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visi Anggaran\"/>
    </mc:Choice>
  </mc:AlternateContent>
  <xr:revisionPtr revIDLastSave="0" documentId="13_ncr:1_{C9601407-643D-492C-AB4B-B86ADA5DD697}" xr6:coauthVersionLast="47" xr6:coauthVersionMax="47" xr10:uidLastSave="{00000000-0000-0000-0000-000000000000}"/>
  <bookViews>
    <workbookView xWindow="-108" yWindow="-108" windowWidth="23256" windowHeight="12576" activeTab="1" xr2:uid="{E899FA34-6DE3-4640-B916-AC504F664995}"/>
  </bookViews>
  <sheets>
    <sheet name="Rekap Usulan revisi" sheetId="2" r:id="rId1"/>
    <sheet name="Usulan Revisi Subkoord" sheetId="1" r:id="rId2"/>
    <sheet name="Pergeseran Revisi" sheetId="4" r:id="rId3"/>
    <sheet name="Sheet1" sheetId="3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2" hidden="1">'Pergeseran Revisi'!$B$7:$Y$603</definedName>
    <definedName name="_xlnm._FilterDatabase" localSheetId="1" hidden="1">'Usulan Revisi Subkoord'!$B$7:$Y$603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2">#REF!</definedName>
    <definedName name="cAkun" localSheetId="0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2">#REF!</definedName>
    <definedName name="chkAkun" localSheetId="0">#REF!</definedName>
    <definedName name="chkAkun" localSheetId="1">#REF!</definedName>
    <definedName name="chkAkun">#REF!</definedName>
    <definedName name="chkKegiatan" localSheetId="2">#REF!</definedName>
    <definedName name="chkKegiatan" localSheetId="0">#REF!</definedName>
    <definedName name="chkKegiatan" localSheetId="1">#REF!</definedName>
    <definedName name="chkKegiatan">#REF!</definedName>
    <definedName name="chkKomponen" localSheetId="2">#REF!</definedName>
    <definedName name="chkKomponen" localSheetId="0">#REF!</definedName>
    <definedName name="chkKomponen" localSheetId="1">#REF!</definedName>
    <definedName name="chkKomponen">#REF!</definedName>
    <definedName name="chkKRO" localSheetId="2">#REF!</definedName>
    <definedName name="chkKRO" localSheetId="0">#REF!</definedName>
    <definedName name="chkKRO" localSheetId="1">#REF!</definedName>
    <definedName name="chkKRO">#REF!</definedName>
    <definedName name="chkProgram" localSheetId="2">#REF!</definedName>
    <definedName name="chkProgram" localSheetId="0">#REF!</definedName>
    <definedName name="chkProgram" localSheetId="1">#REF!</definedName>
    <definedName name="chkProgram">#REF!</definedName>
    <definedName name="chkRO" localSheetId="2">#REF!</definedName>
    <definedName name="chkRO" localSheetId="0">#REF!</definedName>
    <definedName name="chkRO" localSheetId="1">#REF!</definedName>
    <definedName name="chkRO">#REF!</definedName>
    <definedName name="chksKomponen" localSheetId="2">#REF!</definedName>
    <definedName name="chksKomponen" localSheetId="0">#REF!</definedName>
    <definedName name="chksKomponen" localSheetId="1">#REF!</definedName>
    <definedName name="chksKomponen">#REF!</definedName>
    <definedName name="cKegiatan" localSheetId="2">#REF!</definedName>
    <definedName name="cKegiatan" localSheetId="0">#REF!</definedName>
    <definedName name="cKegiatan" localSheetId="1">#REF!</definedName>
    <definedName name="cKegiatan">#REF!</definedName>
    <definedName name="cKomponen" localSheetId="2">#REF!</definedName>
    <definedName name="cKomponen" localSheetId="0">#REF!</definedName>
    <definedName name="cKomponen" localSheetId="1">#REF!</definedName>
    <definedName name="cKomponen">#REF!</definedName>
    <definedName name="cKRO" localSheetId="2">#REF!</definedName>
    <definedName name="cKRO" localSheetId="0">#REF!</definedName>
    <definedName name="cKRO" localSheetId="1">#REF!</definedName>
    <definedName name="cKRO">#REF!</definedName>
    <definedName name="cProgram" localSheetId="2">#REF!</definedName>
    <definedName name="cProgram" localSheetId="0">#REF!</definedName>
    <definedName name="cProgram" localSheetId="1">#REF!</definedName>
    <definedName name="cProgram">#REF!</definedName>
    <definedName name="cRO" localSheetId="2">#REF!</definedName>
    <definedName name="cRO" localSheetId="0">#REF!</definedName>
    <definedName name="cRO" localSheetId="1">#REF!</definedName>
    <definedName name="cRO">#REF!</definedName>
    <definedName name="cSKomponen" localSheetId="2">#REF!</definedName>
    <definedName name="cSKomponen" localSheetId="0">#REF!</definedName>
    <definedName name="cSKomponen" localSheetId="1">#REF!</definedName>
    <definedName name="cSKomponen">#REF!</definedName>
    <definedName name="Entri_Es2" localSheetId="2">#REF!</definedName>
    <definedName name="Entri_Es2" localSheetId="0">#REF!</definedName>
    <definedName name="Entri_Es2" localSheetId="1">#REF!</definedName>
    <definedName name="Entri_Es2">#REF!</definedName>
    <definedName name="Entri_Es3" localSheetId="2">#REF!</definedName>
    <definedName name="Entri_Es3" localSheetId="0">#REF!</definedName>
    <definedName name="Entri_Es3" localSheetId="1">#REF!</definedName>
    <definedName name="Entri_Es3">#REF!</definedName>
    <definedName name="Entri_Es4" localSheetId="2">#REF!</definedName>
    <definedName name="Entri_Es4" localSheetId="0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2">#REF!</definedName>
    <definedName name="FILTER_LAP" localSheetId="0">#REF!</definedName>
    <definedName name="FILTER_LAP" localSheetId="1">#REF!</definedName>
    <definedName name="FILTER_LAP">'[1]DASHBOARD SP2D'!#REF!</definedName>
    <definedName name="kegiatan" localSheetId="2">#REF!</definedName>
    <definedName name="kegiatan" localSheetId="0">#REF!</definedName>
    <definedName name="kegiatan" localSheetId="1">#REF!</definedName>
    <definedName name="kegiatan">#REF!</definedName>
    <definedName name="_xlnm.Print_Area" localSheetId="2">'Pergeseran Revisi'!$B$1:$N$603</definedName>
    <definedName name="_xlnm.Print_Area" localSheetId="0">'Rekap Usulan revisi'!$B$2:$F$21</definedName>
    <definedName name="_xlnm.Print_Area" localSheetId="1">'Usulan Revisi Subkoord'!$B$1:$N$603</definedName>
    <definedName name="_xlnm.Print_Titles" localSheetId="2">'Pergeseran Revisi'!$6:$7</definedName>
    <definedName name="_xlnm.Print_Titles" localSheetId="1">'Usulan Revisi Subkoord'!$6:$7</definedName>
    <definedName name="rngSP2D" localSheetId="2">'[3]Tambahan Realisasi'!$C$2</definedName>
    <definedName name="rngSP2D" localSheetId="0">'[3]Tambahan Realisasi'!$C$2</definedName>
    <definedName name="rngSP2D" localSheetId="1">'[3]Tambahan Realisasi'!$C$2</definedName>
    <definedName name="rngSP2D">'[4]Tambahan Realisasi'!$C$2</definedName>
    <definedName name="rowEselon2" localSheetId="2">#REF!</definedName>
    <definedName name="rowEselon2" localSheetId="0">#REF!</definedName>
    <definedName name="rowEselon2" localSheetId="1">#REF!</definedName>
    <definedName name="rowEselon2">#REF!</definedName>
    <definedName name="rowKoord" localSheetId="2">#REF!</definedName>
    <definedName name="rowKoord" localSheetId="0">#REF!</definedName>
    <definedName name="rowKoord" localSheetId="1">#REF!</definedName>
    <definedName name="rowKoord">#REF!</definedName>
    <definedName name="rowSelect" localSheetId="2">#REF!</definedName>
    <definedName name="rowSelect" localSheetId="0">#REF!</definedName>
    <definedName name="rowSelect" localSheetId="1">#REF!</definedName>
    <definedName name="rowSelect">#REF!</definedName>
    <definedName name="rowSubKoord" localSheetId="2">#REF!</definedName>
    <definedName name="rowSubKoord" localSheetId="0">#REF!</definedName>
    <definedName name="rowSubKoord" localSheetId="1">#REF!</definedName>
    <definedName name="rowSubKoord">#REF!</definedName>
    <definedName name="SSBP" localSheetId="2">#REF!</definedName>
    <definedName name="SSBP" localSheetId="0">#REF!</definedName>
    <definedName name="SSBP" localSheetId="1">#REF!</definedName>
    <definedName name="SSBP">[1]SSBP!#REF!</definedName>
    <definedName name="Start_Jadi" localSheetId="2">'Pergeseran Revisi'!$B$9</definedName>
    <definedName name="Start_Jadi" localSheetId="0">#REF!</definedName>
    <definedName name="Start_Jadi" localSheetId="1">'Usulan Revisi Subkoord'!$B$9</definedName>
    <definedName name="Start_Jadi">#REF!</definedName>
    <definedName name="TGL_SP2D">[1]DASHBOARD!$I$1</definedName>
    <definedName name="Z_0666B159_588F_4866_9225_22BB8C5C75D7_.wvu.FilterData" localSheetId="2" hidden="1">'Pergeseran Revisi'!$B$7:$G$603</definedName>
    <definedName name="Z_0666B159_588F_4866_9225_22BB8C5C75D7_.wvu.FilterData" localSheetId="1" hidden="1">'Usulan Revisi Subkoord'!$B$7:$G$603</definedName>
    <definedName name="Z_1CBFAAB1_01F9_4074_B97F_16968F08465D_.wvu.FilterData" localSheetId="2" hidden="1">'Pergeseran Revisi'!$B$7:$G$603</definedName>
    <definedName name="Z_1CBFAAB1_01F9_4074_B97F_16968F08465D_.wvu.FilterData" localSheetId="1" hidden="1">'Usulan Revisi Subkoord'!$B$7:$G$603</definedName>
    <definedName name="Z_870D6D1D_AB7E_495D_A683_0F30F0E49932_.wvu.FilterData" localSheetId="2" hidden="1">'Pergeseran Revisi'!$B$7:$G$603</definedName>
    <definedName name="Z_870D6D1D_AB7E_495D_A683_0F30F0E49932_.wvu.FilterData" localSheetId="1" hidden="1">'Usulan Revisi Subkoord'!$B$7:$G$603</definedName>
    <definedName name="Z_B61BED65_E07C_48BC_BA70_4E0A7226E5B0_.wvu.FilterData" localSheetId="2" hidden="1">'Pergeseran Revisi'!$B$7:$G$603</definedName>
    <definedName name="Z_B61BED65_E07C_48BC_BA70_4E0A7226E5B0_.wvu.FilterData" localSheetId="1" hidden="1">'Usulan Revisi Subkoord'!$B$7:$G$603</definedName>
    <definedName name="Z_C711365A_E59A_4CBB_B49C_CDF73C497C09_.wvu.FilterData" localSheetId="2" hidden="1">'Pergeseran Revisi'!$B$7:$G$603</definedName>
    <definedName name="Z_C711365A_E59A_4CBB_B49C_CDF73C497C09_.wvu.FilterData" localSheetId="1" hidden="1">'Usulan Revisi Subkoord'!$B$7:$G$603</definedName>
    <definedName name="Z_C7D29E66_885F_4900_844F_0880DC4D973C_.wvu.FilterData" localSheetId="2" hidden="1">'Pergeseran Revisi'!$B$7:$G$603</definedName>
    <definedName name="Z_C7D29E66_885F_4900_844F_0880DC4D973C_.wvu.FilterData" localSheetId="1" hidden="1">'Usulan Revisi Subkoord'!$B$7:$G$603</definedName>
    <definedName name="Z_D5D8B0E9_4282_4D54_9529_FEC4C3DC1F95_.wvu.FilterData" localSheetId="2" hidden="1">'Pergeseran Revisi'!$B$7:$G$603</definedName>
    <definedName name="Z_D5D8B0E9_4282_4D54_9529_FEC4C3DC1F95_.wvu.FilterData" localSheetId="1" hidden="1">'Usulan Revisi Subkoord'!$B$7:$G$603</definedName>
    <definedName name="Z_DECCF59B_BB5B_4C9A_9F2F_5C8BAB0A1A11_.wvu.FilterData" localSheetId="2" hidden="1">'Pergeseran Revisi'!$B$7:$G$603</definedName>
    <definedName name="Z_DECCF59B_BB5B_4C9A_9F2F_5C8BAB0A1A11_.wvu.FilterData" localSheetId="1" hidden="1">'Usulan Revisi Subkoord'!$B$7:$G$603</definedName>
    <definedName name="Z_EBD5760D_0014_46BC_882E_14D814D06F66_.wvu.FilterData" localSheetId="2" hidden="1">'Pergeseran Revisi'!$B$7:$G$603</definedName>
    <definedName name="Z_EBD5760D_0014_46BC_882E_14D814D06F66_.wvu.FilterData" localSheetId="1" hidden="1">'Usulan Revisi Subkoord'!$B$7:$G$603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03" i="4" l="1"/>
  <c r="T603" i="4"/>
  <c r="G603" i="4"/>
  <c r="G602" i="4" s="1"/>
  <c r="W601" i="4"/>
  <c r="T601" i="4"/>
  <c r="G601" i="4"/>
  <c r="W600" i="4"/>
  <c r="T600" i="4"/>
  <c r="G600" i="4"/>
  <c r="W599" i="4"/>
  <c r="T599" i="4"/>
  <c r="G599" i="4"/>
  <c r="W598" i="4"/>
  <c r="T598" i="4"/>
  <c r="G598" i="4"/>
  <c r="W594" i="4"/>
  <c r="T594" i="4"/>
  <c r="G594" i="4"/>
  <c r="G593" i="4"/>
  <c r="W592" i="4"/>
  <c r="T592" i="4"/>
  <c r="G592" i="4"/>
  <c r="G591" i="4"/>
  <c r="G586" i="4" s="1"/>
  <c r="W590" i="4"/>
  <c r="T590" i="4"/>
  <c r="G590" i="4"/>
  <c r="W589" i="4"/>
  <c r="T589" i="4"/>
  <c r="G589" i="4"/>
  <c r="W588" i="4"/>
  <c r="T588" i="4"/>
  <c r="G588" i="4"/>
  <c r="G587" i="4" s="1"/>
  <c r="W585" i="4"/>
  <c r="T585" i="4"/>
  <c r="G585" i="4"/>
  <c r="W584" i="4"/>
  <c r="T584" i="4"/>
  <c r="G584" i="4"/>
  <c r="W583" i="4"/>
  <c r="T583" i="4"/>
  <c r="G583" i="4"/>
  <c r="G582" i="4" s="1"/>
  <c r="W581" i="4"/>
  <c r="T581" i="4"/>
  <c r="G581" i="4"/>
  <c r="W580" i="4"/>
  <c r="T580" i="4"/>
  <c r="G580" i="4"/>
  <c r="W578" i="4"/>
  <c r="T578" i="4"/>
  <c r="G578" i="4"/>
  <c r="G577" i="4" s="1"/>
  <c r="W576" i="4"/>
  <c r="T576" i="4"/>
  <c r="G576" i="4"/>
  <c r="W575" i="4"/>
  <c r="T575" i="4"/>
  <c r="G575" i="4"/>
  <c r="G574" i="4"/>
  <c r="W573" i="4"/>
  <c r="T573" i="4"/>
  <c r="G573" i="4"/>
  <c r="W572" i="4"/>
  <c r="T572" i="4"/>
  <c r="G572" i="4"/>
  <c r="W571" i="4"/>
  <c r="T571" i="4"/>
  <c r="G571" i="4"/>
  <c r="W570" i="4"/>
  <c r="T570" i="4"/>
  <c r="G570" i="4"/>
  <c r="W569" i="4"/>
  <c r="T569" i="4"/>
  <c r="G569" i="4"/>
  <c r="W568" i="4"/>
  <c r="T568" i="4"/>
  <c r="G568" i="4"/>
  <c r="W565" i="4"/>
  <c r="T565" i="4"/>
  <c r="G565" i="4"/>
  <c r="W564" i="4"/>
  <c r="T564" i="4"/>
  <c r="G564" i="4"/>
  <c r="W562" i="4"/>
  <c r="T562" i="4"/>
  <c r="G562" i="4"/>
  <c r="W560" i="4"/>
  <c r="T560" i="4"/>
  <c r="G560" i="4"/>
  <c r="G559" i="4"/>
  <c r="W558" i="4"/>
  <c r="T558" i="4"/>
  <c r="G558" i="4"/>
  <c r="W557" i="4"/>
  <c r="T557" i="4"/>
  <c r="G557" i="4"/>
  <c r="W555" i="4"/>
  <c r="T555" i="4"/>
  <c r="G555" i="4"/>
  <c r="W554" i="4"/>
  <c r="T554" i="4"/>
  <c r="G554" i="4"/>
  <c r="W553" i="4"/>
  <c r="T553" i="4"/>
  <c r="G553" i="4"/>
  <c r="W552" i="4"/>
  <c r="T552" i="4"/>
  <c r="G552" i="4"/>
  <c r="W551" i="4"/>
  <c r="T551" i="4"/>
  <c r="G551" i="4"/>
  <c r="W550" i="4"/>
  <c r="T550" i="4"/>
  <c r="G550" i="4"/>
  <c r="W543" i="4"/>
  <c r="T543" i="4"/>
  <c r="W541" i="4"/>
  <c r="T541" i="4"/>
  <c r="W539" i="4"/>
  <c r="T539" i="4"/>
  <c r="W538" i="4"/>
  <c r="T538" i="4"/>
  <c r="W537" i="4"/>
  <c r="T537" i="4"/>
  <c r="W536" i="4"/>
  <c r="T536" i="4"/>
  <c r="W533" i="4"/>
  <c r="T533" i="4"/>
  <c r="G533" i="4"/>
  <c r="G532" i="4"/>
  <c r="W531" i="4"/>
  <c r="T531" i="4"/>
  <c r="G531" i="4"/>
  <c r="G530" i="4"/>
  <c r="W529" i="4"/>
  <c r="T529" i="4"/>
  <c r="G529" i="4"/>
  <c r="W528" i="4"/>
  <c r="T528" i="4"/>
  <c r="G528" i="4"/>
  <c r="W527" i="4"/>
  <c r="T527" i="4"/>
  <c r="G527" i="4"/>
  <c r="W526" i="4"/>
  <c r="T526" i="4"/>
  <c r="G526" i="4"/>
  <c r="W523" i="4"/>
  <c r="T523" i="4"/>
  <c r="G523" i="4"/>
  <c r="W521" i="4"/>
  <c r="T521" i="4"/>
  <c r="G521" i="4"/>
  <c r="G520" i="4"/>
  <c r="W519" i="4"/>
  <c r="T519" i="4"/>
  <c r="G519" i="4"/>
  <c r="W518" i="4"/>
  <c r="T518" i="4"/>
  <c r="G518" i="4"/>
  <c r="W517" i="4"/>
  <c r="T517" i="4"/>
  <c r="G517" i="4"/>
  <c r="W516" i="4"/>
  <c r="T516" i="4"/>
  <c r="G516" i="4"/>
  <c r="G515" i="4"/>
  <c r="W513" i="4"/>
  <c r="T513" i="4"/>
  <c r="G513" i="4"/>
  <c r="G512" i="4"/>
  <c r="W511" i="4"/>
  <c r="T511" i="4"/>
  <c r="G511" i="4"/>
  <c r="G510" i="4"/>
  <c r="W509" i="4"/>
  <c r="T509" i="4"/>
  <c r="G509" i="4"/>
  <c r="W508" i="4"/>
  <c r="T508" i="4"/>
  <c r="G508" i="4"/>
  <c r="W507" i="4"/>
  <c r="T507" i="4"/>
  <c r="G507" i="4"/>
  <c r="W506" i="4"/>
  <c r="T506" i="4"/>
  <c r="G506" i="4"/>
  <c r="W503" i="4"/>
  <c r="T503" i="4"/>
  <c r="G503" i="4"/>
  <c r="G502" i="4" s="1"/>
  <c r="W501" i="4"/>
  <c r="T501" i="4"/>
  <c r="G501" i="4"/>
  <c r="G500" i="4"/>
  <c r="W499" i="4"/>
  <c r="T499" i="4"/>
  <c r="G499" i="4"/>
  <c r="W498" i="4"/>
  <c r="T498" i="4"/>
  <c r="G498" i="4"/>
  <c r="W497" i="4"/>
  <c r="T497" i="4"/>
  <c r="G497" i="4"/>
  <c r="W496" i="4"/>
  <c r="T496" i="4"/>
  <c r="G496" i="4"/>
  <c r="G495" i="4"/>
  <c r="G494" i="4" s="1"/>
  <c r="W493" i="4"/>
  <c r="T493" i="4"/>
  <c r="G493" i="4"/>
  <c r="G492" i="4"/>
  <c r="W491" i="4"/>
  <c r="T491" i="4"/>
  <c r="G491" i="4"/>
  <c r="G490" i="4"/>
  <c r="W489" i="4"/>
  <c r="T489" i="4"/>
  <c r="G489" i="4"/>
  <c r="W488" i="4"/>
  <c r="T488" i="4"/>
  <c r="G488" i="4"/>
  <c r="W487" i="4"/>
  <c r="T487" i="4"/>
  <c r="G487" i="4"/>
  <c r="W486" i="4"/>
  <c r="T486" i="4"/>
  <c r="G486" i="4"/>
  <c r="W485" i="4"/>
  <c r="T485" i="4"/>
  <c r="G485" i="4"/>
  <c r="W482" i="4"/>
  <c r="T482" i="4"/>
  <c r="G482" i="4"/>
  <c r="G481" i="4" s="1"/>
  <c r="W480" i="4"/>
  <c r="T480" i="4"/>
  <c r="G480" i="4"/>
  <c r="W478" i="4"/>
  <c r="T478" i="4"/>
  <c r="G478" i="4"/>
  <c r="W477" i="4"/>
  <c r="T477" i="4"/>
  <c r="G477" i="4"/>
  <c r="W476" i="4"/>
  <c r="T476" i="4"/>
  <c r="G476" i="4"/>
  <c r="W475" i="4"/>
  <c r="T475" i="4"/>
  <c r="G475" i="4"/>
  <c r="G474" i="4" s="1"/>
  <c r="W472" i="4"/>
  <c r="T472" i="4"/>
  <c r="G472" i="4"/>
  <c r="G471" i="4" s="1"/>
  <c r="W470" i="4"/>
  <c r="T470" i="4"/>
  <c r="G470" i="4"/>
  <c r="G469" i="4"/>
  <c r="W468" i="4"/>
  <c r="T468" i="4"/>
  <c r="G468" i="4"/>
  <c r="W467" i="4"/>
  <c r="T467" i="4"/>
  <c r="G467" i="4"/>
  <c r="W466" i="4"/>
  <c r="T466" i="4"/>
  <c r="G466" i="4"/>
  <c r="W465" i="4"/>
  <c r="T465" i="4"/>
  <c r="G465" i="4"/>
  <c r="W460" i="4"/>
  <c r="T460" i="4"/>
  <c r="G460" i="4"/>
  <c r="G459" i="4" s="1"/>
  <c r="W458" i="4"/>
  <c r="T458" i="4"/>
  <c r="G458" i="4"/>
  <c r="W457" i="4"/>
  <c r="T457" i="4"/>
  <c r="G457" i="4"/>
  <c r="W456" i="4"/>
  <c r="T456" i="4"/>
  <c r="G456" i="4"/>
  <c r="W455" i="4"/>
  <c r="T455" i="4"/>
  <c r="G455" i="4"/>
  <c r="W454" i="4"/>
  <c r="T454" i="4"/>
  <c r="G454" i="4"/>
  <c r="G453" i="4"/>
  <c r="G452" i="4" s="1"/>
  <c r="G451" i="4" s="1"/>
  <c r="W450" i="4"/>
  <c r="T450" i="4"/>
  <c r="G450" i="4"/>
  <c r="G449" i="4" s="1"/>
  <c r="W448" i="4"/>
  <c r="T448" i="4"/>
  <c r="G448" i="4"/>
  <c r="G447" i="4"/>
  <c r="W446" i="4"/>
  <c r="T446" i="4"/>
  <c r="G446" i="4"/>
  <c r="W445" i="4"/>
  <c r="T445" i="4"/>
  <c r="G445" i="4"/>
  <c r="W444" i="4"/>
  <c r="T444" i="4"/>
  <c r="G444" i="4"/>
  <c r="W443" i="4"/>
  <c r="T443" i="4"/>
  <c r="G443" i="4"/>
  <c r="W442" i="4"/>
  <c r="T442" i="4"/>
  <c r="G442" i="4"/>
  <c r="G441" i="4" s="1"/>
  <c r="G440" i="4"/>
  <c r="W439" i="4"/>
  <c r="T439" i="4"/>
  <c r="G439" i="4"/>
  <c r="G438" i="4" s="1"/>
  <c r="W437" i="4"/>
  <c r="T437" i="4"/>
  <c r="G437" i="4"/>
  <c r="G436" i="4"/>
  <c r="W435" i="4"/>
  <c r="T435" i="4"/>
  <c r="G435" i="4"/>
  <c r="W434" i="4"/>
  <c r="T434" i="4"/>
  <c r="G434" i="4"/>
  <c r="W432" i="4"/>
  <c r="T432" i="4"/>
  <c r="G432" i="4"/>
  <c r="W431" i="4"/>
  <c r="T431" i="4"/>
  <c r="G431" i="4"/>
  <c r="W430" i="4"/>
  <c r="T430" i="4"/>
  <c r="G430" i="4"/>
  <c r="W429" i="4"/>
  <c r="T429" i="4"/>
  <c r="G429" i="4"/>
  <c r="W428" i="4"/>
  <c r="T428" i="4"/>
  <c r="G428" i="4"/>
  <c r="W425" i="4"/>
  <c r="T425" i="4"/>
  <c r="G425" i="4"/>
  <c r="G424" i="4"/>
  <c r="W423" i="4"/>
  <c r="T423" i="4"/>
  <c r="G423" i="4"/>
  <c r="G422" i="4"/>
  <c r="W421" i="4"/>
  <c r="T421" i="4"/>
  <c r="G421" i="4"/>
  <c r="W420" i="4"/>
  <c r="T420" i="4"/>
  <c r="G420" i="4"/>
  <c r="W419" i="4"/>
  <c r="T419" i="4"/>
  <c r="G419" i="4"/>
  <c r="W418" i="4"/>
  <c r="T418" i="4"/>
  <c r="G418" i="4"/>
  <c r="W417" i="4"/>
  <c r="T417" i="4"/>
  <c r="G417" i="4"/>
  <c r="G416" i="4"/>
  <c r="G415" i="4" s="1"/>
  <c r="W412" i="4"/>
  <c r="T412" i="4"/>
  <c r="G412" i="4"/>
  <c r="W411" i="4"/>
  <c r="T411" i="4"/>
  <c r="G411" i="4"/>
  <c r="W410" i="4"/>
  <c r="T410" i="4"/>
  <c r="G410" i="4"/>
  <c r="G409" i="4" s="1"/>
  <c r="W408" i="4"/>
  <c r="T408" i="4"/>
  <c r="G408" i="4"/>
  <c r="W406" i="4"/>
  <c r="T406" i="4"/>
  <c r="G406" i="4"/>
  <c r="G405" i="4"/>
  <c r="W404" i="4"/>
  <c r="T404" i="4"/>
  <c r="G404" i="4"/>
  <c r="W403" i="4"/>
  <c r="T403" i="4"/>
  <c r="G403" i="4"/>
  <c r="W402" i="4"/>
  <c r="T402" i="4"/>
  <c r="G402" i="4"/>
  <c r="W401" i="4"/>
  <c r="T401" i="4"/>
  <c r="G401" i="4"/>
  <c r="W400" i="4"/>
  <c r="T400" i="4"/>
  <c r="G400" i="4"/>
  <c r="W399" i="4"/>
  <c r="T399" i="4"/>
  <c r="G399" i="4"/>
  <c r="W396" i="4"/>
  <c r="T396" i="4"/>
  <c r="G396" i="4"/>
  <c r="W394" i="4"/>
  <c r="T394" i="4"/>
  <c r="G394" i="4"/>
  <c r="W393" i="4"/>
  <c r="T393" i="4"/>
  <c r="G393" i="4"/>
  <c r="W392" i="4"/>
  <c r="T392" i="4"/>
  <c r="G392" i="4"/>
  <c r="W391" i="4"/>
  <c r="T391" i="4"/>
  <c r="G391" i="4"/>
  <c r="G390" i="4" s="1"/>
  <c r="W388" i="4"/>
  <c r="T388" i="4"/>
  <c r="G388" i="4"/>
  <c r="G387" i="4" s="1"/>
  <c r="W386" i="4"/>
  <c r="T386" i="4"/>
  <c r="G386" i="4"/>
  <c r="W385" i="4"/>
  <c r="T385" i="4"/>
  <c r="G385" i="4"/>
  <c r="W384" i="4"/>
  <c r="T384" i="4"/>
  <c r="G384" i="4"/>
  <c r="W383" i="4"/>
  <c r="T383" i="4"/>
  <c r="G383" i="4"/>
  <c r="W380" i="4"/>
  <c r="T380" i="4"/>
  <c r="G380" i="4"/>
  <c r="G379" i="4"/>
  <c r="W378" i="4"/>
  <c r="T378" i="4"/>
  <c r="G378" i="4"/>
  <c r="W376" i="4"/>
  <c r="T376" i="4"/>
  <c r="G376" i="4"/>
  <c r="G375" i="4"/>
  <c r="W374" i="4"/>
  <c r="T374" i="4"/>
  <c r="G374" i="4"/>
  <c r="W373" i="4"/>
  <c r="T373" i="4"/>
  <c r="G373" i="4"/>
  <c r="W372" i="4"/>
  <c r="T372" i="4"/>
  <c r="G372" i="4"/>
  <c r="W371" i="4"/>
  <c r="T371" i="4"/>
  <c r="G371" i="4"/>
  <c r="W370" i="4"/>
  <c r="T370" i="4"/>
  <c r="G370" i="4"/>
  <c r="W367" i="4"/>
  <c r="T367" i="4"/>
  <c r="G367" i="4"/>
  <c r="W365" i="4"/>
  <c r="T365" i="4"/>
  <c r="G365" i="4"/>
  <c r="G364" i="4"/>
  <c r="W363" i="4"/>
  <c r="T363" i="4"/>
  <c r="G363" i="4"/>
  <c r="G362" i="4" s="1"/>
  <c r="W361" i="4"/>
  <c r="T361" i="4"/>
  <c r="G361" i="4"/>
  <c r="W360" i="4"/>
  <c r="T360" i="4"/>
  <c r="G360" i="4"/>
  <c r="W359" i="4"/>
  <c r="T359" i="4"/>
  <c r="G359" i="4"/>
  <c r="W358" i="4"/>
  <c r="T358" i="4"/>
  <c r="G358" i="4"/>
  <c r="W357" i="4"/>
  <c r="T357" i="4"/>
  <c r="G357" i="4"/>
  <c r="G356" i="4"/>
  <c r="W354" i="4"/>
  <c r="T354" i="4"/>
  <c r="G354" i="4"/>
  <c r="G353" i="4"/>
  <c r="W352" i="4"/>
  <c r="T352" i="4"/>
  <c r="G352" i="4"/>
  <c r="W350" i="4"/>
  <c r="T350" i="4"/>
  <c r="G350" i="4"/>
  <c r="W349" i="4"/>
  <c r="T349" i="4"/>
  <c r="G349" i="4"/>
  <c r="W348" i="4"/>
  <c r="T348" i="4"/>
  <c r="G348" i="4"/>
  <c r="W347" i="4"/>
  <c r="T347" i="4"/>
  <c r="G347" i="4"/>
  <c r="W346" i="4"/>
  <c r="T346" i="4"/>
  <c r="G346" i="4"/>
  <c r="W340" i="4"/>
  <c r="T340" i="4"/>
  <c r="G340" i="4"/>
  <c r="W334" i="4"/>
  <c r="T334" i="4"/>
  <c r="G334" i="4"/>
  <c r="W333" i="4"/>
  <c r="T333" i="4"/>
  <c r="G333" i="4"/>
  <c r="W332" i="4"/>
  <c r="T332" i="4"/>
  <c r="G332" i="4"/>
  <c r="W331" i="4"/>
  <c r="T331" i="4"/>
  <c r="G331" i="4"/>
  <c r="W330" i="4"/>
  <c r="T330" i="4"/>
  <c r="G330" i="4"/>
  <c r="W329" i="4"/>
  <c r="T329" i="4"/>
  <c r="G329" i="4"/>
  <c r="W328" i="4"/>
  <c r="T328" i="4"/>
  <c r="G328" i="4"/>
  <c r="W327" i="4"/>
  <c r="T327" i="4"/>
  <c r="G327" i="4"/>
  <c r="W326" i="4"/>
  <c r="T326" i="4"/>
  <c r="G326" i="4"/>
  <c r="W325" i="4"/>
  <c r="T325" i="4"/>
  <c r="G325" i="4"/>
  <c r="G324" i="4"/>
  <c r="G321" i="4" s="1"/>
  <c r="W323" i="4"/>
  <c r="T323" i="4"/>
  <c r="G323" i="4"/>
  <c r="G322" i="4" s="1"/>
  <c r="W320" i="4"/>
  <c r="T320" i="4"/>
  <c r="G320" i="4"/>
  <c r="G319" i="4" s="1"/>
  <c r="W318" i="4"/>
  <c r="T318" i="4"/>
  <c r="G318" i="4"/>
  <c r="W317" i="4"/>
  <c r="T317" i="4"/>
  <c r="G317" i="4"/>
  <c r="W316" i="4"/>
  <c r="T316" i="4"/>
  <c r="G316" i="4"/>
  <c r="W315" i="4"/>
  <c r="T315" i="4"/>
  <c r="G315" i="4"/>
  <c r="W314" i="4"/>
  <c r="T314" i="4"/>
  <c r="G314" i="4"/>
  <c r="W313" i="4"/>
  <c r="T313" i="4"/>
  <c r="G313" i="4"/>
  <c r="W312" i="4"/>
  <c r="T312" i="4"/>
  <c r="G312" i="4"/>
  <c r="W311" i="4"/>
  <c r="T311" i="4"/>
  <c r="G311" i="4"/>
  <c r="W310" i="4"/>
  <c r="T310" i="4"/>
  <c r="G310" i="4"/>
  <c r="G309" i="4"/>
  <c r="G308" i="4" s="1"/>
  <c r="W307" i="4"/>
  <c r="T307" i="4"/>
  <c r="G307" i="4"/>
  <c r="W306" i="4"/>
  <c r="T306" i="4"/>
  <c r="G306" i="4"/>
  <c r="W304" i="4"/>
  <c r="T304" i="4"/>
  <c r="G304" i="4"/>
  <c r="G303" i="4" s="1"/>
  <c r="W301" i="4"/>
  <c r="T301" i="4"/>
  <c r="G301" i="4"/>
  <c r="W300" i="4"/>
  <c r="T300" i="4"/>
  <c r="G300" i="4"/>
  <c r="W299" i="4"/>
  <c r="T299" i="4"/>
  <c r="G299" i="4"/>
  <c r="W298" i="4"/>
  <c r="T298" i="4"/>
  <c r="G298" i="4"/>
  <c r="W297" i="4"/>
  <c r="T297" i="4"/>
  <c r="G297" i="4"/>
  <c r="W296" i="4"/>
  <c r="T296" i="4"/>
  <c r="G296" i="4"/>
  <c r="W295" i="4"/>
  <c r="T295" i="4"/>
  <c r="G295" i="4"/>
  <c r="W294" i="4"/>
  <c r="T294" i="4"/>
  <c r="G294" i="4"/>
  <c r="W293" i="4"/>
  <c r="T293" i="4"/>
  <c r="G293" i="4"/>
  <c r="W291" i="4"/>
  <c r="T291" i="4"/>
  <c r="G291" i="4"/>
  <c r="G290" i="4"/>
  <c r="W289" i="4"/>
  <c r="T289" i="4"/>
  <c r="G289" i="4"/>
  <c r="W288" i="4"/>
  <c r="T288" i="4"/>
  <c r="G288" i="4"/>
  <c r="W287" i="4"/>
  <c r="T287" i="4"/>
  <c r="G287" i="4"/>
  <c r="W286" i="4"/>
  <c r="T286" i="4"/>
  <c r="N286" i="4"/>
  <c r="O286" i="4" s="1"/>
  <c r="G286" i="4"/>
  <c r="W285" i="4"/>
  <c r="T285" i="4"/>
  <c r="G285" i="4"/>
  <c r="W284" i="4"/>
  <c r="T284" i="4"/>
  <c r="G284" i="4"/>
  <c r="W283" i="4"/>
  <c r="T283" i="4"/>
  <c r="G283" i="4"/>
  <c r="W282" i="4"/>
  <c r="T282" i="4"/>
  <c r="G282" i="4"/>
  <c r="W281" i="4"/>
  <c r="T281" i="4"/>
  <c r="G281" i="4"/>
  <c r="W280" i="4"/>
  <c r="T280" i="4"/>
  <c r="G280" i="4"/>
  <c r="W276" i="4"/>
  <c r="T276" i="4"/>
  <c r="G276" i="4"/>
  <c r="G275" i="4"/>
  <c r="W274" i="4"/>
  <c r="T274" i="4"/>
  <c r="G274" i="4"/>
  <c r="G273" i="4"/>
  <c r="W272" i="4"/>
  <c r="T272" i="4"/>
  <c r="G272" i="4"/>
  <c r="G271" i="4" s="1"/>
  <c r="W270" i="4"/>
  <c r="T270" i="4"/>
  <c r="G270" i="4"/>
  <c r="G269" i="4"/>
  <c r="W268" i="4"/>
  <c r="T268" i="4"/>
  <c r="G268" i="4"/>
  <c r="G267" i="4" s="1"/>
  <c r="W266" i="4"/>
  <c r="T266" i="4"/>
  <c r="G266" i="4"/>
  <c r="G265" i="4"/>
  <c r="W264" i="4"/>
  <c r="T264" i="4"/>
  <c r="G264" i="4"/>
  <c r="G263" i="4" s="1"/>
  <c r="W262" i="4"/>
  <c r="T262" i="4"/>
  <c r="G262" i="4"/>
  <c r="W260" i="4"/>
  <c r="T260" i="4"/>
  <c r="G260" i="4"/>
  <c r="G259" i="4"/>
  <c r="W258" i="4"/>
  <c r="T258" i="4"/>
  <c r="G258" i="4"/>
  <c r="G257" i="4"/>
  <c r="W256" i="4"/>
  <c r="T256" i="4"/>
  <c r="G256" i="4"/>
  <c r="G255" i="4" s="1"/>
  <c r="W254" i="4"/>
  <c r="T254" i="4"/>
  <c r="G254" i="4"/>
  <c r="G253" i="4"/>
  <c r="W249" i="4"/>
  <c r="T249" i="4"/>
  <c r="W247" i="4"/>
  <c r="T247" i="4"/>
  <c r="W245" i="4"/>
  <c r="T245" i="4"/>
  <c r="W244" i="4"/>
  <c r="T244" i="4"/>
  <c r="W243" i="4"/>
  <c r="T243" i="4"/>
  <c r="W242" i="4"/>
  <c r="T242" i="4"/>
  <c r="W239" i="4"/>
  <c r="T239" i="4"/>
  <c r="W238" i="4"/>
  <c r="T238" i="4"/>
  <c r="W237" i="4"/>
  <c r="T237" i="4"/>
  <c r="W235" i="4"/>
  <c r="T235" i="4"/>
  <c r="W233" i="4"/>
  <c r="T233" i="4"/>
  <c r="W231" i="4"/>
  <c r="T231" i="4"/>
  <c r="W230" i="4"/>
  <c r="T230" i="4"/>
  <c r="W229" i="4"/>
  <c r="T229" i="4"/>
  <c r="W228" i="4"/>
  <c r="T228" i="4"/>
  <c r="W225" i="4"/>
  <c r="T225" i="4"/>
  <c r="G225" i="4"/>
  <c r="G224" i="4" s="1"/>
  <c r="W223" i="4"/>
  <c r="T223" i="4"/>
  <c r="G223" i="4"/>
  <c r="W222" i="4"/>
  <c r="T222" i="4"/>
  <c r="G222" i="4"/>
  <c r="W221" i="4"/>
  <c r="T221" i="4"/>
  <c r="G221" i="4"/>
  <c r="W220" i="4"/>
  <c r="T220" i="4"/>
  <c r="G220" i="4"/>
  <c r="W217" i="4"/>
  <c r="T217" i="4"/>
  <c r="G217" i="4"/>
  <c r="G216" i="4"/>
  <c r="W215" i="4"/>
  <c r="T215" i="4"/>
  <c r="G215" i="4"/>
  <c r="W214" i="4"/>
  <c r="T214" i="4"/>
  <c r="G214" i="4"/>
  <c r="W213" i="4"/>
  <c r="T213" i="4"/>
  <c r="G213" i="4"/>
  <c r="W212" i="4"/>
  <c r="T212" i="4"/>
  <c r="G212" i="4"/>
  <c r="G211" i="4"/>
  <c r="G210" i="4" s="1"/>
  <c r="W209" i="4"/>
  <c r="T209" i="4"/>
  <c r="G209" i="4"/>
  <c r="G208" i="4"/>
  <c r="W207" i="4"/>
  <c r="T207" i="4"/>
  <c r="G207" i="4"/>
  <c r="G206" i="4"/>
  <c r="W205" i="4"/>
  <c r="T205" i="4"/>
  <c r="G205" i="4"/>
  <c r="W204" i="4"/>
  <c r="T204" i="4"/>
  <c r="G204" i="4"/>
  <c r="W203" i="4"/>
  <c r="T203" i="4"/>
  <c r="G203" i="4"/>
  <c r="W202" i="4"/>
  <c r="T202" i="4"/>
  <c r="G202" i="4"/>
  <c r="W199" i="4"/>
  <c r="T199" i="4"/>
  <c r="G199" i="4"/>
  <c r="W197" i="4"/>
  <c r="T197" i="4"/>
  <c r="G197" i="4"/>
  <c r="G196" i="4"/>
  <c r="W195" i="4"/>
  <c r="T195" i="4"/>
  <c r="G195" i="4"/>
  <c r="G194" i="4" s="1"/>
  <c r="W193" i="4"/>
  <c r="T193" i="4"/>
  <c r="G193" i="4"/>
  <c r="W192" i="4"/>
  <c r="T192" i="4"/>
  <c r="G192" i="4"/>
  <c r="W191" i="4"/>
  <c r="T191" i="4"/>
  <c r="G191" i="4"/>
  <c r="W190" i="4"/>
  <c r="T190" i="4"/>
  <c r="G190" i="4"/>
  <c r="G189" i="4"/>
  <c r="W187" i="4"/>
  <c r="T187" i="4"/>
  <c r="G187" i="4"/>
  <c r="G186" i="4"/>
  <c r="W185" i="4"/>
  <c r="T185" i="4"/>
  <c r="W184" i="4"/>
  <c r="T184" i="4"/>
  <c r="G184" i="4"/>
  <c r="G183" i="4"/>
  <c r="W182" i="4"/>
  <c r="T182" i="4"/>
  <c r="G182" i="4"/>
  <c r="W180" i="4"/>
  <c r="T180" i="4"/>
  <c r="G180" i="4"/>
  <c r="W179" i="4"/>
  <c r="T179" i="4"/>
  <c r="G179" i="4"/>
  <c r="W178" i="4"/>
  <c r="T178" i="4"/>
  <c r="G178" i="4"/>
  <c r="W177" i="4"/>
  <c r="T177" i="4"/>
  <c r="G177" i="4"/>
  <c r="W174" i="4"/>
  <c r="T174" i="4"/>
  <c r="G174" i="4"/>
  <c r="W172" i="4"/>
  <c r="T172" i="4"/>
  <c r="G172" i="4"/>
  <c r="G171" i="4"/>
  <c r="W170" i="4"/>
  <c r="T170" i="4"/>
  <c r="G170" i="4"/>
  <c r="W169" i="4"/>
  <c r="T169" i="4"/>
  <c r="G169" i="4"/>
  <c r="W168" i="4"/>
  <c r="T168" i="4"/>
  <c r="G168" i="4"/>
  <c r="W167" i="4"/>
  <c r="T167" i="4"/>
  <c r="G167" i="4"/>
  <c r="W164" i="4"/>
  <c r="T164" i="4"/>
  <c r="G164" i="4"/>
  <c r="G163" i="4"/>
  <c r="W162" i="4"/>
  <c r="T162" i="4"/>
  <c r="G162" i="4"/>
  <c r="W160" i="4"/>
  <c r="T160" i="4"/>
  <c r="G160" i="4"/>
  <c r="G159" i="4"/>
  <c r="W158" i="4"/>
  <c r="T158" i="4"/>
  <c r="G158" i="4"/>
  <c r="W157" i="4"/>
  <c r="T157" i="4"/>
  <c r="G157" i="4"/>
  <c r="W156" i="4"/>
  <c r="T156" i="4"/>
  <c r="G156" i="4"/>
  <c r="W155" i="4"/>
  <c r="T155" i="4"/>
  <c r="G155" i="4"/>
  <c r="G154" i="4"/>
  <c r="W152" i="4"/>
  <c r="T152" i="4"/>
  <c r="G152" i="4"/>
  <c r="W151" i="4"/>
  <c r="T151" i="4"/>
  <c r="G151" i="4"/>
  <c r="G150" i="4" s="1"/>
  <c r="W149" i="4"/>
  <c r="T149" i="4"/>
  <c r="G149" i="4"/>
  <c r="W147" i="4"/>
  <c r="T147" i="4"/>
  <c r="G147" i="4"/>
  <c r="W146" i="4"/>
  <c r="T146" i="4"/>
  <c r="G146" i="4"/>
  <c r="W143" i="4"/>
  <c r="T143" i="4"/>
  <c r="G143" i="4"/>
  <c r="G142" i="4" s="1"/>
  <c r="W141" i="4"/>
  <c r="T141" i="4"/>
  <c r="G141" i="4"/>
  <c r="W139" i="4"/>
  <c r="T139" i="4"/>
  <c r="G139" i="4"/>
  <c r="W138" i="4"/>
  <c r="T138" i="4"/>
  <c r="G138" i="4"/>
  <c r="W137" i="4"/>
  <c r="T137" i="4"/>
  <c r="G137" i="4"/>
  <c r="W136" i="4"/>
  <c r="T136" i="4"/>
  <c r="G136" i="4"/>
  <c r="G135" i="4" s="1"/>
  <c r="W131" i="4"/>
  <c r="T131" i="4"/>
  <c r="G131" i="4"/>
  <c r="W129" i="4"/>
  <c r="T129" i="4"/>
  <c r="G129" i="4"/>
  <c r="G128" i="4"/>
  <c r="W127" i="4"/>
  <c r="T127" i="4"/>
  <c r="G127" i="4"/>
  <c r="W126" i="4"/>
  <c r="T126" i="4"/>
  <c r="G126" i="4"/>
  <c r="G125" i="4"/>
  <c r="W124" i="4"/>
  <c r="T124" i="4"/>
  <c r="G124" i="4"/>
  <c r="W123" i="4"/>
  <c r="T123" i="4"/>
  <c r="G123" i="4"/>
  <c r="W122" i="4"/>
  <c r="T122" i="4"/>
  <c r="G122" i="4"/>
  <c r="W121" i="4"/>
  <c r="T121" i="4"/>
  <c r="G121" i="4"/>
  <c r="W115" i="4"/>
  <c r="T115" i="4"/>
  <c r="G115" i="4"/>
  <c r="G114" i="4"/>
  <c r="G113" i="4" s="1"/>
  <c r="G112" i="4" s="1"/>
  <c r="G111" i="4" s="1"/>
  <c r="G110" i="4" s="1"/>
  <c r="W107" i="4"/>
  <c r="T107" i="4"/>
  <c r="G107" i="4"/>
  <c r="W105" i="4"/>
  <c r="T105" i="4"/>
  <c r="G105" i="4"/>
  <c r="G104" i="4"/>
  <c r="W103" i="4"/>
  <c r="T103" i="4"/>
  <c r="G103" i="4"/>
  <c r="W102" i="4"/>
  <c r="T102" i="4"/>
  <c r="G102" i="4"/>
  <c r="W101" i="4"/>
  <c r="T101" i="4"/>
  <c r="G101" i="4"/>
  <c r="W100" i="4"/>
  <c r="T100" i="4"/>
  <c r="G100" i="4"/>
  <c r="W99" i="4"/>
  <c r="T99" i="4"/>
  <c r="G99" i="4"/>
  <c r="W96" i="4"/>
  <c r="T96" i="4"/>
  <c r="G96" i="4"/>
  <c r="G95" i="4"/>
  <c r="W94" i="4"/>
  <c r="T94" i="4"/>
  <c r="W92" i="4"/>
  <c r="T92" i="4"/>
  <c r="G92" i="4"/>
  <c r="W91" i="4"/>
  <c r="T91" i="4"/>
  <c r="G91" i="4"/>
  <c r="W90" i="4"/>
  <c r="T90" i="4"/>
  <c r="G90" i="4"/>
  <c r="W89" i="4"/>
  <c r="T89" i="4"/>
  <c r="G89" i="4"/>
  <c r="W85" i="4"/>
  <c r="T85" i="4"/>
  <c r="G85" i="4"/>
  <c r="G84" i="4" s="1"/>
  <c r="W83" i="4"/>
  <c r="T83" i="4"/>
  <c r="G83" i="4"/>
  <c r="W81" i="4"/>
  <c r="T81" i="4"/>
  <c r="G81" i="4"/>
  <c r="W80" i="4"/>
  <c r="T80" i="4"/>
  <c r="G80" i="4"/>
  <c r="W79" i="4"/>
  <c r="T79" i="4"/>
  <c r="G79" i="4"/>
  <c r="W78" i="4"/>
  <c r="T78" i="4"/>
  <c r="G78" i="4"/>
  <c r="G77" i="4" s="1"/>
  <c r="W75" i="4"/>
  <c r="T75" i="4"/>
  <c r="G75" i="4"/>
  <c r="G74" i="4" s="1"/>
  <c r="W73" i="4"/>
  <c r="T73" i="4"/>
  <c r="G73" i="4"/>
  <c r="W71" i="4"/>
  <c r="T71" i="4"/>
  <c r="G71" i="4"/>
  <c r="G70" i="4"/>
  <c r="W69" i="4"/>
  <c r="T69" i="4"/>
  <c r="W67" i="4"/>
  <c r="T67" i="4"/>
  <c r="G67" i="4"/>
  <c r="N67" i="4" s="1"/>
  <c r="O67" i="4" s="1"/>
  <c r="W66" i="4"/>
  <c r="T66" i="4"/>
  <c r="G66" i="4"/>
  <c r="W65" i="4"/>
  <c r="T65" i="4"/>
  <c r="G65" i="4"/>
  <c r="W64" i="4"/>
  <c r="T64" i="4"/>
  <c r="G64" i="4"/>
  <c r="W63" i="4"/>
  <c r="T63" i="4"/>
  <c r="G63" i="4"/>
  <c r="W59" i="4"/>
  <c r="T59" i="4"/>
  <c r="G59" i="4"/>
  <c r="G58" i="4" s="1"/>
  <c r="W57" i="4"/>
  <c r="T57" i="4"/>
  <c r="G57" i="4"/>
  <c r="W55" i="4"/>
  <c r="T55" i="4"/>
  <c r="G55" i="4"/>
  <c r="W54" i="4"/>
  <c r="T54" i="4"/>
  <c r="G54" i="4"/>
  <c r="W53" i="4"/>
  <c r="T53" i="4"/>
  <c r="G53" i="4"/>
  <c r="W52" i="4"/>
  <c r="T52" i="4"/>
  <c r="G52" i="4"/>
  <c r="G51" i="4" s="1"/>
  <c r="W49" i="4"/>
  <c r="T49" i="4"/>
  <c r="G49" i="4"/>
  <c r="G48" i="4" s="1"/>
  <c r="W47" i="4"/>
  <c r="T47" i="4"/>
  <c r="W45" i="4"/>
  <c r="T45" i="4"/>
  <c r="W43" i="4"/>
  <c r="T43" i="4"/>
  <c r="G43" i="4"/>
  <c r="W42" i="4"/>
  <c r="T42" i="4"/>
  <c r="G42" i="4"/>
  <c r="W41" i="4"/>
  <c r="T41" i="4"/>
  <c r="G41" i="4"/>
  <c r="W40" i="4"/>
  <c r="T40" i="4"/>
  <c r="G40" i="4"/>
  <c r="W36" i="4"/>
  <c r="T36" i="4"/>
  <c r="G36" i="4"/>
  <c r="G35" i="4" s="1"/>
  <c r="W34" i="4"/>
  <c r="T34" i="4"/>
  <c r="G34" i="4"/>
  <c r="G33" i="4"/>
  <c r="W32" i="4"/>
  <c r="T32" i="4"/>
  <c r="G32" i="4"/>
  <c r="W31" i="4"/>
  <c r="T31" i="4"/>
  <c r="G31" i="4"/>
  <c r="W30" i="4"/>
  <c r="T30" i="4"/>
  <c r="G30" i="4"/>
  <c r="W29" i="4"/>
  <c r="T29" i="4"/>
  <c r="G29" i="4"/>
  <c r="G28" i="4" s="1"/>
  <c r="G27" i="4" s="1"/>
  <c r="W26" i="4"/>
  <c r="T26" i="4"/>
  <c r="W25" i="4"/>
  <c r="T25" i="4"/>
  <c r="W23" i="4"/>
  <c r="T23" i="4"/>
  <c r="G23" i="4"/>
  <c r="G22" i="4" s="1"/>
  <c r="W21" i="4"/>
  <c r="T21" i="4"/>
  <c r="G21" i="4"/>
  <c r="W19" i="4"/>
  <c r="T19" i="4"/>
  <c r="G19" i="4"/>
  <c r="W18" i="4"/>
  <c r="T18" i="4"/>
  <c r="G18" i="4"/>
  <c r="W17" i="4"/>
  <c r="T17" i="4"/>
  <c r="G17" i="4"/>
  <c r="W16" i="4"/>
  <c r="T16" i="4"/>
  <c r="G16" i="4"/>
  <c r="G15" i="4" s="1"/>
  <c r="W603" i="1"/>
  <c r="W601" i="1"/>
  <c r="W600" i="1"/>
  <c r="W599" i="1"/>
  <c r="W598" i="1"/>
  <c r="W594" i="1"/>
  <c r="W592" i="1"/>
  <c r="W590" i="1"/>
  <c r="W589" i="1"/>
  <c r="W588" i="1"/>
  <c r="W585" i="1"/>
  <c r="W584" i="1"/>
  <c r="W583" i="1"/>
  <c r="W581" i="1"/>
  <c r="W580" i="1"/>
  <c r="W578" i="1"/>
  <c r="W576" i="1"/>
  <c r="W575" i="1"/>
  <c r="W573" i="1"/>
  <c r="W572" i="1"/>
  <c r="W571" i="1"/>
  <c r="W570" i="1"/>
  <c r="W569" i="1"/>
  <c r="W568" i="1"/>
  <c r="W565" i="1"/>
  <c r="W564" i="1"/>
  <c r="W562" i="1"/>
  <c r="W560" i="1"/>
  <c r="W558" i="1"/>
  <c r="W557" i="1"/>
  <c r="W555" i="1"/>
  <c r="W554" i="1"/>
  <c r="W553" i="1"/>
  <c r="W552" i="1"/>
  <c r="W551" i="1"/>
  <c r="W550" i="1"/>
  <c r="W543" i="1"/>
  <c r="W541" i="1"/>
  <c r="W539" i="1"/>
  <c r="W538" i="1"/>
  <c r="W537" i="1"/>
  <c r="W536" i="1"/>
  <c r="W533" i="1"/>
  <c r="W531" i="1"/>
  <c r="W529" i="1"/>
  <c r="W528" i="1"/>
  <c r="W527" i="1"/>
  <c r="W526" i="1"/>
  <c r="W523" i="1"/>
  <c r="W521" i="1"/>
  <c r="W519" i="1"/>
  <c r="W518" i="1"/>
  <c r="W517" i="1"/>
  <c r="W516" i="1"/>
  <c r="W513" i="1"/>
  <c r="W511" i="1"/>
  <c r="W509" i="1"/>
  <c r="W508" i="1"/>
  <c r="W507" i="1"/>
  <c r="W506" i="1"/>
  <c r="W503" i="1"/>
  <c r="W501" i="1"/>
  <c r="W499" i="1"/>
  <c r="W498" i="1"/>
  <c r="W497" i="1"/>
  <c r="W496" i="1"/>
  <c r="W493" i="1"/>
  <c r="W491" i="1"/>
  <c r="W489" i="1"/>
  <c r="W488" i="1"/>
  <c r="W487" i="1"/>
  <c r="W486" i="1"/>
  <c r="W485" i="1"/>
  <c r="W482" i="1"/>
  <c r="W480" i="1"/>
  <c r="W478" i="1"/>
  <c r="W477" i="1"/>
  <c r="W476" i="1"/>
  <c r="W475" i="1"/>
  <c r="W472" i="1"/>
  <c r="W470" i="1"/>
  <c r="W468" i="1"/>
  <c r="W467" i="1"/>
  <c r="W466" i="1"/>
  <c r="W465" i="1"/>
  <c r="W460" i="1"/>
  <c r="W458" i="1"/>
  <c r="W457" i="1"/>
  <c r="W456" i="1"/>
  <c r="W455" i="1"/>
  <c r="W454" i="1"/>
  <c r="W450" i="1"/>
  <c r="W448" i="1"/>
  <c r="W446" i="1"/>
  <c r="W445" i="1"/>
  <c r="W444" i="1"/>
  <c r="W443" i="1"/>
  <c r="W442" i="1"/>
  <c r="W439" i="1"/>
  <c r="W437" i="1"/>
  <c r="W435" i="1"/>
  <c r="W434" i="1"/>
  <c r="W432" i="1"/>
  <c r="W431" i="1"/>
  <c r="W430" i="1"/>
  <c r="W429" i="1"/>
  <c r="W428" i="1"/>
  <c r="W425" i="1"/>
  <c r="W423" i="1"/>
  <c r="W421" i="1"/>
  <c r="W420" i="1"/>
  <c r="W419" i="1"/>
  <c r="W418" i="1"/>
  <c r="W417" i="1"/>
  <c r="W412" i="1"/>
  <c r="W411" i="1"/>
  <c r="W410" i="1"/>
  <c r="W408" i="1"/>
  <c r="W406" i="1"/>
  <c r="W404" i="1"/>
  <c r="W403" i="1"/>
  <c r="W402" i="1"/>
  <c r="W401" i="1"/>
  <c r="W400" i="1"/>
  <c r="W399" i="1"/>
  <c r="W396" i="1"/>
  <c r="W394" i="1"/>
  <c r="W393" i="1"/>
  <c r="W392" i="1"/>
  <c r="W391" i="1"/>
  <c r="W388" i="1"/>
  <c r="W386" i="1"/>
  <c r="W385" i="1"/>
  <c r="W384" i="1"/>
  <c r="W383" i="1"/>
  <c r="W380" i="1"/>
  <c r="W378" i="1"/>
  <c r="W376" i="1"/>
  <c r="W374" i="1"/>
  <c r="W373" i="1"/>
  <c r="W372" i="1"/>
  <c r="W371" i="1"/>
  <c r="W370" i="1"/>
  <c r="W367" i="1"/>
  <c r="W365" i="1"/>
  <c r="W363" i="1"/>
  <c r="W361" i="1"/>
  <c r="W360" i="1"/>
  <c r="W359" i="1"/>
  <c r="W358" i="1"/>
  <c r="W357" i="1"/>
  <c r="W354" i="1"/>
  <c r="W352" i="1"/>
  <c r="W350" i="1"/>
  <c r="W349" i="1"/>
  <c r="W348" i="1"/>
  <c r="W347" i="1"/>
  <c r="W346" i="1"/>
  <c r="W340" i="1"/>
  <c r="W334" i="1"/>
  <c r="W333" i="1"/>
  <c r="W332" i="1"/>
  <c r="W331" i="1"/>
  <c r="W330" i="1"/>
  <c r="W329" i="1"/>
  <c r="W328" i="1"/>
  <c r="W327" i="1"/>
  <c r="W326" i="1"/>
  <c r="W325" i="1"/>
  <c r="W323" i="1"/>
  <c r="W320" i="1"/>
  <c r="W318" i="1"/>
  <c r="W317" i="1"/>
  <c r="W316" i="1"/>
  <c r="W315" i="1"/>
  <c r="W314" i="1"/>
  <c r="W313" i="1"/>
  <c r="W312" i="1"/>
  <c r="W311" i="1"/>
  <c r="W310" i="1"/>
  <c r="W307" i="1"/>
  <c r="W306" i="1"/>
  <c r="W304" i="1"/>
  <c r="W301" i="1"/>
  <c r="W300" i="1"/>
  <c r="W299" i="1"/>
  <c r="W298" i="1"/>
  <c r="W297" i="1"/>
  <c r="W296" i="1"/>
  <c r="W295" i="1"/>
  <c r="W294" i="1"/>
  <c r="W293" i="1"/>
  <c r="W291" i="1"/>
  <c r="W289" i="1"/>
  <c r="W288" i="1"/>
  <c r="W287" i="1"/>
  <c r="W286" i="1"/>
  <c r="W285" i="1"/>
  <c r="W284" i="1"/>
  <c r="W283" i="1"/>
  <c r="W282" i="1"/>
  <c r="W281" i="1"/>
  <c r="W280" i="1"/>
  <c r="W276" i="1"/>
  <c r="W274" i="1"/>
  <c r="W272" i="1"/>
  <c r="W270" i="1"/>
  <c r="W268" i="1"/>
  <c r="W266" i="1"/>
  <c r="W264" i="1"/>
  <c r="W262" i="1"/>
  <c r="W260" i="1"/>
  <c r="W258" i="1"/>
  <c r="W256" i="1"/>
  <c r="W254" i="1"/>
  <c r="W249" i="1"/>
  <c r="W247" i="1"/>
  <c r="W245" i="1"/>
  <c r="W244" i="1"/>
  <c r="W243" i="1"/>
  <c r="W242" i="1"/>
  <c r="W239" i="1"/>
  <c r="W238" i="1"/>
  <c r="W237" i="1"/>
  <c r="W235" i="1"/>
  <c r="W233" i="1"/>
  <c r="W231" i="1"/>
  <c r="W230" i="1"/>
  <c r="W229" i="1"/>
  <c r="W228" i="1"/>
  <c r="W225" i="1"/>
  <c r="W223" i="1"/>
  <c r="W222" i="1"/>
  <c r="W221" i="1"/>
  <c r="W220" i="1"/>
  <c r="W217" i="1"/>
  <c r="W215" i="1"/>
  <c r="W214" i="1"/>
  <c r="W213" i="1"/>
  <c r="W212" i="1"/>
  <c r="W209" i="1"/>
  <c r="W207" i="1"/>
  <c r="W205" i="1"/>
  <c r="W204" i="1"/>
  <c r="W203" i="1"/>
  <c r="W202" i="1"/>
  <c r="W199" i="1"/>
  <c r="W197" i="1"/>
  <c r="W195" i="1"/>
  <c r="W193" i="1"/>
  <c r="W192" i="1"/>
  <c r="W191" i="1"/>
  <c r="W190" i="1"/>
  <c r="W187" i="1"/>
  <c r="W185" i="1"/>
  <c r="W184" i="1"/>
  <c r="W182" i="1"/>
  <c r="W180" i="1"/>
  <c r="W179" i="1"/>
  <c r="W178" i="1"/>
  <c r="W177" i="1"/>
  <c r="W174" i="1"/>
  <c r="W172" i="1"/>
  <c r="W170" i="1"/>
  <c r="W169" i="1"/>
  <c r="W168" i="1"/>
  <c r="W167" i="1"/>
  <c r="W164" i="1"/>
  <c r="W162" i="1"/>
  <c r="W160" i="1"/>
  <c r="W158" i="1"/>
  <c r="W157" i="1"/>
  <c r="W156" i="1"/>
  <c r="W155" i="1"/>
  <c r="W152" i="1"/>
  <c r="W151" i="1"/>
  <c r="W149" i="1"/>
  <c r="W147" i="1"/>
  <c r="W146" i="1"/>
  <c r="W143" i="1"/>
  <c r="W141" i="1"/>
  <c r="W139" i="1"/>
  <c r="W138" i="1"/>
  <c r="W137" i="1"/>
  <c r="W136" i="1"/>
  <c r="W131" i="1"/>
  <c r="W129" i="1"/>
  <c r="W127" i="1"/>
  <c r="W126" i="1"/>
  <c r="W124" i="1"/>
  <c r="W123" i="1"/>
  <c r="W122" i="1"/>
  <c r="W121" i="1"/>
  <c r="W115" i="1"/>
  <c r="W107" i="1"/>
  <c r="W105" i="1"/>
  <c r="W103" i="1"/>
  <c r="W102" i="1"/>
  <c r="W101" i="1"/>
  <c r="W100" i="1"/>
  <c r="W99" i="1"/>
  <c r="W96" i="1"/>
  <c r="W94" i="1"/>
  <c r="W92" i="1"/>
  <c r="W91" i="1"/>
  <c r="W90" i="1"/>
  <c r="W89" i="1"/>
  <c r="W85" i="1"/>
  <c r="W83" i="1"/>
  <c r="W81" i="1"/>
  <c r="W80" i="1"/>
  <c r="W79" i="1"/>
  <c r="W78" i="1"/>
  <c r="W75" i="1"/>
  <c r="W73" i="1"/>
  <c r="W71" i="1"/>
  <c r="W69" i="1"/>
  <c r="W67" i="1"/>
  <c r="W66" i="1"/>
  <c r="W65" i="1"/>
  <c r="W64" i="1"/>
  <c r="W63" i="1"/>
  <c r="W59" i="1"/>
  <c r="W57" i="1"/>
  <c r="W55" i="1"/>
  <c r="W54" i="1"/>
  <c r="W53" i="1"/>
  <c r="W52" i="1"/>
  <c r="W49" i="1"/>
  <c r="W47" i="1"/>
  <c r="W45" i="1"/>
  <c r="W43" i="1"/>
  <c r="W42" i="1"/>
  <c r="W41" i="1"/>
  <c r="W40" i="1"/>
  <c r="W36" i="1"/>
  <c r="W34" i="1"/>
  <c r="W32" i="1"/>
  <c r="W31" i="1"/>
  <c r="W30" i="1"/>
  <c r="W29" i="1"/>
  <c r="W26" i="1"/>
  <c r="W25" i="1"/>
  <c r="W23" i="1"/>
  <c r="W21" i="1"/>
  <c r="W19" i="1"/>
  <c r="W18" i="1"/>
  <c r="W17" i="1"/>
  <c r="T603" i="1"/>
  <c r="T601" i="1"/>
  <c r="T600" i="1"/>
  <c r="T599" i="1"/>
  <c r="T598" i="1"/>
  <c r="T594" i="1"/>
  <c r="T592" i="1"/>
  <c r="T590" i="1"/>
  <c r="T589" i="1"/>
  <c r="T588" i="1"/>
  <c r="T585" i="1"/>
  <c r="T584" i="1"/>
  <c r="T583" i="1"/>
  <c r="T581" i="1"/>
  <c r="T580" i="1"/>
  <c r="T578" i="1"/>
  <c r="T576" i="1"/>
  <c r="T575" i="1"/>
  <c r="T573" i="1"/>
  <c r="T572" i="1"/>
  <c r="T571" i="1"/>
  <c r="T570" i="1"/>
  <c r="T569" i="1"/>
  <c r="T568" i="1"/>
  <c r="T565" i="1"/>
  <c r="T564" i="1"/>
  <c r="T562" i="1"/>
  <c r="T560" i="1"/>
  <c r="T558" i="1"/>
  <c r="T557" i="1"/>
  <c r="T555" i="1"/>
  <c r="T554" i="1"/>
  <c r="T553" i="1"/>
  <c r="T552" i="1"/>
  <c r="T551" i="1"/>
  <c r="T550" i="1"/>
  <c r="T543" i="1"/>
  <c r="T541" i="1"/>
  <c r="T539" i="1"/>
  <c r="T538" i="1"/>
  <c r="T537" i="1"/>
  <c r="T536" i="1"/>
  <c r="T533" i="1"/>
  <c r="T531" i="1"/>
  <c r="T529" i="1"/>
  <c r="T528" i="1"/>
  <c r="T527" i="1"/>
  <c r="T526" i="1"/>
  <c r="T523" i="1"/>
  <c r="T521" i="1"/>
  <c r="T519" i="1"/>
  <c r="T518" i="1"/>
  <c r="T517" i="1"/>
  <c r="T516" i="1"/>
  <c r="T513" i="1"/>
  <c r="T511" i="1"/>
  <c r="T509" i="1"/>
  <c r="T508" i="1"/>
  <c r="T507" i="1"/>
  <c r="T506" i="1"/>
  <c r="T503" i="1"/>
  <c r="T501" i="1"/>
  <c r="T499" i="1"/>
  <c r="T498" i="1"/>
  <c r="T497" i="1"/>
  <c r="T496" i="1"/>
  <c r="T493" i="1"/>
  <c r="T491" i="1"/>
  <c r="T489" i="1"/>
  <c r="T488" i="1"/>
  <c r="T487" i="1"/>
  <c r="T486" i="1"/>
  <c r="T485" i="1"/>
  <c r="T482" i="1"/>
  <c r="T480" i="1"/>
  <c r="T478" i="1"/>
  <c r="T477" i="1"/>
  <c r="T476" i="1"/>
  <c r="T475" i="1"/>
  <c r="T472" i="1"/>
  <c r="T470" i="1"/>
  <c r="T468" i="1"/>
  <c r="T467" i="1"/>
  <c r="T466" i="1"/>
  <c r="T465" i="1"/>
  <c r="T460" i="1"/>
  <c r="T458" i="1"/>
  <c r="T457" i="1"/>
  <c r="T456" i="1"/>
  <c r="T455" i="1"/>
  <c r="T454" i="1"/>
  <c r="T450" i="1"/>
  <c r="T448" i="1"/>
  <c r="T446" i="1"/>
  <c r="T445" i="1"/>
  <c r="T444" i="1"/>
  <c r="T443" i="1"/>
  <c r="T442" i="1"/>
  <c r="T439" i="1"/>
  <c r="T437" i="1"/>
  <c r="T435" i="1"/>
  <c r="T434" i="1"/>
  <c r="T432" i="1"/>
  <c r="T431" i="1"/>
  <c r="T430" i="1"/>
  <c r="T429" i="1"/>
  <c r="T428" i="1"/>
  <c r="T425" i="1"/>
  <c r="T423" i="1"/>
  <c r="T421" i="1"/>
  <c r="T420" i="1"/>
  <c r="T419" i="1"/>
  <c r="T418" i="1"/>
  <c r="T417" i="1"/>
  <c r="T412" i="1"/>
  <c r="T411" i="1"/>
  <c r="T410" i="1"/>
  <c r="T408" i="1"/>
  <c r="T406" i="1"/>
  <c r="T404" i="1"/>
  <c r="T403" i="1"/>
  <c r="T402" i="1"/>
  <c r="T401" i="1"/>
  <c r="T400" i="1"/>
  <c r="T399" i="1"/>
  <c r="T396" i="1"/>
  <c r="T394" i="1"/>
  <c r="T393" i="1"/>
  <c r="T392" i="1"/>
  <c r="T391" i="1"/>
  <c r="T388" i="1"/>
  <c r="T386" i="1"/>
  <c r="T385" i="1"/>
  <c r="T384" i="1"/>
  <c r="T383" i="1"/>
  <c r="T380" i="1"/>
  <c r="T378" i="1"/>
  <c r="T376" i="1"/>
  <c r="T374" i="1"/>
  <c r="T373" i="1"/>
  <c r="T372" i="1"/>
  <c r="T371" i="1"/>
  <c r="T370" i="1"/>
  <c r="T367" i="1"/>
  <c r="T365" i="1"/>
  <c r="T363" i="1"/>
  <c r="T361" i="1"/>
  <c r="T360" i="1"/>
  <c r="T359" i="1"/>
  <c r="T358" i="1"/>
  <c r="T357" i="1"/>
  <c r="T354" i="1"/>
  <c r="T352" i="1"/>
  <c r="T350" i="1"/>
  <c r="T349" i="1"/>
  <c r="T348" i="1"/>
  <c r="T347" i="1"/>
  <c r="T346" i="1"/>
  <c r="T340" i="1"/>
  <c r="T334" i="1"/>
  <c r="T333" i="1"/>
  <c r="T332" i="1"/>
  <c r="T331" i="1"/>
  <c r="T330" i="1"/>
  <c r="T329" i="1"/>
  <c r="T328" i="1"/>
  <c r="T327" i="1"/>
  <c r="T326" i="1"/>
  <c r="T325" i="1"/>
  <c r="T323" i="1"/>
  <c r="T320" i="1"/>
  <c r="T318" i="1"/>
  <c r="T317" i="1"/>
  <c r="T316" i="1"/>
  <c r="T315" i="1"/>
  <c r="T314" i="1"/>
  <c r="T313" i="1"/>
  <c r="T312" i="1"/>
  <c r="T311" i="1"/>
  <c r="T310" i="1"/>
  <c r="T307" i="1"/>
  <c r="T306" i="1"/>
  <c r="T304" i="1"/>
  <c r="T301" i="1"/>
  <c r="T300" i="1"/>
  <c r="T299" i="1"/>
  <c r="T298" i="1"/>
  <c r="T297" i="1"/>
  <c r="T296" i="1"/>
  <c r="T295" i="1"/>
  <c r="T294" i="1"/>
  <c r="T293" i="1"/>
  <c r="T291" i="1"/>
  <c r="T289" i="1"/>
  <c r="T288" i="1"/>
  <c r="T287" i="1"/>
  <c r="T286" i="1"/>
  <c r="T285" i="1"/>
  <c r="T284" i="1"/>
  <c r="T283" i="1"/>
  <c r="T282" i="1"/>
  <c r="T281" i="1"/>
  <c r="T280" i="1"/>
  <c r="T276" i="1"/>
  <c r="T274" i="1"/>
  <c r="T272" i="1"/>
  <c r="T270" i="1"/>
  <c r="T268" i="1"/>
  <c r="T266" i="1"/>
  <c r="T264" i="1"/>
  <c r="T262" i="1"/>
  <c r="T260" i="1"/>
  <c r="T258" i="1"/>
  <c r="T256" i="1"/>
  <c r="T254" i="1"/>
  <c r="T249" i="1"/>
  <c r="T247" i="1"/>
  <c r="T245" i="1"/>
  <c r="T244" i="1"/>
  <c r="T243" i="1"/>
  <c r="T242" i="1"/>
  <c r="T239" i="1"/>
  <c r="T238" i="1"/>
  <c r="T237" i="1"/>
  <c r="T235" i="1"/>
  <c r="T233" i="1"/>
  <c r="T231" i="1"/>
  <c r="T230" i="1"/>
  <c r="T229" i="1"/>
  <c r="T228" i="1"/>
  <c r="T225" i="1"/>
  <c r="T223" i="1"/>
  <c r="T222" i="1"/>
  <c r="T221" i="1"/>
  <c r="T220" i="1"/>
  <c r="T217" i="1"/>
  <c r="T215" i="1"/>
  <c r="T214" i="1"/>
  <c r="T213" i="1"/>
  <c r="T212" i="1"/>
  <c r="T209" i="1"/>
  <c r="T207" i="1"/>
  <c r="T205" i="1"/>
  <c r="T204" i="1"/>
  <c r="T203" i="1"/>
  <c r="T202" i="1"/>
  <c r="T199" i="1"/>
  <c r="T197" i="1"/>
  <c r="T195" i="1"/>
  <c r="T193" i="1"/>
  <c r="T192" i="1"/>
  <c r="T191" i="1"/>
  <c r="T190" i="1"/>
  <c r="T187" i="1"/>
  <c r="T185" i="1"/>
  <c r="T184" i="1"/>
  <c r="T182" i="1"/>
  <c r="T180" i="1"/>
  <c r="T179" i="1"/>
  <c r="T178" i="1"/>
  <c r="T177" i="1"/>
  <c r="T174" i="1"/>
  <c r="T172" i="1"/>
  <c r="T170" i="1"/>
  <c r="T169" i="1"/>
  <c r="T168" i="1"/>
  <c r="T167" i="1"/>
  <c r="T164" i="1"/>
  <c r="T162" i="1"/>
  <c r="T160" i="1"/>
  <c r="T158" i="1"/>
  <c r="T157" i="1"/>
  <c r="T156" i="1"/>
  <c r="T155" i="1"/>
  <c r="T152" i="1"/>
  <c r="T151" i="1"/>
  <c r="T149" i="1"/>
  <c r="T147" i="1"/>
  <c r="T146" i="1"/>
  <c r="T143" i="1"/>
  <c r="T141" i="1"/>
  <c r="T139" i="1"/>
  <c r="T138" i="1"/>
  <c r="T137" i="1"/>
  <c r="T136" i="1"/>
  <c r="T131" i="1"/>
  <c r="T129" i="1"/>
  <c r="T127" i="1"/>
  <c r="T126" i="1"/>
  <c r="T124" i="1"/>
  <c r="T123" i="1"/>
  <c r="T122" i="1"/>
  <c r="T121" i="1"/>
  <c r="T115" i="1"/>
  <c r="T107" i="1"/>
  <c r="T105" i="1"/>
  <c r="T103" i="1"/>
  <c r="T102" i="1"/>
  <c r="T101" i="1"/>
  <c r="T100" i="1"/>
  <c r="T99" i="1"/>
  <c r="T96" i="1"/>
  <c r="T94" i="1"/>
  <c r="T92" i="1"/>
  <c r="T91" i="1"/>
  <c r="T90" i="1"/>
  <c r="T89" i="1"/>
  <c r="T85" i="1"/>
  <c r="T83" i="1"/>
  <c r="T81" i="1"/>
  <c r="T80" i="1"/>
  <c r="T79" i="1"/>
  <c r="T78" i="1"/>
  <c r="T75" i="1"/>
  <c r="T73" i="1"/>
  <c r="T71" i="1"/>
  <c r="T69" i="1"/>
  <c r="T67" i="1"/>
  <c r="T66" i="1"/>
  <c r="T65" i="1"/>
  <c r="T64" i="1"/>
  <c r="T63" i="1"/>
  <c r="T59" i="1"/>
  <c r="T57" i="1"/>
  <c r="T55" i="1"/>
  <c r="T54" i="1"/>
  <c r="T53" i="1"/>
  <c r="T52" i="1"/>
  <c r="T49" i="1"/>
  <c r="T47" i="1"/>
  <c r="T45" i="1"/>
  <c r="T43" i="1"/>
  <c r="T42" i="1"/>
  <c r="T41" i="1"/>
  <c r="T40" i="1"/>
  <c r="T36" i="1"/>
  <c r="T34" i="1"/>
  <c r="T32" i="1"/>
  <c r="T31" i="1"/>
  <c r="T30" i="1"/>
  <c r="T29" i="1"/>
  <c r="T26" i="1"/>
  <c r="T25" i="1"/>
  <c r="T23" i="1"/>
  <c r="T21" i="1"/>
  <c r="T19" i="1"/>
  <c r="T18" i="1"/>
  <c r="T17" i="1"/>
  <c r="T16" i="1"/>
  <c r="W16" i="1"/>
  <c r="E3" i="3"/>
  <c r="G3" i="3" s="1"/>
  <c r="B6" i="3"/>
  <c r="C5" i="3"/>
  <c r="B5" i="3"/>
  <c r="C4" i="3"/>
  <c r="B4" i="3"/>
  <c r="J603" i="4" a="1"/>
  <c r="L594" i="4" a="1"/>
  <c r="J590" i="4" a="1"/>
  <c r="L589" i="4" a="1"/>
  <c r="J588" i="4" a="1"/>
  <c r="J585" i="4" a="1"/>
  <c r="L584" i="4" a="1"/>
  <c r="J583" i="4" a="1"/>
  <c r="J578" i="4" a="1"/>
  <c r="J573" i="4" a="1"/>
  <c r="L572" i="4" a="1"/>
  <c r="J571" i="4" a="1"/>
  <c r="L570" i="4" a="1"/>
  <c r="J569" i="4" a="1"/>
  <c r="L568" i="4" a="1"/>
  <c r="L565" i="4" a="1"/>
  <c r="J564" i="4" a="1"/>
  <c r="L560" i="4" a="1"/>
  <c r="L555" i="4" a="1"/>
  <c r="J554" i="4" a="1"/>
  <c r="L553" i="4" a="1"/>
  <c r="J552" i="4" a="1"/>
  <c r="L551" i="4" a="1"/>
  <c r="J550" i="4" a="1"/>
  <c r="J543" i="4" a="1"/>
  <c r="L539" i="4" a="1"/>
  <c r="J601" i="4" a="1"/>
  <c r="L600" i="4" a="1"/>
  <c r="J599" i="4" a="1"/>
  <c r="L598" i="4" a="1"/>
  <c r="L592" i="4" a="1"/>
  <c r="J581" i="4" a="1"/>
  <c r="L580" i="4" a="1"/>
  <c r="J576" i="4" a="1"/>
  <c r="L575" i="4" a="1"/>
  <c r="J562" i="4" a="1"/>
  <c r="L558" i="4" a="1"/>
  <c r="J557" i="4" a="1"/>
  <c r="L541" i="4" a="1"/>
  <c r="L538" i="4" a="1"/>
  <c r="J536" i="4" a="1"/>
  <c r="L603" i="4" a="1"/>
  <c r="J600" i="4" a="1"/>
  <c r="L588" i="4" a="1"/>
  <c r="L583" i="4" a="1"/>
  <c r="J580" i="4" a="1"/>
  <c r="L578" i="4" a="1"/>
  <c r="J575" i="4" a="1"/>
  <c r="L573" i="4" a="1"/>
  <c r="J570" i="4" a="1"/>
  <c r="L562" i="4" a="1"/>
  <c r="J555" i="4" a="1"/>
  <c r="L550" i="4" a="1"/>
  <c r="J538" i="4" a="1"/>
  <c r="J537" i="4" a="1"/>
  <c r="L533" i="4" a="1"/>
  <c r="J529" i="4" a="1"/>
  <c r="L528" i="4" a="1"/>
  <c r="J527" i="4" a="1"/>
  <c r="L526" i="4" a="1"/>
  <c r="L523" i="4" a="1"/>
  <c r="J519" i="4" a="1"/>
  <c r="L518" i="4" a="1"/>
  <c r="J517" i="4" a="1"/>
  <c r="L516" i="4" a="1"/>
  <c r="L513" i="4" a="1"/>
  <c r="J509" i="4" a="1"/>
  <c r="L508" i="4" a="1"/>
  <c r="J507" i="4" a="1"/>
  <c r="L506" i="4" a="1"/>
  <c r="J594" i="4" a="1"/>
  <c r="J589" i="4" a="1"/>
  <c r="J584" i="4" a="1"/>
  <c r="L581" i="4" a="1"/>
  <c r="L576" i="4" a="1"/>
  <c r="J572" i="4" a="1"/>
  <c r="L569" i="4" a="1"/>
  <c r="J565" i="4" a="1"/>
  <c r="J560" i="4" a="1"/>
  <c r="L557" i="4" a="1"/>
  <c r="J551" i="4" a="1"/>
  <c r="L531" i="4" a="1"/>
  <c r="L529" i="4" a="1"/>
  <c r="L527" i="4" a="1"/>
  <c r="J521" i="4" a="1"/>
  <c r="L511" i="4" a="1"/>
  <c r="L509" i="4" a="1"/>
  <c r="L507" i="4" a="1"/>
  <c r="L503" i="4" a="1"/>
  <c r="J499" i="4" a="1"/>
  <c r="L498" i="4" a="1"/>
  <c r="J497" i="4" a="1"/>
  <c r="L496" i="4" a="1"/>
  <c r="L493" i="4" a="1"/>
  <c r="J489" i="4" a="1"/>
  <c r="L488" i="4" a="1"/>
  <c r="J487" i="4" a="1"/>
  <c r="L486" i="4" a="1"/>
  <c r="J485" i="4" a="1"/>
  <c r="J482" i="4" a="1"/>
  <c r="L478" i="4" a="1"/>
  <c r="J477" i="4" a="1"/>
  <c r="L476" i="4" a="1"/>
  <c r="J475" i="4" a="1"/>
  <c r="J472" i="4" a="1"/>
  <c r="L468" i="4" a="1"/>
  <c r="J467" i="4" a="1"/>
  <c r="L466" i="4" a="1"/>
  <c r="J465" i="4" a="1"/>
  <c r="L460" i="4" a="1"/>
  <c r="L450" i="4" a="1"/>
  <c r="J446" i="4" a="1"/>
  <c r="L445" i="4" a="1"/>
  <c r="J444" i="4" a="1"/>
  <c r="L443" i="4" a="1"/>
  <c r="J442" i="4" a="1"/>
  <c r="J439" i="4" a="1"/>
  <c r="L435" i="4" a="1"/>
  <c r="J434" i="4" a="1"/>
  <c r="L423" i="4" a="1"/>
  <c r="J598" i="4" a="1"/>
  <c r="L585" i="4" a="1"/>
  <c r="L571" i="4" a="1"/>
  <c r="J568" i="4" a="1"/>
  <c r="L552" i="4" a="1"/>
  <c r="J541" i="4" a="1"/>
  <c r="L537" i="4" a="1"/>
  <c r="L536" i="4" a="1"/>
  <c r="J533" i="4" a="1"/>
  <c r="J526" i="4" a="1"/>
  <c r="J498" i="4" a="1"/>
  <c r="J496" i="4" a="1"/>
  <c r="J493" i="4" a="1"/>
  <c r="L480" i="4" a="1"/>
  <c r="J468" i="4" a="1"/>
  <c r="J466" i="4" a="1"/>
  <c r="J458" i="4" a="1"/>
  <c r="J457" i="4" a="1"/>
  <c r="L455" i="4" a="1"/>
  <c r="L454" i="4" a="1"/>
  <c r="J448" i="4" a="1"/>
  <c r="J435" i="4" a="1"/>
  <c r="J429" i="4" a="1"/>
  <c r="J428" i="4" a="1"/>
  <c r="J425" i="4" a="1"/>
  <c r="L420" i="4" a="1"/>
  <c r="L419" i="4" a="1"/>
  <c r="J418" i="4" a="1"/>
  <c r="L417" i="4" a="1"/>
  <c r="J412" i="4" a="1"/>
  <c r="L411" i="4" a="1"/>
  <c r="J410" i="4" a="1"/>
  <c r="L406" i="4" a="1"/>
  <c r="L394" i="4" a="1"/>
  <c r="J393" i="4" a="1"/>
  <c r="L392" i="4" a="1"/>
  <c r="J391" i="4" a="1"/>
  <c r="J388" i="4" a="1"/>
  <c r="J378" i="4" a="1"/>
  <c r="L374" i="4" a="1"/>
  <c r="J373" i="4" a="1"/>
  <c r="L372" i="4" a="1"/>
  <c r="J371" i="4" a="1"/>
  <c r="L370" i="4" a="1"/>
  <c r="L367" i="4" a="1"/>
  <c r="J363" i="4" a="1"/>
  <c r="L352" i="4" a="1"/>
  <c r="J340" i="4" a="1"/>
  <c r="J323" i="4" a="1"/>
  <c r="J320" i="4" a="1"/>
  <c r="J304" i="4" a="1"/>
  <c r="J301" i="4" a="1"/>
  <c r="L300" i="4" a="1"/>
  <c r="J299" i="4" a="1"/>
  <c r="L298" i="4" a="1"/>
  <c r="J297" i="4" a="1"/>
  <c r="L296" i="4" a="1"/>
  <c r="J295" i="4" a="1"/>
  <c r="L294" i="4" a="1"/>
  <c r="J293" i="4" a="1"/>
  <c r="L289" i="4" a="1"/>
  <c r="J288" i="4" a="1"/>
  <c r="L287" i="4" a="1"/>
  <c r="L276" i="4" a="1"/>
  <c r="J272" i="4" a="1"/>
  <c r="L268" i="4" a="1"/>
  <c r="J264" i="4" a="1"/>
  <c r="L260" i="4" a="1"/>
  <c r="L601" i="4" a="1"/>
  <c r="L564" i="4" a="1"/>
  <c r="L521" i="4" a="1"/>
  <c r="L517" i="4" a="1"/>
  <c r="J516" i="4" a="1"/>
  <c r="J511" i="4" a="1"/>
  <c r="J508" i="4" a="1"/>
  <c r="J501" i="4" a="1"/>
  <c r="L491" i="4" a="1"/>
  <c r="L489" i="4" a="1"/>
  <c r="L487" i="4" a="1"/>
  <c r="L485" i="4" a="1"/>
  <c r="J480" i="4" a="1"/>
  <c r="L470" i="4" a="1"/>
  <c r="L543" i="4" a="1"/>
  <c r="L501" i="4" a="1"/>
  <c r="J488" i="4" a="1"/>
  <c r="J486" i="4" a="1"/>
  <c r="L477" i="4" a="1"/>
  <c r="L475" i="4" a="1"/>
  <c r="L472" i="4" a="1"/>
  <c r="J470" i="4" a="1"/>
  <c r="J456" i="4" a="1"/>
  <c r="L446" i="4" a="1"/>
  <c r="J445" i="4" a="1"/>
  <c r="L442" i="4" a="1"/>
  <c r="J437" i="4" a="1"/>
  <c r="L431" i="4" a="1"/>
  <c r="L430" i="4" a="1"/>
  <c r="J423" i="4" a="1"/>
  <c r="J421" i="4" a="1"/>
  <c r="J411" i="4" a="1"/>
  <c r="J406" i="4" a="1"/>
  <c r="J402" i="4" a="1"/>
  <c r="J401" i="4" a="1"/>
  <c r="L399" i="4" a="1"/>
  <c r="L396" i="4" a="1"/>
  <c r="J383" i="4" a="1"/>
  <c r="L380" i="4" a="1"/>
  <c r="L378" i="4" a="1"/>
  <c r="L373" i="4" a="1"/>
  <c r="L371" i="4" a="1"/>
  <c r="J365" i="4" a="1"/>
  <c r="L361" i="4" a="1"/>
  <c r="L360" i="4" a="1"/>
  <c r="J350" i="4" a="1"/>
  <c r="J349" i="4" a="1"/>
  <c r="L347" i="4" a="1"/>
  <c r="L346" i="4" a="1"/>
  <c r="L334" i="4" a="1"/>
  <c r="L333" i="4" a="1"/>
  <c r="J329" i="4" a="1"/>
  <c r="J328" i="4" a="1"/>
  <c r="L326" i="4" a="1"/>
  <c r="L325" i="4" a="1"/>
  <c r="L323" i="4" a="1"/>
  <c r="J318" i="4" a="1"/>
  <c r="L316" i="4" a="1"/>
  <c r="L315" i="4" a="1"/>
  <c r="J311" i="4" a="1"/>
  <c r="J310" i="4" a="1"/>
  <c r="J307" i="4" a="1"/>
  <c r="L301" i="4" a="1"/>
  <c r="L299" i="4" a="1"/>
  <c r="L297" i="4" a="1"/>
  <c r="L295" i="4" a="1"/>
  <c r="L293" i="4" a="1"/>
  <c r="L288" i="4" a="1"/>
  <c r="L285" i="4" a="1"/>
  <c r="L284" i="4" a="1"/>
  <c r="J280" i="4" a="1"/>
  <c r="L274" i="4" a="1"/>
  <c r="L272" i="4" a="1"/>
  <c r="J266" i="4" a="1"/>
  <c r="L262" i="4" a="1"/>
  <c r="J256" i="4" a="1"/>
  <c r="L247" i="4" a="1"/>
  <c r="L244" i="4" a="1"/>
  <c r="J242" i="4" a="1"/>
  <c r="L238" i="4" a="1"/>
  <c r="L235" i="4" a="1"/>
  <c r="J231" i="4" a="1"/>
  <c r="L229" i="4" a="1"/>
  <c r="J225" i="4" a="1"/>
  <c r="J215" i="4" a="1"/>
  <c r="L214" i="4" a="1"/>
  <c r="J213" i="4" a="1"/>
  <c r="L212" i="4" a="1"/>
  <c r="L209" i="4" a="1"/>
  <c r="J205" i="4" a="1"/>
  <c r="L204" i="4" a="1"/>
  <c r="J203" i="4" a="1"/>
  <c r="L202" i="4" a="1"/>
  <c r="L199" i="4" a="1"/>
  <c r="J195" i="4" a="1"/>
  <c r="J185" i="4" a="1"/>
  <c r="L182" i="4" a="1"/>
  <c r="L172" i="4" a="1"/>
  <c r="L162" i="4" a="1"/>
  <c r="J158" i="4" a="1"/>
  <c r="L157" i="4" a="1"/>
  <c r="J156" i="4" a="1"/>
  <c r="L155" i="4" a="1"/>
  <c r="L152" i="4" a="1"/>
  <c r="J151" i="4" a="1"/>
  <c r="L147" i="4" a="1"/>
  <c r="L590" i="4" a="1"/>
  <c r="L554" i="4" a="1"/>
  <c r="J553" i="4" a="1"/>
  <c r="J528" i="4" a="1"/>
  <c r="L519" i="4" a="1"/>
  <c r="L497" i="4" a="1"/>
  <c r="L482" i="4" a="1"/>
  <c r="L467" i="4" a="1"/>
  <c r="L465" i="4" a="1"/>
  <c r="L457" i="4" a="1"/>
  <c r="L434" i="4" a="1"/>
  <c r="L432" i="4" a="1"/>
  <c r="J430" i="4" a="1"/>
  <c r="L408" i="4" a="1"/>
  <c r="L404" i="4" a="1"/>
  <c r="J400" i="4" a="1"/>
  <c r="J399" i="4" a="1"/>
  <c r="J396" i="4" a="1"/>
  <c r="L386" i="4" a="1"/>
  <c r="L385" i="4" a="1"/>
  <c r="J374" i="4" a="1"/>
  <c r="J372" i="4" a="1"/>
  <c r="J370" i="4" a="1"/>
  <c r="J367" i="4" a="1"/>
  <c r="J361" i="4" a="1"/>
  <c r="L359" i="4" a="1"/>
  <c r="L358" i="4" a="1"/>
  <c r="J352" i="4" a="1"/>
  <c r="J348" i="4" a="1"/>
  <c r="J347" i="4" a="1"/>
  <c r="L340" i="4" a="1"/>
  <c r="J334" i="4" a="1"/>
  <c r="J539" i="4" a="1"/>
  <c r="J518" i="4" a="1"/>
  <c r="J513" i="4" a="1"/>
  <c r="J503" i="4" a="1"/>
  <c r="L456" i="4" a="1"/>
  <c r="J419" i="4" a="1"/>
  <c r="J417" i="4" a="1"/>
  <c r="L402" i="4" a="1"/>
  <c r="J384" i="4" a="1"/>
  <c r="J376" i="4" a="1"/>
  <c r="L363" i="4" a="1"/>
  <c r="J357" i="4" a="1"/>
  <c r="J354" i="4" a="1"/>
  <c r="L350" i="4" a="1"/>
  <c r="L331" i="4" a="1"/>
  <c r="L330" i="4" a="1"/>
  <c r="L327" i="4" a="1"/>
  <c r="J326" i="4" a="1"/>
  <c r="J325" i="4" a="1"/>
  <c r="J314" i="4" a="1"/>
  <c r="J313" i="4" a="1"/>
  <c r="L310" i="4" a="1"/>
  <c r="J306" i="4" a="1"/>
  <c r="L304" i="4" a="1"/>
  <c r="J298" i="4" a="1"/>
  <c r="J294" i="4" a="1"/>
  <c r="J289" i="4" a="1"/>
  <c r="L286" i="4" a="1"/>
  <c r="J285" i="4" a="1"/>
  <c r="J284" i="4" a="1"/>
  <c r="L280" i="4" a="1"/>
  <c r="J270" i="4" a="1"/>
  <c r="L266" i="4" a="1"/>
  <c r="J262" i="4" a="1"/>
  <c r="J260" i="4" a="1"/>
  <c r="J254" i="4" a="1"/>
  <c r="L249" i="4" a="1"/>
  <c r="L233" i="4" a="1"/>
  <c r="L230" i="4" a="1"/>
  <c r="J229" i="4" a="1"/>
  <c r="J228" i="4" a="1"/>
  <c r="J223" i="4" a="1"/>
  <c r="L221" i="4" a="1"/>
  <c r="L220" i="4" a="1"/>
  <c r="J217" i="4" a="1"/>
  <c r="L207" i="4" a="1"/>
  <c r="L205" i="4" a="1"/>
  <c r="L203" i="4" a="1"/>
  <c r="J197" i="4" a="1"/>
  <c r="L193" i="4" a="1"/>
  <c r="L192" i="4" a="1"/>
  <c r="J180" i="4" a="1"/>
  <c r="J179" i="4" a="1"/>
  <c r="L177" i="4" a="1"/>
  <c r="L174" i="4" a="1"/>
  <c r="L170" i="4" a="1"/>
  <c r="J160" i="4" a="1"/>
  <c r="L149" i="4" a="1"/>
  <c r="J146" i="4" a="1"/>
  <c r="J143" i="4" a="1"/>
  <c r="L139" i="4" a="1"/>
  <c r="J138" i="4" a="1"/>
  <c r="L137" i="4" a="1"/>
  <c r="J136" i="4" a="1"/>
  <c r="L131" i="4" a="1"/>
  <c r="J127" i="4" a="1"/>
  <c r="L126" i="4" a="1"/>
  <c r="L115" i="4" a="1"/>
  <c r="L105" i="4" a="1"/>
  <c r="J94" i="4" a="1"/>
  <c r="J85" i="4" a="1"/>
  <c r="L81" i="4" a="1"/>
  <c r="J80" i="4" a="1"/>
  <c r="L79" i="4" a="1"/>
  <c r="J78" i="4" a="1"/>
  <c r="J75" i="4" a="1"/>
  <c r="L71" i="4" a="1"/>
  <c r="J59" i="4" a="1"/>
  <c r="L55" i="4" a="1"/>
  <c r="J54" i="4" a="1"/>
  <c r="L53" i="4" a="1"/>
  <c r="J52" i="4" a="1"/>
  <c r="J49" i="4" a="1"/>
  <c r="J45" i="4" a="1"/>
  <c r="J36" i="4" a="1"/>
  <c r="L32" i="4" a="1"/>
  <c r="J31" i="4" a="1"/>
  <c r="L30" i="4" a="1"/>
  <c r="J29" i="4" a="1"/>
  <c r="J26" i="4" a="1"/>
  <c r="J23" i="4" a="1"/>
  <c r="L19" i="4" a="1"/>
  <c r="J18" i="4" a="1"/>
  <c r="L17" i="4" a="1"/>
  <c r="J16" i="4" a="1"/>
  <c r="J592" i="4" a="1"/>
  <c r="J558" i="4" a="1"/>
  <c r="J531" i="4" a="1"/>
  <c r="J491" i="4" a="1"/>
  <c r="J455" i="4" a="1"/>
  <c r="J443" i="4" a="1"/>
  <c r="L439" i="4" a="1"/>
  <c r="J431" i="4" a="1"/>
  <c r="L425" i="4" a="1"/>
  <c r="L421" i="4" a="1"/>
  <c r="L418" i="4" a="1"/>
  <c r="L412" i="4" a="1"/>
  <c r="J404" i="4" a="1"/>
  <c r="L383" i="4" a="1"/>
  <c r="J360" i="4" a="1"/>
  <c r="L332" i="4" a="1"/>
  <c r="J330" i="4" a="1"/>
  <c r="J327" i="4" a="1"/>
  <c r="L317" i="4" a="1"/>
  <c r="J316" i="4" a="1"/>
  <c r="J315" i="4" a="1"/>
  <c r="L311" i="4" a="1"/>
  <c r="L307" i="4" a="1"/>
  <c r="J286" i="4" a="1"/>
  <c r="L282" i="4" a="1"/>
  <c r="L281" i="4" a="1"/>
  <c r="J276" i="4" a="1"/>
  <c r="J268" i="4" a="1"/>
  <c r="L258" i="4" a="1"/>
  <c r="L256" i="4" a="1"/>
  <c r="L245" i="4" a="1"/>
  <c r="J244" i="4" a="1"/>
  <c r="J243" i="4" a="1"/>
  <c r="L239" i="4" a="1"/>
  <c r="J238" i="4" a="1"/>
  <c r="J237" i="4" a="1"/>
  <c r="J235" i="4" a="1"/>
  <c r="J233" i="4" a="1"/>
  <c r="L231" i="4" a="1"/>
  <c r="J230" i="4" a="1"/>
  <c r="L225" i="4" a="1"/>
  <c r="J222" i="4" a="1"/>
  <c r="J221" i="4" a="1"/>
  <c r="J204" i="4" a="1"/>
  <c r="J202" i="4" a="1"/>
  <c r="J199" i="4" a="1"/>
  <c r="J193" i="4" a="1"/>
  <c r="L191" i="4" a="1"/>
  <c r="L190" i="4" a="1"/>
  <c r="J187" i="4" a="1"/>
  <c r="J182" i="4" a="1"/>
  <c r="J178" i="4" a="1"/>
  <c r="J177" i="4" a="1"/>
  <c r="J174" i="4" a="1"/>
  <c r="L169" i="4" a="1"/>
  <c r="L168" i="4" a="1"/>
  <c r="J162" i="4" a="1"/>
  <c r="J149" i="4" a="1"/>
  <c r="J141" i="4" a="1"/>
  <c r="L129" i="4" a="1"/>
  <c r="L124" i="4" a="1"/>
  <c r="J123" i="4" a="1"/>
  <c r="L122" i="4" a="1"/>
  <c r="J121" i="4" a="1"/>
  <c r="J107" i="4" a="1"/>
  <c r="L103" i="4" a="1"/>
  <c r="J102" i="4" a="1"/>
  <c r="L101" i="4" a="1"/>
  <c r="J100" i="4" a="1"/>
  <c r="L99" i="4" a="1"/>
  <c r="L96" i="4" a="1"/>
  <c r="L92" i="4" a="1"/>
  <c r="J91" i="4" a="1"/>
  <c r="L90" i="4" a="1"/>
  <c r="J89" i="4" a="1"/>
  <c r="J83" i="4" a="1"/>
  <c r="J73" i="4" a="1"/>
  <c r="L69" i="4" a="1"/>
  <c r="J67" i="4" a="1"/>
  <c r="L66" i="4" a="1"/>
  <c r="J65" i="4" a="1"/>
  <c r="L599" i="4" a="1"/>
  <c r="J506" i="4" a="1"/>
  <c r="J478" i="4" a="1"/>
  <c r="J460" i="4" a="1"/>
  <c r="L458" i="4" a="1"/>
  <c r="J450" i="4" a="1"/>
  <c r="L448" i="4" a="1"/>
  <c r="J420" i="4" a="1"/>
  <c r="L410" i="4" a="1"/>
  <c r="L391" i="4" a="1"/>
  <c r="J358" i="4" a="1"/>
  <c r="L354" i="4" a="1"/>
  <c r="J332" i="4" a="1"/>
  <c r="L329" i="4" a="1"/>
  <c r="L328" i="4" a="1"/>
  <c r="J317" i="4" a="1"/>
  <c r="L312" i="4" a="1"/>
  <c r="L291" i="4" a="1"/>
  <c r="L283" i="4" a="1"/>
  <c r="J281" i="4" a="1"/>
  <c r="L264" i="4" a="1"/>
  <c r="J247" i="4" a="1"/>
  <c r="L222" i="4" a="1"/>
  <c r="L195" i="4" a="1"/>
  <c r="L437" i="4" a="1"/>
  <c r="L403" i="4" a="1"/>
  <c r="J386" i="4" a="1"/>
  <c r="J380" i="4" a="1"/>
  <c r="L365" i="4" a="1"/>
  <c r="L357" i="4" a="1"/>
  <c r="L349" i="4" a="1"/>
  <c r="L320" i="4" a="1"/>
  <c r="J312" i="4" a="1"/>
  <c r="J300" i="4" a="1"/>
  <c r="J296" i="4" a="1"/>
  <c r="J291" i="4" a="1"/>
  <c r="J287" i="4" a="1"/>
  <c r="J283" i="4" a="1"/>
  <c r="J274" i="4" a="1"/>
  <c r="L270" i="4" a="1"/>
  <c r="J239" i="4" a="1"/>
  <c r="L237" i="4" a="1"/>
  <c r="J207" i="4" a="1"/>
  <c r="J523" i="4" a="1"/>
  <c r="L499" i="4" a="1"/>
  <c r="J454" i="4" a="1"/>
  <c r="L444" i="4" a="1"/>
  <c r="J432" i="4" a="1"/>
  <c r="J408" i="4" a="1"/>
  <c r="J403" i="4" a="1"/>
  <c r="L401" i="4" a="1"/>
  <c r="J394" i="4" a="1"/>
  <c r="J385" i="4" a="1"/>
  <c r="L348" i="4" a="1"/>
  <c r="J346" i="4" a="1"/>
  <c r="J331" i="4" a="1"/>
  <c r="L306" i="4" a="1"/>
  <c r="J258" i="4" a="1"/>
  <c r="J249" i="4" a="1"/>
  <c r="J245" i="4" a="1"/>
  <c r="L243" i="4" a="1"/>
  <c r="L242" i="4" a="1"/>
  <c r="L228" i="4" a="1"/>
  <c r="J476" i="4" a="1"/>
  <c r="L429" i="4" a="1"/>
  <c r="L428" i="4" a="1"/>
  <c r="L400" i="4" a="1"/>
  <c r="L393" i="4" a="1"/>
  <c r="J392" i="4" a="1"/>
  <c r="L388" i="4" a="1"/>
  <c r="L384" i="4" a="1"/>
  <c r="L376" i="4" a="1"/>
  <c r="J359" i="4" a="1"/>
  <c r="J333" i="4" a="1"/>
  <c r="L318" i="4" a="1"/>
  <c r="L314" i="4" a="1"/>
  <c r="L313" i="4" a="1"/>
  <c r="J282" i="4" a="1"/>
  <c r="L254" i="4" a="1"/>
  <c r="L223" i="4" a="1"/>
  <c r="J220" i="4" a="1"/>
  <c r="L215" i="4" a="1"/>
  <c r="L213" i="4" a="1"/>
  <c r="J190" i="4" a="1"/>
  <c r="J170" i="4" a="1"/>
  <c r="L158" i="4" a="1"/>
  <c r="L156" i="4" a="1"/>
  <c r="L151" i="4" a="1"/>
  <c r="L138" i="4" a="1"/>
  <c r="L121" i="4" a="1"/>
  <c r="J105" i="4" a="1"/>
  <c r="J103" i="4" a="1"/>
  <c r="J96" i="4" a="1"/>
  <c r="L94" i="4" a="1"/>
  <c r="J92" i="4" a="1"/>
  <c r="L80" i="4" a="1"/>
  <c r="L75" i="4" a="1"/>
  <c r="J71" i="4" a="1"/>
  <c r="J69" i="4" a="1"/>
  <c r="L67" i="4" a="1"/>
  <c r="L63" i="4" a="1"/>
  <c r="J55" i="4" a="1"/>
  <c r="J53" i="4" a="1"/>
  <c r="L49" i="4" a="1"/>
  <c r="L43" i="4" a="1"/>
  <c r="J34" i="4" a="1"/>
  <c r="L21" i="4" a="1"/>
  <c r="J214" i="4" a="1"/>
  <c r="J212" i="4" a="1"/>
  <c r="L197" i="4" a="1"/>
  <c r="J191" i="4" a="1"/>
  <c r="L179" i="4" a="1"/>
  <c r="J172" i="4" a="1"/>
  <c r="J168" i="4" a="1"/>
  <c r="L136" i="4" a="1"/>
  <c r="J126" i="4" a="1"/>
  <c r="J124" i="4" a="1"/>
  <c r="J115" i="4" a="1"/>
  <c r="L107" i="4" a="1"/>
  <c r="J101" i="4" a="1"/>
  <c r="J90" i="4" a="1"/>
  <c r="L78" i="4" a="1"/>
  <c r="L73" i="4" a="1"/>
  <c r="L65" i="4" a="1"/>
  <c r="J64" i="4" a="1"/>
  <c r="J63" i="4" a="1"/>
  <c r="L57" i="4" a="1"/>
  <c r="L42" i="4" a="1"/>
  <c r="L41" i="4" a="1"/>
  <c r="L36" i="4" a="1"/>
  <c r="L31" i="4" a="1"/>
  <c r="L29" i="4" a="1"/>
  <c r="L25" i="4" a="1"/>
  <c r="J209" i="4" a="1"/>
  <c r="L185" i="4" a="1"/>
  <c r="L184" i="4" a="1"/>
  <c r="L178" i="4" a="1"/>
  <c r="J169" i="4" a="1"/>
  <c r="L167" i="4" a="1"/>
  <c r="L164" i="4" a="1"/>
  <c r="J147" i="4" a="1"/>
  <c r="L143" i="4" a="1"/>
  <c r="J139" i="4" a="1"/>
  <c r="J131" i="4" a="1"/>
  <c r="J129" i="4" a="1"/>
  <c r="L127" i="4" a="1"/>
  <c r="J122" i="4" a="1"/>
  <c r="L102" i="4" a="1"/>
  <c r="J99" i="4" a="1"/>
  <c r="L91" i="4" a="1"/>
  <c r="L85" i="4" a="1"/>
  <c r="J81" i="4" a="1"/>
  <c r="J57" i="4" a="1"/>
  <c r="L47" i="4" a="1"/>
  <c r="J43" i="4" a="1"/>
  <c r="J42" i="4" a="1"/>
  <c r="L40" i="4" a="1"/>
  <c r="L217" i="4" a="1"/>
  <c r="J192" i="4" a="1"/>
  <c r="L187" i="4" a="1"/>
  <c r="J184" i="4" a="1"/>
  <c r="L180" i="4" a="1"/>
  <c r="J167" i="4" a="1"/>
  <c r="J164" i="4" a="1"/>
  <c r="L160" i="4" a="1"/>
  <c r="J157" i="4" a="1"/>
  <c r="J155" i="4" a="1"/>
  <c r="J152" i="4" a="1"/>
  <c r="L146" i="4" a="1"/>
  <c r="L141" i="4" a="1"/>
  <c r="J137" i="4" a="1"/>
  <c r="L123" i="4" a="1"/>
  <c r="L100" i="4" a="1"/>
  <c r="L89" i="4" a="1"/>
  <c r="L83" i="4" a="1"/>
  <c r="J79" i="4" a="1"/>
  <c r="J66" i="4" a="1"/>
  <c r="L64" i="4" a="1"/>
  <c r="L59" i="4" a="1"/>
  <c r="L54" i="4" a="1"/>
  <c r="J47" i="4" a="1"/>
  <c r="J40" i="4" a="1"/>
  <c r="L26" i="4" a="1"/>
  <c r="L16" i="4" a="1"/>
  <c r="L52" i="4" a="1"/>
  <c r="L18" i="4" a="1"/>
  <c r="J17" i="4" a="1"/>
  <c r="J25" i="4" a="1"/>
  <c r="L45" i="4" a="1"/>
  <c r="J41" i="4" a="1"/>
  <c r="L34" i="4" a="1"/>
  <c r="J32" i="4" a="1"/>
  <c r="J30" i="4" a="1"/>
  <c r="L23" i="4" a="1"/>
  <c r="J21" i="4" a="1"/>
  <c r="J19" i="4" a="1"/>
  <c r="L603" i="1" a="1"/>
  <c r="L589" i="1" a="1"/>
  <c r="L576" i="1" a="1"/>
  <c r="L565" i="1" a="1"/>
  <c r="L553" i="1" a="1"/>
  <c r="L588" i="1" a="1"/>
  <c r="L538" i="1" a="1"/>
  <c r="L511" i="1" a="1"/>
  <c r="L486" i="1" a="1"/>
  <c r="L457" i="1" a="1"/>
  <c r="L431" i="1" a="1"/>
  <c r="L404" i="1" a="1"/>
  <c r="L380" i="1" a="1"/>
  <c r="L599" i="1" a="1"/>
  <c r="L550" i="1" a="1"/>
  <c r="L517" i="1" a="1"/>
  <c r="L489" i="1" a="1"/>
  <c r="L465" i="1" a="1"/>
  <c r="L435" i="1" a="1"/>
  <c r="L410" i="1" a="1"/>
  <c r="L385" i="1" a="1"/>
  <c r="L359" i="1" a="1"/>
  <c r="L329" i="1" a="1"/>
  <c r="L570" i="1" a="1"/>
  <c r="L528" i="1" a="1"/>
  <c r="L501" i="1" a="1"/>
  <c r="L476" i="1" a="1"/>
  <c r="L446" i="1" a="1"/>
  <c r="L421" i="1" a="1"/>
  <c r="L396" i="1" a="1"/>
  <c r="L371" i="1" a="1"/>
  <c r="L346" i="1" a="1"/>
  <c r="L318" i="1" a="1"/>
  <c r="L310" i="1" a="1"/>
  <c r="L297" i="1" a="1"/>
  <c r="L287" i="1" a="1"/>
  <c r="L276" i="1" a="1"/>
  <c r="L260" i="1" a="1"/>
  <c r="L243" i="1" a="1"/>
  <c r="L230" i="1" a="1"/>
  <c r="L217" i="1" a="1"/>
  <c r="L204" i="1" a="1"/>
  <c r="L191" i="1" a="1"/>
  <c r="L178" i="1" a="1"/>
  <c r="L487" i="1" a="1"/>
  <c r="L383" i="1" a="1"/>
  <c r="L172" i="1" a="1"/>
  <c r="L146" i="1" a="1"/>
  <c r="L122" i="1" a="1"/>
  <c r="L100" i="1" a="1"/>
  <c r="L85" i="1" a="1"/>
  <c r="L71" i="1" a="1"/>
  <c r="L57" i="1" a="1"/>
  <c r="L43" i="1" a="1"/>
  <c r="L30" i="1" a="1"/>
  <c r="L17" i="1" a="1"/>
  <c r="L311" i="1" a="1"/>
  <c r="L238" i="1" a="1"/>
  <c r="L156" i="1" a="1"/>
  <c r="L533" i="1" a="1"/>
  <c r="L428" i="1" a="1"/>
  <c r="L334" i="1" a="1"/>
  <c r="L307" i="1" a="1"/>
  <c r="L286" i="1" a="1"/>
  <c r="L258" i="1" a="1"/>
  <c r="L229" i="1" a="1"/>
  <c r="L203" i="1" a="1"/>
  <c r="L177" i="1" a="1"/>
  <c r="L149" i="1" a="1"/>
  <c r="L25" i="1" a="1"/>
  <c r="L439" i="1" a="1"/>
  <c r="L304" i="1" a="1"/>
  <c r="L231" i="1" a="1"/>
  <c r="L164" i="1" a="1"/>
  <c r="L499" i="1" a="1"/>
  <c r="L394" i="1" a="1"/>
  <c r="L174" i="1" a="1"/>
  <c r="L147" i="1" a="1"/>
  <c r="L121" i="1" a="1"/>
  <c r="L99" i="1" a="1"/>
  <c r="L83" i="1" a="1"/>
  <c r="L69" i="1" a="1"/>
  <c r="L55" i="1" a="1"/>
  <c r="L42" i="1" a="1"/>
  <c r="L29" i="1" a="1"/>
  <c r="L315" i="1" a="1"/>
  <c r="L225" i="1" a="1"/>
  <c r="J603" i="1" a="1"/>
  <c r="J589" i="1" a="1"/>
  <c r="J576" i="1" a="1"/>
  <c r="J565" i="1" a="1"/>
  <c r="J594" i="1" a="1"/>
  <c r="J581" i="1" a="1"/>
  <c r="J570" i="1" a="1"/>
  <c r="J557" i="1" a="1"/>
  <c r="J541" i="1" a="1"/>
  <c r="J528" i="1" a="1"/>
  <c r="J501" i="1" a="1"/>
  <c r="J476" i="1" a="1"/>
  <c r="J446" i="1" a="1"/>
  <c r="J421" i="1" a="1"/>
  <c r="J396" i="1" a="1"/>
  <c r="J371" i="1" a="1"/>
  <c r="J346" i="1" a="1"/>
  <c r="J539" i="1" a="1"/>
  <c r="J513" i="1" a="1"/>
  <c r="J487" i="1" a="1"/>
  <c r="J458" i="1" a="1"/>
  <c r="J432" i="1" a="1"/>
  <c r="J406" i="1" a="1"/>
  <c r="J383" i="1" a="1"/>
  <c r="J357" i="1" a="1"/>
  <c r="J327" i="1" a="1"/>
  <c r="L600" i="1" a="1"/>
  <c r="L585" i="1" a="1"/>
  <c r="L573" i="1" a="1"/>
  <c r="L562" i="1" a="1"/>
  <c r="L551" i="1" a="1"/>
  <c r="L575" i="1" a="1"/>
  <c r="L531" i="1" a="1"/>
  <c r="L506" i="1" a="1"/>
  <c r="L478" i="1" a="1"/>
  <c r="L450" i="1" a="1"/>
  <c r="L425" i="1" a="1"/>
  <c r="L400" i="1" a="1"/>
  <c r="L373" i="1" a="1"/>
  <c r="L584" i="1" a="1"/>
  <c r="L537" i="1" a="1"/>
  <c r="L509" i="1" a="1"/>
  <c r="L485" i="1" a="1"/>
  <c r="L456" i="1" a="1"/>
  <c r="L430" i="1" a="1"/>
  <c r="L403" i="1" a="1"/>
  <c r="L378" i="1" a="1"/>
  <c r="L352" i="1" a="1"/>
  <c r="L325" i="1" a="1"/>
  <c r="L557" i="1" a="1"/>
  <c r="L521" i="1" a="1"/>
  <c r="L496" i="1" a="1"/>
  <c r="L468" i="1" a="1"/>
  <c r="L442" i="1" a="1"/>
  <c r="L417" i="1" a="1"/>
  <c r="L391" i="1" a="1"/>
  <c r="L363" i="1" a="1"/>
  <c r="L332" i="1" a="1"/>
  <c r="L316" i="1" a="1"/>
  <c r="L306" i="1" a="1"/>
  <c r="L295" i="1" a="1"/>
  <c r="L285" i="1" a="1"/>
  <c r="L272" i="1" a="1"/>
  <c r="L256" i="1" a="1"/>
  <c r="L239" i="1" a="1"/>
  <c r="L228" i="1" a="1"/>
  <c r="L214" i="1" a="1"/>
  <c r="L202" i="1" a="1"/>
  <c r="L187" i="1" a="1"/>
  <c r="L590" i="1" a="1"/>
  <c r="L458" i="1" a="1"/>
  <c r="L357" i="1" a="1"/>
  <c r="L168" i="1" a="1"/>
  <c r="L139" i="1" a="1"/>
  <c r="L115" i="1" a="1"/>
  <c r="L96" i="1" a="1"/>
  <c r="L81" i="1" a="1"/>
  <c r="L67" i="1" a="1"/>
  <c r="L54" i="1" a="1"/>
  <c r="L41" i="1" a="1"/>
  <c r="L26" i="1" a="1"/>
  <c r="L467" i="1" a="1"/>
  <c r="L294" i="1" a="1"/>
  <c r="L220" i="1" a="1"/>
  <c r="L141" i="1" a="1"/>
  <c r="L507" i="1" a="1"/>
  <c r="L401" i="1" a="1"/>
  <c r="L326" i="1" a="1"/>
  <c r="L300" i="1" a="1"/>
  <c r="L282" i="1" a="1"/>
  <c r="L247" i="1" a="1"/>
  <c r="L222" i="1" a="1"/>
  <c r="L195" i="1" a="1"/>
  <c r="L170" i="1" a="1"/>
  <c r="L143" i="1" a="1"/>
  <c r="L18" i="1" a="1"/>
  <c r="L412" i="1" a="1"/>
  <c r="L288" i="1" a="1"/>
  <c r="L213" i="1" a="1"/>
  <c r="L137" i="1" a="1"/>
  <c r="L475" i="1" a="1"/>
  <c r="L370" i="1" a="1"/>
  <c r="L167" i="1" a="1"/>
  <c r="L138" i="1" a="1"/>
  <c r="L107" i="1" a="1"/>
  <c r="L94" i="1" a="1"/>
  <c r="L80" i="1" a="1"/>
  <c r="L66" i="1" a="1"/>
  <c r="L53" i="1" a="1"/>
  <c r="L40" i="1" a="1"/>
  <c r="L21" i="1" a="1"/>
  <c r="L298" i="1" a="1"/>
  <c r="L205" i="1" a="1"/>
  <c r="J600" i="1" a="1"/>
  <c r="J585" i="1" a="1"/>
  <c r="J573" i="1" a="1"/>
  <c r="J562" i="1" a="1"/>
  <c r="J590" i="1" a="1"/>
  <c r="J578" i="1" a="1"/>
  <c r="J568" i="1" a="1"/>
  <c r="J554" i="1" a="1"/>
  <c r="J558" i="1" a="1"/>
  <c r="J521" i="1" a="1"/>
  <c r="J496" i="1" a="1"/>
  <c r="J468" i="1" a="1"/>
  <c r="J442" i="1" a="1"/>
  <c r="J417" i="1" a="1"/>
  <c r="J391" i="1" a="1"/>
  <c r="J363" i="1" a="1"/>
  <c r="J332" i="1" a="1"/>
  <c r="J533" i="1" a="1"/>
  <c r="J507" i="1" a="1"/>
  <c r="J480" i="1" a="1"/>
  <c r="J454" i="1" a="1"/>
  <c r="J428" i="1" a="1"/>
  <c r="J401" i="1" a="1"/>
  <c r="J374" i="1" a="1"/>
  <c r="J349" i="1" a="1"/>
  <c r="J323" i="1" a="1"/>
  <c r="J312" i="1" a="1"/>
  <c r="J299" i="1" a="1"/>
  <c r="J289" i="1" a="1"/>
  <c r="J281" i="1" a="1"/>
  <c r="J264" i="1" a="1"/>
  <c r="J245" i="1" a="1"/>
  <c r="J526" i="1" a="1"/>
  <c r="J498" i="1" a="1"/>
  <c r="J472" i="1" a="1"/>
  <c r="J444" i="1" a="1"/>
  <c r="J419" i="1" a="1"/>
  <c r="J393" i="1" a="1"/>
  <c r="J367" i="1" a="1"/>
  <c r="J334" i="1" a="1"/>
  <c r="L583" i="1" a="1"/>
  <c r="L558" i="1" a="1"/>
  <c r="L564" i="1" a="1"/>
  <c r="L498" i="1" a="1"/>
  <c r="L444" i="1" a="1"/>
  <c r="L393" i="1" a="1"/>
  <c r="L572" i="1" a="1"/>
  <c r="L503" i="1" a="1"/>
  <c r="L448" i="1" a="1"/>
  <c r="L399" i="1" a="1"/>
  <c r="L347" i="1" a="1"/>
  <c r="L541" i="1" a="1"/>
  <c r="L488" i="1" a="1"/>
  <c r="L434" i="1" a="1"/>
  <c r="L384" i="1" a="1"/>
  <c r="L328" i="1" a="1"/>
  <c r="L301" i="1" a="1"/>
  <c r="L283" i="1" a="1"/>
  <c r="L249" i="1" a="1"/>
  <c r="L223" i="1" a="1"/>
  <c r="L197" i="1" a="1"/>
  <c r="L539" i="1" a="1"/>
  <c r="L340" i="1" a="1"/>
  <c r="L129" i="1" a="1"/>
  <c r="L92" i="1" a="1"/>
  <c r="L65" i="1" a="1"/>
  <c r="L36" i="1" a="1"/>
  <c r="L388" i="1" a="1"/>
  <c r="L192" i="1" a="1"/>
  <c r="L480" i="1" a="1"/>
  <c r="L317" i="1" a="1"/>
  <c r="L274" i="1" a="1"/>
  <c r="L215" i="1" a="1"/>
  <c r="L162" i="1" a="1"/>
  <c r="L554" i="1" a="1"/>
  <c r="L280" i="1" a="1"/>
  <c r="L568" i="1" a="1"/>
  <c r="L349" i="1" a="1"/>
  <c r="L131" i="1" a="1"/>
  <c r="L91" i="1" a="1"/>
  <c r="L64" i="1" a="1"/>
  <c r="L34" i="1" a="1"/>
  <c r="L270" i="1" a="1"/>
  <c r="J598" i="1" a="1"/>
  <c r="J571" i="1" a="1"/>
  <c r="J588" i="1" a="1"/>
  <c r="J564" i="1" a="1"/>
  <c r="J543" i="1" a="1"/>
  <c r="J488" i="1" a="1"/>
  <c r="J434" i="1" a="1"/>
  <c r="J384" i="1" a="1"/>
  <c r="J328" i="1" a="1"/>
  <c r="J499" i="1" a="1"/>
  <c r="J445" i="1" a="1"/>
  <c r="J394" i="1" a="1"/>
  <c r="J340" i="1" a="1"/>
  <c r="J314" i="1" a="1"/>
  <c r="J297" i="1" a="1"/>
  <c r="J285" i="1" a="1"/>
  <c r="J268" i="1" a="1"/>
  <c r="J553" i="1" a="1"/>
  <c r="J511" i="1" a="1"/>
  <c r="J478" i="1" a="1"/>
  <c r="J437" i="1" a="1"/>
  <c r="J404" i="1" a="1"/>
  <c r="J373" i="1" a="1"/>
  <c r="J330" i="1" a="1"/>
  <c r="J489" i="1" a="1"/>
  <c r="J385" i="1" a="1"/>
  <c r="J304" i="1" a="1"/>
  <c r="J254" i="1" a="1"/>
  <c r="J222" i="1" a="1"/>
  <c r="J195" i="1" a="1"/>
  <c r="J169" i="1" a="1"/>
  <c r="J141" i="1" a="1"/>
  <c r="J537" i="1" a="1"/>
  <c r="J430" i="1" a="1"/>
  <c r="J325" i="1" a="1"/>
  <c r="J282" i="1" a="1"/>
  <c r="J233" i="1" a="1"/>
  <c r="J207" i="1" a="1"/>
  <c r="J180" i="1" a="1"/>
  <c r="J155" i="1" a="1"/>
  <c r="J124" i="1" a="1"/>
  <c r="J100" i="1" a="1"/>
  <c r="J85" i="1" a="1"/>
  <c r="J71" i="1" a="1"/>
  <c r="J57" i="1" a="1"/>
  <c r="J43" i="1" a="1"/>
  <c r="J30" i="1" a="1"/>
  <c r="J17" i="1" a="1"/>
  <c r="J448" i="1" a="1"/>
  <c r="J347" i="1" a="1"/>
  <c r="J288" i="1" a="1"/>
  <c r="J238" i="1" a="1"/>
  <c r="J213" i="1" a="1"/>
  <c r="J185" i="1" a="1"/>
  <c r="J158" i="1" a="1"/>
  <c r="J129" i="1" a="1"/>
  <c r="J470" i="1" a="1"/>
  <c r="J365" i="1" a="1"/>
  <c r="J296" i="1" a="1"/>
  <c r="J243" i="1" a="1"/>
  <c r="J217" i="1" a="1"/>
  <c r="J191" i="1" a="1"/>
  <c r="J164" i="1" a="1"/>
  <c r="J137" i="1" a="1"/>
  <c r="J103" i="1" a="1"/>
  <c r="J91" i="1" a="1"/>
  <c r="J78" i="1" a="1"/>
  <c r="J64" i="1" a="1"/>
  <c r="J59" i="1" a="1"/>
  <c r="J55" i="1" a="1"/>
  <c r="J40" i="1" a="1"/>
  <c r="L580" i="1" a="1"/>
  <c r="L552" i="1" a="1"/>
  <c r="L491" i="1" a="1"/>
  <c r="L386" i="1" a="1"/>
  <c r="L497" i="1" a="1"/>
  <c r="L392" i="1" a="1"/>
  <c r="L536" i="1" a="1"/>
  <c r="L429" i="1" a="1"/>
  <c r="L323" i="1" a="1"/>
  <c r="L281" i="1" a="1"/>
  <c r="L221" i="1" a="1"/>
  <c r="L513" i="1" a="1"/>
  <c r="L124" i="1" a="1"/>
  <c r="L555" i="1" a="1"/>
  <c r="L437" i="1" a="1"/>
  <c r="L560" i="1" a="1"/>
  <c r="L443" i="1" a="1"/>
  <c r="L333" i="1" a="1"/>
  <c r="L482" i="1" a="1"/>
  <c r="L376" i="1" a="1"/>
  <c r="L299" i="1" a="1"/>
  <c r="L245" i="1" a="1"/>
  <c r="L193" i="1" a="1"/>
  <c r="L327" i="1" a="1"/>
  <c r="L90" i="1" a="1"/>
  <c r="L598" i="1" a="1"/>
  <c r="L543" i="1" a="1"/>
  <c r="L472" i="1" a="1"/>
  <c r="L367" i="1" a="1"/>
  <c r="L477" i="1" a="1"/>
  <c r="L372" i="1" a="1"/>
  <c r="L516" i="1" a="1"/>
  <c r="L408" i="1" a="1"/>
  <c r="L314" i="1" a="1"/>
  <c r="L268" i="1" a="1"/>
  <c r="L212" i="1" a="1"/>
  <c r="L432" i="1" a="1"/>
  <c r="L105" i="1" a="1"/>
  <c r="L63" i="1" a="1"/>
  <c r="L23" i="1" a="1"/>
  <c r="L254" i="1" a="1"/>
  <c r="L454" i="1" a="1"/>
  <c r="L296" i="1" a="1"/>
  <c r="L235" i="1" a="1"/>
  <c r="L157" i="1" a="1"/>
  <c r="L361" i="1" a="1"/>
  <c r="L185" i="1" a="1"/>
  <c r="L331" i="1" a="1"/>
  <c r="L103" i="1" a="1"/>
  <c r="L73" i="1" a="1"/>
  <c r="L31" i="1" a="1"/>
  <c r="L169" i="1" a="1"/>
  <c r="J580" i="1" a="1"/>
  <c r="J584" i="1" a="1"/>
  <c r="J552" i="1" a="1"/>
  <c r="J508" i="1" a="1"/>
  <c r="J429" i="1" a="1"/>
  <c r="J358" i="1" a="1"/>
  <c r="J519" i="1" a="1"/>
  <c r="J439" i="1" a="1"/>
  <c r="J370" i="1" a="1"/>
  <c r="J316" i="1" a="1"/>
  <c r="J295" i="1" a="1"/>
  <c r="J276" i="1" a="1"/>
  <c r="J249" i="1" a="1"/>
  <c r="J506" i="1" a="1"/>
  <c r="J457" i="1" a="1"/>
  <c r="J411" i="1" a="1"/>
  <c r="J360" i="1" a="1"/>
  <c r="J551" i="1" a="1"/>
  <c r="J410" i="1" a="1"/>
  <c r="J294" i="1" a="1"/>
  <c r="J235" i="1" a="1"/>
  <c r="J203" i="1" a="1"/>
  <c r="J162" i="1" a="1"/>
  <c r="J126" i="1" a="1"/>
  <c r="J456" i="1" a="1"/>
  <c r="J313" i="1" a="1"/>
  <c r="J247" i="1" a="1"/>
  <c r="J214" i="1" a="1"/>
  <c r="J174" i="1" a="1"/>
  <c r="J139" i="1" a="1"/>
  <c r="J102" i="1" a="1"/>
  <c r="J81" i="1" a="1"/>
  <c r="J65" i="1" a="1"/>
  <c r="J47" i="1" a="1"/>
  <c r="J26" i="1" a="1"/>
  <c r="J503" i="1" a="1"/>
  <c r="J372" i="1" a="1"/>
  <c r="J280" i="1" a="1"/>
  <c r="J225" i="1" a="1"/>
  <c r="J192" i="1" a="1"/>
  <c r="J152" i="1" a="1"/>
  <c r="J523" i="1" a="1"/>
  <c r="J392" i="1" a="1"/>
  <c r="J286" i="1" a="1"/>
  <c r="J230" i="1" a="1"/>
  <c r="J197" i="1" a="1"/>
  <c r="J157" i="1" a="1"/>
  <c r="J122" i="1" a="1"/>
  <c r="J94" i="1" a="1"/>
  <c r="J73" i="1" a="1"/>
  <c r="J34" i="1" a="1"/>
  <c r="J18" i="1" a="1"/>
  <c r="J25" i="1" a="1"/>
  <c r="L508" i="1" a="1"/>
  <c r="L207" i="1" a="1"/>
  <c r="L102" i="1" a="1"/>
  <c r="L19" i="1" a="1"/>
  <c r="L374" i="1" a="1"/>
  <c r="L209" i="1" a="1"/>
  <c r="L320" i="1" a="1"/>
  <c r="L160" i="1" a="1"/>
  <c r="L59" i="1" a="1"/>
  <c r="L151" i="1" a="1"/>
  <c r="J575" i="1" a="1"/>
  <c r="J482" i="1" a="1"/>
  <c r="J350" i="1" a="1"/>
  <c r="J420" i="1" a="1"/>
  <c r="J310" i="1" a="1"/>
  <c r="J272" i="1" a="1"/>
  <c r="J491" i="1" a="1"/>
  <c r="J400" i="1" a="1"/>
  <c r="J517" i="1" a="1"/>
  <c r="J284" i="1" a="1"/>
  <c r="J190" i="1" a="1"/>
  <c r="J121" i="1" a="1"/>
  <c r="J300" i="1" a="1"/>
  <c r="J202" i="1" a="1"/>
  <c r="J131" i="1" a="1"/>
  <c r="J79" i="1" a="1"/>
  <c r="J41" i="1" a="1"/>
  <c r="J477" i="1" a="1"/>
  <c r="J262" i="1" a="1"/>
  <c r="J179" i="1" a="1"/>
  <c r="J497" i="1" a="1"/>
  <c r="J274" i="1" a="1"/>
  <c r="J184" i="1" a="1"/>
  <c r="J107" i="1" a="1"/>
  <c r="J69" i="1" a="1"/>
  <c r="J42" i="1" a="1"/>
  <c r="L571" i="1" a="1"/>
  <c r="L529" i="1" a="1"/>
  <c r="L594" i="1" a="1"/>
  <c r="L358" i="1" a="1"/>
  <c r="L293" i="1" a="1"/>
  <c r="L184" i="1" a="1"/>
  <c r="L79" i="1" a="1"/>
  <c r="L330" i="1" a="1"/>
  <c r="L354" i="1" a="1"/>
  <c r="L190" i="1" a="1"/>
  <c r="L262" i="1" a="1"/>
  <c r="L152" i="1" a="1"/>
  <c r="L49" i="1" a="1"/>
  <c r="J592" i="1" a="1"/>
  <c r="J572" i="1" a="1"/>
  <c r="J460" i="1" a="1"/>
  <c r="J555" i="1" a="1"/>
  <c r="J412" i="1" a="1"/>
  <c r="J306" i="1" a="1"/>
  <c r="J260" i="1" a="1"/>
  <c r="J486" i="1" a="1"/>
  <c r="J386" i="1" a="1"/>
  <c r="J465" i="1" a="1"/>
  <c r="J270" i="1" a="1"/>
  <c r="J182" i="1" a="1"/>
  <c r="J378" i="1" a="1"/>
  <c r="J228" i="1" a="1"/>
  <c r="J193" i="1" a="1"/>
  <c r="J115" i="1" a="1"/>
  <c r="J75" i="1" a="1"/>
  <c r="J36" i="1" a="1"/>
  <c r="J423" i="1" a="1"/>
  <c r="J244" i="1" a="1"/>
  <c r="J172" i="1" a="1"/>
  <c r="J443" i="1" a="1"/>
  <c r="J258" i="1" a="1"/>
  <c r="J178" i="1" a="1"/>
  <c r="J101" i="1" a="1"/>
  <c r="J66" i="1" a="1"/>
  <c r="J29" i="1" a="1"/>
  <c r="L518" i="1" a="1"/>
  <c r="L411" i="1" a="1"/>
  <c r="L418" i="1" a="1"/>
  <c r="L455" i="1" a="1"/>
  <c r="L289" i="1" a="1"/>
  <c r="L180" i="1" a="1"/>
  <c r="L75" i="1" a="1"/>
  <c r="L284" i="1" a="1"/>
  <c r="L313" i="1" a="1"/>
  <c r="L182" i="1" a="1"/>
  <c r="L199" i="1" a="1"/>
  <c r="L123" i="1" a="1"/>
  <c r="L45" i="1" a="1"/>
  <c r="J583" i="1" a="1"/>
  <c r="J560" i="1" a="1"/>
  <c r="J455" i="1" a="1"/>
  <c r="J527" i="1" a="1"/>
  <c r="J388" i="1" a="1"/>
  <c r="J301" i="1" a="1"/>
  <c r="J256" i="1" a="1"/>
  <c r="J466" i="1" a="1"/>
  <c r="J380" i="1" a="1"/>
  <c r="J435" i="1" a="1"/>
  <c r="J209" i="1" a="1"/>
  <c r="J136" i="1" a="1"/>
  <c r="J352" i="1" a="1"/>
  <c r="J221" i="1" a="1"/>
  <c r="J147" i="1" a="1"/>
  <c r="J90" i="1" a="1"/>
  <c r="J67" i="1" a="1"/>
  <c r="J32" i="1" a="1"/>
  <c r="J399" i="1" a="1"/>
  <c r="J231" i="1" a="1"/>
  <c r="J167" i="1" a="1"/>
  <c r="J123" i="1" a="1"/>
  <c r="J237" i="1" a="1"/>
  <c r="J170" i="1" a="1"/>
  <c r="J80" i="1" a="1"/>
  <c r="J31" i="1" a="1"/>
  <c r="L592" i="1" a="1"/>
  <c r="L601" i="1" a="1"/>
  <c r="L466" i="1" a="1"/>
  <c r="L360" i="1" a="1"/>
  <c r="L470" i="1" a="1"/>
  <c r="L365" i="1" a="1"/>
  <c r="L402" i="1" a="1"/>
  <c r="L312" i="1" a="1"/>
  <c r="L264" i="1" a="1"/>
  <c r="L406" i="1" a="1"/>
  <c r="L52" i="1" a="1"/>
  <c r="L179" i="1" a="1"/>
  <c r="L291" i="1" a="1"/>
  <c r="L136" i="1" a="1"/>
  <c r="L527" i="1" a="1"/>
  <c r="L101" i="1" a="1"/>
  <c r="L519" i="1" a="1"/>
  <c r="J569" i="1" a="1"/>
  <c r="J550" i="1" a="1"/>
  <c r="J408" i="1" a="1"/>
  <c r="J493" i="1" a="1"/>
  <c r="J361" i="1" a="1"/>
  <c r="J293" i="1" a="1"/>
  <c r="J538" i="1" a="1"/>
  <c r="J450" i="1" a="1"/>
  <c r="J354" i="1" a="1"/>
  <c r="J359" i="1" a="1"/>
  <c r="J229" i="1" a="1"/>
  <c r="J156" i="1" a="1"/>
  <c r="J403" i="1" a="1"/>
  <c r="J239" i="1" a="1"/>
  <c r="J168" i="1" a="1"/>
  <c r="J96" i="1" a="1"/>
  <c r="J63" i="1" a="1"/>
  <c r="J23" i="1" a="1"/>
  <c r="J320" i="1" a="1"/>
  <c r="J220" i="1" a="1"/>
  <c r="J146" i="1" a="1"/>
  <c r="J333" i="1" a="1"/>
  <c r="J223" i="1" a="1"/>
  <c r="J151" i="1" a="1"/>
  <c r="J89" i="1" a="1"/>
  <c r="J21" i="1" a="1"/>
  <c r="L16" i="1" a="1"/>
  <c r="L526" i="1" a="1"/>
  <c r="L419" i="1" a="1"/>
  <c r="L423" i="1" a="1"/>
  <c r="L460" i="1" a="1"/>
  <c r="L237" i="1" a="1"/>
  <c r="L158" i="1" a="1"/>
  <c r="L47" i="1" a="1"/>
  <c r="L126" i="1" a="1"/>
  <c r="L266" i="1" a="1"/>
  <c r="L127" i="1" a="1"/>
  <c r="L445" i="1" a="1"/>
  <c r="L89" i="1" a="1"/>
  <c r="L348" i="1" a="1"/>
  <c r="J601" i="1" a="1"/>
  <c r="J536" i="1" a="1"/>
  <c r="J402" i="1" a="1"/>
  <c r="J475" i="1" a="1"/>
  <c r="J331" i="1" a="1"/>
  <c r="J287" i="1" a="1"/>
  <c r="J531" i="1" a="1"/>
  <c r="J431" i="1" a="1"/>
  <c r="J348" i="1" a="1"/>
  <c r="J329" i="1" a="1"/>
  <c r="J215" i="1" a="1"/>
  <c r="J149" i="1" a="1"/>
  <c r="J509" i="1" a="1"/>
  <c r="J291" i="1" a="1"/>
  <c r="J160" i="1" a="1"/>
  <c r="J92" i="1" a="1"/>
  <c r="J54" i="1" a="1"/>
  <c r="J19" i="1" a="1"/>
  <c r="J311" i="1" a="1"/>
  <c r="J205" i="1" a="1"/>
  <c r="J138" i="1" a="1"/>
  <c r="J317" i="1" a="1"/>
  <c r="J212" i="1" a="1"/>
  <c r="J143" i="1" a="1"/>
  <c r="J83" i="1" a="1"/>
  <c r="J45" i="1" a="1"/>
  <c r="J16" i="1" a="1"/>
  <c r="L569" i="1" a="1"/>
  <c r="L523" i="1" a="1"/>
  <c r="L581" i="1" a="1"/>
  <c r="L350" i="1" a="1"/>
  <c r="L233" i="1" a="1"/>
  <c r="L155" i="1" a="1"/>
  <c r="L32" i="1" a="1"/>
  <c r="L578" i="1" a="1"/>
  <c r="L242" i="1" a="1"/>
  <c r="L493" i="1" a="1"/>
  <c r="L420" i="1" a="1"/>
  <c r="L78" i="1" a="1"/>
  <c r="L244" i="1" a="1"/>
  <c r="J599" i="1" a="1"/>
  <c r="J516" i="1" a="1"/>
  <c r="J376" i="1" a="1"/>
  <c r="J467" i="1" a="1"/>
  <c r="J318" i="1" a="1"/>
  <c r="J283" i="1" a="1"/>
  <c r="J518" i="1" a="1"/>
  <c r="J425" i="1" a="1"/>
  <c r="J326" i="1" a="1"/>
  <c r="J315" i="1" a="1"/>
  <c r="J242" i="1" a="1"/>
  <c r="J177" i="1" a="1"/>
  <c r="J485" i="1" a="1"/>
  <c r="J266" i="1" a="1"/>
  <c r="J187" i="1" a="1"/>
  <c r="J105" i="1" a="1"/>
  <c r="J52" i="1" a="1"/>
  <c r="J529" i="1" a="1"/>
  <c r="J298" i="1" a="1"/>
  <c r="J199" i="1" a="1"/>
  <c r="J418" i="1" a="1"/>
  <c r="J307" i="1" a="1"/>
  <c r="J204" i="1" a="1"/>
  <c r="J127" i="1" a="1"/>
  <c r="J99" i="1" a="1"/>
  <c r="J49" i="1" a="1"/>
  <c r="J53" i="1" a="1"/>
  <c r="J19" i="4" l="1"/>
  <c r="J21" i="4"/>
  <c r="L23" i="4"/>
  <c r="J30" i="4"/>
  <c r="J32" i="4"/>
  <c r="L34" i="4"/>
  <c r="J41" i="4"/>
  <c r="L45" i="4"/>
  <c r="J25" i="4"/>
  <c r="J17" i="4"/>
  <c r="L18" i="4"/>
  <c r="L52" i="4"/>
  <c r="L16" i="4"/>
  <c r="L26" i="4"/>
  <c r="J40" i="4"/>
  <c r="J47" i="4"/>
  <c r="L54" i="4"/>
  <c r="L59" i="4"/>
  <c r="L64" i="4"/>
  <c r="J66" i="4"/>
  <c r="J79" i="4"/>
  <c r="L83" i="4"/>
  <c r="L89" i="4"/>
  <c r="L100" i="4"/>
  <c r="L123" i="4"/>
  <c r="J137" i="4"/>
  <c r="L141" i="4"/>
  <c r="L146" i="4"/>
  <c r="J152" i="4"/>
  <c r="J155" i="4"/>
  <c r="J157" i="4"/>
  <c r="L160" i="4"/>
  <c r="J164" i="4"/>
  <c r="J167" i="4"/>
  <c r="L180" i="4"/>
  <c r="J184" i="4"/>
  <c r="L187" i="4"/>
  <c r="J192" i="4"/>
  <c r="L217" i="4"/>
  <c r="L40" i="4"/>
  <c r="J42" i="4"/>
  <c r="J43" i="4"/>
  <c r="L47" i="4"/>
  <c r="J57" i="4"/>
  <c r="J81" i="4"/>
  <c r="L85" i="4"/>
  <c r="L91" i="4"/>
  <c r="J99" i="4"/>
  <c r="L102" i="4"/>
  <c r="J122" i="4"/>
  <c r="L127" i="4"/>
  <c r="J129" i="4"/>
  <c r="J131" i="4"/>
  <c r="J139" i="4"/>
  <c r="L143" i="4"/>
  <c r="J147" i="4"/>
  <c r="L164" i="4"/>
  <c r="L167" i="4"/>
  <c r="J169" i="4"/>
  <c r="L178" i="4"/>
  <c r="L184" i="4"/>
  <c r="L185" i="4"/>
  <c r="J209" i="4"/>
  <c r="L25" i="4"/>
  <c r="L29" i="4"/>
  <c r="L31" i="4"/>
  <c r="L36" i="4"/>
  <c r="L41" i="4"/>
  <c r="L42" i="4"/>
  <c r="L57" i="4"/>
  <c r="J63" i="4"/>
  <c r="J64" i="4"/>
  <c r="M64" i="4" s="1"/>
  <c r="N64" i="4" s="1"/>
  <c r="O64" i="4" s="1"/>
  <c r="L65" i="4"/>
  <c r="L73" i="4"/>
  <c r="L78" i="4"/>
  <c r="J90" i="4"/>
  <c r="J101" i="4"/>
  <c r="L107" i="4"/>
  <c r="J115" i="4"/>
  <c r="J124" i="4"/>
  <c r="J126" i="4"/>
  <c r="L136" i="4"/>
  <c r="J168" i="4"/>
  <c r="J172" i="4"/>
  <c r="L179" i="4"/>
  <c r="J191" i="4"/>
  <c r="L197" i="4"/>
  <c r="J212" i="4"/>
  <c r="J214" i="4"/>
  <c r="L21" i="4"/>
  <c r="J34" i="4"/>
  <c r="M34" i="4" s="1"/>
  <c r="M33" i="4" s="1"/>
  <c r="L43" i="4"/>
  <c r="L49" i="4"/>
  <c r="J53" i="4"/>
  <c r="J55" i="4"/>
  <c r="L63" i="4"/>
  <c r="L67" i="4"/>
  <c r="J69" i="4"/>
  <c r="J71" i="4"/>
  <c r="L75" i="4"/>
  <c r="L80" i="4"/>
  <c r="J92" i="4"/>
  <c r="L94" i="4"/>
  <c r="J96" i="4"/>
  <c r="J103" i="4"/>
  <c r="J105" i="4"/>
  <c r="L121" i="4"/>
  <c r="L138" i="4"/>
  <c r="L151" i="4"/>
  <c r="L156" i="4"/>
  <c r="L158" i="4"/>
  <c r="J170" i="4"/>
  <c r="J190" i="4"/>
  <c r="L213" i="4"/>
  <c r="L215" i="4"/>
  <c r="J220" i="4"/>
  <c r="L223" i="4"/>
  <c r="L254" i="4"/>
  <c r="J282" i="4"/>
  <c r="L313" i="4"/>
  <c r="L314" i="4"/>
  <c r="L318" i="4"/>
  <c r="J333" i="4"/>
  <c r="J359" i="4"/>
  <c r="L376" i="4"/>
  <c r="L384" i="4"/>
  <c r="L388" i="4"/>
  <c r="J392" i="4"/>
  <c r="L393" i="4"/>
  <c r="L400" i="4"/>
  <c r="L428" i="4"/>
  <c r="L429" i="4"/>
  <c r="J476" i="4"/>
  <c r="L228" i="4"/>
  <c r="L242" i="4"/>
  <c r="L243" i="4"/>
  <c r="J245" i="4"/>
  <c r="J249" i="4"/>
  <c r="J258" i="4"/>
  <c r="L306" i="4"/>
  <c r="J331" i="4"/>
  <c r="J346" i="4"/>
  <c r="L348" i="4"/>
  <c r="J385" i="4"/>
  <c r="J394" i="4"/>
  <c r="L401" i="4"/>
  <c r="J403" i="4"/>
  <c r="J408" i="4"/>
  <c r="J432" i="4"/>
  <c r="L444" i="4"/>
  <c r="J454" i="4"/>
  <c r="L499" i="4"/>
  <c r="J523" i="4"/>
  <c r="J207" i="4"/>
  <c r="L237" i="4"/>
  <c r="J239" i="4"/>
  <c r="L270" i="4"/>
  <c r="J274" i="4"/>
  <c r="J283" i="4"/>
  <c r="J287" i="4"/>
  <c r="J291" i="4"/>
  <c r="J296" i="4"/>
  <c r="J300" i="4"/>
  <c r="J312" i="4"/>
  <c r="L320" i="4"/>
  <c r="L349" i="4"/>
  <c r="L357" i="4"/>
  <c r="L365" i="4"/>
  <c r="J380" i="4"/>
  <c r="J386" i="4"/>
  <c r="L403" i="4"/>
  <c r="L437" i="4"/>
  <c r="L195" i="4"/>
  <c r="L222" i="4"/>
  <c r="J247" i="4"/>
  <c r="L264" i="4"/>
  <c r="J281" i="4"/>
  <c r="L283" i="4"/>
  <c r="L291" i="4"/>
  <c r="L312" i="4"/>
  <c r="J317" i="4"/>
  <c r="L328" i="4"/>
  <c r="L329" i="4"/>
  <c r="J332" i="4"/>
  <c r="L354" i="4"/>
  <c r="J358" i="4"/>
  <c r="L391" i="4"/>
  <c r="L410" i="4"/>
  <c r="J420" i="4"/>
  <c r="L448" i="4"/>
  <c r="J450" i="4"/>
  <c r="L458" i="4"/>
  <c r="J460" i="4"/>
  <c r="J478" i="4"/>
  <c r="J506" i="4"/>
  <c r="L599" i="4"/>
  <c r="J65" i="4"/>
  <c r="M65" i="4" s="1"/>
  <c r="L66" i="4"/>
  <c r="J67" i="4"/>
  <c r="L69" i="4"/>
  <c r="J73" i="4"/>
  <c r="J83" i="4"/>
  <c r="M83" i="4" s="1"/>
  <c r="M82" i="4" s="1"/>
  <c r="J89" i="4"/>
  <c r="M89" i="4" s="1"/>
  <c r="N89" i="4" s="1"/>
  <c r="L90" i="4"/>
  <c r="J91" i="4"/>
  <c r="L92" i="4"/>
  <c r="L96" i="4"/>
  <c r="L99" i="4"/>
  <c r="J100" i="4"/>
  <c r="L101" i="4"/>
  <c r="J102" i="4"/>
  <c r="L103" i="4"/>
  <c r="J107" i="4"/>
  <c r="J121" i="4"/>
  <c r="L122" i="4"/>
  <c r="J123" i="4"/>
  <c r="L124" i="4"/>
  <c r="L129" i="4"/>
  <c r="J141" i="4"/>
  <c r="M141" i="4" s="1"/>
  <c r="M140" i="4" s="1"/>
  <c r="J149" i="4"/>
  <c r="J162" i="4"/>
  <c r="L168" i="4"/>
  <c r="L169" i="4"/>
  <c r="J174" i="4"/>
  <c r="J177" i="4"/>
  <c r="J178" i="4"/>
  <c r="J182" i="4"/>
  <c r="J187" i="4"/>
  <c r="L190" i="4"/>
  <c r="L191" i="4"/>
  <c r="J193" i="4"/>
  <c r="J199" i="4"/>
  <c r="J202" i="4"/>
  <c r="J204" i="4"/>
  <c r="J221" i="4"/>
  <c r="J222" i="4"/>
  <c r="M222" i="4" s="1"/>
  <c r="N222" i="4" s="1"/>
  <c r="O222" i="4" s="1"/>
  <c r="L225" i="4"/>
  <c r="J230" i="4"/>
  <c r="L231" i="4"/>
  <c r="J233" i="4"/>
  <c r="J235" i="4"/>
  <c r="J237" i="4"/>
  <c r="J238" i="4"/>
  <c r="L239" i="4"/>
  <c r="J243" i="4"/>
  <c r="J244" i="4"/>
  <c r="L245" i="4"/>
  <c r="L256" i="4"/>
  <c r="L258" i="4"/>
  <c r="J268" i="4"/>
  <c r="J276" i="4"/>
  <c r="L281" i="4"/>
  <c r="L282" i="4"/>
  <c r="J286" i="4"/>
  <c r="L307" i="4"/>
  <c r="L311" i="4"/>
  <c r="J315" i="4"/>
  <c r="J316" i="4"/>
  <c r="L317" i="4"/>
  <c r="J327" i="4"/>
  <c r="J330" i="4"/>
  <c r="L332" i="4"/>
  <c r="J360" i="4"/>
  <c r="L383" i="4"/>
  <c r="J404" i="4"/>
  <c r="L412" i="4"/>
  <c r="L418" i="4"/>
  <c r="L421" i="4"/>
  <c r="L425" i="4"/>
  <c r="J431" i="4"/>
  <c r="L439" i="4"/>
  <c r="J443" i="4"/>
  <c r="J455" i="4"/>
  <c r="J491" i="4"/>
  <c r="J531" i="4"/>
  <c r="J558" i="4"/>
  <c r="J592" i="4"/>
  <c r="J16" i="4"/>
  <c r="L17" i="4"/>
  <c r="J18" i="4"/>
  <c r="M18" i="4" s="1"/>
  <c r="L19" i="4"/>
  <c r="J23" i="4"/>
  <c r="J26" i="4"/>
  <c r="M26" i="4" s="1"/>
  <c r="N26" i="4" s="1"/>
  <c r="O26" i="4" s="1"/>
  <c r="J29" i="4"/>
  <c r="L30" i="4"/>
  <c r="J31" i="4"/>
  <c r="M31" i="4" s="1"/>
  <c r="L32" i="4"/>
  <c r="J36" i="4"/>
  <c r="M36" i="4" s="1"/>
  <c r="J45" i="4"/>
  <c r="J49" i="4"/>
  <c r="J52" i="4"/>
  <c r="L53" i="4"/>
  <c r="J54" i="4"/>
  <c r="M54" i="4" s="1"/>
  <c r="N54" i="4" s="1"/>
  <c r="O54" i="4" s="1"/>
  <c r="L55" i="4"/>
  <c r="J59" i="4"/>
  <c r="M59" i="4" s="1"/>
  <c r="M58" i="4" s="1"/>
  <c r="L71" i="4"/>
  <c r="J75" i="4"/>
  <c r="J78" i="4"/>
  <c r="L79" i="4"/>
  <c r="J80" i="4"/>
  <c r="L81" i="4"/>
  <c r="J85" i="4"/>
  <c r="M85" i="4" s="1"/>
  <c r="J94" i="4"/>
  <c r="M94" i="4" s="1"/>
  <c r="L105" i="4"/>
  <c r="L115" i="4"/>
  <c r="L126" i="4"/>
  <c r="J127" i="4"/>
  <c r="M127" i="4" s="1"/>
  <c r="N127" i="4" s="1"/>
  <c r="O127" i="4" s="1"/>
  <c r="L131" i="4"/>
  <c r="J136" i="4"/>
  <c r="L137" i="4"/>
  <c r="J138" i="4"/>
  <c r="L139" i="4"/>
  <c r="J143" i="4"/>
  <c r="J146" i="4"/>
  <c r="L149" i="4"/>
  <c r="J160" i="4"/>
  <c r="M160" i="4" s="1"/>
  <c r="L170" i="4"/>
  <c r="L174" i="4"/>
  <c r="L177" i="4"/>
  <c r="J179" i="4"/>
  <c r="J180" i="4"/>
  <c r="L192" i="4"/>
  <c r="L193" i="4"/>
  <c r="J197" i="4"/>
  <c r="M197" i="4" s="1"/>
  <c r="L203" i="4"/>
  <c r="L205" i="4"/>
  <c r="L207" i="4"/>
  <c r="J217" i="4"/>
  <c r="M217" i="4" s="1"/>
  <c r="L220" i="4"/>
  <c r="L221" i="4"/>
  <c r="J223" i="4"/>
  <c r="J228" i="4"/>
  <c r="M228" i="4" s="1"/>
  <c r="J229" i="4"/>
  <c r="L230" i="4"/>
  <c r="L233" i="4"/>
  <c r="L249" i="4"/>
  <c r="J254" i="4"/>
  <c r="J260" i="4"/>
  <c r="J262" i="4"/>
  <c r="L266" i="4"/>
  <c r="J270" i="4"/>
  <c r="M270" i="4" s="1"/>
  <c r="M269" i="4" s="1"/>
  <c r="L280" i="4"/>
  <c r="J284" i="4"/>
  <c r="J285" i="4"/>
  <c r="L286" i="4"/>
  <c r="J289" i="4"/>
  <c r="J294" i="4"/>
  <c r="J298" i="4"/>
  <c r="L304" i="4"/>
  <c r="J306" i="4"/>
  <c r="L310" i="4"/>
  <c r="J313" i="4"/>
  <c r="M313" i="4" s="1"/>
  <c r="N313" i="4" s="1"/>
  <c r="O313" i="4" s="1"/>
  <c r="J314" i="4"/>
  <c r="M314" i="4" s="1"/>
  <c r="N314" i="4" s="1"/>
  <c r="O314" i="4" s="1"/>
  <c r="J325" i="4"/>
  <c r="J326" i="4"/>
  <c r="L327" i="4"/>
  <c r="L330" i="4"/>
  <c r="L331" i="4"/>
  <c r="L350" i="4"/>
  <c r="J354" i="4"/>
  <c r="J357" i="4"/>
  <c r="L363" i="4"/>
  <c r="J376" i="4"/>
  <c r="J384" i="4"/>
  <c r="M384" i="4" s="1"/>
  <c r="N384" i="4" s="1"/>
  <c r="O384" i="4" s="1"/>
  <c r="L402" i="4"/>
  <c r="J417" i="4"/>
  <c r="J419" i="4"/>
  <c r="L456" i="4"/>
  <c r="J503" i="4"/>
  <c r="J513" i="4"/>
  <c r="J518" i="4"/>
  <c r="J539" i="4"/>
  <c r="J334" i="4"/>
  <c r="L340" i="4"/>
  <c r="J347" i="4"/>
  <c r="J348" i="4"/>
  <c r="M348" i="4" s="1"/>
  <c r="N348" i="4" s="1"/>
  <c r="O348" i="4" s="1"/>
  <c r="J352" i="4"/>
  <c r="L358" i="4"/>
  <c r="L359" i="4"/>
  <c r="J361" i="4"/>
  <c r="J367" i="4"/>
  <c r="J370" i="4"/>
  <c r="J372" i="4"/>
  <c r="J374" i="4"/>
  <c r="L385" i="4"/>
  <c r="L386" i="4"/>
  <c r="J396" i="4"/>
  <c r="J399" i="4"/>
  <c r="J400" i="4"/>
  <c r="L404" i="4"/>
  <c r="L408" i="4"/>
  <c r="J430" i="4"/>
  <c r="L432" i="4"/>
  <c r="L434" i="4"/>
  <c r="L457" i="4"/>
  <c r="L465" i="4"/>
  <c r="L467" i="4"/>
  <c r="L482" i="4"/>
  <c r="L497" i="4"/>
  <c r="L519" i="4"/>
  <c r="J528" i="4"/>
  <c r="J553" i="4"/>
  <c r="L554" i="4"/>
  <c r="L590" i="4"/>
  <c r="L147" i="4"/>
  <c r="J151" i="4"/>
  <c r="L152" i="4"/>
  <c r="L155" i="4"/>
  <c r="J156" i="4"/>
  <c r="L157" i="4"/>
  <c r="J158" i="4"/>
  <c r="M158" i="4" s="1"/>
  <c r="L162" i="4"/>
  <c r="L172" i="4"/>
  <c r="L182" i="4"/>
  <c r="J185" i="4"/>
  <c r="M185" i="4" s="1"/>
  <c r="N185" i="4" s="1"/>
  <c r="O185" i="4" s="1"/>
  <c r="J195" i="4"/>
  <c r="L199" i="4"/>
  <c r="L202" i="4"/>
  <c r="J203" i="4"/>
  <c r="L204" i="4"/>
  <c r="J205" i="4"/>
  <c r="L209" i="4"/>
  <c r="L212" i="4"/>
  <c r="J213" i="4"/>
  <c r="M213" i="4" s="1"/>
  <c r="N213" i="4" s="1"/>
  <c r="O213" i="4" s="1"/>
  <c r="L214" i="4"/>
  <c r="J215" i="4"/>
  <c r="J225" i="4"/>
  <c r="L229" i="4"/>
  <c r="J231" i="4"/>
  <c r="L235" i="4"/>
  <c r="L238" i="4"/>
  <c r="J242" i="4"/>
  <c r="M242" i="4" s="1"/>
  <c r="L244" i="4"/>
  <c r="L247" i="4"/>
  <c r="J256" i="4"/>
  <c r="L262" i="4"/>
  <c r="J266" i="4"/>
  <c r="L272" i="4"/>
  <c r="L274" i="4"/>
  <c r="J280" i="4"/>
  <c r="M280" i="4" s="1"/>
  <c r="L284" i="4"/>
  <c r="L285" i="4"/>
  <c r="L288" i="4"/>
  <c r="L293" i="4"/>
  <c r="L295" i="4"/>
  <c r="L297" i="4"/>
  <c r="L299" i="4"/>
  <c r="L301" i="4"/>
  <c r="J307" i="4"/>
  <c r="J310" i="4"/>
  <c r="J311" i="4"/>
  <c r="L315" i="4"/>
  <c r="L316" i="4"/>
  <c r="J318" i="4"/>
  <c r="M318" i="4" s="1"/>
  <c r="L323" i="4"/>
  <c r="L325" i="4"/>
  <c r="L326" i="4"/>
  <c r="J328" i="4"/>
  <c r="M328" i="4" s="1"/>
  <c r="N328" i="4" s="1"/>
  <c r="O328" i="4" s="1"/>
  <c r="J329" i="4"/>
  <c r="M329" i="4" s="1"/>
  <c r="N329" i="4" s="1"/>
  <c r="O329" i="4" s="1"/>
  <c r="L333" i="4"/>
  <c r="L334" i="4"/>
  <c r="L346" i="4"/>
  <c r="L347" i="4"/>
  <c r="J349" i="4"/>
  <c r="M349" i="4" s="1"/>
  <c r="N349" i="4" s="1"/>
  <c r="O349" i="4" s="1"/>
  <c r="J350" i="4"/>
  <c r="L360" i="4"/>
  <c r="L361" i="4"/>
  <c r="J365" i="4"/>
  <c r="M365" i="4" s="1"/>
  <c r="L371" i="4"/>
  <c r="L373" i="4"/>
  <c r="L378" i="4"/>
  <c r="L380" i="4"/>
  <c r="J383" i="4"/>
  <c r="L396" i="4"/>
  <c r="L399" i="4"/>
  <c r="J401" i="4"/>
  <c r="M401" i="4" s="1"/>
  <c r="N401" i="4" s="1"/>
  <c r="O401" i="4" s="1"/>
  <c r="J402" i="4"/>
  <c r="M402" i="4" s="1"/>
  <c r="N402" i="4" s="1"/>
  <c r="O402" i="4" s="1"/>
  <c r="J406" i="4"/>
  <c r="J411" i="4"/>
  <c r="J421" i="4"/>
  <c r="M421" i="4" s="1"/>
  <c r="N421" i="4" s="1"/>
  <c r="O421" i="4" s="1"/>
  <c r="J423" i="4"/>
  <c r="L430" i="4"/>
  <c r="L431" i="4"/>
  <c r="J437" i="4"/>
  <c r="M437" i="4" s="1"/>
  <c r="M436" i="4" s="1"/>
  <c r="L442" i="4"/>
  <c r="J445" i="4"/>
  <c r="L446" i="4"/>
  <c r="J456" i="4"/>
  <c r="M456" i="4" s="1"/>
  <c r="N456" i="4" s="1"/>
  <c r="O456" i="4" s="1"/>
  <c r="J470" i="4"/>
  <c r="L472" i="4"/>
  <c r="L475" i="4"/>
  <c r="L477" i="4"/>
  <c r="J486" i="4"/>
  <c r="J488" i="4"/>
  <c r="L501" i="4"/>
  <c r="L543" i="4"/>
  <c r="L470" i="4"/>
  <c r="J480" i="4"/>
  <c r="L485" i="4"/>
  <c r="L487" i="4"/>
  <c r="L489" i="4"/>
  <c r="L491" i="4"/>
  <c r="J501" i="4"/>
  <c r="M501" i="4" s="1"/>
  <c r="J508" i="4"/>
  <c r="J511" i="4"/>
  <c r="J516" i="4"/>
  <c r="L517" i="4"/>
  <c r="L521" i="4"/>
  <c r="L564" i="4"/>
  <c r="L601" i="4"/>
  <c r="L260" i="4"/>
  <c r="J264" i="4"/>
  <c r="M264" i="4" s="1"/>
  <c r="M263" i="4" s="1"/>
  <c r="L268" i="4"/>
  <c r="J272" i="4"/>
  <c r="M272" i="4" s="1"/>
  <c r="L276" i="4"/>
  <c r="L287" i="4"/>
  <c r="J288" i="4"/>
  <c r="L289" i="4"/>
  <c r="J293" i="4"/>
  <c r="L294" i="4"/>
  <c r="J295" i="4"/>
  <c r="M295" i="4" s="1"/>
  <c r="N295" i="4" s="1"/>
  <c r="O295" i="4" s="1"/>
  <c r="L296" i="4"/>
  <c r="J297" i="4"/>
  <c r="M297" i="4" s="1"/>
  <c r="N297" i="4" s="1"/>
  <c r="O297" i="4" s="1"/>
  <c r="L298" i="4"/>
  <c r="J299" i="4"/>
  <c r="L300" i="4"/>
  <c r="J301" i="4"/>
  <c r="J304" i="4"/>
  <c r="J320" i="4"/>
  <c r="M320" i="4" s="1"/>
  <c r="J323" i="4"/>
  <c r="J340" i="4"/>
  <c r="M340" i="4" s="1"/>
  <c r="M339" i="4" s="1"/>
  <c r="M338" i="4" s="1"/>
  <c r="M337" i="4" s="1"/>
  <c r="M336" i="4" s="1"/>
  <c r="M335" i="4" s="1"/>
  <c r="L352" i="4"/>
  <c r="J363" i="4"/>
  <c r="L367" i="4"/>
  <c r="L370" i="4"/>
  <c r="J371" i="4"/>
  <c r="L372" i="4"/>
  <c r="J373" i="4"/>
  <c r="M373" i="4" s="1"/>
  <c r="N373" i="4" s="1"/>
  <c r="O373" i="4" s="1"/>
  <c r="L374" i="4"/>
  <c r="J378" i="4"/>
  <c r="J388" i="4"/>
  <c r="J391" i="4"/>
  <c r="L392" i="4"/>
  <c r="J393" i="4"/>
  <c r="L394" i="4"/>
  <c r="L406" i="4"/>
  <c r="J410" i="4"/>
  <c r="L411" i="4"/>
  <c r="J412" i="4"/>
  <c r="L417" i="4"/>
  <c r="J418" i="4"/>
  <c r="M418" i="4" s="1"/>
  <c r="N418" i="4" s="1"/>
  <c r="O418" i="4" s="1"/>
  <c r="L419" i="4"/>
  <c r="L420" i="4"/>
  <c r="J425" i="4"/>
  <c r="J428" i="4"/>
  <c r="M428" i="4" s="1"/>
  <c r="N428" i="4" s="1"/>
  <c r="J429" i="4"/>
  <c r="M429" i="4" s="1"/>
  <c r="N429" i="4" s="1"/>
  <c r="O429" i="4" s="1"/>
  <c r="J435" i="4"/>
  <c r="J448" i="4"/>
  <c r="M448" i="4" s="1"/>
  <c r="L454" i="4"/>
  <c r="L455" i="4"/>
  <c r="J457" i="4"/>
  <c r="J458" i="4"/>
  <c r="J466" i="4"/>
  <c r="J468" i="4"/>
  <c r="L480" i="4"/>
  <c r="J493" i="4"/>
  <c r="J496" i="4"/>
  <c r="J498" i="4"/>
  <c r="J526" i="4"/>
  <c r="J533" i="4"/>
  <c r="L536" i="4"/>
  <c r="L537" i="4"/>
  <c r="J541" i="4"/>
  <c r="L552" i="4"/>
  <c r="J568" i="4"/>
  <c r="L571" i="4"/>
  <c r="L585" i="4"/>
  <c r="J598" i="4"/>
  <c r="L423" i="4"/>
  <c r="J434" i="4"/>
  <c r="M434" i="4" s="1"/>
  <c r="N434" i="4" s="1"/>
  <c r="L435" i="4"/>
  <c r="J439" i="4"/>
  <c r="J442" i="4"/>
  <c r="L443" i="4"/>
  <c r="J444" i="4"/>
  <c r="L445" i="4"/>
  <c r="J446" i="4"/>
  <c r="M446" i="4" s="1"/>
  <c r="N446" i="4" s="1"/>
  <c r="O446" i="4" s="1"/>
  <c r="L450" i="4"/>
  <c r="L460" i="4"/>
  <c r="J465" i="4"/>
  <c r="L466" i="4"/>
  <c r="J467" i="4"/>
  <c r="L468" i="4"/>
  <c r="J472" i="4"/>
  <c r="M472" i="4" s="1"/>
  <c r="M471" i="4" s="1"/>
  <c r="J475" i="4"/>
  <c r="M475" i="4" s="1"/>
  <c r="N475" i="4" s="1"/>
  <c r="L476" i="4"/>
  <c r="J477" i="4"/>
  <c r="L478" i="4"/>
  <c r="J482" i="4"/>
  <c r="M482" i="4" s="1"/>
  <c r="M481" i="4" s="1"/>
  <c r="J485" i="4"/>
  <c r="L486" i="4"/>
  <c r="J487" i="4"/>
  <c r="L488" i="4"/>
  <c r="J489" i="4"/>
  <c r="L493" i="4"/>
  <c r="L496" i="4"/>
  <c r="J497" i="4"/>
  <c r="M497" i="4" s="1"/>
  <c r="N497" i="4" s="1"/>
  <c r="O497" i="4" s="1"/>
  <c r="L498" i="4"/>
  <c r="J499" i="4"/>
  <c r="L503" i="4"/>
  <c r="L507" i="4"/>
  <c r="L509" i="4"/>
  <c r="L511" i="4"/>
  <c r="J521" i="4"/>
  <c r="L527" i="4"/>
  <c r="L529" i="4"/>
  <c r="L531" i="4"/>
  <c r="J551" i="4"/>
  <c r="L557" i="4"/>
  <c r="J560" i="4"/>
  <c r="J565" i="4"/>
  <c r="L569" i="4"/>
  <c r="J572" i="4"/>
  <c r="L576" i="4"/>
  <c r="L581" i="4"/>
  <c r="J584" i="4"/>
  <c r="J589" i="4"/>
  <c r="J594" i="4"/>
  <c r="L506" i="4"/>
  <c r="J507" i="4"/>
  <c r="L508" i="4"/>
  <c r="J509" i="4"/>
  <c r="M509" i="4" s="1"/>
  <c r="N509" i="4" s="1"/>
  <c r="O509" i="4" s="1"/>
  <c r="L513" i="4"/>
  <c r="L516" i="4"/>
  <c r="J517" i="4"/>
  <c r="M517" i="4" s="1"/>
  <c r="N517" i="4" s="1"/>
  <c r="O517" i="4" s="1"/>
  <c r="L518" i="4"/>
  <c r="J519" i="4"/>
  <c r="L523" i="4"/>
  <c r="L526" i="4"/>
  <c r="J527" i="4"/>
  <c r="L528" i="4"/>
  <c r="J529" i="4"/>
  <c r="L533" i="4"/>
  <c r="J537" i="4"/>
  <c r="M537" i="4" s="1"/>
  <c r="N537" i="4" s="1"/>
  <c r="O537" i="4" s="1"/>
  <c r="J538" i="4"/>
  <c r="L550" i="4"/>
  <c r="J555" i="4"/>
  <c r="L562" i="4"/>
  <c r="J570" i="4"/>
  <c r="L573" i="4"/>
  <c r="J575" i="4"/>
  <c r="L578" i="4"/>
  <c r="J580" i="4"/>
  <c r="L583" i="4"/>
  <c r="L588" i="4"/>
  <c r="J600" i="4"/>
  <c r="L603" i="4"/>
  <c r="J536" i="4"/>
  <c r="L538" i="4"/>
  <c r="L541" i="4"/>
  <c r="J557" i="4"/>
  <c r="L558" i="4"/>
  <c r="J562" i="4"/>
  <c r="L575" i="4"/>
  <c r="J576" i="4"/>
  <c r="L580" i="4"/>
  <c r="J581" i="4"/>
  <c r="L592" i="4"/>
  <c r="L598" i="4"/>
  <c r="J599" i="4"/>
  <c r="L600" i="4"/>
  <c r="J601" i="4"/>
  <c r="M601" i="4" s="1"/>
  <c r="N601" i="4" s="1"/>
  <c r="O601" i="4" s="1"/>
  <c r="L539" i="4"/>
  <c r="J543" i="4"/>
  <c r="J550" i="4"/>
  <c r="M550" i="4" s="1"/>
  <c r="L551" i="4"/>
  <c r="J552" i="4"/>
  <c r="L553" i="4"/>
  <c r="J554" i="4"/>
  <c r="M554" i="4" s="1"/>
  <c r="N554" i="4" s="1"/>
  <c r="O554" i="4" s="1"/>
  <c r="L555" i="4"/>
  <c r="L560" i="4"/>
  <c r="J564" i="4"/>
  <c r="L565" i="4"/>
  <c r="L568" i="4"/>
  <c r="J569" i="4"/>
  <c r="L570" i="4"/>
  <c r="J571" i="4"/>
  <c r="L572" i="4"/>
  <c r="J573" i="4"/>
  <c r="J578" i="4"/>
  <c r="J583" i="4"/>
  <c r="M583" i="4" s="1"/>
  <c r="L584" i="4"/>
  <c r="J585" i="4"/>
  <c r="M585" i="4" s="1"/>
  <c r="N585" i="4" s="1"/>
  <c r="O585" i="4" s="1"/>
  <c r="J588" i="4"/>
  <c r="L589" i="4"/>
  <c r="J590" i="4"/>
  <c r="M590" i="4" s="1"/>
  <c r="N590" i="4" s="1"/>
  <c r="O590" i="4" s="1"/>
  <c r="L594" i="4"/>
  <c r="J603" i="4"/>
  <c r="N31" i="4"/>
  <c r="O31" i="4" s="1"/>
  <c r="N18" i="4"/>
  <c r="O18" i="4" s="1"/>
  <c r="G39" i="4"/>
  <c r="G38" i="4" s="1"/>
  <c r="G20" i="4"/>
  <c r="G14" i="4" s="1"/>
  <c r="G13" i="4" s="1"/>
  <c r="G173" i="4"/>
  <c r="N65" i="4"/>
  <c r="O65" i="4" s="1"/>
  <c r="G72" i="4"/>
  <c r="G106" i="4"/>
  <c r="N158" i="4"/>
  <c r="O158" i="4" s="1"/>
  <c r="G161" i="4"/>
  <c r="G181" i="4"/>
  <c r="G56" i="4"/>
  <c r="G50" i="4" s="1"/>
  <c r="G98" i="4"/>
  <c r="G120" i="4"/>
  <c r="G153" i="4"/>
  <c r="G166" i="4"/>
  <c r="G165" i="4" s="1"/>
  <c r="G198" i="4"/>
  <c r="G188" i="4" s="1"/>
  <c r="G62" i="4"/>
  <c r="N83" i="4"/>
  <c r="G82" i="4"/>
  <c r="G76" i="4" s="1"/>
  <c r="G88" i="4"/>
  <c r="G87" i="4" s="1"/>
  <c r="G130" i="4"/>
  <c r="G140" i="4"/>
  <c r="G134" i="4" s="1"/>
  <c r="G148" i="4"/>
  <c r="G176" i="4"/>
  <c r="G175" i="4" s="1"/>
  <c r="G201" i="4"/>
  <c r="G200" i="4" s="1"/>
  <c r="G351" i="4"/>
  <c r="G377" i="4"/>
  <c r="G219" i="4"/>
  <c r="G218" i="4" s="1"/>
  <c r="G305" i="4"/>
  <c r="G302" i="4" s="1"/>
  <c r="G339" i="4"/>
  <c r="G338" i="4" s="1"/>
  <c r="G337" i="4" s="1"/>
  <c r="G336" i="4" s="1"/>
  <c r="G335" i="4" s="1"/>
  <c r="G369" i="4"/>
  <c r="G433" i="4"/>
  <c r="G464" i="4"/>
  <c r="G463" i="4" s="1"/>
  <c r="G366" i="4"/>
  <c r="G355" i="4" s="1"/>
  <c r="G414" i="4"/>
  <c r="G413" i="4" s="1"/>
  <c r="G597" i="4"/>
  <c r="G596" i="4" s="1"/>
  <c r="G595" i="4" s="1"/>
  <c r="G579" i="4"/>
  <c r="G261" i="4"/>
  <c r="G252" i="4" s="1"/>
  <c r="G251" i="4" s="1"/>
  <c r="G398" i="4"/>
  <c r="G397" i="4" s="1"/>
  <c r="G484" i="4"/>
  <c r="G483" i="4" s="1"/>
  <c r="G145" i="4"/>
  <c r="G144" i="4" s="1"/>
  <c r="G279" i="4"/>
  <c r="G292" i="4"/>
  <c r="N318" i="4"/>
  <c r="O318" i="4" s="1"/>
  <c r="G345" i="4"/>
  <c r="G344" i="4" s="1"/>
  <c r="G382" i="4"/>
  <c r="G381" i="4" s="1"/>
  <c r="G395" i="4"/>
  <c r="G389" i="4" s="1"/>
  <c r="G407" i="4"/>
  <c r="G427" i="4"/>
  <c r="G426" i="4" s="1"/>
  <c r="G522" i="4"/>
  <c r="G479" i="4"/>
  <c r="G473" i="4" s="1"/>
  <c r="G561" i="4"/>
  <c r="N270" i="4"/>
  <c r="N472" i="4"/>
  <c r="G525" i="4"/>
  <c r="G524" i="4" s="1"/>
  <c r="G549" i="4"/>
  <c r="G563" i="4"/>
  <c r="G567" i="4"/>
  <c r="G566" i="4" s="1"/>
  <c r="G505" i="4"/>
  <c r="G504" i="4" s="1"/>
  <c r="G514" i="4"/>
  <c r="G556" i="4"/>
  <c r="L151" i="1"/>
  <c r="L169" i="1"/>
  <c r="L205" i="1"/>
  <c r="L225" i="1"/>
  <c r="L244" i="1"/>
  <c r="L270" i="1"/>
  <c r="L298" i="1"/>
  <c r="L315" i="1"/>
  <c r="L348" i="1"/>
  <c r="L519" i="1"/>
  <c r="L21" i="1"/>
  <c r="L29" i="1"/>
  <c r="L31" i="1"/>
  <c r="L34" i="1"/>
  <c r="L40" i="1"/>
  <c r="L42" i="1"/>
  <c r="L45" i="1"/>
  <c r="L49" i="1"/>
  <c r="L53" i="1"/>
  <c r="L55" i="1"/>
  <c r="L59" i="1"/>
  <c r="L64" i="1"/>
  <c r="L66" i="1"/>
  <c r="L69" i="1"/>
  <c r="L73" i="1"/>
  <c r="L78" i="1"/>
  <c r="L80" i="1"/>
  <c r="L83" i="1"/>
  <c r="L89" i="1"/>
  <c r="L91" i="1"/>
  <c r="L94" i="1"/>
  <c r="L99" i="1"/>
  <c r="L101" i="1"/>
  <c r="L103" i="1"/>
  <c r="L107" i="1"/>
  <c r="L121" i="1"/>
  <c r="L123" i="1"/>
  <c r="L131" i="1"/>
  <c r="L138" i="1"/>
  <c r="L147" i="1"/>
  <c r="L152" i="1"/>
  <c r="L160" i="1"/>
  <c r="L167" i="1"/>
  <c r="L174" i="1"/>
  <c r="L331" i="1"/>
  <c r="L349" i="1"/>
  <c r="L370" i="1"/>
  <c r="L394" i="1"/>
  <c r="L420" i="1"/>
  <c r="L445" i="1"/>
  <c r="L475" i="1"/>
  <c r="L499" i="1"/>
  <c r="L527" i="1"/>
  <c r="L568" i="1"/>
  <c r="L137" i="1"/>
  <c r="L164" i="1"/>
  <c r="L185" i="1"/>
  <c r="L199" i="1"/>
  <c r="L213" i="1"/>
  <c r="L231" i="1"/>
  <c r="L262" i="1"/>
  <c r="L280" i="1"/>
  <c r="L288" i="1"/>
  <c r="L304" i="1"/>
  <c r="L320" i="1"/>
  <c r="L361" i="1"/>
  <c r="L412" i="1"/>
  <c r="L439" i="1"/>
  <c r="L493" i="1"/>
  <c r="L554" i="1"/>
  <c r="L18" i="1"/>
  <c r="L25" i="1"/>
  <c r="L127" i="1"/>
  <c r="L136" i="1"/>
  <c r="L143" i="1"/>
  <c r="L149" i="1"/>
  <c r="L157" i="1"/>
  <c r="L162" i="1"/>
  <c r="L170" i="1"/>
  <c r="L177" i="1"/>
  <c r="L182" i="1"/>
  <c r="L190" i="1"/>
  <c r="L195" i="1"/>
  <c r="L203" i="1"/>
  <c r="L209" i="1"/>
  <c r="L215" i="1"/>
  <c r="L222" i="1"/>
  <c r="L229" i="1"/>
  <c r="L235" i="1"/>
  <c r="L242" i="1"/>
  <c r="L247" i="1"/>
  <c r="L258" i="1"/>
  <c r="L266" i="1"/>
  <c r="L274" i="1"/>
  <c r="L282" i="1"/>
  <c r="L286" i="1"/>
  <c r="L291" i="1"/>
  <c r="L296" i="1"/>
  <c r="L300" i="1"/>
  <c r="L307" i="1"/>
  <c r="L313" i="1"/>
  <c r="L317" i="1"/>
  <c r="L326" i="1"/>
  <c r="L334" i="1"/>
  <c r="L354" i="1"/>
  <c r="L374" i="1"/>
  <c r="L401" i="1"/>
  <c r="L428" i="1"/>
  <c r="L454" i="1"/>
  <c r="L480" i="1"/>
  <c r="L507" i="1"/>
  <c r="L533" i="1"/>
  <c r="L578" i="1"/>
  <c r="L126" i="1"/>
  <c r="L141" i="1"/>
  <c r="L156" i="1"/>
  <c r="L179" i="1"/>
  <c r="L192" i="1"/>
  <c r="L220" i="1"/>
  <c r="L238" i="1"/>
  <c r="L254" i="1"/>
  <c r="L284" i="1"/>
  <c r="L294" i="1"/>
  <c r="L311" i="1"/>
  <c r="L330" i="1"/>
  <c r="L388" i="1"/>
  <c r="L467" i="1"/>
  <c r="L17" i="1"/>
  <c r="L19" i="1"/>
  <c r="L23" i="1"/>
  <c r="L26" i="1"/>
  <c r="L30" i="1"/>
  <c r="L32" i="1"/>
  <c r="L36" i="1"/>
  <c r="L41" i="1"/>
  <c r="L43" i="1"/>
  <c r="L47" i="1"/>
  <c r="L52" i="1"/>
  <c r="L54" i="1"/>
  <c r="L57" i="1"/>
  <c r="L63" i="1"/>
  <c r="L65" i="1"/>
  <c r="L67" i="1"/>
  <c r="L71" i="1"/>
  <c r="L75" i="1"/>
  <c r="L79" i="1"/>
  <c r="L81" i="1"/>
  <c r="L85" i="1"/>
  <c r="L90" i="1"/>
  <c r="L92" i="1"/>
  <c r="L96" i="1"/>
  <c r="L100" i="1"/>
  <c r="L102" i="1"/>
  <c r="L105" i="1"/>
  <c r="L115" i="1"/>
  <c r="L122" i="1"/>
  <c r="L124" i="1"/>
  <c r="L129" i="1"/>
  <c r="L139" i="1"/>
  <c r="L146" i="1"/>
  <c r="L155" i="1"/>
  <c r="L158" i="1"/>
  <c r="L168" i="1"/>
  <c r="L172" i="1"/>
  <c r="L327" i="1"/>
  <c r="L340" i="1"/>
  <c r="L357" i="1"/>
  <c r="L383" i="1"/>
  <c r="L406" i="1"/>
  <c r="L432" i="1"/>
  <c r="L458" i="1"/>
  <c r="L487" i="1"/>
  <c r="L513" i="1"/>
  <c r="L539" i="1"/>
  <c r="L590" i="1"/>
  <c r="L178" i="1"/>
  <c r="L180" i="1"/>
  <c r="L184" i="1"/>
  <c r="L187" i="1"/>
  <c r="L191" i="1"/>
  <c r="L193" i="1"/>
  <c r="L197" i="1"/>
  <c r="L202" i="1"/>
  <c r="L204" i="1"/>
  <c r="L207" i="1"/>
  <c r="L212" i="1"/>
  <c r="L214" i="1"/>
  <c r="L217" i="1"/>
  <c r="L221" i="1"/>
  <c r="L223" i="1"/>
  <c r="L228" i="1"/>
  <c r="L230" i="1"/>
  <c r="L233" i="1"/>
  <c r="L237" i="1"/>
  <c r="L239" i="1"/>
  <c r="L243" i="1"/>
  <c r="L245" i="1"/>
  <c r="L249" i="1"/>
  <c r="L256" i="1"/>
  <c r="L260" i="1"/>
  <c r="L264" i="1"/>
  <c r="L268" i="1"/>
  <c r="L272" i="1"/>
  <c r="L276" i="1"/>
  <c r="L281" i="1"/>
  <c r="L283" i="1"/>
  <c r="L285" i="1"/>
  <c r="L287" i="1"/>
  <c r="L289" i="1"/>
  <c r="L293" i="1"/>
  <c r="L295" i="1"/>
  <c r="L297" i="1"/>
  <c r="L299" i="1"/>
  <c r="L301" i="1"/>
  <c r="L306" i="1"/>
  <c r="L310" i="1"/>
  <c r="L312" i="1"/>
  <c r="L314" i="1"/>
  <c r="L316" i="1"/>
  <c r="L318" i="1"/>
  <c r="L323" i="1"/>
  <c r="L328" i="1"/>
  <c r="L332" i="1"/>
  <c r="L346" i="1"/>
  <c r="L350" i="1"/>
  <c r="L358" i="1"/>
  <c r="L363" i="1"/>
  <c r="L371" i="1"/>
  <c r="L376" i="1"/>
  <c r="L384" i="1"/>
  <c r="L391" i="1"/>
  <c r="L396" i="1"/>
  <c r="L402" i="1"/>
  <c r="L408" i="1"/>
  <c r="L417" i="1"/>
  <c r="L421" i="1"/>
  <c r="L429" i="1"/>
  <c r="L434" i="1"/>
  <c r="L442" i="1"/>
  <c r="L446" i="1"/>
  <c r="L455" i="1"/>
  <c r="L460" i="1"/>
  <c r="L468" i="1"/>
  <c r="L476" i="1"/>
  <c r="L482" i="1"/>
  <c r="L488" i="1"/>
  <c r="L496" i="1"/>
  <c r="L501" i="1"/>
  <c r="L508" i="1"/>
  <c r="L516" i="1"/>
  <c r="L521" i="1"/>
  <c r="L528" i="1"/>
  <c r="L536" i="1"/>
  <c r="L541" i="1"/>
  <c r="L557" i="1"/>
  <c r="L570" i="1"/>
  <c r="L581" i="1"/>
  <c r="L594" i="1"/>
  <c r="L325" i="1"/>
  <c r="L329" i="1"/>
  <c r="L333" i="1"/>
  <c r="L347" i="1"/>
  <c r="L352" i="1"/>
  <c r="L359" i="1"/>
  <c r="L365" i="1"/>
  <c r="L372" i="1"/>
  <c r="L378" i="1"/>
  <c r="L385" i="1"/>
  <c r="L392" i="1"/>
  <c r="L399" i="1"/>
  <c r="L403" i="1"/>
  <c r="L410" i="1"/>
  <c r="L418" i="1"/>
  <c r="L423" i="1"/>
  <c r="L430" i="1"/>
  <c r="L435" i="1"/>
  <c r="L443" i="1"/>
  <c r="L448" i="1"/>
  <c r="L456" i="1"/>
  <c r="L465" i="1"/>
  <c r="L470" i="1"/>
  <c r="L477" i="1"/>
  <c r="L485" i="1"/>
  <c r="L489" i="1"/>
  <c r="L497" i="1"/>
  <c r="L503" i="1"/>
  <c r="L509" i="1"/>
  <c r="L517" i="1"/>
  <c r="L523" i="1"/>
  <c r="L529" i="1"/>
  <c r="L537" i="1"/>
  <c r="L550" i="1"/>
  <c r="L560" i="1"/>
  <c r="L572" i="1"/>
  <c r="L584" i="1"/>
  <c r="L599" i="1"/>
  <c r="L360" i="1"/>
  <c r="L367" i="1"/>
  <c r="L373" i="1"/>
  <c r="L380" i="1"/>
  <c r="L386" i="1"/>
  <c r="L393" i="1"/>
  <c r="L400" i="1"/>
  <c r="L404" i="1"/>
  <c r="L411" i="1"/>
  <c r="L419" i="1"/>
  <c r="L425" i="1"/>
  <c r="L431" i="1"/>
  <c r="L437" i="1"/>
  <c r="L444" i="1"/>
  <c r="L450" i="1"/>
  <c r="L457" i="1"/>
  <c r="L466" i="1"/>
  <c r="L472" i="1"/>
  <c r="L478" i="1"/>
  <c r="L486" i="1"/>
  <c r="L491" i="1"/>
  <c r="L498" i="1"/>
  <c r="L506" i="1"/>
  <c r="L511" i="1"/>
  <c r="L518" i="1"/>
  <c r="L526" i="1"/>
  <c r="L531" i="1"/>
  <c r="L538" i="1"/>
  <c r="L552" i="1"/>
  <c r="L564" i="1"/>
  <c r="L575" i="1"/>
  <c r="L588" i="1"/>
  <c r="L601" i="1"/>
  <c r="L543" i="1"/>
  <c r="L551" i="1"/>
  <c r="L553" i="1"/>
  <c r="L555" i="1"/>
  <c r="L558" i="1"/>
  <c r="L562" i="1"/>
  <c r="L565" i="1"/>
  <c r="L569" i="1"/>
  <c r="L571" i="1"/>
  <c r="L573" i="1"/>
  <c r="L576" i="1"/>
  <c r="L580" i="1"/>
  <c r="L583" i="1"/>
  <c r="L585" i="1"/>
  <c r="L589" i="1"/>
  <c r="L592" i="1"/>
  <c r="L598" i="1"/>
  <c r="L600" i="1"/>
  <c r="L603" i="1"/>
  <c r="J25" i="1"/>
  <c r="J40" i="1"/>
  <c r="J53" i="1"/>
  <c r="J29" i="1"/>
  <c r="J42" i="1"/>
  <c r="J55" i="1"/>
  <c r="J18" i="1"/>
  <c r="J31" i="1"/>
  <c r="J45" i="1"/>
  <c r="J59" i="1"/>
  <c r="J21" i="1"/>
  <c r="J34" i="1"/>
  <c r="J49" i="1"/>
  <c r="J64" i="1"/>
  <c r="J66" i="1"/>
  <c r="J69" i="1"/>
  <c r="J73" i="1"/>
  <c r="J78" i="1"/>
  <c r="J80" i="1"/>
  <c r="J83" i="1"/>
  <c r="J89" i="1"/>
  <c r="J91" i="1"/>
  <c r="J94" i="1"/>
  <c r="J99" i="1"/>
  <c r="J101" i="1"/>
  <c r="J103" i="1"/>
  <c r="J107" i="1"/>
  <c r="J122" i="1"/>
  <c r="J127" i="1"/>
  <c r="J137" i="1"/>
  <c r="J143" i="1"/>
  <c r="J151" i="1"/>
  <c r="J157" i="1"/>
  <c r="J164" i="1"/>
  <c r="J170" i="1"/>
  <c r="J178" i="1"/>
  <c r="J184" i="1"/>
  <c r="J191" i="1"/>
  <c r="J197" i="1"/>
  <c r="J204" i="1"/>
  <c r="J212" i="1"/>
  <c r="J217" i="1"/>
  <c r="J223" i="1"/>
  <c r="J230" i="1"/>
  <c r="M230" i="1" s="1"/>
  <c r="N230" i="1" s="1"/>
  <c r="O230" i="1" s="1"/>
  <c r="J237" i="1"/>
  <c r="J243" i="1"/>
  <c r="J258" i="1"/>
  <c r="J274" i="1"/>
  <c r="J286" i="1"/>
  <c r="J296" i="1"/>
  <c r="J307" i="1"/>
  <c r="J317" i="1"/>
  <c r="J333" i="1"/>
  <c r="J365" i="1"/>
  <c r="J392" i="1"/>
  <c r="J418" i="1"/>
  <c r="J443" i="1"/>
  <c r="J470" i="1"/>
  <c r="J497" i="1"/>
  <c r="J523" i="1"/>
  <c r="J123" i="1"/>
  <c r="J129" i="1"/>
  <c r="J138" i="1"/>
  <c r="J146" i="1"/>
  <c r="J152" i="1"/>
  <c r="J158" i="1"/>
  <c r="J167" i="1"/>
  <c r="J172" i="1"/>
  <c r="J179" i="1"/>
  <c r="J185" i="1"/>
  <c r="J192" i="1"/>
  <c r="J199" i="1"/>
  <c r="J205" i="1"/>
  <c r="J213" i="1"/>
  <c r="J220" i="1"/>
  <c r="J225" i="1"/>
  <c r="J231" i="1"/>
  <c r="J238" i="1"/>
  <c r="J244" i="1"/>
  <c r="J262" i="1"/>
  <c r="J280" i="1"/>
  <c r="J288" i="1"/>
  <c r="J298" i="1"/>
  <c r="J311" i="1"/>
  <c r="J320" i="1"/>
  <c r="J347" i="1"/>
  <c r="J372" i="1"/>
  <c r="J399" i="1"/>
  <c r="J423" i="1"/>
  <c r="J448" i="1"/>
  <c r="J477" i="1"/>
  <c r="J503" i="1"/>
  <c r="J529" i="1"/>
  <c r="J17" i="1"/>
  <c r="J19" i="1"/>
  <c r="J23" i="1"/>
  <c r="J26" i="1"/>
  <c r="J30" i="1"/>
  <c r="J32" i="1"/>
  <c r="J36" i="1"/>
  <c r="J41" i="1"/>
  <c r="J43" i="1"/>
  <c r="J47" i="1"/>
  <c r="J52" i="1"/>
  <c r="J54" i="1"/>
  <c r="J57" i="1"/>
  <c r="J63" i="1"/>
  <c r="J65" i="1"/>
  <c r="J67" i="1"/>
  <c r="J71" i="1"/>
  <c r="J75" i="1"/>
  <c r="J79" i="1"/>
  <c r="J81" i="1"/>
  <c r="J85" i="1"/>
  <c r="J90" i="1"/>
  <c r="J92" i="1"/>
  <c r="J96" i="1"/>
  <c r="J100" i="1"/>
  <c r="J102" i="1"/>
  <c r="J105" i="1"/>
  <c r="J115" i="1"/>
  <c r="J124" i="1"/>
  <c r="J131" i="1"/>
  <c r="J139" i="1"/>
  <c r="J147" i="1"/>
  <c r="J155" i="1"/>
  <c r="J160" i="1"/>
  <c r="J168" i="1"/>
  <c r="J174" i="1"/>
  <c r="J180" i="1"/>
  <c r="J187" i="1"/>
  <c r="J193" i="1"/>
  <c r="J202" i="1"/>
  <c r="J207" i="1"/>
  <c r="J214" i="1"/>
  <c r="J221" i="1"/>
  <c r="J228" i="1"/>
  <c r="J233" i="1"/>
  <c r="J239" i="1"/>
  <c r="J247" i="1"/>
  <c r="J266" i="1"/>
  <c r="J282" i="1"/>
  <c r="J291" i="1"/>
  <c r="J300" i="1"/>
  <c r="J313" i="1"/>
  <c r="J325" i="1"/>
  <c r="J352" i="1"/>
  <c r="J378" i="1"/>
  <c r="J403" i="1"/>
  <c r="J430" i="1"/>
  <c r="J456" i="1"/>
  <c r="J485" i="1"/>
  <c r="J509" i="1"/>
  <c r="J537" i="1"/>
  <c r="J121" i="1"/>
  <c r="J126" i="1"/>
  <c r="J136" i="1"/>
  <c r="J141" i="1"/>
  <c r="J149" i="1"/>
  <c r="J156" i="1"/>
  <c r="J162" i="1"/>
  <c r="J169" i="1"/>
  <c r="J177" i="1"/>
  <c r="J182" i="1"/>
  <c r="J190" i="1"/>
  <c r="J195" i="1"/>
  <c r="J203" i="1"/>
  <c r="J209" i="1"/>
  <c r="J215" i="1"/>
  <c r="J222" i="1"/>
  <c r="J229" i="1"/>
  <c r="J235" i="1"/>
  <c r="J242" i="1"/>
  <c r="J254" i="1"/>
  <c r="J270" i="1"/>
  <c r="J284" i="1"/>
  <c r="J294" i="1"/>
  <c r="J304" i="1"/>
  <c r="J315" i="1"/>
  <c r="J329" i="1"/>
  <c r="J359" i="1"/>
  <c r="J385" i="1"/>
  <c r="J410" i="1"/>
  <c r="J435" i="1"/>
  <c r="J465" i="1"/>
  <c r="J489" i="1"/>
  <c r="J517" i="1"/>
  <c r="J551" i="1"/>
  <c r="J326" i="1"/>
  <c r="J330" i="1"/>
  <c r="J334" i="1"/>
  <c r="J348" i="1"/>
  <c r="J354" i="1"/>
  <c r="J360" i="1"/>
  <c r="J367" i="1"/>
  <c r="J373" i="1"/>
  <c r="J380" i="1"/>
  <c r="J386" i="1"/>
  <c r="J393" i="1"/>
  <c r="J400" i="1"/>
  <c r="J404" i="1"/>
  <c r="J411" i="1"/>
  <c r="J419" i="1"/>
  <c r="J425" i="1"/>
  <c r="J431" i="1"/>
  <c r="J437" i="1"/>
  <c r="J444" i="1"/>
  <c r="J450" i="1"/>
  <c r="J457" i="1"/>
  <c r="J466" i="1"/>
  <c r="J472" i="1"/>
  <c r="J478" i="1"/>
  <c r="J486" i="1"/>
  <c r="J491" i="1"/>
  <c r="J498" i="1"/>
  <c r="J506" i="1"/>
  <c r="J511" i="1"/>
  <c r="J518" i="1"/>
  <c r="J526" i="1"/>
  <c r="J531" i="1"/>
  <c r="J538" i="1"/>
  <c r="J553" i="1"/>
  <c r="J245" i="1"/>
  <c r="J249" i="1"/>
  <c r="J256" i="1"/>
  <c r="J260" i="1"/>
  <c r="J264" i="1"/>
  <c r="J268" i="1"/>
  <c r="J272" i="1"/>
  <c r="J276" i="1"/>
  <c r="J281" i="1"/>
  <c r="J283" i="1"/>
  <c r="J285" i="1"/>
  <c r="J287" i="1"/>
  <c r="J289" i="1"/>
  <c r="J293" i="1"/>
  <c r="J295" i="1"/>
  <c r="J297" i="1"/>
  <c r="J299" i="1"/>
  <c r="J301" i="1"/>
  <c r="J306" i="1"/>
  <c r="J310" i="1"/>
  <c r="J312" i="1"/>
  <c r="J314" i="1"/>
  <c r="J316" i="1"/>
  <c r="J318" i="1"/>
  <c r="J323" i="1"/>
  <c r="J327" i="1"/>
  <c r="J331" i="1"/>
  <c r="J340" i="1"/>
  <c r="J349" i="1"/>
  <c r="J357" i="1"/>
  <c r="J361" i="1"/>
  <c r="J370" i="1"/>
  <c r="J374" i="1"/>
  <c r="J383" i="1"/>
  <c r="J388" i="1"/>
  <c r="J394" i="1"/>
  <c r="J401" i="1"/>
  <c r="J406" i="1"/>
  <c r="J412" i="1"/>
  <c r="J420" i="1"/>
  <c r="J428" i="1"/>
  <c r="J432" i="1"/>
  <c r="J439" i="1"/>
  <c r="J445" i="1"/>
  <c r="J454" i="1"/>
  <c r="J458" i="1"/>
  <c r="J467" i="1"/>
  <c r="J475" i="1"/>
  <c r="J480" i="1"/>
  <c r="J487" i="1"/>
  <c r="J493" i="1"/>
  <c r="J499" i="1"/>
  <c r="J507" i="1"/>
  <c r="J513" i="1"/>
  <c r="J519" i="1"/>
  <c r="J527" i="1"/>
  <c r="J533" i="1"/>
  <c r="J539" i="1"/>
  <c r="J555" i="1"/>
  <c r="J328" i="1"/>
  <c r="J332" i="1"/>
  <c r="J346" i="1"/>
  <c r="J350" i="1"/>
  <c r="J358" i="1"/>
  <c r="J363" i="1"/>
  <c r="J371" i="1"/>
  <c r="J376" i="1"/>
  <c r="J384" i="1"/>
  <c r="J391" i="1"/>
  <c r="J396" i="1"/>
  <c r="J402" i="1"/>
  <c r="J408" i="1"/>
  <c r="J417" i="1"/>
  <c r="J421" i="1"/>
  <c r="J429" i="1"/>
  <c r="J434" i="1"/>
  <c r="J442" i="1"/>
  <c r="J446" i="1"/>
  <c r="J455" i="1"/>
  <c r="J460" i="1"/>
  <c r="J468" i="1"/>
  <c r="J476" i="1"/>
  <c r="J482" i="1"/>
  <c r="J488" i="1"/>
  <c r="J496" i="1"/>
  <c r="J501" i="1"/>
  <c r="J508" i="1"/>
  <c r="J516" i="1"/>
  <c r="J521" i="1"/>
  <c r="J528" i="1"/>
  <c r="J536" i="1"/>
  <c r="M536" i="1" s="1"/>
  <c r="N536" i="1" s="1"/>
  <c r="O536" i="1" s="1"/>
  <c r="J543" i="1"/>
  <c r="J558" i="1"/>
  <c r="J541" i="1"/>
  <c r="J550" i="1"/>
  <c r="J552" i="1"/>
  <c r="J554" i="1"/>
  <c r="J557" i="1"/>
  <c r="J560" i="1"/>
  <c r="J564" i="1"/>
  <c r="J568" i="1"/>
  <c r="J570" i="1"/>
  <c r="J572" i="1"/>
  <c r="J575" i="1"/>
  <c r="J578" i="1"/>
  <c r="J581" i="1"/>
  <c r="J584" i="1"/>
  <c r="J588" i="1"/>
  <c r="J590" i="1"/>
  <c r="J594" i="1"/>
  <c r="J599" i="1"/>
  <c r="J601" i="1"/>
  <c r="J562" i="1"/>
  <c r="J565" i="1"/>
  <c r="J569" i="1"/>
  <c r="J571" i="1"/>
  <c r="J573" i="1"/>
  <c r="J576" i="1"/>
  <c r="J580" i="1"/>
  <c r="J583" i="1"/>
  <c r="J585" i="1"/>
  <c r="J589" i="1"/>
  <c r="J592" i="1"/>
  <c r="J598" i="1"/>
  <c r="J600" i="1"/>
  <c r="J603" i="1"/>
  <c r="L16" i="1"/>
  <c r="J16" i="1"/>
  <c r="N34" i="4" l="1"/>
  <c r="N437" i="4"/>
  <c r="N436" i="4" s="1"/>
  <c r="M571" i="4"/>
  <c r="N571" i="4" s="1"/>
  <c r="O571" i="4" s="1"/>
  <c r="M410" i="4"/>
  <c r="N410" i="4" s="1"/>
  <c r="O410" i="4" s="1"/>
  <c r="M301" i="4"/>
  <c r="N301" i="4" s="1"/>
  <c r="O301" i="4" s="1"/>
  <c r="M293" i="4"/>
  <c r="M311" i="4"/>
  <c r="N311" i="4" s="1"/>
  <c r="O311" i="4" s="1"/>
  <c r="M256" i="4"/>
  <c r="M255" i="4" s="1"/>
  <c r="N340" i="4"/>
  <c r="O340" i="4" s="1"/>
  <c r="N59" i="4"/>
  <c r="O59" i="4" s="1"/>
  <c r="M543" i="4"/>
  <c r="N543" i="4" s="1"/>
  <c r="M599" i="4"/>
  <c r="N599" i="4" s="1"/>
  <c r="O599" i="4" s="1"/>
  <c r="M529" i="4"/>
  <c r="N529" i="4" s="1"/>
  <c r="O529" i="4" s="1"/>
  <c r="M521" i="4"/>
  <c r="M520" i="4" s="1"/>
  <c r="M487" i="4"/>
  <c r="N487" i="4" s="1"/>
  <c r="O487" i="4" s="1"/>
  <c r="M465" i="4"/>
  <c r="N465" i="4" s="1"/>
  <c r="O465" i="4" s="1"/>
  <c r="M439" i="4"/>
  <c r="M438" i="4" s="1"/>
  <c r="M458" i="4"/>
  <c r="N458" i="4" s="1"/>
  <c r="O458" i="4" s="1"/>
  <c r="M391" i="4"/>
  <c r="N391" i="4" s="1"/>
  <c r="O391" i="4" s="1"/>
  <c r="M215" i="4"/>
  <c r="N215" i="4" s="1"/>
  <c r="O215" i="4" s="1"/>
  <c r="M306" i="4"/>
  <c r="M146" i="4"/>
  <c r="N146" i="4" s="1"/>
  <c r="O146" i="4" s="1"/>
  <c r="M78" i="4"/>
  <c r="M23" i="4"/>
  <c r="M237" i="4"/>
  <c r="M178" i="4"/>
  <c r="N178" i="4" s="1"/>
  <c r="O178" i="4" s="1"/>
  <c r="M121" i="4"/>
  <c r="N121" i="4" s="1"/>
  <c r="O121" i="4" s="1"/>
  <c r="M562" i="4"/>
  <c r="M138" i="4"/>
  <c r="N138" i="4" s="1"/>
  <c r="O138" i="4" s="1"/>
  <c r="M52" i="4"/>
  <c r="N52" i="4" s="1"/>
  <c r="O52" i="4" s="1"/>
  <c r="N482" i="4"/>
  <c r="N481" i="4" s="1"/>
  <c r="N264" i="4"/>
  <c r="O264" i="4" s="1"/>
  <c r="N141" i="4"/>
  <c r="O141" i="4" s="1"/>
  <c r="M573" i="4"/>
  <c r="N573" i="4" s="1"/>
  <c r="O573" i="4" s="1"/>
  <c r="M569" i="4"/>
  <c r="N569" i="4" s="1"/>
  <c r="O569" i="4" s="1"/>
  <c r="M552" i="4"/>
  <c r="N552" i="4" s="1"/>
  <c r="O552" i="4" s="1"/>
  <c r="M576" i="4"/>
  <c r="N576" i="4" s="1"/>
  <c r="O576" i="4" s="1"/>
  <c r="M557" i="4"/>
  <c r="N557" i="4" s="1"/>
  <c r="M580" i="4"/>
  <c r="N580" i="4" s="1"/>
  <c r="M570" i="4"/>
  <c r="N570" i="4" s="1"/>
  <c r="O570" i="4" s="1"/>
  <c r="M538" i="4"/>
  <c r="N538" i="4" s="1"/>
  <c r="O538" i="4" s="1"/>
  <c r="M519" i="4"/>
  <c r="N519" i="4" s="1"/>
  <c r="O519" i="4" s="1"/>
  <c r="M565" i="4"/>
  <c r="N565" i="4" s="1"/>
  <c r="O565" i="4" s="1"/>
  <c r="M499" i="4"/>
  <c r="N499" i="4" s="1"/>
  <c r="O499" i="4" s="1"/>
  <c r="M477" i="4"/>
  <c r="N477" i="4" s="1"/>
  <c r="O477" i="4" s="1"/>
  <c r="M444" i="4"/>
  <c r="N444" i="4" s="1"/>
  <c r="O444" i="4" s="1"/>
  <c r="M541" i="4"/>
  <c r="M540" i="4" s="1"/>
  <c r="M526" i="4"/>
  <c r="N526" i="4" s="1"/>
  <c r="O526" i="4" s="1"/>
  <c r="M457" i="4"/>
  <c r="N457" i="4" s="1"/>
  <c r="O457" i="4" s="1"/>
  <c r="M412" i="4"/>
  <c r="N412" i="4" s="1"/>
  <c r="O412" i="4" s="1"/>
  <c r="M388" i="4"/>
  <c r="M387" i="4" s="1"/>
  <c r="M363" i="4"/>
  <c r="M362" i="4" s="1"/>
  <c r="M299" i="4"/>
  <c r="N299" i="4" s="1"/>
  <c r="O299" i="4" s="1"/>
  <c r="M288" i="4"/>
  <c r="N288" i="4" s="1"/>
  <c r="O288" i="4" s="1"/>
  <c r="M423" i="4"/>
  <c r="M422" i="4" s="1"/>
  <c r="M383" i="4"/>
  <c r="N383" i="4" s="1"/>
  <c r="M350" i="4"/>
  <c r="N350" i="4" s="1"/>
  <c r="O350" i="4" s="1"/>
  <c r="M307" i="4"/>
  <c r="N307" i="4" s="1"/>
  <c r="O307" i="4" s="1"/>
  <c r="M266" i="4"/>
  <c r="N266" i="4" s="1"/>
  <c r="M231" i="4"/>
  <c r="N231" i="4" s="1"/>
  <c r="O231" i="4" s="1"/>
  <c r="M205" i="4"/>
  <c r="N205" i="4" s="1"/>
  <c r="O205" i="4" s="1"/>
  <c r="M156" i="4"/>
  <c r="N156" i="4" s="1"/>
  <c r="O156" i="4" s="1"/>
  <c r="M400" i="4"/>
  <c r="N400" i="4" s="1"/>
  <c r="O400" i="4" s="1"/>
  <c r="M367" i="4"/>
  <c r="M366" i="4" s="1"/>
  <c r="M357" i="4"/>
  <c r="N357" i="4" s="1"/>
  <c r="M254" i="4"/>
  <c r="M180" i="4"/>
  <c r="N180" i="4" s="1"/>
  <c r="O180" i="4" s="1"/>
  <c r="M143" i="4"/>
  <c r="N143" i="4" s="1"/>
  <c r="M136" i="4"/>
  <c r="N136" i="4" s="1"/>
  <c r="M75" i="4"/>
  <c r="N75" i="4" s="1"/>
  <c r="M45" i="4"/>
  <c r="M243" i="4"/>
  <c r="N243" i="4" s="1"/>
  <c r="O243" i="4" s="1"/>
  <c r="M107" i="4"/>
  <c r="M106" i="4" s="1"/>
  <c r="M100" i="4"/>
  <c r="N100" i="4" s="1"/>
  <c r="O100" i="4" s="1"/>
  <c r="M91" i="4"/>
  <c r="N91" i="4" s="1"/>
  <c r="O91" i="4" s="1"/>
  <c r="M73" i="4"/>
  <c r="M72" i="4" s="1"/>
  <c r="M575" i="4"/>
  <c r="M574" i="4" s="1"/>
  <c r="M352" i="4"/>
  <c r="M351" i="4" s="1"/>
  <c r="M503" i="4"/>
  <c r="M502" i="4" s="1"/>
  <c r="M229" i="4"/>
  <c r="N229" i="4" s="1"/>
  <c r="O229" i="4" s="1"/>
  <c r="M404" i="4"/>
  <c r="N404" i="4" s="1"/>
  <c r="O404" i="4" s="1"/>
  <c r="M177" i="4"/>
  <c r="N177" i="4" s="1"/>
  <c r="O177" i="4" s="1"/>
  <c r="M317" i="4"/>
  <c r="N317" i="4" s="1"/>
  <c r="O317" i="4" s="1"/>
  <c r="M291" i="4"/>
  <c r="M496" i="4"/>
  <c r="N496" i="4" s="1"/>
  <c r="O496" i="4" s="1"/>
  <c r="M411" i="4"/>
  <c r="N411" i="4" s="1"/>
  <c r="O411" i="4" s="1"/>
  <c r="M396" i="4"/>
  <c r="M592" i="4"/>
  <c r="N592" i="4" s="1"/>
  <c r="M455" i="4"/>
  <c r="N455" i="4" s="1"/>
  <c r="O455" i="4" s="1"/>
  <c r="M315" i="4"/>
  <c r="N315" i="4" s="1"/>
  <c r="O315" i="4" s="1"/>
  <c r="M235" i="4"/>
  <c r="N235" i="4" s="1"/>
  <c r="M202" i="4"/>
  <c r="N202" i="4" s="1"/>
  <c r="M162" i="4"/>
  <c r="M281" i="4"/>
  <c r="N281" i="4" s="1"/>
  <c r="O281" i="4" s="1"/>
  <c r="M380" i="4"/>
  <c r="N380" i="4" s="1"/>
  <c r="M523" i="4"/>
  <c r="M331" i="4"/>
  <c r="N331" i="4" s="1"/>
  <c r="O331" i="4" s="1"/>
  <c r="M245" i="4"/>
  <c r="N245" i="4" s="1"/>
  <c r="O245" i="4" s="1"/>
  <c r="M476" i="4"/>
  <c r="N476" i="4" s="1"/>
  <c r="O476" i="4" s="1"/>
  <c r="M103" i="4"/>
  <c r="N103" i="4" s="1"/>
  <c r="O103" i="4" s="1"/>
  <c r="M126" i="4"/>
  <c r="M101" i="4"/>
  <c r="N101" i="4" s="1"/>
  <c r="O101" i="4" s="1"/>
  <c r="M131" i="4"/>
  <c r="M152" i="4"/>
  <c r="N152" i="4" s="1"/>
  <c r="O152" i="4" s="1"/>
  <c r="M79" i="4"/>
  <c r="N79" i="4" s="1"/>
  <c r="O79" i="4" s="1"/>
  <c r="M25" i="4"/>
  <c r="M24" i="4" s="1"/>
  <c r="M32" i="4"/>
  <c r="N32" i="4" s="1"/>
  <c r="O32" i="4" s="1"/>
  <c r="O202" i="4"/>
  <c r="N339" i="4"/>
  <c r="N338" i="4" s="1"/>
  <c r="N337" i="4" s="1"/>
  <c r="N336" i="4" s="1"/>
  <c r="N335" i="4" s="1"/>
  <c r="M435" i="4"/>
  <c r="N435" i="4" s="1"/>
  <c r="O435" i="4" s="1"/>
  <c r="M235" i="1"/>
  <c r="N235" i="1" s="1"/>
  <c r="N234" i="1" s="1"/>
  <c r="O475" i="4"/>
  <c r="G462" i="4"/>
  <c r="G461" i="4" s="1"/>
  <c r="O83" i="4"/>
  <c r="N82" i="4"/>
  <c r="G37" i="4"/>
  <c r="G12" i="4" s="1"/>
  <c r="G11" i="4" s="1"/>
  <c r="G10" i="4" s="1"/>
  <c r="G9" i="4" s="1"/>
  <c r="M600" i="4"/>
  <c r="N600" i="4" s="1"/>
  <c r="O600" i="4" s="1"/>
  <c r="M527" i="4"/>
  <c r="N527" i="4" s="1"/>
  <c r="O527" i="4" s="1"/>
  <c r="M594" i="4"/>
  <c r="M560" i="4"/>
  <c r="M489" i="4"/>
  <c r="N489" i="4" s="1"/>
  <c r="O489" i="4" s="1"/>
  <c r="M485" i="4"/>
  <c r="M467" i="4"/>
  <c r="N467" i="4" s="1"/>
  <c r="O467" i="4" s="1"/>
  <c r="M498" i="4"/>
  <c r="N498" i="4" s="1"/>
  <c r="O498" i="4" s="1"/>
  <c r="M468" i="4"/>
  <c r="N468" i="4" s="1"/>
  <c r="O468" i="4" s="1"/>
  <c r="M393" i="4"/>
  <c r="N393" i="4" s="1"/>
  <c r="O393" i="4" s="1"/>
  <c r="M378" i="4"/>
  <c r="M371" i="4"/>
  <c r="N371" i="4" s="1"/>
  <c r="O371" i="4" s="1"/>
  <c r="M304" i="4"/>
  <c r="M508" i="4"/>
  <c r="N508" i="4" s="1"/>
  <c r="O508" i="4" s="1"/>
  <c r="N365" i="4"/>
  <c r="M364" i="4"/>
  <c r="N280" i="4"/>
  <c r="N242" i="4"/>
  <c r="M195" i="4"/>
  <c r="M430" i="4"/>
  <c r="N430" i="4" s="1"/>
  <c r="O430" i="4" s="1"/>
  <c r="M399" i="4"/>
  <c r="M374" i="4"/>
  <c r="N374" i="4" s="1"/>
  <c r="O374" i="4" s="1"/>
  <c r="M361" i="4"/>
  <c r="N361" i="4" s="1"/>
  <c r="O361" i="4" s="1"/>
  <c r="M539" i="4"/>
  <c r="N539" i="4" s="1"/>
  <c r="O539" i="4" s="1"/>
  <c r="M354" i="4"/>
  <c r="M298" i="4"/>
  <c r="N298" i="4" s="1"/>
  <c r="O298" i="4" s="1"/>
  <c r="M285" i="4"/>
  <c r="N285" i="4" s="1"/>
  <c r="O285" i="4" s="1"/>
  <c r="N228" i="4"/>
  <c r="N217" i="4"/>
  <c r="M216" i="4"/>
  <c r="N197" i="4"/>
  <c r="M196" i="4"/>
  <c r="M179" i="4"/>
  <c r="N179" i="4" s="1"/>
  <c r="O179" i="4" s="1"/>
  <c r="N160" i="4"/>
  <c r="M159" i="4"/>
  <c r="M80" i="4"/>
  <c r="N80" i="4" s="1"/>
  <c r="O80" i="4" s="1"/>
  <c r="M35" i="4"/>
  <c r="N36" i="4"/>
  <c r="M29" i="4"/>
  <c r="M558" i="4"/>
  <c r="N558" i="4" s="1"/>
  <c r="O558" i="4" s="1"/>
  <c r="M443" i="4"/>
  <c r="N443" i="4" s="1"/>
  <c r="O443" i="4" s="1"/>
  <c r="M327" i="4"/>
  <c r="N327" i="4" s="1"/>
  <c r="O327" i="4" s="1"/>
  <c r="M233" i="4"/>
  <c r="M199" i="4"/>
  <c r="M187" i="4"/>
  <c r="M174" i="4"/>
  <c r="M149" i="4"/>
  <c r="M123" i="4"/>
  <c r="N123" i="4" s="1"/>
  <c r="O123" i="4" s="1"/>
  <c r="M332" i="4"/>
  <c r="N332" i="4" s="1"/>
  <c r="O332" i="4" s="1"/>
  <c r="M312" i="4"/>
  <c r="N312" i="4" s="1"/>
  <c r="O312" i="4" s="1"/>
  <c r="M287" i="4"/>
  <c r="N287" i="4" s="1"/>
  <c r="O287" i="4" s="1"/>
  <c r="M239" i="4"/>
  <c r="N239" i="4" s="1"/>
  <c r="O239" i="4" s="1"/>
  <c r="M408" i="4"/>
  <c r="M385" i="4"/>
  <c r="N385" i="4" s="1"/>
  <c r="O385" i="4" s="1"/>
  <c r="M392" i="4"/>
  <c r="N392" i="4" s="1"/>
  <c r="O392" i="4" s="1"/>
  <c r="M359" i="4"/>
  <c r="N359" i="4" s="1"/>
  <c r="O359" i="4" s="1"/>
  <c r="M220" i="4"/>
  <c r="M170" i="4"/>
  <c r="N170" i="4" s="1"/>
  <c r="O170" i="4" s="1"/>
  <c r="M96" i="4"/>
  <c r="M212" i="4"/>
  <c r="M172" i="4"/>
  <c r="M124" i="4"/>
  <c r="N124" i="4" s="1"/>
  <c r="O124" i="4" s="1"/>
  <c r="M90" i="4"/>
  <c r="N90" i="4" s="1"/>
  <c r="O90" i="4" s="1"/>
  <c r="M147" i="4"/>
  <c r="N147" i="4" s="1"/>
  <c r="O147" i="4" s="1"/>
  <c r="M129" i="4"/>
  <c r="M99" i="4"/>
  <c r="M57" i="4"/>
  <c r="M184" i="4"/>
  <c r="M66" i="4"/>
  <c r="N66" i="4" s="1"/>
  <c r="O66" i="4" s="1"/>
  <c r="M47" i="4"/>
  <c r="M30" i="4"/>
  <c r="N30" i="4" s="1"/>
  <c r="O30" i="4" s="1"/>
  <c r="O357" i="4"/>
  <c r="G133" i="4"/>
  <c r="G132" i="4" s="1"/>
  <c r="O270" i="4"/>
  <c r="N269" i="4"/>
  <c r="N388" i="4"/>
  <c r="O428" i="4"/>
  <c r="O434" i="4"/>
  <c r="G86" i="4"/>
  <c r="N145" i="4"/>
  <c r="G97" i="4"/>
  <c r="N583" i="4"/>
  <c r="N550" i="4"/>
  <c r="M581" i="4"/>
  <c r="N581" i="4" s="1"/>
  <c r="O581" i="4" s="1"/>
  <c r="N575" i="4"/>
  <c r="M555" i="4"/>
  <c r="N555" i="4" s="1"/>
  <c r="O555" i="4" s="1"/>
  <c r="M589" i="4"/>
  <c r="N589" i="4" s="1"/>
  <c r="O589" i="4" s="1"/>
  <c r="M572" i="4"/>
  <c r="N572" i="4" s="1"/>
  <c r="O572" i="4" s="1"/>
  <c r="M442" i="4"/>
  <c r="M568" i="4"/>
  <c r="M466" i="4"/>
  <c r="N466" i="4" s="1"/>
  <c r="O466" i="4" s="1"/>
  <c r="N293" i="4"/>
  <c r="M500" i="4"/>
  <c r="N501" i="4"/>
  <c r="M225" i="4"/>
  <c r="M203" i="4"/>
  <c r="N203" i="4" s="1"/>
  <c r="O203" i="4" s="1"/>
  <c r="M372" i="4"/>
  <c r="N372" i="4" s="1"/>
  <c r="O372" i="4" s="1"/>
  <c r="M347" i="4"/>
  <c r="N347" i="4" s="1"/>
  <c r="O347" i="4" s="1"/>
  <c r="M518" i="4"/>
  <c r="N518" i="4" s="1"/>
  <c r="O518" i="4" s="1"/>
  <c r="M419" i="4"/>
  <c r="N419" i="4" s="1"/>
  <c r="O419" i="4" s="1"/>
  <c r="M376" i="4"/>
  <c r="M326" i="4"/>
  <c r="N326" i="4" s="1"/>
  <c r="O326" i="4" s="1"/>
  <c r="M294" i="4"/>
  <c r="N294" i="4" s="1"/>
  <c r="O294" i="4" s="1"/>
  <c r="M284" i="4"/>
  <c r="N284" i="4" s="1"/>
  <c r="O284" i="4" s="1"/>
  <c r="M262" i="4"/>
  <c r="M223" i="4"/>
  <c r="N223" i="4" s="1"/>
  <c r="O223" i="4" s="1"/>
  <c r="M93" i="4"/>
  <c r="N94" i="4"/>
  <c r="M531" i="4"/>
  <c r="M360" i="4"/>
  <c r="N360" i="4" s="1"/>
  <c r="O360" i="4" s="1"/>
  <c r="M276" i="4"/>
  <c r="M238" i="4"/>
  <c r="N238" i="4" s="1"/>
  <c r="O238" i="4" s="1"/>
  <c r="M221" i="4"/>
  <c r="N221" i="4" s="1"/>
  <c r="O221" i="4" s="1"/>
  <c r="M193" i="4"/>
  <c r="N193" i="4" s="1"/>
  <c r="O193" i="4" s="1"/>
  <c r="M182" i="4"/>
  <c r="M102" i="4"/>
  <c r="N102" i="4" s="1"/>
  <c r="O102" i="4" s="1"/>
  <c r="M506" i="4"/>
  <c r="M450" i="4"/>
  <c r="M247" i="4"/>
  <c r="M300" i="4"/>
  <c r="N300" i="4" s="1"/>
  <c r="O300" i="4" s="1"/>
  <c r="M283" i="4"/>
  <c r="N283" i="4" s="1"/>
  <c r="O283" i="4" s="1"/>
  <c r="M454" i="4"/>
  <c r="M403" i="4"/>
  <c r="N403" i="4" s="1"/>
  <c r="O403" i="4" s="1"/>
  <c r="M258" i="4"/>
  <c r="M333" i="4"/>
  <c r="N333" i="4" s="1"/>
  <c r="O333" i="4" s="1"/>
  <c r="M282" i="4"/>
  <c r="N282" i="4" s="1"/>
  <c r="O282" i="4" s="1"/>
  <c r="M71" i="4"/>
  <c r="M55" i="4"/>
  <c r="N55" i="4" s="1"/>
  <c r="O55" i="4" s="1"/>
  <c r="M168" i="4"/>
  <c r="N168" i="4" s="1"/>
  <c r="O168" i="4" s="1"/>
  <c r="M115" i="4"/>
  <c r="M63" i="4"/>
  <c r="M209" i="4"/>
  <c r="M169" i="4"/>
  <c r="N169" i="4" s="1"/>
  <c r="O169" i="4" s="1"/>
  <c r="M157" i="4"/>
  <c r="N157" i="4" s="1"/>
  <c r="O157" i="4" s="1"/>
  <c r="M40" i="4"/>
  <c r="M41" i="4"/>
  <c r="N41" i="4" s="1"/>
  <c r="O41" i="4" s="1"/>
  <c r="G548" i="4"/>
  <c r="G547" i="4" s="1"/>
  <c r="G546" i="4" s="1"/>
  <c r="G545" i="4" s="1"/>
  <c r="G544" i="4" s="1"/>
  <c r="O472" i="4"/>
  <c r="N471" i="4"/>
  <c r="O437" i="4"/>
  <c r="N423" i="4"/>
  <c r="G278" i="4"/>
  <c r="G277" i="4" s="1"/>
  <c r="G250" i="4" s="1"/>
  <c r="G368" i="4"/>
  <c r="O89" i="4"/>
  <c r="G61" i="4"/>
  <c r="G60" i="4" s="1"/>
  <c r="G119" i="4"/>
  <c r="G118" i="4" s="1"/>
  <c r="G117" i="4" s="1"/>
  <c r="O34" i="4"/>
  <c r="N33" i="4"/>
  <c r="M603" i="4"/>
  <c r="M588" i="4"/>
  <c r="M578" i="4"/>
  <c r="M564" i="4"/>
  <c r="M536" i="4"/>
  <c r="M507" i="4"/>
  <c r="N507" i="4" s="1"/>
  <c r="O507" i="4" s="1"/>
  <c r="M584" i="4"/>
  <c r="N584" i="4" s="1"/>
  <c r="O584" i="4" s="1"/>
  <c r="M551" i="4"/>
  <c r="N551" i="4" s="1"/>
  <c r="O551" i="4" s="1"/>
  <c r="N521" i="4"/>
  <c r="N439" i="4"/>
  <c r="M598" i="4"/>
  <c r="M533" i="4"/>
  <c r="M493" i="4"/>
  <c r="N448" i="4"/>
  <c r="M447" i="4"/>
  <c r="M425" i="4"/>
  <c r="M323" i="4"/>
  <c r="M271" i="4"/>
  <c r="N272" i="4"/>
  <c r="M516" i="4"/>
  <c r="M480" i="4"/>
  <c r="M488" i="4"/>
  <c r="N488" i="4" s="1"/>
  <c r="O488" i="4" s="1"/>
  <c r="M445" i="4"/>
  <c r="N445" i="4" s="1"/>
  <c r="O445" i="4" s="1"/>
  <c r="M406" i="4"/>
  <c r="M310" i="4"/>
  <c r="M151" i="4"/>
  <c r="M553" i="4"/>
  <c r="N553" i="4" s="1"/>
  <c r="O553" i="4" s="1"/>
  <c r="M370" i="4"/>
  <c r="M513" i="4"/>
  <c r="M417" i="4"/>
  <c r="M325" i="4"/>
  <c r="N306" i="4"/>
  <c r="M289" i="4"/>
  <c r="N289" i="4" s="1"/>
  <c r="O289" i="4" s="1"/>
  <c r="M260" i="4"/>
  <c r="N85" i="4"/>
  <c r="M84" i="4"/>
  <c r="N78" i="4"/>
  <c r="M49" i="4"/>
  <c r="M16" i="4"/>
  <c r="M491" i="4"/>
  <c r="M431" i="4"/>
  <c r="N431" i="4" s="1"/>
  <c r="O431" i="4" s="1"/>
  <c r="M316" i="4"/>
  <c r="N316" i="4" s="1"/>
  <c r="O316" i="4" s="1"/>
  <c r="M268" i="4"/>
  <c r="M244" i="4"/>
  <c r="N244" i="4" s="1"/>
  <c r="O244" i="4" s="1"/>
  <c r="N237" i="4"/>
  <c r="M230" i="4"/>
  <c r="N230" i="4" s="1"/>
  <c r="O230" i="4" s="1"/>
  <c r="M204" i="4"/>
  <c r="N204" i="4" s="1"/>
  <c r="O204" i="4" s="1"/>
  <c r="M478" i="4"/>
  <c r="N478" i="4" s="1"/>
  <c r="O478" i="4" s="1"/>
  <c r="M358" i="4"/>
  <c r="N358" i="4" s="1"/>
  <c r="O358" i="4" s="1"/>
  <c r="M386" i="4"/>
  <c r="N386" i="4" s="1"/>
  <c r="O386" i="4" s="1"/>
  <c r="M296" i="4"/>
  <c r="N296" i="4" s="1"/>
  <c r="O296" i="4" s="1"/>
  <c r="M274" i="4"/>
  <c r="M207" i="4"/>
  <c r="M346" i="4"/>
  <c r="M249" i="4"/>
  <c r="M105" i="4"/>
  <c r="M92" i="4"/>
  <c r="N92" i="4" s="1"/>
  <c r="O92" i="4" s="1"/>
  <c r="M69" i="4"/>
  <c r="M53" i="4"/>
  <c r="N53" i="4" s="1"/>
  <c r="O53" i="4" s="1"/>
  <c r="M191" i="4"/>
  <c r="N191" i="4" s="1"/>
  <c r="O191" i="4" s="1"/>
  <c r="M139" i="4"/>
  <c r="N139" i="4" s="1"/>
  <c r="O139" i="4" s="1"/>
  <c r="M122" i="4"/>
  <c r="N122" i="4" s="1"/>
  <c r="O122" i="4" s="1"/>
  <c r="M43" i="4"/>
  <c r="N43" i="4" s="1"/>
  <c r="O43" i="4" s="1"/>
  <c r="M192" i="4"/>
  <c r="N192" i="4" s="1"/>
  <c r="O192" i="4" s="1"/>
  <c r="M167" i="4"/>
  <c r="M155" i="4"/>
  <c r="M137" i="4"/>
  <c r="N137" i="4" s="1"/>
  <c r="O137" i="4" s="1"/>
  <c r="M17" i="4"/>
  <c r="N17" i="4" s="1"/>
  <c r="O17" i="4" s="1"/>
  <c r="M21" i="4"/>
  <c r="O557" i="4"/>
  <c r="G343" i="4"/>
  <c r="G342" i="4" s="1"/>
  <c r="G341" i="4" s="1"/>
  <c r="N541" i="4"/>
  <c r="N320" i="4"/>
  <c r="M319" i="4"/>
  <c r="M511" i="4"/>
  <c r="M486" i="4"/>
  <c r="N486" i="4" s="1"/>
  <c r="O486" i="4" s="1"/>
  <c r="M470" i="4"/>
  <c r="M528" i="4"/>
  <c r="N528" i="4" s="1"/>
  <c r="O528" i="4" s="1"/>
  <c r="M334" i="4"/>
  <c r="N334" i="4" s="1"/>
  <c r="O334" i="4" s="1"/>
  <c r="N45" i="4"/>
  <c r="M44" i="4"/>
  <c r="M330" i="4"/>
  <c r="N330" i="4" s="1"/>
  <c r="O330" i="4" s="1"/>
  <c r="M460" i="4"/>
  <c r="M420" i="4"/>
  <c r="N420" i="4" s="1"/>
  <c r="O420" i="4" s="1"/>
  <c r="M432" i="4"/>
  <c r="N432" i="4" s="1"/>
  <c r="O432" i="4" s="1"/>
  <c r="M394" i="4"/>
  <c r="N394" i="4" s="1"/>
  <c r="O394" i="4" s="1"/>
  <c r="M190" i="4"/>
  <c r="M214" i="4"/>
  <c r="N214" i="4" s="1"/>
  <c r="O214" i="4" s="1"/>
  <c r="M81" i="4"/>
  <c r="N81" i="4" s="1"/>
  <c r="O81" i="4" s="1"/>
  <c r="M42" i="4"/>
  <c r="N42" i="4" s="1"/>
  <c r="O42" i="4" s="1"/>
  <c r="M164" i="4"/>
  <c r="M19" i="4"/>
  <c r="N19" i="4" s="1"/>
  <c r="O19" i="4" s="1"/>
  <c r="M229" i="1"/>
  <c r="N229" i="1" s="1"/>
  <c r="O229" i="1" s="1"/>
  <c r="M237" i="1"/>
  <c r="N237" i="1" s="1"/>
  <c r="O237" i="1" s="1"/>
  <c r="M537" i="1"/>
  <c r="M185" i="1"/>
  <c r="N185" i="1" s="1"/>
  <c r="O185" i="1" s="1"/>
  <c r="M541" i="1"/>
  <c r="M543" i="1"/>
  <c r="M238" i="1"/>
  <c r="N73" i="4" l="1"/>
  <c r="M234" i="4"/>
  <c r="N503" i="4"/>
  <c r="N502" i="4" s="1"/>
  <c r="M265" i="4"/>
  <c r="N256" i="4"/>
  <c r="M379" i="4"/>
  <c r="N263" i="4"/>
  <c r="O235" i="1"/>
  <c r="M591" i="4"/>
  <c r="M142" i="4"/>
  <c r="M382" i="4"/>
  <c r="M381" i="4" s="1"/>
  <c r="M542" i="4"/>
  <c r="N363" i="4"/>
  <c r="O482" i="4"/>
  <c r="M234" i="1"/>
  <c r="N25" i="4"/>
  <c r="O25" i="4" s="1"/>
  <c r="N367" i="4"/>
  <c r="M236" i="4"/>
  <c r="M495" i="4"/>
  <c r="M494" i="4" s="1"/>
  <c r="N140" i="4"/>
  <c r="M176" i="4"/>
  <c r="N107" i="4"/>
  <c r="O107" i="4" s="1"/>
  <c r="N556" i="4"/>
  <c r="M409" i="4"/>
  <c r="N58" i="4"/>
  <c r="M253" i="4"/>
  <c r="N254" i="4"/>
  <c r="N352" i="4"/>
  <c r="O352" i="4" s="1"/>
  <c r="M74" i="4"/>
  <c r="M356" i="4"/>
  <c r="M355" i="4" s="1"/>
  <c r="M556" i="4"/>
  <c r="M145" i="4"/>
  <c r="M305" i="4"/>
  <c r="M464" i="4"/>
  <c r="N409" i="4"/>
  <c r="M433" i="4"/>
  <c r="M561" i="4"/>
  <c r="N562" i="4"/>
  <c r="M22" i="4"/>
  <c r="N23" i="4"/>
  <c r="M201" i="4"/>
  <c r="N433" i="4"/>
  <c r="M290" i="4"/>
  <c r="N291" i="4"/>
  <c r="M522" i="4"/>
  <c r="N523" i="4"/>
  <c r="M120" i="4"/>
  <c r="M130" i="4"/>
  <c r="N131" i="4"/>
  <c r="M395" i="4"/>
  <c r="N396" i="4"/>
  <c r="M125" i="4"/>
  <c r="N126" i="4"/>
  <c r="M161" i="4"/>
  <c r="N162" i="4"/>
  <c r="O235" i="4"/>
  <c r="N234" i="4"/>
  <c r="O143" i="4"/>
  <c r="N142" i="4"/>
  <c r="N265" i="4"/>
  <c r="O266" i="4"/>
  <c r="N540" i="4"/>
  <c r="O541" i="4"/>
  <c r="N249" i="4"/>
  <c r="M248" i="4"/>
  <c r="N236" i="4"/>
  <c r="O237" i="4"/>
  <c r="M77" i="4"/>
  <c r="M76" i="4" s="1"/>
  <c r="M369" i="4"/>
  <c r="N370" i="4"/>
  <c r="M405" i="4"/>
  <c r="N406" i="4"/>
  <c r="N516" i="4"/>
  <c r="M515" i="4"/>
  <c r="M514" i="4" s="1"/>
  <c r="M390" i="4"/>
  <c r="M492" i="4"/>
  <c r="N493" i="4"/>
  <c r="O439" i="4"/>
  <c r="N438" i="4"/>
  <c r="M587" i="4"/>
  <c r="N588" i="4"/>
  <c r="N362" i="4"/>
  <c r="O363" i="4"/>
  <c r="M208" i="4"/>
  <c r="N209" i="4"/>
  <c r="N258" i="4"/>
  <c r="M257" i="4"/>
  <c r="M88" i="4"/>
  <c r="M530" i="4"/>
  <c r="N531" i="4"/>
  <c r="N255" i="4"/>
  <c r="O256" i="4"/>
  <c r="O293" i="4"/>
  <c r="N292" i="4"/>
  <c r="M474" i="4"/>
  <c r="M549" i="4"/>
  <c r="M579" i="4"/>
  <c r="M183" i="4"/>
  <c r="N184" i="4"/>
  <c r="M211" i="4"/>
  <c r="M210" i="4" s="1"/>
  <c r="N212" i="4"/>
  <c r="M198" i="4"/>
  <c r="N199" i="4"/>
  <c r="M227" i="4"/>
  <c r="M353" i="4"/>
  <c r="N354" i="4"/>
  <c r="M398" i="4"/>
  <c r="N399" i="4"/>
  <c r="O242" i="4"/>
  <c r="N241" i="4"/>
  <c r="O365" i="4"/>
  <c r="N364" i="4"/>
  <c r="M377" i="4"/>
  <c r="N378" i="4"/>
  <c r="M559" i="4"/>
  <c r="N560" i="4"/>
  <c r="N201" i="4"/>
  <c r="O592" i="4"/>
  <c r="N591" i="4"/>
  <c r="M459" i="4"/>
  <c r="N460" i="4"/>
  <c r="M135" i="4"/>
  <c r="M134" i="4" s="1"/>
  <c r="N511" i="4"/>
  <c r="M510" i="4"/>
  <c r="M154" i="4"/>
  <c r="N155" i="4"/>
  <c r="M68" i="4"/>
  <c r="N69" i="4"/>
  <c r="M345" i="4"/>
  <c r="M344" i="4" s="1"/>
  <c r="N346" i="4"/>
  <c r="N491" i="4"/>
  <c r="M490" i="4"/>
  <c r="N77" i="4"/>
  <c r="O78" i="4"/>
  <c r="N260" i="4"/>
  <c r="M259" i="4"/>
  <c r="N325" i="4"/>
  <c r="M324" i="4"/>
  <c r="O272" i="4"/>
  <c r="N271" i="4"/>
  <c r="M424" i="4"/>
  <c r="N425" i="4"/>
  <c r="M532" i="4"/>
  <c r="N533" i="4"/>
  <c r="N542" i="4"/>
  <c r="O543" i="4"/>
  <c r="M602" i="4"/>
  <c r="N603" i="4"/>
  <c r="G116" i="4"/>
  <c r="G109" i="4" s="1"/>
  <c r="G108" i="4" s="1"/>
  <c r="G8" i="4" s="1"/>
  <c r="M39" i="4"/>
  <c r="N40" i="4"/>
  <c r="M62" i="4"/>
  <c r="N63" i="4"/>
  <c r="M70" i="4"/>
  <c r="N71" i="4"/>
  <c r="M246" i="4"/>
  <c r="N247" i="4"/>
  <c r="M51" i="4"/>
  <c r="M261" i="4"/>
  <c r="N262" i="4"/>
  <c r="M375" i="4"/>
  <c r="N376" i="4"/>
  <c r="M292" i="4"/>
  <c r="O575" i="4"/>
  <c r="N574" i="4"/>
  <c r="O583" i="4"/>
  <c r="N582" i="4"/>
  <c r="O388" i="4"/>
  <c r="N387" i="4"/>
  <c r="O580" i="4"/>
  <c r="N579" i="4"/>
  <c r="M56" i="4"/>
  <c r="N57" i="4"/>
  <c r="N96" i="4"/>
  <c r="M95" i="4"/>
  <c r="M148" i="4"/>
  <c r="N149" i="4"/>
  <c r="N233" i="4"/>
  <c r="M232" i="4"/>
  <c r="M28" i="4"/>
  <c r="M27" i="4" s="1"/>
  <c r="N29" i="4"/>
  <c r="O197" i="4"/>
  <c r="N196" i="4"/>
  <c r="N227" i="4"/>
  <c r="O228" i="4"/>
  <c r="M279" i="4"/>
  <c r="M593" i="4"/>
  <c r="N594" i="4"/>
  <c r="N495" i="4"/>
  <c r="M525" i="4"/>
  <c r="N379" i="4"/>
  <c r="O380" i="4"/>
  <c r="O45" i="4"/>
  <c r="N44" i="4"/>
  <c r="N135" i="4"/>
  <c r="O136" i="4"/>
  <c r="O383" i="4"/>
  <c r="N382" i="4"/>
  <c r="M20" i="4"/>
  <c r="N21" i="4"/>
  <c r="M166" i="4"/>
  <c r="N167" i="4"/>
  <c r="M206" i="4"/>
  <c r="N207" i="4"/>
  <c r="M267" i="4"/>
  <c r="N268" i="4"/>
  <c r="M15" i="4"/>
  <c r="N16" i="4"/>
  <c r="M416" i="4"/>
  <c r="N417" i="4"/>
  <c r="M150" i="4"/>
  <c r="N151" i="4"/>
  <c r="M597" i="4"/>
  <c r="N598" i="4"/>
  <c r="N564" i="4"/>
  <c r="M563" i="4"/>
  <c r="O73" i="4"/>
  <c r="N72" i="4"/>
  <c r="M114" i="4"/>
  <c r="M113" i="4" s="1"/>
  <c r="M112" i="4" s="1"/>
  <c r="M111" i="4" s="1"/>
  <c r="M110" i="4" s="1"/>
  <c r="N115" i="4"/>
  <c r="N454" i="4"/>
  <c r="M453" i="4"/>
  <c r="M449" i="4"/>
  <c r="N450" i="4"/>
  <c r="M181" i="4"/>
  <c r="N182" i="4"/>
  <c r="N276" i="4"/>
  <c r="M275" i="4"/>
  <c r="N93" i="4"/>
  <c r="O94" i="4"/>
  <c r="O501" i="4"/>
  <c r="N500" i="4"/>
  <c r="M567" i="4"/>
  <c r="N568" i="4"/>
  <c r="M582" i="4"/>
  <c r="N120" i="4"/>
  <c r="N356" i="4"/>
  <c r="N47" i="4"/>
  <c r="M46" i="4"/>
  <c r="M98" i="4"/>
  <c r="N99" i="4"/>
  <c r="M173" i="4"/>
  <c r="N174" i="4"/>
  <c r="N35" i="4"/>
  <c r="O36" i="4"/>
  <c r="O160" i="4"/>
  <c r="N159" i="4"/>
  <c r="M194" i="4"/>
  <c r="N195" i="4"/>
  <c r="O280" i="4"/>
  <c r="N279" i="4"/>
  <c r="N304" i="4"/>
  <c r="M303" i="4"/>
  <c r="M302" i="4" s="1"/>
  <c r="M484" i="4"/>
  <c r="N485" i="4"/>
  <c r="N474" i="4"/>
  <c r="N464" i="4"/>
  <c r="N176" i="4"/>
  <c r="M163" i="4"/>
  <c r="N164" i="4"/>
  <c r="N190" i="4"/>
  <c r="M189" i="4"/>
  <c r="O75" i="4"/>
  <c r="N74" i="4"/>
  <c r="O503" i="4"/>
  <c r="M469" i="4"/>
  <c r="N470" i="4"/>
  <c r="N319" i="4"/>
  <c r="O320" i="4"/>
  <c r="M104" i="4"/>
  <c r="N105" i="4"/>
  <c r="N274" i="4"/>
  <c r="M273" i="4"/>
  <c r="M48" i="4"/>
  <c r="N49" i="4"/>
  <c r="O85" i="4"/>
  <c r="N84" i="4"/>
  <c r="O306" i="4"/>
  <c r="N305" i="4"/>
  <c r="N513" i="4"/>
  <c r="M512" i="4"/>
  <c r="M309" i="4"/>
  <c r="M308" i="4" s="1"/>
  <c r="N310" i="4"/>
  <c r="M479" i="4"/>
  <c r="N480" i="4"/>
  <c r="M322" i="4"/>
  <c r="N323" i="4"/>
  <c r="O448" i="4"/>
  <c r="N447" i="4"/>
  <c r="N520" i="4"/>
  <c r="O521" i="4"/>
  <c r="N536" i="4"/>
  <c r="M535" i="4"/>
  <c r="M577" i="4"/>
  <c r="N578" i="4"/>
  <c r="N88" i="4"/>
  <c r="O367" i="4"/>
  <c r="N366" i="4"/>
  <c r="O423" i="4"/>
  <c r="N422" i="4"/>
  <c r="M505" i="4"/>
  <c r="N506" i="4"/>
  <c r="M224" i="4"/>
  <c r="N225" i="4"/>
  <c r="M427" i="4"/>
  <c r="M441" i="4"/>
  <c r="N442" i="4"/>
  <c r="O550" i="4"/>
  <c r="N549" i="4"/>
  <c r="N51" i="4"/>
  <c r="N427" i="4"/>
  <c r="N525" i="4"/>
  <c r="M128" i="4"/>
  <c r="N129" i="4"/>
  <c r="M171" i="4"/>
  <c r="N172" i="4"/>
  <c r="M219" i="4"/>
  <c r="N220" i="4"/>
  <c r="M407" i="4"/>
  <c r="N408" i="4"/>
  <c r="M186" i="4"/>
  <c r="N187" i="4"/>
  <c r="O217" i="4"/>
  <c r="N216" i="4"/>
  <c r="M241" i="4"/>
  <c r="N390" i="4"/>
  <c r="N238" i="1"/>
  <c r="N537" i="1"/>
  <c r="M47" i="1"/>
  <c r="M45" i="1"/>
  <c r="M538" i="1"/>
  <c r="N538" i="1" s="1"/>
  <c r="O538" i="1" s="1"/>
  <c r="M228" i="1"/>
  <c r="M540" i="1"/>
  <c r="N541" i="1"/>
  <c r="M233" i="1"/>
  <c r="M542" i="1"/>
  <c r="N543" i="1"/>
  <c r="M440" i="4" l="1"/>
  <c r="M483" i="4"/>
  <c r="M452" i="4"/>
  <c r="M451" i="4" s="1"/>
  <c r="N351" i="4"/>
  <c r="M426" i="4"/>
  <c r="M504" i="4"/>
  <c r="M534" i="4"/>
  <c r="N24" i="4"/>
  <c r="M200" i="4"/>
  <c r="M524" i="4"/>
  <c r="M240" i="4"/>
  <c r="M218" i="4"/>
  <c r="M415" i="4"/>
  <c r="M414" i="4" s="1"/>
  <c r="N106" i="4"/>
  <c r="M188" i="4"/>
  <c r="M321" i="4"/>
  <c r="M463" i="4"/>
  <c r="N381" i="4"/>
  <c r="M389" i="4"/>
  <c r="M596" i="4"/>
  <c r="M595" i="4" s="1"/>
  <c r="M61" i="4"/>
  <c r="M60" i="4" s="1"/>
  <c r="N561" i="4"/>
  <c r="O562" i="4"/>
  <c r="M119" i="4"/>
  <c r="M118" i="4" s="1"/>
  <c r="M117" i="4" s="1"/>
  <c r="M278" i="4"/>
  <c r="M277" i="4" s="1"/>
  <c r="N253" i="4"/>
  <c r="O254" i="4"/>
  <c r="N426" i="4"/>
  <c r="M14" i="4"/>
  <c r="M13" i="4" s="1"/>
  <c r="N134" i="4"/>
  <c r="O23" i="4"/>
  <c r="N22" i="4"/>
  <c r="O291" i="4"/>
  <c r="N290" i="4"/>
  <c r="N278" i="4" s="1"/>
  <c r="M144" i="4"/>
  <c r="O162" i="4"/>
  <c r="N161" i="4"/>
  <c r="N395" i="4"/>
  <c r="N389" i="4" s="1"/>
  <c r="O396" i="4"/>
  <c r="M175" i="4"/>
  <c r="O523" i="4"/>
  <c r="N522" i="4"/>
  <c r="O126" i="4"/>
  <c r="N125" i="4"/>
  <c r="O131" i="4"/>
  <c r="N130" i="4"/>
  <c r="N441" i="4"/>
  <c r="O442" i="4"/>
  <c r="O578" i="4"/>
  <c r="N577" i="4"/>
  <c r="N322" i="4"/>
  <c r="O323" i="4"/>
  <c r="O310" i="4"/>
  <c r="N309" i="4"/>
  <c r="N308" i="4" s="1"/>
  <c r="O49" i="4"/>
  <c r="N48" i="4"/>
  <c r="O105" i="4"/>
  <c r="N104" i="4"/>
  <c r="N469" i="4"/>
  <c r="N463" i="4" s="1"/>
  <c r="O470" i="4"/>
  <c r="N189" i="4"/>
  <c r="O190" i="4"/>
  <c r="N484" i="4"/>
  <c r="O485" i="4"/>
  <c r="O174" i="4"/>
  <c r="N173" i="4"/>
  <c r="O450" i="4"/>
  <c r="N449" i="4"/>
  <c r="O115" i="4"/>
  <c r="N114" i="4"/>
  <c r="N113" i="4" s="1"/>
  <c r="N112" i="4" s="1"/>
  <c r="N111" i="4" s="1"/>
  <c r="N110" i="4" s="1"/>
  <c r="N150" i="4"/>
  <c r="O151" i="4"/>
  <c r="O16" i="4"/>
  <c r="N15" i="4"/>
  <c r="N206" i="4"/>
  <c r="O207" i="4"/>
  <c r="O21" i="4"/>
  <c r="N20" i="4"/>
  <c r="N494" i="4"/>
  <c r="O247" i="4"/>
  <c r="N246" i="4"/>
  <c r="O63" i="4"/>
  <c r="N62" i="4"/>
  <c r="N532" i="4"/>
  <c r="O533" i="4"/>
  <c r="N68" i="4"/>
  <c r="O69" i="4"/>
  <c r="O560" i="4"/>
  <c r="N559" i="4"/>
  <c r="O399" i="4"/>
  <c r="N398" i="4"/>
  <c r="M226" i="4"/>
  <c r="M548" i="4"/>
  <c r="M87" i="4"/>
  <c r="M586" i="4"/>
  <c r="O406" i="4"/>
  <c r="N405" i="4"/>
  <c r="O187" i="4"/>
  <c r="N186" i="4"/>
  <c r="N219" i="4"/>
  <c r="O220" i="4"/>
  <c r="O129" i="4"/>
  <c r="N128" i="4"/>
  <c r="O506" i="4"/>
  <c r="N505" i="4"/>
  <c r="N163" i="4"/>
  <c r="O164" i="4"/>
  <c r="N46" i="4"/>
  <c r="O47" i="4"/>
  <c r="O276" i="4"/>
  <c r="N275" i="4"/>
  <c r="O564" i="4"/>
  <c r="N563" i="4"/>
  <c r="N548" i="4" s="1"/>
  <c r="O233" i="4"/>
  <c r="N232" i="4"/>
  <c r="N226" i="4" s="1"/>
  <c r="O96" i="4"/>
  <c r="N95" i="4"/>
  <c r="N87" i="4" s="1"/>
  <c r="O262" i="4"/>
  <c r="N261" i="4"/>
  <c r="O260" i="4"/>
  <c r="N259" i="4"/>
  <c r="N490" i="4"/>
  <c r="O491" i="4"/>
  <c r="N510" i="4"/>
  <c r="O511" i="4"/>
  <c r="M397" i="4"/>
  <c r="O199" i="4"/>
  <c r="N198" i="4"/>
  <c r="N183" i="4"/>
  <c r="O184" i="4"/>
  <c r="M473" i="4"/>
  <c r="M252" i="4"/>
  <c r="M251" i="4" s="1"/>
  <c r="O480" i="4"/>
  <c r="N479" i="4"/>
  <c r="N473" i="4" s="1"/>
  <c r="N194" i="4"/>
  <c r="O195" i="4"/>
  <c r="O99" i="4"/>
  <c r="N98" i="4"/>
  <c r="N97" i="4" s="1"/>
  <c r="N355" i="4"/>
  <c r="O568" i="4"/>
  <c r="N567" i="4"/>
  <c r="N566" i="4" s="1"/>
  <c r="O182" i="4"/>
  <c r="N181" i="4"/>
  <c r="O598" i="4"/>
  <c r="N597" i="4"/>
  <c r="O417" i="4"/>
  <c r="N416" i="4"/>
  <c r="O268" i="4"/>
  <c r="N267" i="4"/>
  <c r="N166" i="4"/>
  <c r="O167" i="4"/>
  <c r="N28" i="4"/>
  <c r="N27" i="4" s="1"/>
  <c r="O29" i="4"/>
  <c r="O149" i="4"/>
  <c r="N148" i="4"/>
  <c r="N56" i="4"/>
  <c r="N50" i="4" s="1"/>
  <c r="O57" i="4"/>
  <c r="O71" i="4"/>
  <c r="N70" i="4"/>
  <c r="N39" i="4"/>
  <c r="N38" i="4" s="1"/>
  <c r="O40" i="4"/>
  <c r="O425" i="4"/>
  <c r="N424" i="4"/>
  <c r="N345" i="4"/>
  <c r="O346" i="4"/>
  <c r="O155" i="4"/>
  <c r="N154" i="4"/>
  <c r="O378" i="4"/>
  <c r="N377" i="4"/>
  <c r="N353" i="4"/>
  <c r="O354" i="4"/>
  <c r="N530" i="4"/>
  <c r="O531" i="4"/>
  <c r="N257" i="4"/>
  <c r="O258" i="4"/>
  <c r="O370" i="4"/>
  <c r="N369" i="4"/>
  <c r="N248" i="4"/>
  <c r="O249" i="4"/>
  <c r="N407" i="4"/>
  <c r="O408" i="4"/>
  <c r="O172" i="4"/>
  <c r="N171" i="4"/>
  <c r="N524" i="4"/>
  <c r="N224" i="4"/>
  <c r="O225" i="4"/>
  <c r="N535" i="4"/>
  <c r="N534" i="4" s="1"/>
  <c r="O536" i="4"/>
  <c r="O513" i="4"/>
  <c r="N512" i="4"/>
  <c r="N273" i="4"/>
  <c r="O274" i="4"/>
  <c r="O304" i="4"/>
  <c r="N303" i="4"/>
  <c r="N302" i="4" s="1"/>
  <c r="M97" i="4"/>
  <c r="M566" i="4"/>
  <c r="N453" i="4"/>
  <c r="O454" i="4"/>
  <c r="M165" i="4"/>
  <c r="O594" i="4"/>
  <c r="N593" i="4"/>
  <c r="N375" i="4"/>
  <c r="O376" i="4"/>
  <c r="M50" i="4"/>
  <c r="M38" i="4"/>
  <c r="N602" i="4"/>
  <c r="O603" i="4"/>
  <c r="N324" i="4"/>
  <c r="O325" i="4"/>
  <c r="N76" i="4"/>
  <c r="M153" i="4"/>
  <c r="O460" i="4"/>
  <c r="N459" i="4"/>
  <c r="O212" i="4"/>
  <c r="N211" i="4"/>
  <c r="N210" i="4" s="1"/>
  <c r="O209" i="4"/>
  <c r="N208" i="4"/>
  <c r="O588" i="4"/>
  <c r="N587" i="4"/>
  <c r="O493" i="4"/>
  <c r="N492" i="4"/>
  <c r="O516" i="4"/>
  <c r="N515" i="4"/>
  <c r="N514" i="4" s="1"/>
  <c r="M368" i="4"/>
  <c r="O537" i="1"/>
  <c r="O238" i="1"/>
  <c r="M239" i="1"/>
  <c r="N228" i="1"/>
  <c r="N47" i="1"/>
  <c r="M46" i="1"/>
  <c r="M231" i="1"/>
  <c r="N231" i="1" s="1"/>
  <c r="O231" i="1" s="1"/>
  <c r="N233" i="1"/>
  <c r="M232" i="1"/>
  <c r="O543" i="1"/>
  <c r="N542" i="1"/>
  <c r="N540" i="1"/>
  <c r="O541" i="1"/>
  <c r="N45" i="1"/>
  <c r="M44" i="1"/>
  <c r="M413" i="4" l="1"/>
  <c r="M343" i="4"/>
  <c r="M342" i="4" s="1"/>
  <c r="N119" i="4"/>
  <c r="N118" i="4" s="1"/>
  <c r="N117" i="4" s="1"/>
  <c r="N153" i="4"/>
  <c r="M462" i="4"/>
  <c r="M461" i="4" s="1"/>
  <c r="N240" i="4"/>
  <c r="N586" i="4"/>
  <c r="M133" i="4"/>
  <c r="M132" i="4" s="1"/>
  <c r="N144" i="4"/>
  <c r="N175" i="4"/>
  <c r="M250" i="4"/>
  <c r="N200" i="4"/>
  <c r="M37" i="4"/>
  <c r="N165" i="4"/>
  <c r="N452" i="4"/>
  <c r="N451" i="4" s="1"/>
  <c r="N86" i="4"/>
  <c r="N368" i="4"/>
  <c r="N415" i="4"/>
  <c r="N547" i="4"/>
  <c r="N397" i="4"/>
  <c r="N61" i="4"/>
  <c r="N60" i="4" s="1"/>
  <c r="N504" i="4"/>
  <c r="M86" i="4"/>
  <c r="N14" i="4"/>
  <c r="N13" i="4" s="1"/>
  <c r="N483" i="4"/>
  <c r="N321" i="4"/>
  <c r="N277" i="4" s="1"/>
  <c r="N440" i="4"/>
  <c r="N596" i="4"/>
  <c r="N595" i="4" s="1"/>
  <c r="M547" i="4"/>
  <c r="M546" i="4" s="1"/>
  <c r="M545" i="4" s="1"/>
  <c r="M544" i="4" s="1"/>
  <c r="N252" i="4"/>
  <c r="N251" i="4" s="1"/>
  <c r="N344" i="4"/>
  <c r="N37" i="4"/>
  <c r="N218" i="4"/>
  <c r="N188" i="4"/>
  <c r="M227" i="1"/>
  <c r="N239" i="1"/>
  <c r="M236" i="1"/>
  <c r="N44" i="1"/>
  <c r="O45" i="1"/>
  <c r="N227" i="1"/>
  <c r="O228" i="1"/>
  <c r="M539" i="1"/>
  <c r="O233" i="1"/>
  <c r="N232" i="1"/>
  <c r="N46" i="1"/>
  <c r="O47" i="1"/>
  <c r="M341" i="4" l="1"/>
  <c r="N343" i="4"/>
  <c r="N342" i="4" s="1"/>
  <c r="M12" i="4"/>
  <c r="M11" i="4" s="1"/>
  <c r="M10" i="4" s="1"/>
  <c r="M9" i="4" s="1"/>
  <c r="M116" i="4"/>
  <c r="M109" i="4" s="1"/>
  <c r="M108" i="4" s="1"/>
  <c r="N133" i="4"/>
  <c r="N132" i="4" s="1"/>
  <c r="N462" i="4"/>
  <c r="N461" i="4" s="1"/>
  <c r="N250" i="4"/>
  <c r="N546" i="4"/>
  <c r="N545" i="4" s="1"/>
  <c r="N544" i="4" s="1"/>
  <c r="N12" i="4"/>
  <c r="N11" i="4" s="1"/>
  <c r="N10" i="4" s="1"/>
  <c r="N9" i="4" s="1"/>
  <c r="N414" i="4"/>
  <c r="N413" i="4" s="1"/>
  <c r="N539" i="1"/>
  <c r="M535" i="1"/>
  <c r="M534" i="1" s="1"/>
  <c r="N226" i="1"/>
  <c r="O239" i="1"/>
  <c r="N236" i="1"/>
  <c r="M226" i="1"/>
  <c r="M8" i="4" l="1"/>
  <c r="N341" i="4"/>
  <c r="N116" i="4"/>
  <c r="O539" i="1"/>
  <c r="N535" i="1"/>
  <c r="N534" i="1" s="1"/>
  <c r="N109" i="4" l="1"/>
  <c r="N108" i="4" s="1"/>
  <c r="N8" i="4" s="1"/>
  <c r="M249" i="1"/>
  <c r="N249" i="1" s="1"/>
  <c r="M247" i="1"/>
  <c r="N247" i="1" s="1"/>
  <c r="M245" i="1"/>
  <c r="N245" i="1" s="1"/>
  <c r="O245" i="1" s="1"/>
  <c r="M244" i="1"/>
  <c r="N244" i="1" s="1"/>
  <c r="O244" i="1" s="1"/>
  <c r="M243" i="1"/>
  <c r="N243" i="1" s="1"/>
  <c r="O243" i="1" s="1"/>
  <c r="M242" i="1"/>
  <c r="N242" i="1" s="1"/>
  <c r="O242" i="1" s="1"/>
  <c r="N246" i="1" l="1"/>
  <c r="O247" i="1"/>
  <c r="N248" i="1"/>
  <c r="O249" i="1"/>
  <c r="M248" i="1"/>
  <c r="M241" i="1"/>
  <c r="N241" i="1"/>
  <c r="M246" i="1"/>
  <c r="N240" i="1" l="1"/>
  <c r="M240" i="1"/>
  <c r="M26" i="1" l="1"/>
  <c r="N26" i="1" s="1"/>
  <c r="O26" i="1" s="1"/>
  <c r="M25" i="1"/>
  <c r="M24" i="1" l="1"/>
  <c r="N25" i="1"/>
  <c r="M69" i="1"/>
  <c r="N69" i="1" s="1"/>
  <c r="M94" i="1"/>
  <c r="M93" i="1" s="1"/>
  <c r="F24" i="2"/>
  <c r="F25" i="2"/>
  <c r="F26" i="2"/>
  <c r="F32" i="2"/>
  <c r="F33" i="2"/>
  <c r="M603" i="1"/>
  <c r="M602" i="1" s="1"/>
  <c r="M601" i="1"/>
  <c r="M600" i="1"/>
  <c r="M599" i="1"/>
  <c r="M598" i="1"/>
  <c r="M594" i="1"/>
  <c r="M593" i="1" s="1"/>
  <c r="M592" i="1"/>
  <c r="M591" i="1" s="1"/>
  <c r="M590" i="1"/>
  <c r="M589" i="1"/>
  <c r="M588" i="1"/>
  <c r="M585" i="1"/>
  <c r="M584" i="1"/>
  <c r="M583" i="1"/>
  <c r="M581" i="1"/>
  <c r="M580" i="1"/>
  <c r="M578" i="1"/>
  <c r="M577" i="1" s="1"/>
  <c r="M576" i="1"/>
  <c r="M575" i="1"/>
  <c r="M573" i="1"/>
  <c r="M572" i="1"/>
  <c r="M571" i="1"/>
  <c r="M570" i="1"/>
  <c r="M569" i="1"/>
  <c r="M568" i="1"/>
  <c r="M565" i="1"/>
  <c r="M564" i="1"/>
  <c r="M562" i="1"/>
  <c r="M561" i="1" s="1"/>
  <c r="M560" i="1"/>
  <c r="M559" i="1" s="1"/>
  <c r="M558" i="1"/>
  <c r="M557" i="1"/>
  <c r="M555" i="1"/>
  <c r="M554" i="1"/>
  <c r="M553" i="1"/>
  <c r="M552" i="1"/>
  <c r="M551" i="1"/>
  <c r="M550" i="1"/>
  <c r="M533" i="1"/>
  <c r="M532" i="1" s="1"/>
  <c r="M531" i="1"/>
  <c r="M530" i="1" s="1"/>
  <c r="M529" i="1"/>
  <c r="M528" i="1"/>
  <c r="M527" i="1"/>
  <c r="M526" i="1"/>
  <c r="M523" i="1"/>
  <c r="M522" i="1" s="1"/>
  <c r="M521" i="1"/>
  <c r="M520" i="1" s="1"/>
  <c r="M519" i="1"/>
  <c r="M518" i="1"/>
  <c r="M517" i="1"/>
  <c r="M516" i="1"/>
  <c r="M513" i="1"/>
  <c r="M512" i="1" s="1"/>
  <c r="M511" i="1"/>
  <c r="M510" i="1" s="1"/>
  <c r="M509" i="1"/>
  <c r="M508" i="1"/>
  <c r="M507" i="1"/>
  <c r="M506" i="1"/>
  <c r="M503" i="1"/>
  <c r="M502" i="1" s="1"/>
  <c r="M501" i="1"/>
  <c r="M500" i="1" s="1"/>
  <c r="M499" i="1"/>
  <c r="M498" i="1"/>
  <c r="M497" i="1"/>
  <c r="M496" i="1"/>
  <c r="M493" i="1"/>
  <c r="M492" i="1" s="1"/>
  <c r="M491" i="1"/>
  <c r="M490" i="1" s="1"/>
  <c r="M489" i="1"/>
  <c r="M488" i="1"/>
  <c r="M487" i="1"/>
  <c r="M486" i="1"/>
  <c r="M485" i="1"/>
  <c r="M482" i="1"/>
  <c r="M481" i="1" s="1"/>
  <c r="M480" i="1"/>
  <c r="M479" i="1" s="1"/>
  <c r="M478" i="1"/>
  <c r="M477" i="1"/>
  <c r="M476" i="1"/>
  <c r="M475" i="1"/>
  <c r="M472" i="1"/>
  <c r="M471" i="1" s="1"/>
  <c r="M470" i="1"/>
  <c r="M469" i="1" s="1"/>
  <c r="M468" i="1"/>
  <c r="M467" i="1"/>
  <c r="M466" i="1"/>
  <c r="M465" i="1"/>
  <c r="M460" i="1"/>
  <c r="M459" i="1" s="1"/>
  <c r="M458" i="1"/>
  <c r="M457" i="1"/>
  <c r="M456" i="1"/>
  <c r="M455" i="1"/>
  <c r="M454" i="1"/>
  <c r="M450" i="1"/>
  <c r="M449" i="1" s="1"/>
  <c r="M448" i="1"/>
  <c r="M447" i="1" s="1"/>
  <c r="M446" i="1"/>
  <c r="M445" i="1"/>
  <c r="M444" i="1"/>
  <c r="M443" i="1"/>
  <c r="M442" i="1"/>
  <c r="M439" i="1"/>
  <c r="M438" i="1" s="1"/>
  <c r="M437" i="1"/>
  <c r="M436" i="1" s="1"/>
  <c r="M435" i="1"/>
  <c r="M434" i="1"/>
  <c r="M432" i="1"/>
  <c r="M431" i="1"/>
  <c r="M430" i="1"/>
  <c r="M429" i="1"/>
  <c r="M428" i="1"/>
  <c r="M425" i="1"/>
  <c r="M424" i="1" s="1"/>
  <c r="M423" i="1"/>
  <c r="M422" i="1" s="1"/>
  <c r="M421" i="1"/>
  <c r="M420" i="1"/>
  <c r="M419" i="1"/>
  <c r="M418" i="1"/>
  <c r="M417" i="1"/>
  <c r="M412" i="1"/>
  <c r="M411" i="1"/>
  <c r="M410" i="1"/>
  <c r="M408" i="1"/>
  <c r="M407" i="1" s="1"/>
  <c r="M406" i="1"/>
  <c r="M405" i="1" s="1"/>
  <c r="M404" i="1"/>
  <c r="M403" i="1"/>
  <c r="M402" i="1"/>
  <c r="M401" i="1"/>
  <c r="M400" i="1"/>
  <c r="M399" i="1"/>
  <c r="M396" i="1"/>
  <c r="M395" i="1" s="1"/>
  <c r="M394" i="1"/>
  <c r="M393" i="1"/>
  <c r="M392" i="1"/>
  <c r="M391" i="1"/>
  <c r="M388" i="1"/>
  <c r="M387" i="1" s="1"/>
  <c r="M386" i="1"/>
  <c r="M385" i="1"/>
  <c r="M384" i="1"/>
  <c r="M383" i="1"/>
  <c r="M380" i="1"/>
  <c r="M379" i="1" s="1"/>
  <c r="M378" i="1"/>
  <c r="M377" i="1" s="1"/>
  <c r="M376" i="1"/>
  <c r="M375" i="1" s="1"/>
  <c r="M374" i="1"/>
  <c r="M373" i="1"/>
  <c r="M372" i="1"/>
  <c r="M371" i="1"/>
  <c r="M370" i="1"/>
  <c r="M367" i="1"/>
  <c r="M366" i="1" s="1"/>
  <c r="M365" i="1"/>
  <c r="M364" i="1" s="1"/>
  <c r="M363" i="1"/>
  <c r="M362" i="1" s="1"/>
  <c r="M361" i="1"/>
  <c r="M360" i="1"/>
  <c r="M359" i="1"/>
  <c r="M358" i="1"/>
  <c r="M357" i="1"/>
  <c r="M354" i="1"/>
  <c r="M353" i="1" s="1"/>
  <c r="M352" i="1"/>
  <c r="M351" i="1" s="1"/>
  <c r="M350" i="1"/>
  <c r="M349" i="1"/>
  <c r="M348" i="1"/>
  <c r="M347" i="1"/>
  <c r="M346" i="1"/>
  <c r="M340" i="1"/>
  <c r="M339" i="1" s="1"/>
  <c r="M338" i="1" s="1"/>
  <c r="M337" i="1" s="1"/>
  <c r="M336" i="1" s="1"/>
  <c r="M335" i="1" s="1"/>
  <c r="M334" i="1"/>
  <c r="M333" i="1"/>
  <c r="M332" i="1"/>
  <c r="M331" i="1"/>
  <c r="M330" i="1"/>
  <c r="M329" i="1"/>
  <c r="M328" i="1"/>
  <c r="M327" i="1"/>
  <c r="M326" i="1"/>
  <c r="M325" i="1"/>
  <c r="M323" i="1"/>
  <c r="M322" i="1" s="1"/>
  <c r="M320" i="1"/>
  <c r="M319" i="1" s="1"/>
  <c r="M318" i="1"/>
  <c r="M317" i="1"/>
  <c r="M316" i="1"/>
  <c r="M315" i="1"/>
  <c r="M314" i="1"/>
  <c r="M313" i="1"/>
  <c r="M312" i="1"/>
  <c r="M311" i="1"/>
  <c r="M310" i="1"/>
  <c r="M307" i="1"/>
  <c r="M306" i="1"/>
  <c r="M304" i="1"/>
  <c r="M303" i="1" s="1"/>
  <c r="M301" i="1"/>
  <c r="M300" i="1"/>
  <c r="M299" i="1"/>
  <c r="M298" i="1"/>
  <c r="M297" i="1"/>
  <c r="M296" i="1"/>
  <c r="M295" i="1"/>
  <c r="M294" i="1"/>
  <c r="M293" i="1"/>
  <c r="M291" i="1"/>
  <c r="M290" i="1" s="1"/>
  <c r="M289" i="1"/>
  <c r="M288" i="1"/>
  <c r="M287" i="1"/>
  <c r="M285" i="1"/>
  <c r="M284" i="1"/>
  <c r="M283" i="1"/>
  <c r="M282" i="1"/>
  <c r="M281" i="1"/>
  <c r="M280" i="1"/>
  <c r="M276" i="1"/>
  <c r="M275" i="1" s="1"/>
  <c r="M274" i="1"/>
  <c r="M273" i="1" s="1"/>
  <c r="M272" i="1"/>
  <c r="M271" i="1" s="1"/>
  <c r="M270" i="1"/>
  <c r="M269" i="1" s="1"/>
  <c r="M268" i="1"/>
  <c r="M267" i="1" s="1"/>
  <c r="M266" i="1"/>
  <c r="M265" i="1" s="1"/>
  <c r="M264" i="1"/>
  <c r="M263" i="1" s="1"/>
  <c r="M262" i="1"/>
  <c r="M261" i="1" s="1"/>
  <c r="M260" i="1"/>
  <c r="M259" i="1" s="1"/>
  <c r="M258" i="1"/>
  <c r="M257" i="1" s="1"/>
  <c r="M256" i="1"/>
  <c r="M255" i="1" s="1"/>
  <c r="M254" i="1"/>
  <c r="M253" i="1" s="1"/>
  <c r="M225" i="1"/>
  <c r="M224" i="1" s="1"/>
  <c r="M223" i="1"/>
  <c r="M222" i="1"/>
  <c r="M221" i="1"/>
  <c r="M220" i="1"/>
  <c r="M217" i="1"/>
  <c r="M216" i="1" s="1"/>
  <c r="M215" i="1"/>
  <c r="M214" i="1"/>
  <c r="M213" i="1"/>
  <c r="M212" i="1"/>
  <c r="M209" i="1"/>
  <c r="M208" i="1" s="1"/>
  <c r="M207" i="1"/>
  <c r="M206" i="1" s="1"/>
  <c r="M205" i="1"/>
  <c r="M204" i="1"/>
  <c r="M203" i="1"/>
  <c r="M202" i="1"/>
  <c r="M199" i="1"/>
  <c r="M198" i="1" s="1"/>
  <c r="M197" i="1"/>
  <c r="M196" i="1" s="1"/>
  <c r="M195" i="1"/>
  <c r="M194" i="1" s="1"/>
  <c r="M193" i="1"/>
  <c r="M192" i="1"/>
  <c r="M191" i="1"/>
  <c r="M190" i="1"/>
  <c r="M187" i="1"/>
  <c r="M186" i="1" s="1"/>
  <c r="M184" i="1"/>
  <c r="M183" i="1" s="1"/>
  <c r="M182" i="1"/>
  <c r="M181" i="1" s="1"/>
  <c r="M180" i="1"/>
  <c r="M179" i="1"/>
  <c r="M178" i="1"/>
  <c r="M177" i="1"/>
  <c r="M174" i="1"/>
  <c r="M173" i="1" s="1"/>
  <c r="M172" i="1"/>
  <c r="M171" i="1" s="1"/>
  <c r="M170" i="1"/>
  <c r="M169" i="1"/>
  <c r="M168" i="1"/>
  <c r="M167" i="1"/>
  <c r="M164" i="1"/>
  <c r="M163" i="1" s="1"/>
  <c r="M162" i="1"/>
  <c r="M161" i="1" s="1"/>
  <c r="M160" i="1"/>
  <c r="M159" i="1" s="1"/>
  <c r="M158" i="1"/>
  <c r="M157" i="1"/>
  <c r="M156" i="1"/>
  <c r="M155" i="1"/>
  <c r="M152" i="1"/>
  <c r="M151" i="1"/>
  <c r="M149" i="1"/>
  <c r="M147" i="1"/>
  <c r="M146" i="1"/>
  <c r="M143" i="1"/>
  <c r="M142" i="1" s="1"/>
  <c r="M141" i="1"/>
  <c r="M140" i="1" s="1"/>
  <c r="M139" i="1"/>
  <c r="M138" i="1"/>
  <c r="M137" i="1"/>
  <c r="M136" i="1"/>
  <c r="M131" i="1"/>
  <c r="M130" i="1" s="1"/>
  <c r="M129" i="1"/>
  <c r="M128" i="1" s="1"/>
  <c r="M127" i="1"/>
  <c r="M126" i="1"/>
  <c r="M124" i="1"/>
  <c r="M123" i="1"/>
  <c r="M122" i="1"/>
  <c r="M121" i="1"/>
  <c r="M115" i="1"/>
  <c r="M114" i="1" s="1"/>
  <c r="M113" i="1" s="1"/>
  <c r="M112" i="1" s="1"/>
  <c r="M111" i="1" s="1"/>
  <c r="M110" i="1" s="1"/>
  <c r="M107" i="1"/>
  <c r="M106" i="1" s="1"/>
  <c r="M105" i="1"/>
  <c r="M104" i="1" s="1"/>
  <c r="M103" i="1"/>
  <c r="M102" i="1"/>
  <c r="M101" i="1"/>
  <c r="M100" i="1"/>
  <c r="M99" i="1"/>
  <c r="M96" i="1"/>
  <c r="M95" i="1" s="1"/>
  <c r="M92" i="1"/>
  <c r="M91" i="1"/>
  <c r="M90" i="1"/>
  <c r="M89" i="1"/>
  <c r="M85" i="1"/>
  <c r="M84" i="1" s="1"/>
  <c r="M83" i="1"/>
  <c r="M82" i="1" s="1"/>
  <c r="M81" i="1"/>
  <c r="M80" i="1"/>
  <c r="M79" i="1"/>
  <c r="M78" i="1"/>
  <c r="M75" i="1"/>
  <c r="M74" i="1" s="1"/>
  <c r="M73" i="1"/>
  <c r="M72" i="1" s="1"/>
  <c r="M71" i="1"/>
  <c r="M70" i="1" s="1"/>
  <c r="M66" i="1"/>
  <c r="M65" i="1"/>
  <c r="M64" i="1"/>
  <c r="M63" i="1"/>
  <c r="M59" i="1"/>
  <c r="M58" i="1" s="1"/>
  <c r="M57" i="1"/>
  <c r="M56" i="1" s="1"/>
  <c r="M55" i="1"/>
  <c r="M54" i="1"/>
  <c r="M53" i="1"/>
  <c r="M52" i="1"/>
  <c r="M49" i="1"/>
  <c r="M48" i="1" s="1"/>
  <c r="M43" i="1"/>
  <c r="M42" i="1"/>
  <c r="M41" i="1"/>
  <c r="M40" i="1"/>
  <c r="M36" i="1"/>
  <c r="M35" i="1" s="1"/>
  <c r="M34" i="1"/>
  <c r="M33" i="1" s="1"/>
  <c r="M32" i="1"/>
  <c r="M31" i="1"/>
  <c r="M30" i="1"/>
  <c r="M29" i="1"/>
  <c r="M23" i="1"/>
  <c r="M22" i="1" s="1"/>
  <c r="M21" i="1"/>
  <c r="M20" i="1" s="1"/>
  <c r="M19" i="1"/>
  <c r="M18" i="1"/>
  <c r="M17" i="1"/>
  <c r="M16" i="1"/>
  <c r="N68" i="1" l="1"/>
  <c r="O69" i="1"/>
  <c r="N24" i="1"/>
  <c r="O25" i="1"/>
  <c r="M148" i="1"/>
  <c r="M68" i="1"/>
  <c r="N94" i="1"/>
  <c r="M579" i="1"/>
  <c r="M145" i="1"/>
  <c r="M125" i="1"/>
  <c r="M279" i="1"/>
  <c r="M305" i="1"/>
  <c r="M302" i="1" s="1"/>
  <c r="M433" i="1"/>
  <c r="M474" i="1"/>
  <c r="M473" i="1" s="1"/>
  <c r="M382" i="1"/>
  <c r="M381" i="1" s="1"/>
  <c r="M390" i="1"/>
  <c r="M389" i="1" s="1"/>
  <c r="M484" i="1"/>
  <c r="M483" i="1" s="1"/>
  <c r="M62" i="1"/>
  <c r="M88" i="1"/>
  <c r="M87" i="1" s="1"/>
  <c r="M135" i="1"/>
  <c r="M134" i="1" s="1"/>
  <c r="M211" i="1"/>
  <c r="M210" i="1" s="1"/>
  <c r="M416" i="1"/>
  <c r="M51" i="1"/>
  <c r="M50" i="1" s="1"/>
  <c r="M77" i="1"/>
  <c r="M76" i="1" s="1"/>
  <c r="M166" i="1"/>
  <c r="M165" i="1" s="1"/>
  <c r="M324" i="1"/>
  <c r="M321" i="1" s="1"/>
  <c r="M515" i="1"/>
  <c r="M514" i="1" s="1"/>
  <c r="M150" i="1"/>
  <c r="M154" i="1"/>
  <c r="M153" i="1" s="1"/>
  <c r="M398" i="1"/>
  <c r="M556" i="1"/>
  <c r="M563" i="1"/>
  <c r="M574" i="1"/>
  <c r="M587" i="1"/>
  <c r="M586" i="1" s="1"/>
  <c r="M15" i="1"/>
  <c r="M14" i="1" s="1"/>
  <c r="M98" i="1"/>
  <c r="M97" i="1" s="1"/>
  <c r="M176" i="1"/>
  <c r="M175" i="1" s="1"/>
  <c r="M219" i="1"/>
  <c r="M218" i="1" s="1"/>
  <c r="M345" i="1"/>
  <c r="M344" i="1" s="1"/>
  <c r="M356" i="1"/>
  <c r="M355" i="1" s="1"/>
  <c r="M409" i="1"/>
  <c r="M464" i="1"/>
  <c r="M463" i="1" s="1"/>
  <c r="M525" i="1"/>
  <c r="M524" i="1" s="1"/>
  <c r="M597" i="1"/>
  <c r="M596" i="1" s="1"/>
  <c r="M595" i="1" s="1"/>
  <c r="M28" i="1"/>
  <c r="M27" i="1" s="1"/>
  <c r="M120" i="1"/>
  <c r="M189" i="1"/>
  <c r="M188" i="1" s="1"/>
  <c r="M292" i="1"/>
  <c r="M427" i="1"/>
  <c r="M441" i="1"/>
  <c r="M440" i="1" s="1"/>
  <c r="M453" i="1"/>
  <c r="M452" i="1" s="1"/>
  <c r="M451" i="1" s="1"/>
  <c r="M495" i="1"/>
  <c r="M494" i="1" s="1"/>
  <c r="M549" i="1"/>
  <c r="M567" i="1"/>
  <c r="M39" i="1"/>
  <c r="M38" i="1" s="1"/>
  <c r="M201" i="1"/>
  <c r="M200" i="1" s="1"/>
  <c r="M309" i="1"/>
  <c r="M308" i="1" s="1"/>
  <c r="M369" i="1"/>
  <c r="M368" i="1" s="1"/>
  <c r="M505" i="1"/>
  <c r="M504" i="1" s="1"/>
  <c r="M582" i="1"/>
  <c r="M252" i="1"/>
  <c r="M415" i="1"/>
  <c r="G603" i="1"/>
  <c r="N603" i="1" s="1"/>
  <c r="O603" i="1" s="1"/>
  <c r="G601" i="1"/>
  <c r="N601" i="1" s="1"/>
  <c r="O601" i="1" s="1"/>
  <c r="G600" i="1"/>
  <c r="N600" i="1" s="1"/>
  <c r="O600" i="1" s="1"/>
  <c r="G599" i="1"/>
  <c r="N599" i="1" s="1"/>
  <c r="O599" i="1" s="1"/>
  <c r="G598" i="1"/>
  <c r="N598" i="1" s="1"/>
  <c r="O598" i="1" s="1"/>
  <c r="G594" i="1"/>
  <c r="N594" i="1" s="1"/>
  <c r="O594" i="1" s="1"/>
  <c r="G592" i="1"/>
  <c r="N592" i="1" s="1"/>
  <c r="O592" i="1" s="1"/>
  <c r="G590" i="1"/>
  <c r="N590" i="1" s="1"/>
  <c r="O590" i="1" s="1"/>
  <c r="G589" i="1"/>
  <c r="N589" i="1" s="1"/>
  <c r="O589" i="1" s="1"/>
  <c r="G588" i="1"/>
  <c r="N588" i="1" s="1"/>
  <c r="O588" i="1" s="1"/>
  <c r="G585" i="1"/>
  <c r="N585" i="1" s="1"/>
  <c r="O585" i="1" s="1"/>
  <c r="G584" i="1"/>
  <c r="N584" i="1" s="1"/>
  <c r="O584" i="1" s="1"/>
  <c r="G583" i="1"/>
  <c r="N583" i="1" s="1"/>
  <c r="O583" i="1" s="1"/>
  <c r="G581" i="1"/>
  <c r="N581" i="1" s="1"/>
  <c r="O581" i="1" s="1"/>
  <c r="G580" i="1"/>
  <c r="G578" i="1"/>
  <c r="N578" i="1" s="1"/>
  <c r="O578" i="1" s="1"/>
  <c r="G576" i="1"/>
  <c r="N576" i="1" s="1"/>
  <c r="O576" i="1" s="1"/>
  <c r="G575" i="1"/>
  <c r="N575" i="1" s="1"/>
  <c r="O575" i="1" s="1"/>
  <c r="G573" i="1"/>
  <c r="N573" i="1" s="1"/>
  <c r="O573" i="1" s="1"/>
  <c r="G572" i="1"/>
  <c r="N572" i="1" s="1"/>
  <c r="O572" i="1" s="1"/>
  <c r="G571" i="1"/>
  <c r="N571" i="1" s="1"/>
  <c r="O571" i="1" s="1"/>
  <c r="G570" i="1"/>
  <c r="N570" i="1" s="1"/>
  <c r="O570" i="1" s="1"/>
  <c r="G569" i="1"/>
  <c r="N569" i="1" s="1"/>
  <c r="O569" i="1" s="1"/>
  <c r="G568" i="1"/>
  <c r="N568" i="1" s="1"/>
  <c r="O568" i="1" s="1"/>
  <c r="G565" i="1"/>
  <c r="N565" i="1" s="1"/>
  <c r="O565" i="1" s="1"/>
  <c r="G564" i="1"/>
  <c r="N564" i="1" s="1"/>
  <c r="O564" i="1" s="1"/>
  <c r="G562" i="1"/>
  <c r="N562" i="1" s="1"/>
  <c r="O562" i="1" s="1"/>
  <c r="G560" i="1"/>
  <c r="N560" i="1" s="1"/>
  <c r="O560" i="1" s="1"/>
  <c r="G558" i="1"/>
  <c r="N558" i="1" s="1"/>
  <c r="O558" i="1" s="1"/>
  <c r="G557" i="1"/>
  <c r="G555" i="1"/>
  <c r="N555" i="1" s="1"/>
  <c r="O555" i="1" s="1"/>
  <c r="G554" i="1"/>
  <c r="N554" i="1" s="1"/>
  <c r="O554" i="1" s="1"/>
  <c r="G553" i="1"/>
  <c r="N553" i="1" s="1"/>
  <c r="O553" i="1" s="1"/>
  <c r="G552" i="1"/>
  <c r="N552" i="1" s="1"/>
  <c r="O552" i="1" s="1"/>
  <c r="G551" i="1"/>
  <c r="N551" i="1" s="1"/>
  <c r="O551" i="1" s="1"/>
  <c r="G550" i="1"/>
  <c r="N550" i="1" s="1"/>
  <c r="O550" i="1" s="1"/>
  <c r="G533" i="1"/>
  <c r="N533" i="1" s="1"/>
  <c r="O533" i="1" s="1"/>
  <c r="G531" i="1"/>
  <c r="N531" i="1" s="1"/>
  <c r="O531" i="1" s="1"/>
  <c r="G529" i="1"/>
  <c r="N529" i="1" s="1"/>
  <c r="O529" i="1" s="1"/>
  <c r="G528" i="1"/>
  <c r="N528" i="1" s="1"/>
  <c r="O528" i="1" s="1"/>
  <c r="G527" i="1"/>
  <c r="N527" i="1" s="1"/>
  <c r="O527" i="1" s="1"/>
  <c r="G526" i="1"/>
  <c r="N526" i="1" s="1"/>
  <c r="O526" i="1" s="1"/>
  <c r="G523" i="1"/>
  <c r="N523" i="1" s="1"/>
  <c r="O523" i="1" s="1"/>
  <c r="G521" i="1"/>
  <c r="N521" i="1" s="1"/>
  <c r="O521" i="1" s="1"/>
  <c r="G519" i="1"/>
  <c r="N519" i="1" s="1"/>
  <c r="O519" i="1" s="1"/>
  <c r="G518" i="1"/>
  <c r="N518" i="1" s="1"/>
  <c r="O518" i="1" s="1"/>
  <c r="G517" i="1"/>
  <c r="N517" i="1" s="1"/>
  <c r="O517" i="1" s="1"/>
  <c r="G516" i="1"/>
  <c r="N516" i="1" s="1"/>
  <c r="O516" i="1" s="1"/>
  <c r="G513" i="1"/>
  <c r="N513" i="1" s="1"/>
  <c r="O513" i="1" s="1"/>
  <c r="G511" i="1"/>
  <c r="N511" i="1" s="1"/>
  <c r="O511" i="1" s="1"/>
  <c r="G509" i="1"/>
  <c r="N509" i="1" s="1"/>
  <c r="O509" i="1" s="1"/>
  <c r="G508" i="1"/>
  <c r="N508" i="1" s="1"/>
  <c r="O508" i="1" s="1"/>
  <c r="G507" i="1"/>
  <c r="N507" i="1" s="1"/>
  <c r="O507" i="1" s="1"/>
  <c r="G506" i="1"/>
  <c r="N506" i="1" s="1"/>
  <c r="O506" i="1" s="1"/>
  <c r="G503" i="1"/>
  <c r="G501" i="1"/>
  <c r="N501" i="1" s="1"/>
  <c r="O501" i="1" s="1"/>
  <c r="G499" i="1"/>
  <c r="N499" i="1" s="1"/>
  <c r="O499" i="1" s="1"/>
  <c r="G498" i="1"/>
  <c r="N498" i="1" s="1"/>
  <c r="O498" i="1" s="1"/>
  <c r="G497" i="1"/>
  <c r="N497" i="1" s="1"/>
  <c r="O497" i="1" s="1"/>
  <c r="G496" i="1"/>
  <c r="N496" i="1" s="1"/>
  <c r="O496" i="1" s="1"/>
  <c r="G493" i="1"/>
  <c r="N493" i="1" s="1"/>
  <c r="O493" i="1" s="1"/>
  <c r="G491" i="1"/>
  <c r="G489" i="1"/>
  <c r="N489" i="1" s="1"/>
  <c r="O489" i="1" s="1"/>
  <c r="G488" i="1"/>
  <c r="N488" i="1" s="1"/>
  <c r="O488" i="1" s="1"/>
  <c r="G487" i="1"/>
  <c r="N487" i="1" s="1"/>
  <c r="O487" i="1" s="1"/>
  <c r="G486" i="1"/>
  <c r="N486" i="1" s="1"/>
  <c r="O486" i="1" s="1"/>
  <c r="G485" i="1"/>
  <c r="N485" i="1" s="1"/>
  <c r="O485" i="1" s="1"/>
  <c r="G482" i="1"/>
  <c r="G480" i="1"/>
  <c r="G478" i="1"/>
  <c r="N478" i="1" s="1"/>
  <c r="O478" i="1" s="1"/>
  <c r="G477" i="1"/>
  <c r="N477" i="1" s="1"/>
  <c r="O477" i="1" s="1"/>
  <c r="G476" i="1"/>
  <c r="N476" i="1" s="1"/>
  <c r="O476" i="1" s="1"/>
  <c r="G475" i="1"/>
  <c r="N475" i="1" s="1"/>
  <c r="O475" i="1" s="1"/>
  <c r="G472" i="1"/>
  <c r="N472" i="1" s="1"/>
  <c r="O472" i="1" s="1"/>
  <c r="G470" i="1"/>
  <c r="N470" i="1" s="1"/>
  <c r="O470" i="1" s="1"/>
  <c r="G468" i="1"/>
  <c r="N468" i="1" s="1"/>
  <c r="O468" i="1" s="1"/>
  <c r="G467" i="1"/>
  <c r="N467" i="1" s="1"/>
  <c r="O467" i="1" s="1"/>
  <c r="G466" i="1"/>
  <c r="N466" i="1" s="1"/>
  <c r="O466" i="1" s="1"/>
  <c r="G465" i="1"/>
  <c r="N465" i="1" s="1"/>
  <c r="O465" i="1" s="1"/>
  <c r="G460" i="1"/>
  <c r="N460" i="1" s="1"/>
  <c r="O460" i="1" s="1"/>
  <c r="G458" i="1"/>
  <c r="N458" i="1" s="1"/>
  <c r="O458" i="1" s="1"/>
  <c r="G457" i="1"/>
  <c r="N457" i="1" s="1"/>
  <c r="O457" i="1" s="1"/>
  <c r="G456" i="1"/>
  <c r="N456" i="1" s="1"/>
  <c r="O456" i="1" s="1"/>
  <c r="G455" i="1"/>
  <c r="N455" i="1" s="1"/>
  <c r="O455" i="1" s="1"/>
  <c r="G454" i="1"/>
  <c r="N454" i="1" s="1"/>
  <c r="O454" i="1" s="1"/>
  <c r="G450" i="1"/>
  <c r="N450" i="1" s="1"/>
  <c r="O450" i="1" s="1"/>
  <c r="G448" i="1"/>
  <c r="N448" i="1" s="1"/>
  <c r="O448" i="1" s="1"/>
  <c r="G446" i="1"/>
  <c r="N446" i="1" s="1"/>
  <c r="O446" i="1" s="1"/>
  <c r="G445" i="1"/>
  <c r="N445" i="1" s="1"/>
  <c r="O445" i="1" s="1"/>
  <c r="G444" i="1"/>
  <c r="N444" i="1" s="1"/>
  <c r="O444" i="1" s="1"/>
  <c r="G443" i="1"/>
  <c r="N443" i="1" s="1"/>
  <c r="O443" i="1" s="1"/>
  <c r="G442" i="1"/>
  <c r="N442" i="1" s="1"/>
  <c r="O442" i="1" s="1"/>
  <c r="G439" i="1"/>
  <c r="N439" i="1" s="1"/>
  <c r="O439" i="1" s="1"/>
  <c r="G437" i="1"/>
  <c r="N437" i="1" s="1"/>
  <c r="O437" i="1" s="1"/>
  <c r="G435" i="1"/>
  <c r="N435" i="1" s="1"/>
  <c r="O435" i="1" s="1"/>
  <c r="G434" i="1"/>
  <c r="N434" i="1" s="1"/>
  <c r="O434" i="1" s="1"/>
  <c r="G432" i="1"/>
  <c r="N432" i="1" s="1"/>
  <c r="O432" i="1" s="1"/>
  <c r="G431" i="1"/>
  <c r="N431" i="1" s="1"/>
  <c r="O431" i="1" s="1"/>
  <c r="G430" i="1"/>
  <c r="N430" i="1" s="1"/>
  <c r="O430" i="1" s="1"/>
  <c r="G429" i="1"/>
  <c r="N429" i="1" s="1"/>
  <c r="O429" i="1" s="1"/>
  <c r="G428" i="1"/>
  <c r="N428" i="1" s="1"/>
  <c r="O428" i="1" s="1"/>
  <c r="G425" i="1"/>
  <c r="N425" i="1" s="1"/>
  <c r="O425" i="1" s="1"/>
  <c r="G423" i="1"/>
  <c r="N423" i="1" s="1"/>
  <c r="O423" i="1" s="1"/>
  <c r="G421" i="1"/>
  <c r="N421" i="1" s="1"/>
  <c r="O421" i="1" s="1"/>
  <c r="G420" i="1"/>
  <c r="N420" i="1" s="1"/>
  <c r="O420" i="1" s="1"/>
  <c r="G419" i="1"/>
  <c r="N419" i="1" s="1"/>
  <c r="O419" i="1" s="1"/>
  <c r="G418" i="1"/>
  <c r="N418" i="1" s="1"/>
  <c r="O418" i="1" s="1"/>
  <c r="G417" i="1"/>
  <c r="N417" i="1" s="1"/>
  <c r="O417" i="1" s="1"/>
  <c r="G412" i="1"/>
  <c r="N412" i="1" s="1"/>
  <c r="O412" i="1" s="1"/>
  <c r="G411" i="1"/>
  <c r="N411" i="1" s="1"/>
  <c r="O411" i="1" s="1"/>
  <c r="G410" i="1"/>
  <c r="N410" i="1" s="1"/>
  <c r="O410" i="1" s="1"/>
  <c r="G408" i="1"/>
  <c r="N408" i="1" s="1"/>
  <c r="O408" i="1" s="1"/>
  <c r="G406" i="1"/>
  <c r="N406" i="1" s="1"/>
  <c r="O406" i="1" s="1"/>
  <c r="G404" i="1"/>
  <c r="N404" i="1" s="1"/>
  <c r="O404" i="1" s="1"/>
  <c r="G403" i="1"/>
  <c r="N403" i="1" s="1"/>
  <c r="O403" i="1" s="1"/>
  <c r="G402" i="1"/>
  <c r="N402" i="1" s="1"/>
  <c r="O402" i="1" s="1"/>
  <c r="G401" i="1"/>
  <c r="N401" i="1" s="1"/>
  <c r="O401" i="1" s="1"/>
  <c r="G400" i="1"/>
  <c r="N400" i="1" s="1"/>
  <c r="O400" i="1" s="1"/>
  <c r="G399" i="1"/>
  <c r="N399" i="1" s="1"/>
  <c r="O399" i="1" s="1"/>
  <c r="G396" i="1"/>
  <c r="N396" i="1" s="1"/>
  <c r="O396" i="1" s="1"/>
  <c r="G394" i="1"/>
  <c r="N394" i="1" s="1"/>
  <c r="O394" i="1" s="1"/>
  <c r="G393" i="1"/>
  <c r="N393" i="1" s="1"/>
  <c r="O393" i="1" s="1"/>
  <c r="G392" i="1"/>
  <c r="N392" i="1" s="1"/>
  <c r="O392" i="1" s="1"/>
  <c r="G391" i="1"/>
  <c r="N391" i="1" s="1"/>
  <c r="O391" i="1" s="1"/>
  <c r="G388" i="1"/>
  <c r="N388" i="1" s="1"/>
  <c r="O388" i="1" s="1"/>
  <c r="G386" i="1"/>
  <c r="N386" i="1" s="1"/>
  <c r="O386" i="1" s="1"/>
  <c r="G385" i="1"/>
  <c r="N385" i="1" s="1"/>
  <c r="O385" i="1" s="1"/>
  <c r="G384" i="1"/>
  <c r="N384" i="1" s="1"/>
  <c r="O384" i="1" s="1"/>
  <c r="G383" i="1"/>
  <c r="N383" i="1" s="1"/>
  <c r="O383" i="1" s="1"/>
  <c r="G380" i="1"/>
  <c r="N380" i="1" s="1"/>
  <c r="O380" i="1" s="1"/>
  <c r="G378" i="1"/>
  <c r="N378" i="1" s="1"/>
  <c r="O378" i="1" s="1"/>
  <c r="G376" i="1"/>
  <c r="N376" i="1" s="1"/>
  <c r="O376" i="1" s="1"/>
  <c r="G374" i="1"/>
  <c r="N374" i="1" s="1"/>
  <c r="O374" i="1" s="1"/>
  <c r="G373" i="1"/>
  <c r="N373" i="1" s="1"/>
  <c r="O373" i="1" s="1"/>
  <c r="G372" i="1"/>
  <c r="N372" i="1" s="1"/>
  <c r="O372" i="1" s="1"/>
  <c r="G371" i="1"/>
  <c r="N371" i="1" s="1"/>
  <c r="O371" i="1" s="1"/>
  <c r="G370" i="1"/>
  <c r="N370" i="1" s="1"/>
  <c r="O370" i="1" s="1"/>
  <c r="G367" i="1"/>
  <c r="N367" i="1" s="1"/>
  <c r="O367" i="1" s="1"/>
  <c r="G365" i="1"/>
  <c r="N365" i="1" s="1"/>
  <c r="O365" i="1" s="1"/>
  <c r="G363" i="1"/>
  <c r="N363" i="1" s="1"/>
  <c r="O363" i="1" s="1"/>
  <c r="G361" i="1"/>
  <c r="N361" i="1" s="1"/>
  <c r="O361" i="1" s="1"/>
  <c r="G360" i="1"/>
  <c r="N360" i="1" s="1"/>
  <c r="O360" i="1" s="1"/>
  <c r="G359" i="1"/>
  <c r="N359" i="1" s="1"/>
  <c r="O359" i="1" s="1"/>
  <c r="G358" i="1"/>
  <c r="N358" i="1" s="1"/>
  <c r="O358" i="1" s="1"/>
  <c r="G357" i="1"/>
  <c r="N357" i="1" s="1"/>
  <c r="O357" i="1" s="1"/>
  <c r="G354" i="1"/>
  <c r="N354" i="1" s="1"/>
  <c r="O354" i="1" s="1"/>
  <c r="G352" i="1"/>
  <c r="N352" i="1" s="1"/>
  <c r="O352" i="1" s="1"/>
  <c r="G350" i="1"/>
  <c r="N350" i="1" s="1"/>
  <c r="O350" i="1" s="1"/>
  <c r="G349" i="1"/>
  <c r="N349" i="1" s="1"/>
  <c r="O349" i="1" s="1"/>
  <c r="G348" i="1"/>
  <c r="N348" i="1" s="1"/>
  <c r="O348" i="1" s="1"/>
  <c r="G347" i="1"/>
  <c r="N347" i="1" s="1"/>
  <c r="O347" i="1" s="1"/>
  <c r="G346" i="1"/>
  <c r="N346" i="1" s="1"/>
  <c r="O346" i="1" s="1"/>
  <c r="G340" i="1"/>
  <c r="N340" i="1" s="1"/>
  <c r="O340" i="1" s="1"/>
  <c r="G334" i="1"/>
  <c r="N334" i="1" s="1"/>
  <c r="O334" i="1" s="1"/>
  <c r="G333" i="1"/>
  <c r="N333" i="1" s="1"/>
  <c r="O333" i="1" s="1"/>
  <c r="G332" i="1"/>
  <c r="N332" i="1" s="1"/>
  <c r="O332" i="1" s="1"/>
  <c r="G331" i="1"/>
  <c r="N331" i="1" s="1"/>
  <c r="O331" i="1" s="1"/>
  <c r="G330" i="1"/>
  <c r="N330" i="1" s="1"/>
  <c r="O330" i="1" s="1"/>
  <c r="G329" i="1"/>
  <c r="N329" i="1" s="1"/>
  <c r="O329" i="1" s="1"/>
  <c r="G328" i="1"/>
  <c r="N328" i="1" s="1"/>
  <c r="O328" i="1" s="1"/>
  <c r="G327" i="1"/>
  <c r="N327" i="1" s="1"/>
  <c r="O327" i="1" s="1"/>
  <c r="G326" i="1"/>
  <c r="N326" i="1" s="1"/>
  <c r="O326" i="1" s="1"/>
  <c r="G325" i="1"/>
  <c r="N325" i="1" s="1"/>
  <c r="O325" i="1" s="1"/>
  <c r="G323" i="1"/>
  <c r="G320" i="1"/>
  <c r="N320" i="1" s="1"/>
  <c r="O320" i="1" s="1"/>
  <c r="G318" i="1"/>
  <c r="N318" i="1" s="1"/>
  <c r="O318" i="1" s="1"/>
  <c r="G317" i="1"/>
  <c r="N317" i="1" s="1"/>
  <c r="O317" i="1" s="1"/>
  <c r="G316" i="1"/>
  <c r="N316" i="1" s="1"/>
  <c r="O316" i="1" s="1"/>
  <c r="G315" i="1"/>
  <c r="N315" i="1" s="1"/>
  <c r="O315" i="1" s="1"/>
  <c r="G314" i="1"/>
  <c r="N314" i="1" s="1"/>
  <c r="O314" i="1" s="1"/>
  <c r="G313" i="1"/>
  <c r="N313" i="1" s="1"/>
  <c r="O313" i="1" s="1"/>
  <c r="G312" i="1"/>
  <c r="N312" i="1" s="1"/>
  <c r="O312" i="1" s="1"/>
  <c r="G311" i="1"/>
  <c r="N311" i="1" s="1"/>
  <c r="O311" i="1" s="1"/>
  <c r="G310" i="1"/>
  <c r="N310" i="1" s="1"/>
  <c r="O310" i="1" s="1"/>
  <c r="G307" i="1"/>
  <c r="N307" i="1" s="1"/>
  <c r="O307" i="1" s="1"/>
  <c r="G306" i="1"/>
  <c r="N306" i="1" s="1"/>
  <c r="O306" i="1" s="1"/>
  <c r="G304" i="1"/>
  <c r="N304" i="1" s="1"/>
  <c r="O304" i="1" s="1"/>
  <c r="G301" i="1"/>
  <c r="N301" i="1" s="1"/>
  <c r="O301" i="1" s="1"/>
  <c r="G300" i="1"/>
  <c r="N300" i="1" s="1"/>
  <c r="O300" i="1" s="1"/>
  <c r="G299" i="1"/>
  <c r="N299" i="1" s="1"/>
  <c r="O299" i="1" s="1"/>
  <c r="G298" i="1"/>
  <c r="N298" i="1" s="1"/>
  <c r="O298" i="1" s="1"/>
  <c r="G297" i="1"/>
  <c r="N297" i="1" s="1"/>
  <c r="O297" i="1" s="1"/>
  <c r="G296" i="1"/>
  <c r="N296" i="1" s="1"/>
  <c r="O296" i="1" s="1"/>
  <c r="G295" i="1"/>
  <c r="N295" i="1" s="1"/>
  <c r="O295" i="1" s="1"/>
  <c r="G294" i="1"/>
  <c r="N294" i="1" s="1"/>
  <c r="O294" i="1" s="1"/>
  <c r="G293" i="1"/>
  <c r="N293" i="1" s="1"/>
  <c r="O293" i="1" s="1"/>
  <c r="G291" i="1"/>
  <c r="N291" i="1" s="1"/>
  <c r="O291" i="1" s="1"/>
  <c r="G289" i="1"/>
  <c r="N289" i="1" s="1"/>
  <c r="O289" i="1" s="1"/>
  <c r="G288" i="1"/>
  <c r="N288" i="1" s="1"/>
  <c r="O288" i="1" s="1"/>
  <c r="G287" i="1"/>
  <c r="N287" i="1" s="1"/>
  <c r="O287" i="1" s="1"/>
  <c r="G286" i="1"/>
  <c r="N286" i="1" s="1"/>
  <c r="O286" i="1" s="1"/>
  <c r="G285" i="1"/>
  <c r="N285" i="1" s="1"/>
  <c r="O285" i="1" s="1"/>
  <c r="G284" i="1"/>
  <c r="N284" i="1" s="1"/>
  <c r="O284" i="1" s="1"/>
  <c r="G283" i="1"/>
  <c r="N283" i="1" s="1"/>
  <c r="O283" i="1" s="1"/>
  <c r="G282" i="1"/>
  <c r="N282" i="1" s="1"/>
  <c r="O282" i="1" s="1"/>
  <c r="G281" i="1"/>
  <c r="N281" i="1" s="1"/>
  <c r="O281" i="1" s="1"/>
  <c r="G280" i="1"/>
  <c r="N280" i="1" s="1"/>
  <c r="O280" i="1" s="1"/>
  <c r="G276" i="1"/>
  <c r="N276" i="1" s="1"/>
  <c r="O276" i="1" s="1"/>
  <c r="G274" i="1"/>
  <c r="N274" i="1" s="1"/>
  <c r="O274" i="1" s="1"/>
  <c r="G272" i="1"/>
  <c r="N272" i="1" s="1"/>
  <c r="O272" i="1" s="1"/>
  <c r="G270" i="1"/>
  <c r="N270" i="1" s="1"/>
  <c r="O270" i="1" s="1"/>
  <c r="G268" i="1"/>
  <c r="N268" i="1" s="1"/>
  <c r="O268" i="1" s="1"/>
  <c r="G266" i="1"/>
  <c r="N266" i="1" s="1"/>
  <c r="O266" i="1" s="1"/>
  <c r="G264" i="1"/>
  <c r="N264" i="1" s="1"/>
  <c r="O264" i="1" s="1"/>
  <c r="G262" i="1"/>
  <c r="N262" i="1" s="1"/>
  <c r="O262" i="1" s="1"/>
  <c r="G260" i="1"/>
  <c r="N260" i="1" s="1"/>
  <c r="O260" i="1" s="1"/>
  <c r="G258" i="1"/>
  <c r="N258" i="1" s="1"/>
  <c r="O258" i="1" s="1"/>
  <c r="G256" i="1"/>
  <c r="N256" i="1" s="1"/>
  <c r="O256" i="1" s="1"/>
  <c r="G254" i="1"/>
  <c r="N254" i="1" s="1"/>
  <c r="O254" i="1" s="1"/>
  <c r="G225" i="1"/>
  <c r="G223" i="1"/>
  <c r="N223" i="1" s="1"/>
  <c r="O223" i="1" s="1"/>
  <c r="G222" i="1"/>
  <c r="N222" i="1" s="1"/>
  <c r="O222" i="1" s="1"/>
  <c r="G221" i="1"/>
  <c r="N221" i="1" s="1"/>
  <c r="O221" i="1" s="1"/>
  <c r="G220" i="1"/>
  <c r="N220" i="1" s="1"/>
  <c r="O220" i="1" s="1"/>
  <c r="G217" i="1"/>
  <c r="N217" i="1" s="1"/>
  <c r="O217" i="1" s="1"/>
  <c r="G215" i="1"/>
  <c r="N215" i="1" s="1"/>
  <c r="O215" i="1" s="1"/>
  <c r="G214" i="1"/>
  <c r="N214" i="1" s="1"/>
  <c r="O214" i="1" s="1"/>
  <c r="G213" i="1"/>
  <c r="N213" i="1" s="1"/>
  <c r="O213" i="1" s="1"/>
  <c r="G212" i="1"/>
  <c r="N212" i="1" s="1"/>
  <c r="O212" i="1" s="1"/>
  <c r="G209" i="1"/>
  <c r="G207" i="1"/>
  <c r="N207" i="1" s="1"/>
  <c r="O207" i="1" s="1"/>
  <c r="G205" i="1"/>
  <c r="N205" i="1" s="1"/>
  <c r="O205" i="1" s="1"/>
  <c r="G204" i="1"/>
  <c r="N204" i="1" s="1"/>
  <c r="O204" i="1" s="1"/>
  <c r="G203" i="1"/>
  <c r="N203" i="1" s="1"/>
  <c r="O203" i="1" s="1"/>
  <c r="G202" i="1"/>
  <c r="N202" i="1" s="1"/>
  <c r="O202" i="1" s="1"/>
  <c r="G199" i="1"/>
  <c r="N199" i="1" s="1"/>
  <c r="O199" i="1" s="1"/>
  <c r="G197" i="1"/>
  <c r="N197" i="1" s="1"/>
  <c r="O197" i="1" s="1"/>
  <c r="G195" i="1"/>
  <c r="N195" i="1" s="1"/>
  <c r="O195" i="1" s="1"/>
  <c r="G193" i="1"/>
  <c r="N193" i="1" s="1"/>
  <c r="O193" i="1" s="1"/>
  <c r="G192" i="1"/>
  <c r="N192" i="1" s="1"/>
  <c r="O192" i="1" s="1"/>
  <c r="G191" i="1"/>
  <c r="N191" i="1" s="1"/>
  <c r="O191" i="1" s="1"/>
  <c r="G190" i="1"/>
  <c r="N190" i="1" s="1"/>
  <c r="O190" i="1" s="1"/>
  <c r="G187" i="1"/>
  <c r="N187" i="1" s="1"/>
  <c r="O187" i="1" s="1"/>
  <c r="G184" i="1"/>
  <c r="N184" i="1" s="1"/>
  <c r="G182" i="1"/>
  <c r="N182" i="1" s="1"/>
  <c r="O182" i="1" s="1"/>
  <c r="G180" i="1"/>
  <c r="N180" i="1" s="1"/>
  <c r="O180" i="1" s="1"/>
  <c r="G179" i="1"/>
  <c r="N179" i="1" s="1"/>
  <c r="O179" i="1" s="1"/>
  <c r="G178" i="1"/>
  <c r="N178" i="1" s="1"/>
  <c r="O178" i="1" s="1"/>
  <c r="G177" i="1"/>
  <c r="N177" i="1" s="1"/>
  <c r="O177" i="1" s="1"/>
  <c r="G174" i="1"/>
  <c r="G172" i="1"/>
  <c r="N172" i="1" s="1"/>
  <c r="O172" i="1" s="1"/>
  <c r="G170" i="1"/>
  <c r="N170" i="1" s="1"/>
  <c r="O170" i="1" s="1"/>
  <c r="G169" i="1"/>
  <c r="N169" i="1" s="1"/>
  <c r="O169" i="1" s="1"/>
  <c r="G168" i="1"/>
  <c r="N168" i="1" s="1"/>
  <c r="O168" i="1" s="1"/>
  <c r="G167" i="1"/>
  <c r="N167" i="1" s="1"/>
  <c r="O167" i="1" s="1"/>
  <c r="G164" i="1"/>
  <c r="N164" i="1" s="1"/>
  <c r="O164" i="1" s="1"/>
  <c r="G162" i="1"/>
  <c r="N162" i="1" s="1"/>
  <c r="O162" i="1" s="1"/>
  <c r="G160" i="1"/>
  <c r="G158" i="1"/>
  <c r="N158" i="1" s="1"/>
  <c r="O158" i="1" s="1"/>
  <c r="G157" i="1"/>
  <c r="N157" i="1" s="1"/>
  <c r="O157" i="1" s="1"/>
  <c r="G156" i="1"/>
  <c r="N156" i="1" s="1"/>
  <c r="O156" i="1" s="1"/>
  <c r="G155" i="1"/>
  <c r="N155" i="1" s="1"/>
  <c r="O155" i="1" s="1"/>
  <c r="G152" i="1"/>
  <c r="N152" i="1" s="1"/>
  <c r="O152" i="1" s="1"/>
  <c r="G151" i="1"/>
  <c r="N151" i="1" s="1"/>
  <c r="O151" i="1" s="1"/>
  <c r="G149" i="1"/>
  <c r="N149" i="1" s="1"/>
  <c r="O149" i="1" s="1"/>
  <c r="G147" i="1"/>
  <c r="N147" i="1" s="1"/>
  <c r="O147" i="1" s="1"/>
  <c r="G146" i="1"/>
  <c r="N146" i="1" s="1"/>
  <c r="O146" i="1" s="1"/>
  <c r="G143" i="1"/>
  <c r="N143" i="1" s="1"/>
  <c r="O143" i="1" s="1"/>
  <c r="G141" i="1"/>
  <c r="N141" i="1" s="1"/>
  <c r="O141" i="1" s="1"/>
  <c r="G139" i="1"/>
  <c r="N139" i="1" s="1"/>
  <c r="O139" i="1" s="1"/>
  <c r="G138" i="1"/>
  <c r="N138" i="1" s="1"/>
  <c r="O138" i="1" s="1"/>
  <c r="G137" i="1"/>
  <c r="N137" i="1" s="1"/>
  <c r="O137" i="1" s="1"/>
  <c r="G136" i="1"/>
  <c r="N136" i="1" s="1"/>
  <c r="O136" i="1" s="1"/>
  <c r="G131" i="1"/>
  <c r="N131" i="1" s="1"/>
  <c r="O131" i="1" s="1"/>
  <c r="G129" i="1"/>
  <c r="N129" i="1" s="1"/>
  <c r="O129" i="1" s="1"/>
  <c r="G127" i="1"/>
  <c r="N127" i="1" s="1"/>
  <c r="O127" i="1" s="1"/>
  <c r="G126" i="1"/>
  <c r="N126" i="1" s="1"/>
  <c r="O126" i="1" s="1"/>
  <c r="G124" i="1"/>
  <c r="N124" i="1" s="1"/>
  <c r="O124" i="1" s="1"/>
  <c r="G123" i="1"/>
  <c r="N123" i="1" s="1"/>
  <c r="O123" i="1" s="1"/>
  <c r="G122" i="1"/>
  <c r="N122" i="1" s="1"/>
  <c r="O122" i="1" s="1"/>
  <c r="G121" i="1"/>
  <c r="N121" i="1" s="1"/>
  <c r="O121" i="1" s="1"/>
  <c r="G115" i="1"/>
  <c r="N115" i="1" s="1"/>
  <c r="O115" i="1" s="1"/>
  <c r="G107" i="1"/>
  <c r="N107" i="1" s="1"/>
  <c r="O107" i="1" s="1"/>
  <c r="G105" i="1"/>
  <c r="N105" i="1" s="1"/>
  <c r="O105" i="1" s="1"/>
  <c r="G103" i="1"/>
  <c r="N103" i="1" s="1"/>
  <c r="O103" i="1" s="1"/>
  <c r="G102" i="1"/>
  <c r="N102" i="1" s="1"/>
  <c r="O102" i="1" s="1"/>
  <c r="G101" i="1"/>
  <c r="N101" i="1" s="1"/>
  <c r="O101" i="1" s="1"/>
  <c r="G100" i="1"/>
  <c r="N100" i="1" s="1"/>
  <c r="O100" i="1" s="1"/>
  <c r="G99" i="1"/>
  <c r="N99" i="1" s="1"/>
  <c r="O99" i="1" s="1"/>
  <c r="G96" i="1"/>
  <c r="G92" i="1"/>
  <c r="N92" i="1" s="1"/>
  <c r="O92" i="1" s="1"/>
  <c r="G91" i="1"/>
  <c r="N91" i="1" s="1"/>
  <c r="O91" i="1" s="1"/>
  <c r="G90" i="1"/>
  <c r="N90" i="1" s="1"/>
  <c r="O90" i="1" s="1"/>
  <c r="G89" i="1"/>
  <c r="G85" i="1"/>
  <c r="N85" i="1" s="1"/>
  <c r="O85" i="1" s="1"/>
  <c r="G83" i="1"/>
  <c r="N83" i="1" s="1"/>
  <c r="O83" i="1" s="1"/>
  <c r="G81" i="1"/>
  <c r="N81" i="1" s="1"/>
  <c r="O81" i="1" s="1"/>
  <c r="G80" i="1"/>
  <c r="N80" i="1" s="1"/>
  <c r="O80" i="1" s="1"/>
  <c r="G79" i="1"/>
  <c r="N79" i="1" s="1"/>
  <c r="O79" i="1" s="1"/>
  <c r="G78" i="1"/>
  <c r="N78" i="1" s="1"/>
  <c r="O78" i="1" s="1"/>
  <c r="G75" i="1"/>
  <c r="N75" i="1" s="1"/>
  <c r="O75" i="1" s="1"/>
  <c r="G73" i="1"/>
  <c r="G71" i="1"/>
  <c r="N71" i="1" s="1"/>
  <c r="O71" i="1" s="1"/>
  <c r="G67" i="1"/>
  <c r="N67" i="1" s="1"/>
  <c r="O67" i="1" s="1"/>
  <c r="G66" i="1"/>
  <c r="N66" i="1" s="1"/>
  <c r="O66" i="1" s="1"/>
  <c r="G65" i="1"/>
  <c r="N65" i="1" s="1"/>
  <c r="O65" i="1" s="1"/>
  <c r="G64" i="1"/>
  <c r="N64" i="1" s="1"/>
  <c r="O64" i="1" s="1"/>
  <c r="G63" i="1"/>
  <c r="N63" i="1" s="1"/>
  <c r="O63" i="1" s="1"/>
  <c r="G59" i="1"/>
  <c r="N59" i="1" s="1"/>
  <c r="O59" i="1" s="1"/>
  <c r="G57" i="1"/>
  <c r="N57" i="1" s="1"/>
  <c r="O57" i="1" s="1"/>
  <c r="G55" i="1"/>
  <c r="N55" i="1" s="1"/>
  <c r="O55" i="1" s="1"/>
  <c r="G54" i="1"/>
  <c r="N54" i="1" s="1"/>
  <c r="O54" i="1" s="1"/>
  <c r="G53" i="1"/>
  <c r="N53" i="1" s="1"/>
  <c r="O53" i="1" s="1"/>
  <c r="G52" i="1"/>
  <c r="N52" i="1" s="1"/>
  <c r="O52" i="1" s="1"/>
  <c r="G49" i="1"/>
  <c r="N49" i="1" s="1"/>
  <c r="O49" i="1" s="1"/>
  <c r="G43" i="1"/>
  <c r="N43" i="1" s="1"/>
  <c r="O43" i="1" s="1"/>
  <c r="G42" i="1"/>
  <c r="N42" i="1" s="1"/>
  <c r="O42" i="1" s="1"/>
  <c r="G41" i="1"/>
  <c r="N41" i="1" s="1"/>
  <c r="O41" i="1" s="1"/>
  <c r="G40" i="1"/>
  <c r="N40" i="1" s="1"/>
  <c r="O40" i="1" s="1"/>
  <c r="G36" i="1"/>
  <c r="N36" i="1" s="1"/>
  <c r="O36" i="1" s="1"/>
  <c r="G34" i="1"/>
  <c r="N34" i="1" s="1"/>
  <c r="O34" i="1" s="1"/>
  <c r="G32" i="1"/>
  <c r="N32" i="1" s="1"/>
  <c r="O32" i="1" s="1"/>
  <c r="G31" i="1"/>
  <c r="N31" i="1" s="1"/>
  <c r="O31" i="1" s="1"/>
  <c r="G30" i="1"/>
  <c r="N30" i="1" s="1"/>
  <c r="O30" i="1" s="1"/>
  <c r="G29" i="1"/>
  <c r="N29" i="1" s="1"/>
  <c r="O29" i="1" s="1"/>
  <c r="G23" i="1"/>
  <c r="G21" i="1"/>
  <c r="N21" i="1" s="1"/>
  <c r="O21" i="1" s="1"/>
  <c r="G19" i="1"/>
  <c r="N19" i="1" s="1"/>
  <c r="O19" i="1" s="1"/>
  <c r="G18" i="1"/>
  <c r="N18" i="1" s="1"/>
  <c r="O18" i="1" s="1"/>
  <c r="G17" i="1"/>
  <c r="N17" i="1" s="1"/>
  <c r="O17" i="1" s="1"/>
  <c r="G16" i="1"/>
  <c r="N16" i="1" s="1"/>
  <c r="O16" i="1" s="1"/>
  <c r="M462" i="1" l="1"/>
  <c r="N93" i="1"/>
  <c r="O94" i="1"/>
  <c r="N183" i="1"/>
  <c r="O184" i="1"/>
  <c r="M61" i="1"/>
  <c r="M60" i="1" s="1"/>
  <c r="M426" i="1"/>
  <c r="F13" i="2" s="1" a="1"/>
  <c r="F13" i="2" s="1"/>
  <c r="M566" i="1"/>
  <c r="G479" i="1"/>
  <c r="N480" i="1"/>
  <c r="G22" i="1"/>
  <c r="N23" i="1"/>
  <c r="O23" i="1" s="1"/>
  <c r="G72" i="1"/>
  <c r="N73" i="1"/>
  <c r="N89" i="1"/>
  <c r="G95" i="1"/>
  <c r="N96" i="1"/>
  <c r="G159" i="1"/>
  <c r="N160" i="1"/>
  <c r="G173" i="1"/>
  <c r="N174" i="1"/>
  <c r="G208" i="1"/>
  <c r="N209" i="1"/>
  <c r="G322" i="1"/>
  <c r="N323" i="1"/>
  <c r="G481" i="1"/>
  <c r="N482" i="1"/>
  <c r="G502" i="1"/>
  <c r="N503" i="1"/>
  <c r="N580" i="1"/>
  <c r="G224" i="1"/>
  <c r="N225" i="1"/>
  <c r="G490" i="1"/>
  <c r="N491" i="1"/>
  <c r="N557" i="1"/>
  <c r="M119" i="1"/>
  <c r="M118" i="1" s="1"/>
  <c r="M117" i="1" s="1"/>
  <c r="M144" i="1"/>
  <c r="F16" i="2" a="1"/>
  <c r="F16" i="2" s="1"/>
  <c r="M548" i="1"/>
  <c r="M278" i="1"/>
  <c r="M461" i="1"/>
  <c r="F9" i="2" a="1"/>
  <c r="F9" i="2" s="1"/>
  <c r="M86" i="1"/>
  <c r="M251" i="1"/>
  <c r="F19" i="2" a="1"/>
  <c r="F19" i="2" s="1"/>
  <c r="M397" i="1"/>
  <c r="M343" i="1" s="1"/>
  <c r="M342" i="1" s="1"/>
  <c r="M37" i="1"/>
  <c r="F10" i="2" a="1"/>
  <c r="F10" i="2" s="1"/>
  <c r="M13" i="1"/>
  <c r="N145" i="1"/>
  <c r="G104" i="1"/>
  <c r="N104" i="1"/>
  <c r="G48" i="1"/>
  <c r="N48" i="1"/>
  <c r="G253" i="1"/>
  <c r="N253" i="1"/>
  <c r="G261" i="1"/>
  <c r="N261" i="1"/>
  <c r="G269" i="1"/>
  <c r="N269" i="1"/>
  <c r="N319" i="1"/>
  <c r="G339" i="1"/>
  <c r="G338" i="1" s="1"/>
  <c r="G337" i="1" s="1"/>
  <c r="G336" i="1" s="1"/>
  <c r="G335" i="1" s="1"/>
  <c r="N339" i="1"/>
  <c r="N338" i="1" s="1"/>
  <c r="N337" i="1" s="1"/>
  <c r="N336" i="1" s="1"/>
  <c r="N335" i="1" s="1"/>
  <c r="G405" i="1"/>
  <c r="N405" i="1"/>
  <c r="G20" i="1"/>
  <c r="N20" i="1"/>
  <c r="G33" i="1"/>
  <c r="N33" i="1"/>
  <c r="G58" i="1"/>
  <c r="N58" i="1"/>
  <c r="G74" i="1"/>
  <c r="N74" i="1"/>
  <c r="G140" i="1"/>
  <c r="N140" i="1"/>
  <c r="G148" i="1"/>
  <c r="G161" i="1"/>
  <c r="N161" i="1"/>
  <c r="G181" i="1"/>
  <c r="N181" i="1"/>
  <c r="G196" i="1"/>
  <c r="N196" i="1"/>
  <c r="G561" i="1"/>
  <c r="N561" i="1"/>
  <c r="G591" i="1"/>
  <c r="N591" i="1"/>
  <c r="N142" i="1"/>
  <c r="G257" i="1"/>
  <c r="N257" i="1"/>
  <c r="G265" i="1"/>
  <c r="N265" i="1"/>
  <c r="G273" i="1"/>
  <c r="N273" i="1"/>
  <c r="G377" i="1"/>
  <c r="N377" i="1"/>
  <c r="G447" i="1"/>
  <c r="N447" i="1"/>
  <c r="G469" i="1"/>
  <c r="G492" i="1"/>
  <c r="N492" i="1"/>
  <c r="G530" i="1"/>
  <c r="N530" i="1"/>
  <c r="G593" i="1"/>
  <c r="N593" i="1"/>
  <c r="G84" i="1"/>
  <c r="N84" i="1"/>
  <c r="G106" i="1"/>
  <c r="N106" i="1"/>
  <c r="G128" i="1"/>
  <c r="N128" i="1"/>
  <c r="G171" i="1"/>
  <c r="N171" i="1"/>
  <c r="G186" i="1"/>
  <c r="N186" i="1"/>
  <c r="G206" i="1"/>
  <c r="N206" i="1"/>
  <c r="G366" i="1"/>
  <c r="N366" i="1"/>
  <c r="G379" i="1"/>
  <c r="N379" i="1"/>
  <c r="G424" i="1"/>
  <c r="N424" i="1"/>
  <c r="G436" i="1"/>
  <c r="N436" i="1"/>
  <c r="G449" i="1"/>
  <c r="N449" i="1"/>
  <c r="G471" i="1"/>
  <c r="N471" i="1"/>
  <c r="G532" i="1"/>
  <c r="N532" i="1"/>
  <c r="N279" i="1"/>
  <c r="N474" i="1"/>
  <c r="N495" i="1"/>
  <c r="N567" i="1"/>
  <c r="N582" i="1"/>
  <c r="N271" i="1"/>
  <c r="N305" i="1"/>
  <c r="N416" i="1"/>
  <c r="N597" i="1"/>
  <c r="N77" i="1"/>
  <c r="N398" i="1"/>
  <c r="N505" i="1"/>
  <c r="G556" i="1"/>
  <c r="G563" i="1"/>
  <c r="G142" i="1"/>
  <c r="G271" i="1"/>
  <c r="G319" i="1"/>
  <c r="N150" i="1"/>
  <c r="N364" i="1"/>
  <c r="G364" i="1"/>
  <c r="G35" i="1"/>
  <c r="N35" i="1"/>
  <c r="G82" i="1"/>
  <c r="N82" i="1"/>
  <c r="G114" i="1"/>
  <c r="G113" i="1" s="1"/>
  <c r="N114" i="1"/>
  <c r="N113" i="1" s="1"/>
  <c r="N112" i="1" s="1"/>
  <c r="N111" i="1" s="1"/>
  <c r="N110" i="1" s="1"/>
  <c r="G130" i="1"/>
  <c r="N130" i="1"/>
  <c r="G163" i="1"/>
  <c r="N163" i="1"/>
  <c r="G183" i="1"/>
  <c r="G198" i="1"/>
  <c r="N198" i="1"/>
  <c r="G216" i="1"/>
  <c r="N216" i="1"/>
  <c r="G255" i="1"/>
  <c r="N255" i="1"/>
  <c r="G263" i="1"/>
  <c r="N263" i="1"/>
  <c r="G303" i="1"/>
  <c r="N303" i="1"/>
  <c r="G353" i="1"/>
  <c r="N353" i="1"/>
  <c r="N382" i="1"/>
  <c r="N166" i="1"/>
  <c r="N120" i="1"/>
  <c r="N125" i="1"/>
  <c r="N135" i="1"/>
  <c r="N438" i="1"/>
  <c r="G438" i="1"/>
  <c r="N453" i="1"/>
  <c r="G520" i="1"/>
  <c r="N520" i="1"/>
  <c r="N549" i="1"/>
  <c r="G559" i="1"/>
  <c r="N559" i="1"/>
  <c r="G577" i="1"/>
  <c r="N577" i="1"/>
  <c r="G602" i="1"/>
  <c r="N602" i="1"/>
  <c r="N39" i="1"/>
  <c r="N98" i="1"/>
  <c r="N176" i="1"/>
  <c r="N15" i="1"/>
  <c r="N189" i="1"/>
  <c r="N375" i="1"/>
  <c r="G375" i="1"/>
  <c r="N390" i="1"/>
  <c r="G395" i="1"/>
  <c r="N395" i="1"/>
  <c r="G407" i="1"/>
  <c r="N407" i="1"/>
  <c r="G433" i="1"/>
  <c r="N433" i="1"/>
  <c r="N515" i="1"/>
  <c r="N62" i="1"/>
  <c r="N211" i="1"/>
  <c r="N219" i="1"/>
  <c r="N292" i="1"/>
  <c r="N356" i="1"/>
  <c r="N464" i="1"/>
  <c r="G70" i="1"/>
  <c r="N70" i="1"/>
  <c r="N201" i="1"/>
  <c r="N409" i="1"/>
  <c r="G422" i="1"/>
  <c r="N422" i="1"/>
  <c r="N441" i="1"/>
  <c r="G459" i="1"/>
  <c r="N459" i="1"/>
  <c r="G522" i="1"/>
  <c r="N522" i="1"/>
  <c r="N28" i="1"/>
  <c r="N51" i="1"/>
  <c r="N345" i="1"/>
  <c r="N427" i="1"/>
  <c r="G56" i="1"/>
  <c r="N56" i="1"/>
  <c r="G98" i="1"/>
  <c r="G125" i="1"/>
  <c r="G194" i="1"/>
  <c r="N194" i="1"/>
  <c r="G259" i="1"/>
  <c r="N259" i="1"/>
  <c r="G267" i="1"/>
  <c r="N267" i="1"/>
  <c r="G290" i="1"/>
  <c r="N290" i="1"/>
  <c r="G362" i="1"/>
  <c r="N362" i="1"/>
  <c r="N369" i="1"/>
  <c r="G510" i="1"/>
  <c r="N510" i="1"/>
  <c r="N525" i="1"/>
  <c r="G587" i="1"/>
  <c r="N148" i="1"/>
  <c r="N154" i="1"/>
  <c r="N309" i="1"/>
  <c r="N469" i="1"/>
  <c r="G275" i="1"/>
  <c r="N275" i="1"/>
  <c r="N324" i="1"/>
  <c r="G351" i="1"/>
  <c r="N351" i="1"/>
  <c r="G387" i="1"/>
  <c r="N387" i="1"/>
  <c r="N484" i="1"/>
  <c r="G500" i="1"/>
  <c r="N500" i="1"/>
  <c r="G512" i="1"/>
  <c r="N512" i="1"/>
  <c r="N574" i="1"/>
  <c r="N563" i="1"/>
  <c r="N587" i="1"/>
  <c r="G39" i="1"/>
  <c r="G135" i="1"/>
  <c r="G150" i="1"/>
  <c r="G305" i="1"/>
  <c r="G211" i="1"/>
  <c r="G145" i="1"/>
  <c r="G189" i="1"/>
  <c r="G369" i="1"/>
  <c r="G525" i="1"/>
  <c r="G579" i="1"/>
  <c r="G15" i="1"/>
  <c r="G51" i="1"/>
  <c r="G62" i="1"/>
  <c r="G77" i="1"/>
  <c r="G120" i="1"/>
  <c r="G166" i="1"/>
  <c r="G324" i="1"/>
  <c r="G345" i="1"/>
  <c r="G356" i="1"/>
  <c r="G382" i="1"/>
  <c r="G398" i="1"/>
  <c r="G427" i="1"/>
  <c r="G495" i="1"/>
  <c r="G574" i="1"/>
  <c r="G597" i="1"/>
  <c r="G88" i="1"/>
  <c r="G201" i="1"/>
  <c r="G292" i="1"/>
  <c r="G416" i="1"/>
  <c r="G441" i="1"/>
  <c r="G453" i="1"/>
  <c r="G464" i="1"/>
  <c r="G505" i="1"/>
  <c r="G549" i="1"/>
  <c r="G567" i="1"/>
  <c r="G582" i="1"/>
  <c r="G28" i="1"/>
  <c r="G154" i="1"/>
  <c r="G176" i="1"/>
  <c r="G219" i="1"/>
  <c r="G279" i="1"/>
  <c r="G309" i="1"/>
  <c r="G390" i="1"/>
  <c r="G409" i="1"/>
  <c r="G474" i="1"/>
  <c r="G484" i="1"/>
  <c r="G515" i="1"/>
  <c r="M133" i="1" l="1"/>
  <c r="M132" i="1" s="1"/>
  <c r="N22" i="1"/>
  <c r="N14" i="1" s="1"/>
  <c r="G321" i="1"/>
  <c r="F15" i="2" a="1"/>
  <c r="F15" i="2" s="1"/>
  <c r="F17" i="2" s="1"/>
  <c r="N502" i="1"/>
  <c r="N494" i="1" s="1"/>
  <c r="O503" i="1"/>
  <c r="N322" i="1"/>
  <c r="N321" i="1" s="1"/>
  <c r="O323" i="1"/>
  <c r="N173" i="1"/>
  <c r="N165" i="1" s="1"/>
  <c r="O174" i="1"/>
  <c r="N95" i="1"/>
  <c r="O96" i="1"/>
  <c r="N224" i="1"/>
  <c r="N218" i="1" s="1"/>
  <c r="O225" i="1"/>
  <c r="N556" i="1"/>
  <c r="N548" i="1" s="1"/>
  <c r="O557" i="1"/>
  <c r="N481" i="1"/>
  <c r="O482" i="1"/>
  <c r="N208" i="1"/>
  <c r="N200" i="1" s="1"/>
  <c r="O209" i="1"/>
  <c r="N159" i="1"/>
  <c r="N153" i="1" s="1"/>
  <c r="O160" i="1"/>
  <c r="N88" i="1"/>
  <c r="N87" i="1" s="1"/>
  <c r="O89" i="1"/>
  <c r="N490" i="1"/>
  <c r="N483" i="1" s="1"/>
  <c r="O491" i="1"/>
  <c r="N579" i="1"/>
  <c r="N566" i="1" s="1"/>
  <c r="O580" i="1"/>
  <c r="N72" i="1"/>
  <c r="N61" i="1" s="1"/>
  <c r="O73" i="1"/>
  <c r="N479" i="1"/>
  <c r="O480" i="1"/>
  <c r="G87" i="1"/>
  <c r="G218" i="1"/>
  <c r="M414" i="1"/>
  <c r="M413" i="1" s="1"/>
  <c r="M341" i="1" s="1"/>
  <c r="N38" i="1"/>
  <c r="N596" i="1"/>
  <c r="N595" i="1" s="1"/>
  <c r="G473" i="1"/>
  <c r="N440" i="1"/>
  <c r="N586" i="1"/>
  <c r="N524" i="1"/>
  <c r="N97" i="1"/>
  <c r="N302" i="1"/>
  <c r="N368" i="1"/>
  <c r="N308" i="1"/>
  <c r="G452" i="1"/>
  <c r="G451" i="1" s="1"/>
  <c r="G14" i="1"/>
  <c r="M12" i="1"/>
  <c r="M11" i="1" s="1"/>
  <c r="M10" i="1" s="1"/>
  <c r="M9" i="1" s="1"/>
  <c r="F12" i="2" a="1"/>
  <c r="F12" i="2" s="1"/>
  <c r="F14" i="2" s="1"/>
  <c r="F18" i="2" a="1"/>
  <c r="F18" i="2" s="1"/>
  <c r="F20" i="2" s="1"/>
  <c r="G200" i="1"/>
  <c r="M547" i="1"/>
  <c r="M546" i="1" s="1"/>
  <c r="M545" i="1" s="1"/>
  <c r="M544" i="1" s="1"/>
  <c r="M277" i="1"/>
  <c r="M250" i="1" s="1"/>
  <c r="G463" i="1"/>
  <c r="G165" i="1"/>
  <c r="G38" i="1"/>
  <c r="F11" i="2"/>
  <c r="G112" i="1"/>
  <c r="G111" i="1" s="1"/>
  <c r="G110" i="1" s="1"/>
  <c r="G524" i="1"/>
  <c r="N415" i="1"/>
  <c r="G210" i="1"/>
  <c r="G514" i="1"/>
  <c r="G494" i="1"/>
  <c r="G586" i="1"/>
  <c r="G97" i="1"/>
  <c r="G175" i="1"/>
  <c r="G483" i="1"/>
  <c r="G440" i="1"/>
  <c r="G308" i="1"/>
  <c r="G153" i="1"/>
  <c r="G548" i="1"/>
  <c r="G76" i="1"/>
  <c r="G134" i="1"/>
  <c r="G302" i="1"/>
  <c r="N119" i="1"/>
  <c r="N118" i="1" s="1"/>
  <c r="N117" i="1" s="1"/>
  <c r="G144" i="1"/>
  <c r="G278" i="1"/>
  <c r="G397" i="1"/>
  <c r="N144" i="1"/>
  <c r="G426" i="1"/>
  <c r="N188" i="1"/>
  <c r="G504" i="1"/>
  <c r="G252" i="1"/>
  <c r="G389" i="1"/>
  <c r="G355" i="1"/>
  <c r="G119" i="1"/>
  <c r="N50" i="1"/>
  <c r="N278" i="1"/>
  <c r="N514" i="1"/>
  <c r="N175" i="1"/>
  <c r="N76" i="1"/>
  <c r="N252" i="1"/>
  <c r="N251" i="1" s="1"/>
  <c r="N397" i="1"/>
  <c r="N426" i="1"/>
  <c r="N389" i="1"/>
  <c r="N504" i="1"/>
  <c r="N27" i="1"/>
  <c r="N452" i="1"/>
  <c r="N451" i="1" s="1"/>
  <c r="G344" i="1"/>
  <c r="N344" i="1"/>
  <c r="G27" i="1"/>
  <c r="G415" i="1"/>
  <c r="G596" i="1"/>
  <c r="G595" i="1" s="1"/>
  <c r="G61" i="1"/>
  <c r="G368" i="1"/>
  <c r="N463" i="1"/>
  <c r="N210" i="1"/>
  <c r="G566" i="1"/>
  <c r="G381" i="1"/>
  <c r="G50" i="1"/>
  <c r="G188" i="1"/>
  <c r="N355" i="1"/>
  <c r="N134" i="1"/>
  <c r="N381" i="1"/>
  <c r="M116" i="1" l="1"/>
  <c r="M109" i="1" s="1"/>
  <c r="M108" i="1" s="1"/>
  <c r="M8" i="1" s="1"/>
  <c r="N133" i="1"/>
  <c r="N132" i="1" s="1"/>
  <c r="N473" i="1"/>
  <c r="N462" i="1" s="1"/>
  <c r="N461" i="1" s="1"/>
  <c r="G86" i="1"/>
  <c r="G13" i="1"/>
  <c r="N86" i="1"/>
  <c r="N37" i="1"/>
  <c r="E18" i="2" a="1"/>
  <c r="E18" i="2" s="1"/>
  <c r="G18" i="2" s="1"/>
  <c r="G133" i="1"/>
  <c r="G132" i="1" s="1"/>
  <c r="N13" i="1"/>
  <c r="N414" i="1"/>
  <c r="N413" i="1" s="1"/>
  <c r="F21" i="2"/>
  <c r="E15" i="2" a="1"/>
  <c r="E15" i="2" s="1"/>
  <c r="G15" i="2" s="1"/>
  <c r="G547" i="1"/>
  <c r="G546" i="1" s="1"/>
  <c r="G545" i="1" s="1"/>
  <c r="G544" i="1" s="1"/>
  <c r="G37" i="1"/>
  <c r="G251" i="1"/>
  <c r="E19" i="2" a="1"/>
  <c r="E19" i="2" s="1"/>
  <c r="E9" i="2" a="1"/>
  <c r="E9" i="2" s="1"/>
  <c r="G9" i="2" s="1"/>
  <c r="G118" i="1"/>
  <c r="G117" i="1" s="1"/>
  <c r="E12" i="2" a="1"/>
  <c r="E12" i="2" s="1"/>
  <c r="G12" i="2" s="1"/>
  <c r="G277" i="1"/>
  <c r="E10" i="2" a="1"/>
  <c r="E10" i="2" s="1"/>
  <c r="G10" i="2" s="1"/>
  <c r="G414" i="1"/>
  <c r="G413" i="1" s="1"/>
  <c r="E13" i="2" a="1"/>
  <c r="E13" i="2" s="1"/>
  <c r="G13" i="2" s="1"/>
  <c r="N547" i="1"/>
  <c r="N546" i="1" s="1"/>
  <c r="N545" i="1" s="1"/>
  <c r="N544" i="1" s="1"/>
  <c r="E16" i="2" a="1"/>
  <c r="E16" i="2" s="1"/>
  <c r="G16" i="2" s="1"/>
  <c r="G462" i="1"/>
  <c r="G461" i="1" s="1"/>
  <c r="G60" i="1"/>
  <c r="N60" i="1"/>
  <c r="G343" i="1"/>
  <c r="G342" i="1" s="1"/>
  <c r="N277" i="1"/>
  <c r="N250" i="1" s="1"/>
  <c r="N343" i="1"/>
  <c r="N342" i="1" s="1"/>
  <c r="G341" i="1" l="1"/>
  <c r="G12" i="1"/>
  <c r="G11" i="1" s="1"/>
  <c r="G10" i="1" s="1"/>
  <c r="G9" i="1" s="1"/>
  <c r="E20" i="2"/>
  <c r="G19" i="2"/>
  <c r="G20" i="2" s="1"/>
  <c r="G14" i="2"/>
  <c r="G17" i="2"/>
  <c r="G11" i="2"/>
  <c r="N12" i="1"/>
  <c r="N11" i="1" s="1"/>
  <c r="N10" i="1" s="1"/>
  <c r="N9" i="1" s="1"/>
  <c r="E17" i="2"/>
  <c r="E11" i="2"/>
  <c r="G250" i="1"/>
  <c r="G116" i="1" s="1"/>
  <c r="E14" i="2"/>
  <c r="N341" i="1"/>
  <c r="N116" i="1"/>
  <c r="G109" i="1" l="1"/>
  <c r="G108" i="1" s="1"/>
  <c r="G8" i="1" s="1"/>
  <c r="G21" i="2"/>
  <c r="N109" i="1"/>
  <c r="N108" i="1" s="1"/>
  <c r="N8" i="1" s="1"/>
  <c r="E21" i="2"/>
  <c r="P5" i="1" l="1"/>
  <c r="P1" i="1" s="1"/>
  <c r="P3" i="1" s="1"/>
  <c r="N5" i="4"/>
  <c r="N1" i="4" s="1"/>
  <c r="N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tc={56069160-C091-401A-8482-A2CE16F54AE0}</author>
    <author>tc={C405D841-BFEB-49D4-8CE3-A2CA2D5830B0}</author>
    <author>tc={7F912369-5A71-4EB4-9D4C-E4ADBBF61267}</author>
    <author>tc={0B88A4B6-047A-4794-AA12-15DD239858C8}</author>
    <author>tc={A86B11F6-5EFB-4814-967F-8DEA5521F9B9}</author>
  </authors>
  <commentList>
    <comment ref="M281" authorId="0" shapeId="0" xr:uid="{56069160-C091-401A-8482-A2CE16F54A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7F912369-5A71-4EB4-9D4C-E4ADBBF61267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A86B11F6-5EFB-4814-967F-8DEA5521F9B9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tc={59A5CF24-4380-45C0-A778-33181D3AD2EA}</author>
    <author>tc={5CCE800D-2907-4D10-B864-DB01BEED39F5}</author>
    <author>tc={B7C01482-A023-43BF-AFD7-25D294AA1C7C}</author>
    <author>tc={DC539060-603F-4A42-A16F-9DC445EF885E}</author>
    <author>tc={0F4842CE-0FAB-48AE-AFF1-AB34FBE9A1BC}</author>
  </authors>
  <commentList>
    <comment ref="M281" authorId="0" shapeId="0" xr:uid="{59A5CF24-4380-45C0-A778-33181D3AD2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5CCE800D-2907-4D10-B864-DB01BEED39F5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B7C01482-A023-43BF-AFD7-25D294AA1C7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DC539060-603F-4A42-A16F-9DC445EF885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0F4842CE-0FAB-48AE-AFF1-AB34FBE9A1B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<sst xmlns="http://schemas.openxmlformats.org/spreadsheetml/2006/main" count="6109" uniqueCount="1004">
  <si>
    <t>KODE</t>
  </si>
  <si>
    <t>URAIAN</t>
  </si>
  <si>
    <t>VOL</t>
  </si>
  <si>
    <t>SATUAN</t>
  </si>
  <si>
    <t>H. SATUAN</t>
  </si>
  <si>
    <t>JUMLAH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</si>
  <si>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</si>
  <si>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</si>
  <si>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</si>
  <si>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</si>
  <si>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</si>
  <si>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</si>
  <si>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</si>
  <si>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</si>
  <si>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</si>
  <si>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</si>
  <si>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</si>
  <si>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</si>
  <si>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</si>
  <si>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</si>
  <si>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</si>
  <si>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</si>
  <si>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</si>
  <si>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</si>
  <si>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</si>
  <si>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</si>
  <si>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</si>
  <si>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</si>
  <si>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</si>
  <si>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</si>
  <si>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</si>
  <si>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</si>
  <si>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</si>
  <si>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</si>
  <si>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</si>
  <si>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</si>
  <si>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</si>
  <si>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</si>
  <si>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</si>
  <si>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</si>
  <si>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</si>
  <si>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</si>
  <si>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</si>
  <si>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</si>
  <si>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</si>
  <si>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</si>
  <si>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</si>
  <si>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</si>
  <si>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</si>
  <si>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</si>
  <si>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</si>
  <si>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</si>
  <si>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</si>
  <si>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</si>
  <si>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</si>
  <si>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</si>
  <si>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</si>
  <si>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</si>
  <si>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</si>
  <si>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</si>
  <si>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</si>
  <si>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</si>
  <si>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</si>
  <si>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</si>
  <si>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</si>
  <si>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</si>
  <si>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</si>
  <si>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</si>
  <si>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</si>
  <si>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</si>
  <si>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</si>
  <si>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</si>
  <si>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</si>
  <si>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</si>
  <si>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</si>
  <si>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</si>
  <si>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</si>
  <si>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</si>
  <si>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</si>
  <si>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</si>
  <si>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</si>
  <si>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</si>
  <si>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</si>
  <si>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</si>
  <si>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</si>
  <si>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</si>
  <si>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</si>
  <si>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</si>
  <si>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</si>
  <si>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</si>
  <si>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</si>
  <si>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</si>
  <si>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</si>
  <si>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</si>
  <si>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</si>
  <si>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</si>
  <si>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</si>
  <si>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</si>
  <si>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</si>
  <si>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</si>
  <si>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</si>
  <si>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</si>
  <si>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</si>
  <si>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</si>
  <si>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</si>
  <si>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</si>
  <si>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</si>
  <si>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</si>
  <si>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</si>
  <si>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</si>
  <si>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</si>
  <si>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</si>
  <si>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</si>
  <si>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</si>
  <si>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</si>
  <si>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</si>
  <si>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</si>
  <si>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</si>
  <si>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</si>
  <si>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</si>
  <si>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</si>
  <si>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</si>
  <si>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</si>
  <si>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</si>
  <si>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</si>
  <si>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</si>
  <si>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</si>
  <si>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</si>
  <si>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</si>
  <si>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</si>
  <si>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</si>
  <si>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</si>
  <si>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</si>
  <si>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</si>
  <si>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</si>
  <si>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</si>
  <si>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</si>
  <si>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</si>
  <si>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</si>
  <si>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</si>
  <si>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</si>
  <si>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</si>
  <si>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</si>
  <si>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</si>
  <si>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</si>
  <si>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</si>
  <si>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</si>
  <si>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</si>
  <si>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</si>
  <si>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</si>
  <si>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</si>
  <si>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</si>
  <si>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</si>
  <si>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</si>
  <si>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</si>
  <si>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</si>
  <si>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</si>
  <si>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</si>
  <si>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</si>
  <si>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</si>
  <si>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</si>
  <si>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</si>
  <si>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</si>
  <si>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</si>
  <si>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</si>
  <si>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</si>
  <si>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</si>
  <si>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</si>
  <si>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</si>
  <si>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</si>
  <si>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</si>
  <si>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</si>
  <si>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</si>
  <si>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</si>
  <si>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</si>
  <si>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</si>
  <si>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</si>
  <si>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</si>
  <si>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</si>
  <si>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</si>
  <si>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</si>
  <si>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</si>
  <si>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</si>
  <si>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</si>
  <si>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</si>
  <si>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</si>
  <si>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</si>
  <si>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</si>
  <si>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</si>
  <si>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</si>
  <si>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</si>
  <si>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</si>
  <si>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</si>
  <si>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</si>
  <si>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</si>
  <si>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</si>
  <si>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</si>
  <si>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</si>
  <si>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</si>
  <si>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</si>
  <si>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</si>
  <si>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</si>
  <si>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</si>
  <si>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</si>
  <si>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</si>
  <si>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</si>
  <si>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</si>
  <si>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</si>
  <si>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</si>
  <si>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</si>
  <si>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</si>
  <si>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</si>
  <si>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</si>
  <si>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</si>
  <si>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</si>
  <si>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</si>
  <si>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</si>
  <si>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</si>
  <si>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</si>
  <si>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</si>
  <si>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</si>
  <si>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</si>
  <si>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</si>
  <si>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</si>
  <si>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</si>
  <si>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</si>
  <si>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</si>
  <si>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</si>
  <si>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</si>
  <si>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</si>
  <si>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</si>
  <si>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</si>
  <si>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</si>
  <si>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</si>
  <si>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</si>
  <si>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</si>
  <si>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</si>
  <si>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</si>
  <si>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</si>
  <si>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</si>
  <si>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</si>
  <si>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</si>
  <si>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</si>
  <si>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</si>
  <si>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</si>
  <si>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</si>
  <si>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</si>
  <si>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</si>
  <si>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</si>
  <si>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</si>
  <si>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</si>
  <si>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</si>
  <si>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</si>
  <si>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</si>
  <si>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</si>
  <si>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</si>
  <si>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</si>
  <si>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</si>
  <si>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</si>
  <si>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</si>
  <si>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</si>
  <si>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</si>
  <si>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</si>
  <si>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</si>
  <si>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</si>
  <si>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</si>
  <si>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</si>
  <si>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</si>
  <si>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</si>
  <si>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</si>
  <si>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</si>
  <si>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</si>
  <si>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</si>
  <si>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</si>
  <si>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</si>
  <si>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</si>
  <si>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</si>
  <si>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</si>
  <si>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</si>
  <si>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</si>
  <si>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</si>
  <si>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</si>
  <si>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</si>
  <si>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</si>
  <si>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</si>
  <si>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</si>
  <si>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</si>
  <si>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</si>
  <si>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</si>
  <si>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</si>
  <si>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</si>
  <si>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</si>
  <si>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</si>
  <si>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</si>
  <si>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</si>
  <si>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</si>
  <si>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</si>
  <si>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</si>
  <si>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</si>
  <si>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</si>
  <si>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</si>
  <si>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</si>
  <si>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</si>
  <si>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</si>
  <si>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</si>
  <si>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</si>
  <si>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</si>
  <si>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</si>
  <si>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</si>
  <si>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</si>
  <si>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</si>
  <si>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</si>
  <si>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</si>
  <si>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</si>
  <si>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</si>
  <si>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</si>
  <si>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</si>
  <si>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</si>
  <si>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</si>
  <si>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</si>
  <si>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</si>
  <si>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</si>
  <si>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</si>
  <si>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</si>
  <si>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</si>
  <si>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</si>
  <si>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</si>
  <si>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</si>
  <si>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</si>
  <si>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</si>
  <si>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</si>
  <si>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</si>
  <si>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</si>
  <si>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</si>
  <si>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</si>
  <si>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</si>
  <si>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</si>
  <si>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</si>
  <si>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</si>
  <si>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</si>
  <si>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</si>
  <si>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</si>
  <si>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</si>
  <si>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</si>
  <si>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</si>
  <si>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</si>
  <si>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</si>
  <si>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</si>
  <si>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</si>
  <si>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</si>
  <si>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</si>
  <si>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</si>
  <si>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</si>
  <si>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</si>
  <si>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</si>
  <si>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</si>
  <si>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</si>
  <si>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</si>
  <si>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</si>
  <si>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</si>
  <si>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</si>
  <si>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</si>
  <si>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</si>
  <si>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</si>
  <si>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</si>
  <si>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</si>
  <si>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</si>
  <si>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</si>
  <si>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</si>
  <si>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</si>
  <si>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</si>
  <si>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</si>
  <si>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</si>
  <si>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</si>
  <si>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</si>
  <si>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</si>
  <si>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</si>
  <si>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</si>
  <si>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</si>
  <si>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</si>
  <si>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</si>
  <si>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</si>
  <si>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</si>
  <si>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</si>
  <si>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</si>
  <si>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</si>
  <si>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</si>
  <si>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</si>
  <si>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</si>
  <si>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</si>
  <si>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</si>
  <si>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</si>
  <si>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</si>
  <si>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</si>
  <si>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</si>
  <si>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</si>
  <si>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</si>
  <si>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</si>
  <si>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</si>
  <si>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</si>
  <si>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</si>
  <si>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</si>
  <si>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</si>
  <si>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</si>
  <si>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</si>
  <si>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</si>
  <si>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</si>
  <si>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</si>
  <si>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</si>
  <si>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</si>
  <si>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</si>
  <si>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</si>
  <si>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</si>
  <si>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</si>
  <si>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</si>
  <si>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</si>
  <si>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</si>
  <si>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</si>
  <si>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</si>
  <si>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</si>
  <si>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</si>
  <si>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</si>
  <si>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</si>
  <si>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</si>
  <si>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</si>
  <si>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</si>
  <si>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</si>
  <si>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</si>
  <si>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</si>
  <si>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</si>
  <si>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</si>
  <si>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</si>
  <si>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</si>
  <si>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</si>
  <si>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</si>
  <si>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</si>
  <si>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</si>
  <si>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</si>
  <si>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</si>
  <si>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</si>
  <si>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</si>
  <si>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</si>
  <si>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</si>
  <si>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</si>
  <si>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</si>
  <si>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</si>
  <si>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</si>
  <si>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</si>
  <si>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</si>
  <si>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</si>
  <si>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</si>
  <si>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</si>
  <si>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</si>
  <si>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</si>
  <si>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</si>
  <si>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</si>
  <si>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</si>
  <si>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</si>
  <si>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</si>
  <si>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</si>
  <si>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</si>
  <si>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</si>
  <si>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</si>
  <si>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</si>
  <si>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</si>
  <si>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</si>
  <si>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</si>
  <si>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</si>
  <si>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</si>
  <si>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</si>
  <si>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</si>
  <si>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</si>
  <si>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</si>
  <si>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</si>
  <si>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</si>
  <si>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</si>
  <si>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</si>
  <si>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</si>
  <si>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</si>
  <si>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</si>
  <si>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</si>
  <si>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</si>
  <si>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</si>
  <si>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</si>
  <si>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</si>
  <si>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</si>
  <si>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</si>
  <si>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</si>
  <si>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</si>
  <si>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</si>
  <si>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</si>
  <si>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</si>
  <si>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</si>
  <si>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</si>
  <si>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</si>
  <si>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</si>
  <si>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</si>
  <si>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</si>
  <si>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</si>
  <si>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</si>
  <si>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</si>
  <si>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</si>
  <si>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</si>
  <si>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</si>
  <si>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</si>
  <si>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</si>
  <si>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</si>
  <si>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</si>
  <si>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</si>
  <si>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</si>
  <si>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</si>
  <si>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</si>
  <si>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</si>
  <si>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</si>
  <si>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</si>
  <si>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</si>
  <si>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</si>
  <si>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</si>
  <si>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</si>
  <si>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</si>
  <si>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</si>
  <si>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</si>
  <si>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</si>
  <si>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521211</t>
  </si>
  <si>
    <t>521219</t>
  </si>
  <si>
    <t>524111</t>
  </si>
  <si>
    <t>Dr. Bambang Suprakto, A.Pi, S.Pi, MT</t>
  </si>
  <si>
    <t>NIP 19630602 198802 1 001</t>
  </si>
  <si>
    <t>522151</t>
  </si>
  <si>
    <t>524119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</si>
  <si>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</si>
  <si>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</si>
  <si>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</si>
  <si>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</si>
  <si>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</si>
  <si>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</si>
  <si>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</si>
  <si>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</si>
  <si>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</si>
  <si>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</si>
  <si>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</si>
  <si>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</si>
  <si>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</si>
  <si>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</si>
  <si>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</si>
  <si>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</si>
  <si>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</si>
  <si>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</si>
  <si>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</si>
  <si>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</si>
  <si>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</si>
  <si>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</si>
  <si>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</si>
  <si>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</si>
  <si>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</si>
  <si>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</si>
  <si>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</si>
  <si>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</si>
  <si>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</si>
  <si>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</si>
  <si>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</si>
  <si>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</si>
  <si>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</si>
  <si>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</si>
  <si>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</si>
  <si>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</si>
  <si>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</si>
  <si>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</si>
  <si>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</si>
  <si>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</si>
  <si>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</si>
  <si>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</si>
  <si>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</si>
  <si>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</si>
  <si>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</si>
  <si>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</si>
  <si>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</si>
  <si>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</si>
  <si>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</si>
  <si>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</si>
  <si>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</si>
  <si>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</si>
  <si>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</si>
  <si>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</si>
  <si>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</si>
  <si>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</si>
  <si>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</si>
  <si>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</si>
  <si>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</si>
  <si>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</si>
  <si>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</si>
  <si>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</si>
  <si>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</si>
  <si>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</si>
  <si>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</si>
  <si>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</si>
  <si>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</si>
  <si>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</si>
  <si>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</si>
  <si>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</si>
  <si>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</si>
  <si>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</si>
  <si>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</si>
  <si>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</si>
  <si>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</si>
  <si>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</si>
  <si>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</si>
  <si>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</si>
  <si>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</si>
  <si>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</si>
  <si>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</si>
  <si>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</si>
  <si>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</si>
  <si>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</si>
  <si>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</si>
  <si>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</si>
  <si>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</si>
  <si>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</si>
  <si>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</si>
  <si>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</si>
  <si>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</si>
  <si>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</si>
  <si>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</si>
  <si>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</si>
  <si>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</si>
  <si>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</si>
  <si>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</si>
  <si>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</si>
  <si>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</si>
  <si>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</si>
  <si>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</si>
  <si>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</si>
  <si>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</si>
  <si>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</si>
  <si>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</si>
  <si>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</si>
  <si>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</si>
  <si>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</si>
  <si>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</si>
  <si>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</si>
  <si>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</si>
  <si>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</si>
  <si>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</si>
  <si>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</si>
  <si>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</si>
  <si>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</si>
  <si>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</si>
  <si>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</si>
  <si>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</si>
  <si>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</si>
  <si>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</si>
  <si>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</si>
  <si>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</si>
  <si>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</si>
  <si>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</si>
  <si>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</si>
  <si>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</si>
  <si>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</si>
  <si>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</si>
  <si>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</si>
  <si>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</si>
  <si>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</si>
  <si>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</si>
  <si>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</si>
  <si>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</si>
  <si>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</si>
  <si>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</si>
  <si>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</si>
  <si>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</si>
  <si>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</si>
  <si>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</si>
  <si>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</si>
  <si>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</si>
  <si>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</si>
  <si>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</si>
  <si>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</si>
  <si>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</si>
  <si>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</si>
  <si>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</si>
  <si>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</si>
  <si>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</si>
  <si>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</si>
  <si>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</si>
  <si>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</si>
  <si>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</si>
  <si>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</si>
  <si>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</si>
  <si>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</si>
  <si>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</si>
  <si>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</si>
  <si>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</si>
  <si>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</si>
  <si>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</si>
  <si>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</si>
  <si>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</si>
  <si>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</si>
  <si>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</si>
  <si>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</si>
  <si>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</si>
  <si>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</si>
  <si>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</si>
  <si>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</si>
  <si>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</si>
  <si>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</si>
  <si>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</si>
  <si>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</si>
  <si>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</si>
  <si>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</si>
  <si>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</si>
  <si>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</si>
  <si>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</si>
  <si>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</si>
  <si>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</si>
  <si>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</si>
  <si>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</si>
  <si>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</si>
  <si>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</si>
  <si>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</si>
  <si>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</si>
  <si>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</si>
  <si>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</si>
  <si>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</si>
  <si>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</si>
  <si>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</si>
  <si>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</si>
  <si>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</si>
  <si>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</si>
  <si>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</si>
  <si>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</si>
  <si>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</si>
  <si>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</si>
  <si>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</si>
  <si>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</si>
  <si>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</si>
  <si>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</si>
  <si>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</si>
  <si>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</si>
  <si>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</si>
  <si>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</si>
  <si>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</si>
  <si>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</si>
  <si>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</si>
  <si>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</si>
  <si>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</si>
  <si>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</si>
  <si>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</si>
  <si>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</si>
  <si>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</si>
  <si>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</si>
  <si>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</si>
  <si>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</si>
  <si>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</si>
  <si>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</si>
  <si>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</si>
  <si>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</si>
  <si>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</si>
  <si>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</si>
  <si>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</si>
  <si>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</si>
  <si>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</si>
  <si>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</si>
  <si>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</si>
  <si>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</si>
  <si>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</si>
  <si>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</si>
  <si>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</si>
  <si>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</si>
  <si>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</si>
  <si>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</si>
  <si>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</si>
  <si>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</si>
  <si>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</si>
  <si>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</si>
  <si>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</si>
  <si>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</si>
  <si>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</si>
  <si>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</si>
  <si>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</si>
  <si>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</si>
  <si>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</si>
  <si>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</si>
  <si>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</si>
  <si>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</si>
  <si>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</si>
  <si>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</si>
  <si>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</si>
  <si>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</si>
  <si>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</si>
  <si>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</si>
  <si>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</si>
  <si>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</si>
  <si>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</si>
  <si>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</si>
  <si>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</si>
  <si>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</si>
  <si>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</si>
  <si>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</si>
  <si>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</si>
  <si>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</si>
  <si>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</si>
  <si>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</si>
  <si>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</si>
  <si>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</si>
  <si>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</si>
  <si>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</si>
  <si>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</si>
  <si>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</si>
  <si>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</si>
  <si>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</si>
  <si>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</si>
  <si>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</si>
  <si>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</si>
  <si>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</si>
  <si>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</si>
  <si>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</si>
  <si>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</si>
  <si>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</si>
  <si>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</si>
  <si>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</si>
  <si>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</si>
  <si>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</si>
  <si>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</si>
  <si>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</si>
  <si>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</si>
  <si>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</si>
  <si>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</si>
  <si>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</si>
  <si>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</si>
  <si>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</si>
  <si>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</si>
  <si>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</si>
  <si>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</si>
  <si>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</si>
  <si>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</si>
  <si>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</si>
  <si>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</si>
  <si>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</si>
  <si>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</si>
  <si>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</si>
  <si>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</si>
  <si>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</si>
  <si>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</si>
  <si>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</si>
  <si>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</si>
  <si>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</si>
  <si>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</si>
  <si>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</si>
  <si>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</si>
  <si>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</si>
  <si>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</si>
  <si>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</si>
  <si>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</si>
  <si>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</si>
  <si>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</si>
  <si>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</si>
  <si>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</si>
  <si>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</si>
  <si>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</si>
  <si>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</si>
  <si>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</si>
  <si>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</si>
  <si>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</si>
  <si>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</si>
  <si>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</si>
  <si>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</si>
  <si>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</si>
  <si>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</si>
  <si>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</si>
  <si>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</si>
  <si>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</si>
  <si>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</si>
  <si>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</si>
  <si>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</si>
  <si>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</si>
  <si>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</si>
  <si>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</si>
  <si>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</si>
  <si>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</si>
  <si>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</si>
  <si>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</si>
  <si>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</si>
  <si>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</si>
  <si>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</si>
  <si>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</si>
  <si>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</si>
  <si>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</si>
  <si>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</si>
  <si>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</si>
  <si>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</si>
  <si>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</si>
  <si>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</si>
  <si>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</si>
  <si>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</si>
  <si>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</si>
  <si>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</si>
  <si>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</si>
  <si>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</si>
  <si>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</si>
  <si>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</si>
  <si>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</si>
  <si>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</si>
  <si>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</si>
  <si>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</si>
  <si>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</si>
  <si>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</si>
  <si>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</si>
  <si>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</si>
  <si>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</si>
  <si>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</si>
  <si>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</si>
  <si>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</si>
  <si>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</si>
  <si>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</si>
  <si>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</si>
  <si>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</si>
  <si>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</si>
  <si>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</si>
  <si>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</si>
  <si>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</si>
  <si>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</si>
  <si>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</si>
  <si>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</si>
  <si>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</si>
  <si>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</si>
  <si>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</si>
  <si>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</si>
  <si>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</si>
  <si>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</si>
  <si>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</si>
  <si>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</si>
  <si>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</si>
  <si>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</si>
  <si>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</si>
  <si>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</si>
  <si>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</si>
  <si>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</si>
  <si>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</si>
  <si>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</si>
  <si>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</si>
  <si>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</si>
  <si>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</si>
  <si>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</si>
  <si>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</si>
  <si>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</si>
  <si>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</si>
  <si>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</si>
  <si>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</si>
  <si>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Jakarta,        Januari 2023</t>
  </si>
  <si>
    <t>Pagu</t>
  </si>
  <si>
    <t>Semula</t>
  </si>
  <si>
    <t>Menjadi</t>
  </si>
  <si>
    <t>Matrik Semula Menjadi</t>
  </si>
  <si>
    <t>Kegiatan Pusat Pendidikan KP</t>
  </si>
  <si>
    <t>+/-</t>
  </si>
  <si>
    <t>Rekapitulasi Usulan Revisi Anggaran</t>
  </si>
  <si>
    <t>Status Revisi</t>
  </si>
  <si>
    <t>01 - Dukungan Kegiatan Pengembangan Kelembagaan</t>
  </si>
  <si>
    <t>Belanja Perjalanan Dinas Paket Meeting Dalam Kota</t>
  </si>
  <si>
    <t>01 - Paket Fullboard Meeting (35 Org X 2 Hari)</t>
  </si>
  <si>
    <t>02 - Perjalanan Fullboard Meeting</t>
  </si>
  <si>
    <t>J</t>
  </si>
  <si>
    <t>Pembelajaran Digital</t>
  </si>
  <si>
    <t>01 - Perjalanan Pembelajaran Digital</t>
  </si>
  <si>
    <t>01 - Langganan biaya Aplikasi</t>
  </si>
  <si>
    <t>01 - Perjalanan Pembinaan Pimpinan</t>
  </si>
  <si>
    <t>02 - Perjalanan Koordinasi dan Pendampingan Pimpinan</t>
  </si>
  <si>
    <t>01 - Perjalanan Pengelolaan Kearsipan dan Tata Naskah Dinas</t>
  </si>
  <si>
    <t>02 - Perjalanan Dukungan WBK Satuan Pendidikan KP (5 Lokasi x 3 Kali)</t>
  </si>
  <si>
    <t>K</t>
  </si>
  <si>
    <t>Jiwa Korsa Pegawai Pusdik KP</t>
  </si>
  <si>
    <t>01 - Perlengkapan Peserta</t>
  </si>
  <si>
    <t>01 - Jasa Pandu Jiwa Korsa</t>
  </si>
  <si>
    <t>01 - Perjalanan  Survey Lokasi Jiwa Korsa Pusdik KP</t>
  </si>
  <si>
    <t>01 - Paket Fullboard Meeting (65 Org X 1 Hari)</t>
  </si>
  <si>
    <t>02 - Uang Harian Fullboard Meeting (65 orang x 2 Hari)</t>
  </si>
  <si>
    <t>06 - Pencetakan/Publikasi (Buku Kerja, Kalender, Buku)</t>
  </si>
  <si>
    <t>03 - Pramubakti (12 org x 13 bulan)</t>
  </si>
  <si>
    <t>04 - Pengemudi (1 org x 13 bulan)</t>
  </si>
  <si>
    <t>01 - Masker, hand sanitizer (58 peg x 12 bln)</t>
  </si>
  <si>
    <t>Vol</t>
  </si>
  <si>
    <t>Revisi versi 1</t>
  </si>
  <si>
    <t>H.Satuan</t>
  </si>
  <si>
    <t>Data Awal</t>
  </si>
  <si>
    <t>Vol1</t>
  </si>
  <si>
    <t>H. Satuan1</t>
  </si>
  <si>
    <t>Revisi versi 2</t>
  </si>
  <si>
    <t>Vol2</t>
  </si>
  <si>
    <t>H. Satuan2</t>
  </si>
  <si>
    <t>Penyusunan Anggaran Pusat Pendidikan KP</t>
  </si>
  <si>
    <t>Langganan Zoom</t>
  </si>
  <si>
    <t>Jumlah Akun</t>
  </si>
  <si>
    <t>Langganan/Tahun</t>
  </si>
  <si>
    <t>100 Participants</t>
  </si>
  <si>
    <t>500 Participants</t>
  </si>
  <si>
    <t>$150</t>
  </si>
  <si>
    <t>$750</t>
  </si>
  <si>
    <t>Kurs rupiah : 16.000</t>
  </si>
  <si>
    <t>R</t>
  </si>
  <si>
    <t>S</t>
  </si>
  <si>
    <t>Usulan Revisi</t>
  </si>
  <si>
    <t>Selisih</t>
  </si>
  <si>
    <t>Estimasi pergeseran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</si>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</sst>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_-;_-@"/>
    <numFmt numFmtId="165" formatCode="#,##0_ ;[Red]\-#,##0\ "/>
    <numFmt numFmtId="166" formatCode="_-* #,##0.00_-;\-* #,##0.00_-;_-* &quot;-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sz val="10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DDEBF7"/>
        <bgColor rgb="FFDDEBF7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23" fillId="0" borderId="0"/>
    <xf numFmtId="41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4" fillId="0" borderId="0"/>
    <xf numFmtId="43" fontId="23" fillId="0" borderId="0" applyFont="0" applyFill="0" applyBorder="0" applyAlignment="0" applyProtection="0"/>
    <xf numFmtId="0" fontId="18" fillId="0" borderId="0"/>
  </cellStyleXfs>
  <cellXfs count="303">
    <xf numFmtId="0" fontId="0" fillId="0" borderId="0" xfId="0"/>
    <xf numFmtId="0" fontId="2" fillId="0" borderId="0" xfId="1" applyFont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5" borderId="13" xfId="1" applyFont="1" applyFill="1" applyBorder="1" applyAlignment="1">
      <alignment horizontal="center" vertical="top"/>
    </xf>
    <xf numFmtId="0" fontId="12" fillId="5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2" fillId="0" borderId="0" xfId="0" applyFont="1"/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9" xfId="1" applyFont="1" applyBorder="1" applyAlignment="1">
      <alignment horizontal="center"/>
    </xf>
    <xf numFmtId="0" fontId="15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0" fontId="18" fillId="0" borderId="0" xfId="1" applyFont="1" applyAlignment="1">
      <alignment vertical="top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0" fontId="12" fillId="5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5" fillId="9" borderId="6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/>
    </xf>
    <xf numFmtId="164" fontId="5" fillId="9" borderId="7" xfId="1" applyNumberFormat="1" applyFont="1" applyFill="1" applyBorder="1" applyAlignment="1">
      <alignment horizontal="center" vertical="center"/>
    </xf>
    <xf numFmtId="164" fontId="5" fillId="9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17" fillId="0" borderId="21" xfId="1" applyNumberFormat="1" applyFont="1" applyBorder="1" applyAlignment="1">
      <alignment horizontal="center" vertical="top"/>
    </xf>
    <xf numFmtId="1" fontId="17" fillId="0" borderId="3" xfId="1" applyNumberFormat="1" applyFont="1" applyBorder="1" applyAlignment="1">
      <alignment horizontal="center" vertical="top"/>
    </xf>
    <xf numFmtId="0" fontId="17" fillId="0" borderId="3" xfId="1" applyFont="1" applyBorder="1" applyAlignment="1">
      <alignment horizontal="center" vertical="top"/>
    </xf>
    <xf numFmtId="1" fontId="17" fillId="0" borderId="22" xfId="1" applyNumberFormat="1" applyFont="1" applyBorder="1" applyAlignment="1">
      <alignment horizontal="center" vertical="top"/>
    </xf>
    <xf numFmtId="0" fontId="7" fillId="0" borderId="16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23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0" borderId="10" xfId="1" applyFont="1" applyFill="1" applyBorder="1" applyAlignment="1">
      <alignment horizontal="center" vertical="top"/>
    </xf>
    <xf numFmtId="0" fontId="9" fillId="10" borderId="10" xfId="1" applyFont="1" applyFill="1" applyBorder="1" applyAlignment="1">
      <alignment vertical="top" wrapText="1"/>
    </xf>
    <xf numFmtId="164" fontId="9" fillId="10" borderId="10" xfId="1" applyNumberFormat="1" applyFont="1" applyFill="1" applyBorder="1" applyAlignment="1">
      <alignment vertical="top"/>
    </xf>
    <xf numFmtId="0" fontId="8" fillId="11" borderId="10" xfId="1" applyFont="1" applyFill="1" applyBorder="1" applyAlignment="1">
      <alignment horizontal="center" vertical="top"/>
    </xf>
    <xf numFmtId="0" fontId="8" fillId="11" borderId="10" xfId="1" applyFont="1" applyFill="1" applyBorder="1" applyAlignment="1">
      <alignment vertical="top" wrapText="1"/>
    </xf>
    <xf numFmtId="164" fontId="8" fillId="11" borderId="10" xfId="1" applyNumberFormat="1" applyFont="1" applyFill="1" applyBorder="1" applyAlignment="1">
      <alignment vertical="top"/>
    </xf>
    <xf numFmtId="0" fontId="9" fillId="4" borderId="10" xfId="1" applyFont="1" applyFill="1" applyBorder="1" applyAlignment="1">
      <alignment horizontal="center" vertical="top"/>
    </xf>
    <xf numFmtId="0" fontId="9" fillId="4" borderId="10" xfId="1" applyFont="1" applyFill="1" applyBorder="1" applyAlignment="1">
      <alignment vertical="top" wrapText="1"/>
    </xf>
    <xf numFmtId="164" fontId="9" fillId="4" borderId="10" xfId="1" applyNumberFormat="1" applyFont="1" applyFill="1" applyBorder="1" applyAlignment="1">
      <alignment vertical="top"/>
    </xf>
    <xf numFmtId="0" fontId="8" fillId="12" borderId="10" xfId="1" applyFont="1" applyFill="1" applyBorder="1" applyAlignment="1">
      <alignment horizontal="center" vertical="top"/>
    </xf>
    <xf numFmtId="0" fontId="8" fillId="12" borderId="10" xfId="1" applyFont="1" applyFill="1" applyBorder="1" applyAlignment="1">
      <alignment vertical="top" wrapText="1"/>
    </xf>
    <xf numFmtId="164" fontId="8" fillId="12" borderId="10" xfId="1" applyNumberFormat="1" applyFont="1" applyFill="1" applyBorder="1" applyAlignment="1">
      <alignment vertical="top"/>
    </xf>
    <xf numFmtId="0" fontId="8" fillId="13" borderId="10" xfId="1" applyFont="1" applyFill="1" applyBorder="1" applyAlignment="1">
      <alignment horizontal="center" vertical="top"/>
    </xf>
    <xf numFmtId="0" fontId="8" fillId="13" borderId="10" xfId="1" applyFont="1" applyFill="1" applyBorder="1" applyAlignment="1">
      <alignment vertical="top" wrapText="1"/>
    </xf>
    <xf numFmtId="164" fontId="8" fillId="13" borderId="10" xfId="1" applyNumberFormat="1" applyFont="1" applyFill="1" applyBorder="1" applyAlignment="1">
      <alignment vertical="top"/>
    </xf>
    <xf numFmtId="0" fontId="18" fillId="0" borderId="10" xfId="1" applyFont="1" applyBorder="1" applyAlignment="1">
      <alignment horizontal="center" vertical="top"/>
    </xf>
    <xf numFmtId="0" fontId="18" fillId="0" borderId="10" xfId="1" applyFont="1" applyBorder="1" applyAlignment="1">
      <alignment vertical="top" wrapText="1"/>
    </xf>
    <xf numFmtId="164" fontId="18" fillId="0" borderId="10" xfId="1" applyNumberFormat="1" applyFont="1" applyBorder="1" applyAlignment="1">
      <alignment vertical="top"/>
    </xf>
    <xf numFmtId="0" fontId="8" fillId="14" borderId="10" xfId="1" applyFont="1" applyFill="1" applyBorder="1" applyAlignment="1">
      <alignment horizontal="center" vertical="top"/>
    </xf>
    <xf numFmtId="0" fontId="8" fillId="14" borderId="10" xfId="1" applyFont="1" applyFill="1" applyBorder="1" applyAlignment="1">
      <alignment vertical="top" wrapText="1"/>
    </xf>
    <xf numFmtId="164" fontId="8" fillId="14" borderId="10" xfId="1" applyNumberFormat="1" applyFont="1" applyFill="1" applyBorder="1" applyAlignment="1">
      <alignment vertical="top"/>
    </xf>
    <xf numFmtId="0" fontId="8" fillId="15" borderId="10" xfId="1" applyFont="1" applyFill="1" applyBorder="1" applyAlignment="1">
      <alignment horizontal="center" vertical="top"/>
    </xf>
    <xf numFmtId="0" fontId="8" fillId="15" borderId="10" xfId="1" applyFont="1" applyFill="1" applyBorder="1" applyAlignment="1">
      <alignment vertical="top" wrapText="1"/>
    </xf>
    <xf numFmtId="164" fontId="8" fillId="15" borderId="10" xfId="1" applyNumberFormat="1" applyFont="1" applyFill="1" applyBorder="1" applyAlignment="1">
      <alignment vertical="top"/>
    </xf>
    <xf numFmtId="0" fontId="8" fillId="16" borderId="10" xfId="1" applyFont="1" applyFill="1" applyBorder="1" applyAlignment="1">
      <alignment horizontal="center" vertical="top"/>
    </xf>
    <xf numFmtId="0" fontId="8" fillId="16" borderId="10" xfId="1" applyFont="1" applyFill="1" applyBorder="1" applyAlignment="1">
      <alignment vertical="top" wrapText="1"/>
    </xf>
    <xf numFmtId="164" fontId="8" fillId="16" borderId="10" xfId="1" applyNumberFormat="1" applyFont="1" applyFill="1" applyBorder="1" applyAlignment="1">
      <alignment vertical="top"/>
    </xf>
    <xf numFmtId="0" fontId="9" fillId="17" borderId="10" xfId="1" applyFont="1" applyFill="1" applyBorder="1" applyAlignment="1">
      <alignment horizontal="center" vertical="top"/>
    </xf>
    <xf numFmtId="0" fontId="9" fillId="17" borderId="10" xfId="1" applyFont="1" applyFill="1" applyBorder="1" applyAlignment="1">
      <alignment vertical="top" wrapText="1"/>
    </xf>
    <xf numFmtId="164" fontId="9" fillId="17" borderId="10" xfId="1" applyNumberFormat="1" applyFont="1" applyFill="1" applyBorder="1" applyAlignment="1">
      <alignment vertical="top"/>
    </xf>
    <xf numFmtId="0" fontId="8" fillId="18" borderId="10" xfId="1" applyFont="1" applyFill="1" applyBorder="1" applyAlignment="1">
      <alignment horizontal="center" vertical="top"/>
    </xf>
    <xf numFmtId="0" fontId="8" fillId="18" borderId="10" xfId="1" applyFont="1" applyFill="1" applyBorder="1" applyAlignment="1">
      <alignment vertical="top" wrapText="1"/>
    </xf>
    <xf numFmtId="164" fontId="8" fillId="18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8" borderId="10" xfId="1" applyFont="1" applyFill="1" applyBorder="1" applyAlignment="1">
      <alignment horizontal="center" vertical="top"/>
    </xf>
    <xf numFmtId="0" fontId="8" fillId="8" borderId="10" xfId="1" applyFont="1" applyFill="1" applyBorder="1" applyAlignment="1">
      <alignment vertical="top" wrapText="1"/>
    </xf>
    <xf numFmtId="164" fontId="8" fillId="8" borderId="10" xfId="1" applyNumberFormat="1" applyFont="1" applyFill="1" applyBorder="1" applyAlignment="1">
      <alignment vertical="top"/>
    </xf>
    <xf numFmtId="0" fontId="9" fillId="20" borderId="10" xfId="1" applyFont="1" applyFill="1" applyBorder="1" applyAlignment="1">
      <alignment horizontal="center" vertical="top"/>
    </xf>
    <xf numFmtId="0" fontId="9" fillId="20" borderId="10" xfId="1" applyFont="1" applyFill="1" applyBorder="1" applyAlignment="1">
      <alignment vertical="top" wrapText="1"/>
    </xf>
    <xf numFmtId="164" fontId="9" fillId="20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9" fillId="22" borderId="10" xfId="1" applyFont="1" applyFill="1" applyBorder="1" applyAlignment="1">
      <alignment horizontal="center" vertical="top"/>
    </xf>
    <xf numFmtId="0" fontId="9" fillId="22" borderId="10" xfId="1" applyFont="1" applyFill="1" applyBorder="1" applyAlignment="1">
      <alignment vertical="top" wrapText="1"/>
    </xf>
    <xf numFmtId="164" fontId="9" fillId="22" borderId="10" xfId="1" applyNumberFormat="1" applyFont="1" applyFill="1" applyBorder="1" applyAlignment="1">
      <alignment vertical="top"/>
    </xf>
    <xf numFmtId="0" fontId="9" fillId="23" borderId="10" xfId="1" applyFont="1" applyFill="1" applyBorder="1" applyAlignment="1">
      <alignment horizontal="center" vertical="top"/>
    </xf>
    <xf numFmtId="0" fontId="9" fillId="23" borderId="10" xfId="1" applyFont="1" applyFill="1" applyBorder="1" applyAlignment="1">
      <alignment vertical="top" wrapText="1"/>
    </xf>
    <xf numFmtId="164" fontId="9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9" fillId="25" borderId="10" xfId="1" applyFont="1" applyFill="1" applyBorder="1" applyAlignment="1">
      <alignment horizontal="center" vertical="top"/>
    </xf>
    <xf numFmtId="0" fontId="9" fillId="25" borderId="10" xfId="1" applyFont="1" applyFill="1" applyBorder="1" applyAlignment="1">
      <alignment vertical="top" wrapText="1"/>
    </xf>
    <xf numFmtId="164" fontId="9" fillId="25" borderId="10" xfId="1" applyNumberFormat="1" applyFont="1" applyFill="1" applyBorder="1" applyAlignment="1">
      <alignment vertical="top"/>
    </xf>
    <xf numFmtId="0" fontId="8" fillId="26" borderId="10" xfId="1" applyFont="1" applyFill="1" applyBorder="1" applyAlignment="1">
      <alignment horizontal="center" vertical="top"/>
    </xf>
    <xf numFmtId="0" fontId="8" fillId="26" borderId="10" xfId="1" applyFont="1" applyFill="1" applyBorder="1" applyAlignment="1">
      <alignment vertical="top" wrapText="1"/>
    </xf>
    <xf numFmtId="164" fontId="8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8" fillId="28" borderId="10" xfId="1" applyFont="1" applyFill="1" applyBorder="1" applyAlignment="1">
      <alignment horizontal="center" vertical="top"/>
    </xf>
    <xf numFmtId="0" fontId="8" fillId="28" borderId="10" xfId="1" applyFont="1" applyFill="1" applyBorder="1" applyAlignment="1">
      <alignment vertical="top" wrapText="1"/>
    </xf>
    <xf numFmtId="164" fontId="8" fillId="28" borderId="10" xfId="1" applyNumberFormat="1" applyFont="1" applyFill="1" applyBorder="1" applyAlignment="1">
      <alignment vertical="top"/>
    </xf>
    <xf numFmtId="0" fontId="8" fillId="29" borderId="10" xfId="1" applyFont="1" applyFill="1" applyBorder="1" applyAlignment="1">
      <alignment horizontal="center" vertical="top"/>
    </xf>
    <xf numFmtId="0" fontId="8" fillId="29" borderId="10" xfId="1" applyFont="1" applyFill="1" applyBorder="1" applyAlignment="1">
      <alignment vertical="top" wrapText="1"/>
    </xf>
    <xf numFmtId="164" fontId="8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19" fillId="17" borderId="10" xfId="0" applyFont="1" applyFill="1" applyBorder="1"/>
    <xf numFmtId="0" fontId="19" fillId="17" borderId="10" xfId="0" applyFont="1" applyFill="1" applyBorder="1" applyAlignment="1">
      <alignment horizontal="center"/>
    </xf>
    <xf numFmtId="41" fontId="19" fillId="17" borderId="10" xfId="2" applyFont="1" applyFill="1" applyBorder="1"/>
    <xf numFmtId="0" fontId="18" fillId="0" borderId="10" xfId="1" applyFont="1" applyBorder="1" applyAlignment="1">
      <alignment horizontal="center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8" fillId="32" borderId="10" xfId="1" applyFont="1" applyFill="1" applyBorder="1" applyAlignment="1">
      <alignment horizontal="center" vertical="top"/>
    </xf>
    <xf numFmtId="0" fontId="8" fillId="32" borderId="10" xfId="1" applyFont="1" applyFill="1" applyBorder="1" applyAlignment="1">
      <alignment vertical="top" wrapText="1"/>
    </xf>
    <xf numFmtId="164" fontId="8" fillId="32" borderId="10" xfId="1" applyNumberFormat="1" applyFont="1" applyFill="1" applyBorder="1" applyAlignment="1">
      <alignment vertical="top"/>
    </xf>
    <xf numFmtId="0" fontId="9" fillId="33" borderId="10" xfId="1" applyFont="1" applyFill="1" applyBorder="1" applyAlignment="1">
      <alignment horizontal="center" vertical="top"/>
    </xf>
    <xf numFmtId="0" fontId="9" fillId="33" borderId="10" xfId="1" applyFont="1" applyFill="1" applyBorder="1" applyAlignment="1">
      <alignment vertical="top" wrapText="1"/>
    </xf>
    <xf numFmtId="164" fontId="9" fillId="33" borderId="10" xfId="1" applyNumberFormat="1" applyFont="1" applyFill="1" applyBorder="1" applyAlignment="1">
      <alignment vertical="top"/>
    </xf>
    <xf numFmtId="0" fontId="8" fillId="34" borderId="10" xfId="1" applyFont="1" applyFill="1" applyBorder="1" applyAlignment="1">
      <alignment horizontal="center" vertical="top"/>
    </xf>
    <xf numFmtId="0" fontId="8" fillId="34" borderId="10" xfId="1" applyFont="1" applyFill="1" applyBorder="1" applyAlignment="1">
      <alignment vertical="top" wrapText="1"/>
    </xf>
    <xf numFmtId="164" fontId="8" fillId="34" borderId="10" xfId="1" applyNumberFormat="1" applyFont="1" applyFill="1" applyBorder="1" applyAlignment="1">
      <alignment vertical="top"/>
    </xf>
    <xf numFmtId="0" fontId="13" fillId="0" borderId="10" xfId="1" applyFont="1" applyBorder="1" applyAlignment="1">
      <alignment horizontal="center" vertical="top"/>
    </xf>
    <xf numFmtId="0" fontId="12" fillId="14" borderId="10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center"/>
    </xf>
    <xf numFmtId="41" fontId="12" fillId="7" borderId="10" xfId="2" applyFont="1" applyFill="1" applyBorder="1" applyAlignment="1">
      <alignment vertical="center"/>
    </xf>
    <xf numFmtId="41" fontId="12" fillId="5" borderId="10" xfId="2" applyFont="1" applyFill="1" applyBorder="1" applyAlignment="1">
      <alignment vertical="center"/>
    </xf>
    <xf numFmtId="0" fontId="5" fillId="0" borderId="0" xfId="0" applyFont="1" applyAlignment="1">
      <alignment horizontal="left"/>
    </xf>
    <xf numFmtId="164" fontId="5" fillId="9" borderId="9" xfId="1" applyNumberFormat="1" applyFont="1" applyFill="1" applyBorder="1" applyAlignment="1">
      <alignment horizontal="center" vertical="center"/>
    </xf>
    <xf numFmtId="1" fontId="17" fillId="0" borderId="5" xfId="1" applyNumberFormat="1" applyFont="1" applyBorder="1" applyAlignment="1">
      <alignment horizontal="center" vertical="top"/>
    </xf>
    <xf numFmtId="164" fontId="7" fillId="0" borderId="27" xfId="1" applyNumberFormat="1" applyFont="1" applyBorder="1" applyAlignment="1">
      <alignment vertical="top"/>
    </xf>
    <xf numFmtId="164" fontId="9" fillId="2" borderId="15" xfId="1" applyNumberFormat="1" applyFont="1" applyFill="1" applyBorder="1" applyAlignment="1">
      <alignment vertical="top"/>
    </xf>
    <xf numFmtId="164" fontId="8" fillId="3" borderId="15" xfId="1" applyNumberFormat="1" applyFont="1" applyFill="1" applyBorder="1" applyAlignment="1">
      <alignment vertical="top"/>
    </xf>
    <xf numFmtId="164" fontId="9" fillId="10" borderId="15" xfId="1" applyNumberFormat="1" applyFont="1" applyFill="1" applyBorder="1" applyAlignment="1">
      <alignment vertical="top"/>
    </xf>
    <xf numFmtId="164" fontId="8" fillId="11" borderId="15" xfId="1" applyNumberFormat="1" applyFont="1" applyFill="1" applyBorder="1" applyAlignment="1">
      <alignment vertical="top"/>
    </xf>
    <xf numFmtId="164" fontId="9" fillId="4" borderId="15" xfId="1" applyNumberFormat="1" applyFont="1" applyFill="1" applyBorder="1" applyAlignment="1">
      <alignment vertical="top"/>
    </xf>
    <xf numFmtId="164" fontId="8" fillId="12" borderId="15" xfId="1" applyNumberFormat="1" applyFont="1" applyFill="1" applyBorder="1" applyAlignment="1">
      <alignment vertical="top"/>
    </xf>
    <xf numFmtId="164" fontId="8" fillId="13" borderId="15" xfId="1" applyNumberFormat="1" applyFont="1" applyFill="1" applyBorder="1" applyAlignment="1">
      <alignment vertical="top"/>
    </xf>
    <xf numFmtId="164" fontId="18" fillId="0" borderId="15" xfId="1" applyNumberFormat="1" applyFont="1" applyBorder="1" applyAlignment="1">
      <alignment vertical="top"/>
    </xf>
    <xf numFmtId="164" fontId="8" fillId="14" borderId="15" xfId="1" applyNumberFormat="1" applyFont="1" applyFill="1" applyBorder="1" applyAlignment="1">
      <alignment vertical="top"/>
    </xf>
    <xf numFmtId="164" fontId="8" fillId="15" borderId="15" xfId="1" applyNumberFormat="1" applyFont="1" applyFill="1" applyBorder="1" applyAlignment="1">
      <alignment vertical="top"/>
    </xf>
    <xf numFmtId="164" fontId="8" fillId="16" borderId="15" xfId="1" applyNumberFormat="1" applyFont="1" applyFill="1" applyBorder="1" applyAlignment="1">
      <alignment vertical="top"/>
    </xf>
    <xf numFmtId="164" fontId="9" fillId="17" borderId="15" xfId="1" applyNumberFormat="1" applyFont="1" applyFill="1" applyBorder="1" applyAlignment="1">
      <alignment vertical="top"/>
    </xf>
    <xf numFmtId="164" fontId="8" fillId="18" borderId="15" xfId="1" applyNumberFormat="1" applyFont="1" applyFill="1" applyBorder="1" applyAlignment="1">
      <alignment vertical="top"/>
    </xf>
    <xf numFmtId="164" fontId="9" fillId="19" borderId="15" xfId="1" applyNumberFormat="1" applyFont="1" applyFill="1" applyBorder="1" applyAlignment="1">
      <alignment vertical="top"/>
    </xf>
    <xf numFmtId="164" fontId="8" fillId="8" borderId="15" xfId="1" applyNumberFormat="1" applyFont="1" applyFill="1" applyBorder="1" applyAlignment="1">
      <alignment vertical="top"/>
    </xf>
    <xf numFmtId="164" fontId="9" fillId="20" borderId="15" xfId="1" applyNumberFormat="1" applyFont="1" applyFill="1" applyBorder="1" applyAlignment="1">
      <alignment vertical="top"/>
    </xf>
    <xf numFmtId="164" fontId="8" fillId="21" borderId="15" xfId="1" applyNumberFormat="1" applyFont="1" applyFill="1" applyBorder="1" applyAlignment="1">
      <alignment vertical="top"/>
    </xf>
    <xf numFmtId="164" fontId="9" fillId="22" borderId="15" xfId="1" applyNumberFormat="1" applyFont="1" applyFill="1" applyBorder="1" applyAlignment="1">
      <alignment vertical="top"/>
    </xf>
    <xf numFmtId="164" fontId="9" fillId="23" borderId="15" xfId="1" applyNumberFormat="1" applyFont="1" applyFill="1" applyBorder="1" applyAlignment="1">
      <alignment vertical="top"/>
    </xf>
    <xf numFmtId="164" fontId="8" fillId="24" borderId="15" xfId="1" applyNumberFormat="1" applyFont="1" applyFill="1" applyBorder="1" applyAlignment="1">
      <alignment vertical="top"/>
    </xf>
    <xf numFmtId="164" fontId="9" fillId="25" borderId="15" xfId="1" applyNumberFormat="1" applyFont="1" applyFill="1" applyBorder="1" applyAlignment="1">
      <alignment vertical="top"/>
    </xf>
    <xf numFmtId="164" fontId="8" fillId="26" borderId="15" xfId="1" applyNumberFormat="1" applyFont="1" applyFill="1" applyBorder="1" applyAlignment="1">
      <alignment vertical="top"/>
    </xf>
    <xf numFmtId="164" fontId="8" fillId="27" borderId="15" xfId="1" applyNumberFormat="1" applyFont="1" applyFill="1" applyBorder="1" applyAlignment="1">
      <alignment vertical="top"/>
    </xf>
    <xf numFmtId="164" fontId="8" fillId="28" borderId="15" xfId="1" applyNumberFormat="1" applyFont="1" applyFill="1" applyBorder="1" applyAlignment="1">
      <alignment vertical="top"/>
    </xf>
    <xf numFmtId="164" fontId="8" fillId="29" borderId="15" xfId="1" applyNumberFormat="1" applyFont="1" applyFill="1" applyBorder="1" applyAlignment="1">
      <alignment vertical="top"/>
    </xf>
    <xf numFmtId="164" fontId="8" fillId="30" borderId="15" xfId="1" applyNumberFormat="1" applyFont="1" applyFill="1" applyBorder="1" applyAlignment="1">
      <alignment vertical="top"/>
    </xf>
    <xf numFmtId="41" fontId="19" fillId="17" borderId="15" xfId="2" applyFont="1" applyFill="1" applyBorder="1"/>
    <xf numFmtId="164" fontId="9" fillId="31" borderId="15" xfId="1" applyNumberFormat="1" applyFont="1" applyFill="1" applyBorder="1" applyAlignment="1">
      <alignment vertical="top"/>
    </xf>
    <xf numFmtId="164" fontId="8" fillId="32" borderId="15" xfId="1" applyNumberFormat="1" applyFont="1" applyFill="1" applyBorder="1" applyAlignment="1">
      <alignment vertical="top"/>
    </xf>
    <xf numFmtId="164" fontId="9" fillId="33" borderId="15" xfId="1" applyNumberFormat="1" applyFont="1" applyFill="1" applyBorder="1" applyAlignment="1">
      <alignment vertical="top"/>
    </xf>
    <xf numFmtId="164" fontId="8" fillId="34" borderId="15" xfId="1" applyNumberFormat="1" applyFont="1" applyFill="1" applyBorder="1" applyAlignment="1">
      <alignment vertical="top"/>
    </xf>
    <xf numFmtId="0" fontId="5" fillId="9" borderId="28" xfId="1" applyFont="1" applyFill="1" applyBorder="1" applyAlignment="1">
      <alignment horizontal="center" vertical="center"/>
    </xf>
    <xf numFmtId="1" fontId="17" fillId="0" borderId="29" xfId="1" applyNumberFormat="1" applyFont="1" applyBorder="1" applyAlignment="1">
      <alignment horizontal="center" vertical="top"/>
    </xf>
    <xf numFmtId="0" fontId="7" fillId="0" borderId="30" xfId="1" applyFont="1" applyBorder="1" applyAlignment="1">
      <alignment vertical="top"/>
    </xf>
    <xf numFmtId="0" fontId="9" fillId="2" borderId="31" xfId="1" applyFont="1" applyFill="1" applyBorder="1" applyAlignment="1">
      <alignment horizontal="center" vertical="top"/>
    </xf>
    <xf numFmtId="0" fontId="8" fillId="3" borderId="31" xfId="1" applyFont="1" applyFill="1" applyBorder="1" applyAlignment="1">
      <alignment horizontal="center" vertical="top"/>
    </xf>
    <xf numFmtId="0" fontId="9" fillId="10" borderId="31" xfId="1" applyFont="1" applyFill="1" applyBorder="1" applyAlignment="1">
      <alignment horizontal="center" vertical="top"/>
    </xf>
    <xf numFmtId="0" fontId="8" fillId="11" borderId="31" xfId="1" applyFont="1" applyFill="1" applyBorder="1" applyAlignment="1">
      <alignment horizontal="center" vertical="top"/>
    </xf>
    <xf numFmtId="0" fontId="9" fillId="4" borderId="31" xfId="1" applyFont="1" applyFill="1" applyBorder="1" applyAlignment="1">
      <alignment horizontal="center" vertical="top"/>
    </xf>
    <xf numFmtId="0" fontId="8" fillId="12" borderId="31" xfId="1" applyFont="1" applyFill="1" applyBorder="1" applyAlignment="1">
      <alignment horizontal="center" vertical="top"/>
    </xf>
    <xf numFmtId="0" fontId="8" fillId="13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 vertical="top"/>
    </xf>
    <xf numFmtId="0" fontId="8" fillId="14" borderId="31" xfId="1" applyFont="1" applyFill="1" applyBorder="1" applyAlignment="1">
      <alignment horizontal="center" vertical="top"/>
    </xf>
    <xf numFmtId="0" fontId="8" fillId="15" borderId="31" xfId="1" applyFont="1" applyFill="1" applyBorder="1" applyAlignment="1">
      <alignment horizontal="center" vertical="top"/>
    </xf>
    <xf numFmtId="0" fontId="8" fillId="16" borderId="31" xfId="1" applyFont="1" applyFill="1" applyBorder="1" applyAlignment="1">
      <alignment horizontal="center" vertical="top"/>
    </xf>
    <xf numFmtId="0" fontId="9" fillId="17" borderId="31" xfId="1" applyFont="1" applyFill="1" applyBorder="1" applyAlignment="1">
      <alignment horizontal="center" vertical="top"/>
    </xf>
    <xf numFmtId="0" fontId="8" fillId="18" borderId="31" xfId="1" applyFont="1" applyFill="1" applyBorder="1" applyAlignment="1">
      <alignment horizontal="center" vertical="top"/>
    </xf>
    <xf numFmtId="0" fontId="9" fillId="19" borderId="31" xfId="1" applyFont="1" applyFill="1" applyBorder="1" applyAlignment="1">
      <alignment horizontal="center" vertical="top"/>
    </xf>
    <xf numFmtId="0" fontId="8" fillId="8" borderId="31" xfId="1" applyFont="1" applyFill="1" applyBorder="1" applyAlignment="1">
      <alignment horizontal="center" vertical="top"/>
    </xf>
    <xf numFmtId="0" fontId="9" fillId="20" borderId="31" xfId="1" applyFont="1" applyFill="1" applyBorder="1" applyAlignment="1">
      <alignment horizontal="center" vertical="top"/>
    </xf>
    <xf numFmtId="0" fontId="8" fillId="21" borderId="31" xfId="1" applyFont="1" applyFill="1" applyBorder="1" applyAlignment="1">
      <alignment horizontal="center" vertical="top"/>
    </xf>
    <xf numFmtId="0" fontId="9" fillId="22" borderId="31" xfId="1" applyFont="1" applyFill="1" applyBorder="1" applyAlignment="1">
      <alignment horizontal="center" vertical="top"/>
    </xf>
    <xf numFmtId="0" fontId="9" fillId="23" borderId="31" xfId="1" applyFont="1" applyFill="1" applyBorder="1" applyAlignment="1">
      <alignment horizontal="center" vertical="top"/>
    </xf>
    <xf numFmtId="0" fontId="8" fillId="24" borderId="31" xfId="1" applyFont="1" applyFill="1" applyBorder="1" applyAlignment="1">
      <alignment horizontal="center" vertical="top"/>
    </xf>
    <xf numFmtId="0" fontId="9" fillId="25" borderId="31" xfId="1" applyFont="1" applyFill="1" applyBorder="1" applyAlignment="1">
      <alignment horizontal="center" vertical="top"/>
    </xf>
    <xf numFmtId="0" fontId="8" fillId="26" borderId="31" xfId="1" applyFont="1" applyFill="1" applyBorder="1" applyAlignment="1">
      <alignment horizontal="center" vertical="top"/>
    </xf>
    <xf numFmtId="0" fontId="8" fillId="27" borderId="31" xfId="1" applyFont="1" applyFill="1" applyBorder="1" applyAlignment="1">
      <alignment horizontal="center" vertical="top"/>
    </xf>
    <xf numFmtId="0" fontId="8" fillId="28" borderId="31" xfId="1" applyFont="1" applyFill="1" applyBorder="1" applyAlignment="1">
      <alignment horizontal="center" vertical="top"/>
    </xf>
    <xf numFmtId="0" fontId="8" fillId="29" borderId="31" xfId="1" applyFont="1" applyFill="1" applyBorder="1" applyAlignment="1">
      <alignment horizontal="center" vertical="top"/>
    </xf>
    <xf numFmtId="0" fontId="8" fillId="30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/>
    </xf>
    <xf numFmtId="0" fontId="9" fillId="31" borderId="31" xfId="1" applyFont="1" applyFill="1" applyBorder="1" applyAlignment="1">
      <alignment horizontal="center" vertical="top"/>
    </xf>
    <xf numFmtId="0" fontId="8" fillId="32" borderId="31" xfId="1" applyFont="1" applyFill="1" applyBorder="1" applyAlignment="1">
      <alignment horizontal="center" vertical="top"/>
    </xf>
    <xf numFmtId="0" fontId="9" fillId="33" borderId="31" xfId="1" applyFont="1" applyFill="1" applyBorder="1" applyAlignment="1">
      <alignment horizontal="center" vertical="top"/>
    </xf>
    <xf numFmtId="0" fontId="8" fillId="34" borderId="31" xfId="1" applyFont="1" applyFill="1" applyBorder="1" applyAlignment="1">
      <alignment horizontal="center" vertical="top"/>
    </xf>
    <xf numFmtId="0" fontId="20" fillId="0" borderId="0" xfId="1" applyFont="1"/>
    <xf numFmtId="0" fontId="21" fillId="0" borderId="0" xfId="0" applyFont="1" applyAlignment="1">
      <alignment horizontal="left"/>
    </xf>
    <xf numFmtId="3" fontId="18" fillId="0" borderId="0" xfId="1" applyNumberFormat="1" applyFont="1"/>
    <xf numFmtId="0" fontId="18" fillId="0" borderId="0" xfId="1" applyFont="1"/>
    <xf numFmtId="0" fontId="22" fillId="0" borderId="0" xfId="1" applyFont="1" applyAlignment="1">
      <alignment vertical="top"/>
    </xf>
    <xf numFmtId="0" fontId="14" fillId="0" borderId="14" xfId="1" applyFont="1" applyBorder="1" applyAlignment="1">
      <alignment horizontal="left" vertical="center" indent="1"/>
    </xf>
    <xf numFmtId="0" fontId="12" fillId="7" borderId="17" xfId="1" applyFont="1" applyFill="1" applyBorder="1" applyAlignment="1">
      <alignment horizontal="center" vertical="center"/>
    </xf>
    <xf numFmtId="0" fontId="14" fillId="0" borderId="17" xfId="1" applyFont="1" applyBorder="1" applyAlignment="1">
      <alignment horizontal="left" vertical="center" indent="1"/>
    </xf>
    <xf numFmtId="0" fontId="12" fillId="7" borderId="0" xfId="1" applyFont="1" applyFill="1" applyAlignment="1">
      <alignment horizontal="center" vertical="center"/>
    </xf>
    <xf numFmtId="0" fontId="14" fillId="0" borderId="15" xfId="1" applyFont="1" applyBorder="1" applyAlignment="1">
      <alignment horizontal="left" vertical="center" indent="1"/>
    </xf>
    <xf numFmtId="0" fontId="12" fillId="7" borderId="15" xfId="1" applyFont="1" applyFill="1" applyBorder="1" applyAlignment="1">
      <alignment horizontal="center" vertical="center"/>
    </xf>
    <xf numFmtId="3" fontId="14" fillId="0" borderId="10" xfId="1" applyNumberFormat="1" applyFont="1" applyBorder="1" applyAlignment="1">
      <alignment vertical="center"/>
    </xf>
    <xf numFmtId="164" fontId="5" fillId="9" borderId="8" xfId="1" quotePrefix="1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18" fillId="0" borderId="10" xfId="1" quotePrefix="1" applyFont="1" applyBorder="1" applyAlignment="1">
      <alignment vertical="top" wrapText="1"/>
    </xf>
    <xf numFmtId="0" fontId="18" fillId="35" borderId="10" xfId="1" applyFont="1" applyFill="1" applyBorder="1" applyAlignment="1">
      <alignment vertical="top" wrapText="1"/>
    </xf>
    <xf numFmtId="0" fontId="18" fillId="35" borderId="10" xfId="1" applyFont="1" applyFill="1" applyBorder="1" applyAlignment="1">
      <alignment horizontal="center" vertical="top"/>
    </xf>
    <xf numFmtId="164" fontId="18" fillId="35" borderId="10" xfId="1" applyNumberFormat="1" applyFont="1" applyFill="1" applyBorder="1" applyAlignment="1">
      <alignment vertical="top"/>
    </xf>
    <xf numFmtId="165" fontId="4" fillId="0" borderId="10" xfId="2" applyNumberFormat="1" applyFont="1" applyBorder="1" applyAlignment="1">
      <alignment vertic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 vertical="top"/>
    </xf>
    <xf numFmtId="3" fontId="18" fillId="0" borderId="0" xfId="1" applyNumberFormat="1" applyFont="1" applyAlignment="1">
      <alignment horizontal="center"/>
    </xf>
    <xf numFmtId="0" fontId="9" fillId="10" borderId="15" xfId="1" applyFont="1" applyFill="1" applyBorder="1" applyAlignment="1">
      <alignment vertical="top"/>
    </xf>
    <xf numFmtId="0" fontId="9" fillId="10" borderId="18" xfId="1" applyFont="1" applyFill="1" applyBorder="1" applyAlignment="1">
      <alignment vertical="top"/>
    </xf>
    <xf numFmtId="0" fontId="9" fillId="31" borderId="15" xfId="1" applyFont="1" applyFill="1" applyBorder="1" applyAlignment="1">
      <alignment vertical="top"/>
    </xf>
    <xf numFmtId="0" fontId="9" fillId="31" borderId="18" xfId="1" applyFont="1" applyFill="1" applyBorder="1" applyAlignment="1">
      <alignment vertical="top"/>
    </xf>
    <xf numFmtId="0" fontId="9" fillId="23" borderId="15" xfId="1" applyFont="1" applyFill="1" applyBorder="1" applyAlignment="1">
      <alignment vertical="top"/>
    </xf>
    <xf numFmtId="0" fontId="9" fillId="23" borderId="18" xfId="1" applyFont="1" applyFill="1" applyBorder="1" applyAlignment="1">
      <alignment vertical="top"/>
    </xf>
    <xf numFmtId="164" fontId="5" fillId="9" borderId="9" xfId="1" quotePrefix="1" applyNumberFormat="1" applyFont="1" applyFill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top"/>
    </xf>
    <xf numFmtId="164" fontId="18" fillId="0" borderId="15" xfId="1" applyNumberFormat="1" applyFont="1" applyBorder="1" applyAlignment="1">
      <alignment horizontal="center" vertical="top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15" fillId="0" borderId="10" xfId="1" applyFont="1" applyBorder="1" applyAlignment="1">
      <alignment horizontal="center"/>
    </xf>
    <xf numFmtId="0" fontId="2" fillId="0" borderId="10" xfId="1" applyFont="1" applyBorder="1"/>
    <xf numFmtId="0" fontId="7" fillId="0" borderId="10" xfId="1" applyFont="1" applyBorder="1" applyAlignment="1">
      <alignment horizontal="center" vertical="top"/>
    </xf>
    <xf numFmtId="164" fontId="7" fillId="0" borderId="10" xfId="1" applyNumberFormat="1" applyFont="1" applyBorder="1" applyAlignment="1">
      <alignment horizontal="center" vertical="top"/>
    </xf>
    <xf numFmtId="164" fontId="2" fillId="0" borderId="10" xfId="1" applyNumberFormat="1" applyFont="1" applyBorder="1"/>
    <xf numFmtId="0" fontId="9" fillId="10" borderId="10" xfId="1" applyFont="1" applyFill="1" applyBorder="1" applyAlignment="1">
      <alignment vertical="top"/>
    </xf>
    <xf numFmtId="0" fontId="9" fillId="23" borderId="10" xfId="1" applyFont="1" applyFill="1" applyBorder="1" applyAlignment="1">
      <alignment vertical="top"/>
    </xf>
    <xf numFmtId="0" fontId="9" fillId="31" borderId="10" xfId="1" applyFont="1" applyFill="1" applyBorder="1" applyAlignment="1">
      <alignment vertical="top"/>
    </xf>
    <xf numFmtId="41" fontId="2" fillId="0" borderId="0" xfId="2" applyFont="1" applyAlignment="1">
      <alignment vertical="top"/>
    </xf>
    <xf numFmtId="164" fontId="18" fillId="0" borderId="0" xfId="1" applyNumberFormat="1" applyFont="1" applyAlignment="1">
      <alignment vertical="top"/>
    </xf>
    <xf numFmtId="164" fontId="18" fillId="36" borderId="15" xfId="1" applyNumberFormat="1" applyFont="1" applyFill="1" applyBorder="1" applyAlignment="1">
      <alignment horizontal="center" vertical="top"/>
    </xf>
    <xf numFmtId="0" fontId="18" fillId="37" borderId="10" xfId="1" applyFont="1" applyFill="1" applyBorder="1" applyAlignment="1">
      <alignment horizontal="center" vertical="top"/>
    </xf>
    <xf numFmtId="41" fontId="7" fillId="0" borderId="0" xfId="0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41" fontId="0" fillId="0" borderId="0" xfId="2" applyFont="1"/>
    <xf numFmtId="41" fontId="0" fillId="0" borderId="0" xfId="0" applyNumberFormat="1"/>
    <xf numFmtId="41" fontId="18" fillId="0" borderId="10" xfId="2" applyFont="1" applyBorder="1" applyAlignment="1">
      <alignment horizontal="center" vertical="top"/>
    </xf>
    <xf numFmtId="0" fontId="18" fillId="0" borderId="0" xfId="1" applyFont="1" applyAlignment="1">
      <alignment horizontal="center" vertical="top"/>
    </xf>
    <xf numFmtId="164" fontId="2" fillId="0" borderId="0" xfId="0" applyNumberFormat="1" applyFont="1" applyAlignment="1">
      <alignment horizontal="centerContinuous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left" vertical="top"/>
    </xf>
    <xf numFmtId="41" fontId="12" fillId="5" borderId="25" xfId="2" applyFont="1" applyFill="1" applyBorder="1" applyAlignment="1">
      <alignment horizontal="center" vertical="center"/>
    </xf>
    <xf numFmtId="41" fontId="12" fillId="5" borderId="24" xfId="2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27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2" fillId="5" borderId="7" xfId="1" quotePrefix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2" fillId="5" borderId="5" xfId="1" applyFont="1" applyFill="1" applyBorder="1" applyAlignment="1">
      <alignment vertical="top"/>
    </xf>
    <xf numFmtId="0" fontId="12" fillId="5" borderId="32" xfId="1" applyFont="1" applyFill="1" applyBorder="1" applyAlignment="1">
      <alignment vertical="top"/>
    </xf>
    <xf numFmtId="0" fontId="3" fillId="0" borderId="24" xfId="1" applyFont="1" applyBorder="1" applyAlignment="1">
      <alignment horizontal="right"/>
    </xf>
    <xf numFmtId="0" fontId="12" fillId="5" borderId="6" xfId="1" applyFont="1" applyFill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26" xfId="1" applyFont="1" applyFill="1" applyBorder="1" applyAlignment="1">
      <alignment horizontal="center" vertical="center" wrapText="1"/>
    </xf>
    <xf numFmtId="0" fontId="12" fillId="5" borderId="18" xfId="1" applyFont="1" applyFill="1" applyBorder="1" applyAlignment="1">
      <alignment horizontal="center" vertical="center" wrapText="1"/>
    </xf>
    <xf numFmtId="164" fontId="7" fillId="6" borderId="10" xfId="1" applyNumberFormat="1" applyFont="1" applyFill="1" applyBorder="1" applyAlignment="1">
      <alignment horizontal="center" vertical="center" wrapText="1"/>
    </xf>
    <xf numFmtId="164" fontId="5" fillId="9" borderId="10" xfId="1" applyNumberFormat="1" applyFont="1" applyFill="1" applyBorder="1" applyAlignment="1">
      <alignment horizontal="center" vertical="center"/>
    </xf>
    <xf numFmtId="0" fontId="9" fillId="10" borderId="15" xfId="1" applyFont="1" applyFill="1" applyBorder="1" applyAlignment="1">
      <alignment horizontal="left" vertical="top" wrapText="1"/>
    </xf>
    <xf numFmtId="0" fontId="9" fillId="10" borderId="18" xfId="1" applyFont="1" applyFill="1" applyBorder="1" applyAlignment="1">
      <alignment horizontal="left" vertical="top" wrapText="1"/>
    </xf>
    <xf numFmtId="0" fontId="9" fillId="23" borderId="15" xfId="1" applyFont="1" applyFill="1" applyBorder="1" applyAlignment="1">
      <alignment horizontal="left" vertical="top" wrapText="1"/>
    </xf>
    <xf numFmtId="0" fontId="9" fillId="23" borderId="18" xfId="1" applyFont="1" applyFill="1" applyBorder="1" applyAlignment="1">
      <alignment horizontal="left" vertical="top" wrapText="1"/>
    </xf>
    <xf numFmtId="0" fontId="9" fillId="31" borderId="15" xfId="1" applyFont="1" applyFill="1" applyBorder="1" applyAlignment="1">
      <alignment horizontal="left" vertical="top" wrapText="1"/>
    </xf>
    <xf numFmtId="0" fontId="9" fillId="31" borderId="18" xfId="1" applyFont="1" applyFill="1" applyBorder="1" applyAlignment="1">
      <alignment horizontal="left" vertical="top" wrapText="1"/>
    </xf>
    <xf numFmtId="4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6" fillId="0" borderId="0" xfId="1" applyFont="1" applyAlignment="1">
      <alignment horizontal="center" vertical="top"/>
    </xf>
  </cellXfs>
  <cellStyles count="18">
    <cellStyle name="Comma [0]" xfId="2" builtinId="6"/>
    <cellStyle name="Comma [0] 2" xfId="3" xr:uid="{C3452239-0E9B-4EB3-AED0-957ABA9C2BD9}"/>
    <cellStyle name="Comma [0] 2 2" xfId="6" xr:uid="{C3522614-1C4C-4B6B-9AAD-B676C4F40A57}"/>
    <cellStyle name="Comma [0] 2 2 2" xfId="13" xr:uid="{FF700912-0A66-417E-8B2E-0612DE55A94B}"/>
    <cellStyle name="Comma [0] 2 3" xfId="14" xr:uid="{16A8FC8B-9A72-44D3-8438-FB9ACBFB20DB}"/>
    <cellStyle name="Comma [0] 2 4" xfId="8" xr:uid="{3335D3A5-C4BA-4CB2-9C30-219DE265FB5F}"/>
    <cellStyle name="Comma [0] 3" xfId="12" xr:uid="{13721228-FE1B-4C9D-8C71-7DA4832E27F1}"/>
    <cellStyle name="Comma 2" xfId="11" xr:uid="{471273FD-E7A1-4BC8-9D5B-01AC61FE82B1}"/>
    <cellStyle name="Comma 3" xfId="16" xr:uid="{B591A2C6-E5D6-4DB7-9095-6B9CAB09C7A9}"/>
    <cellStyle name="Comma 3 2" xfId="9" xr:uid="{C0DCD95C-21D1-4D91-BB55-8419B212B372}"/>
    <cellStyle name="Comma 4" xfId="10" xr:uid="{2A0C661A-597A-4FD1-9952-52C081EEA6B5}"/>
    <cellStyle name="Comma 5" xfId="5" xr:uid="{3F5D62DD-5FD9-4DA8-9294-A66FB8BD276F}"/>
    <cellStyle name="Normal" xfId="0" builtinId="0"/>
    <cellStyle name="Normal 2" xfId="7" xr:uid="{386A5023-7090-435E-8B18-44E28D8891C2}"/>
    <cellStyle name="Normal 2 2" xfId="1" xr:uid="{D324FB34-9CD3-4EC6-95CE-93118C1566AD}"/>
    <cellStyle name="Normal 2 2 2" xfId="15" xr:uid="{33A38254-68FE-467C-ADC5-E5D466A3393D}"/>
    <cellStyle name="Normal 4" xfId="17" xr:uid="{8E446AEC-B1EB-4E1F-A5B9-C1E067EA4DEF}"/>
    <cellStyle name="Percent 2" xfId="4" xr:uid="{91EB8ABD-7E92-4F86-9DCF-1919C24EDAFC}"/>
  </cellStyles>
  <dxfs count="8">
    <dxf>
      <fill>
        <patternFill patternType="solid">
          <fgColor rgb="FFFFE699"/>
          <bgColor rgb="FF00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22</xdr:row>
          <xdr:rowOff>104502</xdr:rowOff>
        </xdr:from>
        <xdr:to>
          <xdr:col>10</xdr:col>
          <xdr:colOff>466725</xdr:colOff>
          <xdr:row>27</xdr:row>
          <xdr:rowOff>32112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20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966960" y="503464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607</xdr:row>
          <xdr:rowOff>35860</xdr:rowOff>
        </xdr:from>
        <xdr:to>
          <xdr:col>16</xdr:col>
          <xdr:colOff>1421793</xdr:colOff>
          <xdr:row>612</xdr:row>
          <xdr:rowOff>19499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2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766612" y="29673178"/>
              <a:ext cx="321564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607</xdr:row>
          <xdr:rowOff>35860</xdr:rowOff>
        </xdr:from>
        <xdr:to>
          <xdr:col>21</xdr:col>
          <xdr:colOff>675033</xdr:colOff>
          <xdr:row>612</xdr:row>
          <xdr:rowOff>19499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EF2F742-F0E7-4A08-B4D9-4E0553E4ED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71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930360" y="24854200"/>
              <a:ext cx="3220113" cy="8599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56069160-C091-401A-8482-A2CE16F54AE0}">
    <text>Realisasi TA. 2022 : Rp56.114.700</text>
  </threadedComment>
  <threadedComment ref="C289" dT="2022-12-25T08:43:40.33" personId="{AE2ADCB6-10A2-4F42-A437-15C54D5DEABE}" id="{C405D841-BFEB-49D4-8CE3-A2CA2D5830B0}">
    <text>Tidak sesuai dengan urutan di Laporan Cetak POK</text>
  </threadedComment>
  <threadedComment ref="I289" dT="2022-12-25T08:43:40.33" personId="{AE2ADCB6-10A2-4F42-A437-15C54D5DEABE}" id="{7F912369-5A71-4EB4-9D4C-E4ADBBF61267}">
    <text>Tidak sesuai dengan urutan di Laporan Cetak POK</text>
  </threadedComment>
  <threadedComment ref="C334" dT="2022-12-26T01:31:02.60" personId="{AE2ADCB6-10A2-4F42-A437-15C54D5DEABE}" id="{0B88A4B6-047A-4794-AA12-15DD239858C8}">
    <text>Tidak sesuai urutan laporan cetak POK dari SAKTI</text>
  </threadedComment>
  <threadedComment ref="I334" dT="2022-12-26T01:31:02.60" personId="{AE2ADCB6-10A2-4F42-A437-15C54D5DEABE}" id="{A86B11F6-5EFB-4814-967F-8DEA5521F9B9}">
    <text>Tidak sesuai urutan laporan cetak POK dari SAKTI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59A5CF24-4380-45C0-A778-33181D3AD2EA}">
    <text>Realisasi TA. 2022 : Rp56.114.700</text>
  </threadedComment>
  <threadedComment ref="C289" dT="2022-12-25T08:43:40.33" personId="{AE2ADCB6-10A2-4F42-A437-15C54D5DEABE}" id="{5CCE800D-2907-4D10-B864-DB01BEED39F5}">
    <text>Tidak sesuai dengan urutan di Laporan Cetak POK</text>
  </threadedComment>
  <threadedComment ref="I289" dT="2022-12-25T08:43:40.33" personId="{AE2ADCB6-10A2-4F42-A437-15C54D5DEABE}" id="{B7C01482-A023-43BF-AFD7-25D294AA1C7C}">
    <text>Tidak sesuai dengan urutan di Laporan Cetak POK</text>
  </threadedComment>
  <threadedComment ref="C334" dT="2022-12-26T01:31:02.60" personId="{AE2ADCB6-10A2-4F42-A437-15C54D5DEABE}" id="{DC539060-603F-4A42-A16F-9DC445EF885E}">
    <text>Tidak sesuai urutan laporan cetak POK dari SAKTI</text>
  </threadedComment>
  <threadedComment ref="I334" dT="2022-12-26T01:31:02.60" personId="{AE2ADCB6-10A2-4F42-A437-15C54D5DEABE}" id="{0F4842CE-0FAB-48AE-AFF1-AB34FBE9A1BC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S997"/>
  <sheetViews>
    <sheetView showGridLines="0" topLeftCell="A4" zoomScaleNormal="100" workbookViewId="0">
      <selection activeCell="H9" sqref="H9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39.109375" style="9" bestFit="1" customWidth="1"/>
    <col min="5" max="5" width="18" style="9" customWidth="1"/>
    <col min="6" max="6" width="19.6640625" style="9" customWidth="1"/>
    <col min="7" max="7" width="15.88671875" style="9" customWidth="1"/>
    <col min="8" max="16384" width="14" style="9"/>
  </cols>
  <sheetData>
    <row r="2" spans="2:16373" ht="15" customHeight="1" x14ac:dyDescent="0.3">
      <c r="B2" s="282" t="s">
        <v>954</v>
      </c>
      <c r="C2" s="282"/>
      <c r="D2" s="282"/>
      <c r="E2" s="282"/>
      <c r="F2" s="282"/>
      <c r="G2" s="28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</row>
    <row r="3" spans="2:16373" ht="15" customHeight="1" x14ac:dyDescent="0.3">
      <c r="B3" s="283" t="s">
        <v>511</v>
      </c>
      <c r="C3" s="283"/>
      <c r="D3" s="283"/>
      <c r="E3" s="283"/>
      <c r="F3" s="283"/>
      <c r="G3" s="28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</row>
    <row r="4" spans="2:16373" x14ac:dyDescent="0.25"/>
    <row r="5" spans="2:16373" ht="15.6" hidden="1" x14ac:dyDescent="0.3">
      <c r="B5" s="286" t="s">
        <v>512</v>
      </c>
      <c r="C5" s="286"/>
      <c r="D5" s="10" t="s">
        <v>513</v>
      </c>
    </row>
    <row r="6" spans="2:16373" ht="19.8" customHeight="1" x14ac:dyDescent="0.3">
      <c r="B6" s="287" t="s">
        <v>514</v>
      </c>
      <c r="C6" s="289" t="s">
        <v>515</v>
      </c>
      <c r="D6" s="289" t="s">
        <v>516</v>
      </c>
      <c r="E6" s="290" t="s">
        <v>948</v>
      </c>
      <c r="F6" s="291"/>
      <c r="G6" s="280" t="s">
        <v>953</v>
      </c>
      <c r="H6" s="11"/>
      <c r="I6" s="11"/>
      <c r="J6" s="11"/>
      <c r="K6" s="11"/>
    </row>
    <row r="7" spans="2:16373" ht="19.8" customHeight="1" x14ac:dyDescent="0.3">
      <c r="B7" s="288"/>
      <c r="C7" s="281"/>
      <c r="D7" s="281"/>
      <c r="E7" s="30" t="s">
        <v>949</v>
      </c>
      <c r="F7" s="30" t="s">
        <v>950</v>
      </c>
      <c r="G7" s="281"/>
      <c r="H7" s="11"/>
      <c r="I7" s="11"/>
      <c r="J7" s="11"/>
      <c r="K7" s="11"/>
    </row>
    <row r="8" spans="2:16373" ht="19.5" customHeight="1" x14ac:dyDescent="0.25">
      <c r="B8" s="12" t="s">
        <v>21</v>
      </c>
      <c r="C8" s="284" t="s">
        <v>517</v>
      </c>
      <c r="D8" s="285"/>
      <c r="E8" s="13"/>
      <c r="F8" s="13"/>
      <c r="G8" s="13"/>
      <c r="H8" s="14"/>
      <c r="I8" s="14"/>
      <c r="J8" s="14"/>
      <c r="K8" s="14"/>
    </row>
    <row r="9" spans="2:16373" ht="19.5" customHeight="1" x14ac:dyDescent="0.25">
      <c r="B9" s="274">
        <v>1</v>
      </c>
      <c r="C9" s="271" t="s">
        <v>499</v>
      </c>
      <c r="D9" s="15" t="s">
        <v>500</v>
      </c>
      <c r="E9" s="226" cm="1">
        <f t="array" ref="E9">SUM(_xlfn._xlws.FILTER('Usulan Revisi Subkoord'!$G$8:$G$603,'Usulan Revisi Subkoord'!$Q$8:$Q$603=D9,0))</f>
        <v>364329000</v>
      </c>
      <c r="F9" s="226" cm="1">
        <f t="array" aca="1" ref="F9" ca="1">SUM(_xlfn._xlws.FILTER('Usulan Revisi Subkoord'!$M$8:$M$603,'Usulan Revisi Subkoord'!$Q$8:$Q$603=D9,0))</f>
        <v>651753000</v>
      </c>
      <c r="G9" s="233">
        <f ca="1">E9-F9</f>
        <v>-287424000</v>
      </c>
      <c r="H9" s="16"/>
      <c r="I9" s="16"/>
      <c r="J9" s="16"/>
      <c r="K9" s="16"/>
    </row>
    <row r="10" spans="2:16373" ht="19.5" customHeight="1" x14ac:dyDescent="0.25">
      <c r="B10" s="275"/>
      <c r="C10" s="272"/>
      <c r="D10" s="220" t="s">
        <v>501</v>
      </c>
      <c r="E10" s="226" cm="1">
        <f t="array" ref="E10">SUM(_xlfn._xlws.FILTER('Usulan Revisi Subkoord'!$G$8:$G$603,'Usulan Revisi Subkoord'!$Q$8:$Q$603=D10,0))</f>
        <v>258356000</v>
      </c>
      <c r="F10" s="226" cm="1">
        <f t="array" aca="1" ref="F10" ca="1">SUM(_xlfn._xlws.FILTER('Usulan Revisi Subkoord'!$M$8:$M$603,'Usulan Revisi Subkoord'!$Q$8:$Q$603=D10,0))</f>
        <v>361987000</v>
      </c>
      <c r="G10" s="233">
        <f ca="1">E10-F10</f>
        <v>-103631000</v>
      </c>
      <c r="H10" s="16"/>
      <c r="I10" s="16"/>
      <c r="J10" s="16"/>
      <c r="K10" s="16"/>
    </row>
    <row r="11" spans="2:16373" ht="19.5" customHeight="1" x14ac:dyDescent="0.25">
      <c r="B11" s="276"/>
      <c r="C11" s="273"/>
      <c r="D11" s="221" t="s">
        <v>518</v>
      </c>
      <c r="E11" s="143">
        <f t="shared" ref="E11:G11" si="0">SUM(E9:E10)</f>
        <v>622685000</v>
      </c>
      <c r="F11" s="143">
        <f t="shared" ca="1" si="0"/>
        <v>1013740000</v>
      </c>
      <c r="G11" s="144">
        <f t="shared" ca="1" si="0"/>
        <v>-391055000</v>
      </c>
      <c r="H11" s="16"/>
      <c r="I11" s="16"/>
      <c r="J11" s="16"/>
      <c r="K11" s="16"/>
    </row>
    <row r="12" spans="2:16373" ht="19.5" customHeight="1" x14ac:dyDescent="0.25">
      <c r="B12" s="274">
        <v>2</v>
      </c>
      <c r="C12" s="271" t="s">
        <v>507</v>
      </c>
      <c r="D12" s="222" t="s">
        <v>508</v>
      </c>
      <c r="E12" s="226" cm="1">
        <f t="array" ref="E12">SUM(_xlfn._xlws.FILTER('Usulan Revisi Subkoord'!$G$8:$G$603,'Usulan Revisi Subkoord'!$Q$8:$Q$603=D12,0))</f>
        <v>10084852000</v>
      </c>
      <c r="F12" s="226" cm="1">
        <f t="array" aca="1" ref="F12" ca="1">SUM(_xlfn._xlws.FILTER('Usulan Revisi Subkoord'!$M$8:$M$603,'Usulan Revisi Subkoord'!$Q$8:$Q$603=D12,0))</f>
        <v>10084852000</v>
      </c>
      <c r="G12" s="233">
        <f ca="1">E12-F12</f>
        <v>0</v>
      </c>
      <c r="H12" s="27"/>
      <c r="I12" s="16"/>
      <c r="J12" s="16"/>
      <c r="K12" s="16"/>
    </row>
    <row r="13" spans="2:16373" ht="19.5" customHeight="1" x14ac:dyDescent="0.25">
      <c r="B13" s="275"/>
      <c r="C13" s="272"/>
      <c r="D13" s="222" t="s">
        <v>509</v>
      </c>
      <c r="E13" s="226" cm="1">
        <f t="array" ref="E13">SUM(_xlfn._xlws.FILTER('Usulan Revisi Subkoord'!$G$8:$G$603,'Usulan Revisi Subkoord'!$Q$8:$Q$603=D13,0))</f>
        <v>773732000</v>
      </c>
      <c r="F13" s="226" cm="1">
        <f t="array" aca="1" ref="F13" ca="1">SUM(_xlfn._xlws.FILTER('Usulan Revisi Subkoord'!$M$8:$M$603,'Usulan Revisi Subkoord'!$Q$8:$Q$603=D13,0))</f>
        <v>773732000</v>
      </c>
      <c r="G13" s="233">
        <f ca="1">E13-F13</f>
        <v>0</v>
      </c>
      <c r="H13" s="16"/>
      <c r="I13" s="16"/>
      <c r="J13" s="16"/>
      <c r="K13" s="16"/>
    </row>
    <row r="14" spans="2:16373" ht="19.5" customHeight="1" x14ac:dyDescent="0.25">
      <c r="B14" s="276"/>
      <c r="C14" s="273"/>
      <c r="D14" s="221" t="s">
        <v>519</v>
      </c>
      <c r="E14" s="143">
        <f t="shared" ref="E14:G14" si="1">SUM(E12:E13)</f>
        <v>10858584000</v>
      </c>
      <c r="F14" s="143">
        <f t="shared" ca="1" si="1"/>
        <v>10858584000</v>
      </c>
      <c r="G14" s="144">
        <f t="shared" ca="1" si="1"/>
        <v>0</v>
      </c>
      <c r="H14" s="16"/>
      <c r="I14" s="16"/>
      <c r="J14" s="16"/>
      <c r="K14" s="16"/>
    </row>
    <row r="15" spans="2:16373" ht="19.5" customHeight="1" x14ac:dyDescent="0.25">
      <c r="B15" s="274">
        <v>3</v>
      </c>
      <c r="C15" s="271" t="s">
        <v>502</v>
      </c>
      <c r="D15" s="222" t="s">
        <v>503</v>
      </c>
      <c r="E15" s="226" cm="1">
        <f t="array" ref="E15">SUM(_xlfn._xlws.FILTER('Usulan Revisi Subkoord'!$G$8:$G$603,'Usulan Revisi Subkoord'!$Q$8:$Q$603=D15,0))</f>
        <v>575378000</v>
      </c>
      <c r="F15" s="226" cm="1">
        <f t="array" aca="1" ref="F15" ca="1">SUM(_xlfn._xlws.FILTER('Usulan Revisi Subkoord'!$M$8:$M$603,'Usulan Revisi Subkoord'!$Q$8:$Q$603=D15,0))</f>
        <v>575378000</v>
      </c>
      <c r="G15" s="233">
        <f ca="1">E15-F15</f>
        <v>0</v>
      </c>
      <c r="H15" s="29"/>
      <c r="I15" s="16"/>
      <c r="J15" s="16"/>
      <c r="K15" s="16"/>
    </row>
    <row r="16" spans="2:16373" ht="19.5" customHeight="1" x14ac:dyDescent="0.25">
      <c r="B16" s="275"/>
      <c r="C16" s="272"/>
      <c r="D16" s="222" t="s">
        <v>504</v>
      </c>
      <c r="E16" s="226" cm="1">
        <f t="array" ref="E16">SUM(_xlfn._xlws.FILTER('Usulan Revisi Subkoord'!$G$8:$G$603,'Usulan Revisi Subkoord'!$Q$8:$Q$603=D16,0))</f>
        <v>219670000</v>
      </c>
      <c r="F16" s="226" cm="1">
        <f t="array" aca="1" ref="F16" ca="1">SUM(_xlfn._xlws.FILTER('Usulan Revisi Subkoord'!$M$8:$M$603,'Usulan Revisi Subkoord'!$Q$8:$Q$603=D16,0))</f>
        <v>254670000</v>
      </c>
      <c r="G16" s="233">
        <f ca="1">E16-F16</f>
        <v>-35000000</v>
      </c>
      <c r="H16" s="16"/>
      <c r="I16" s="16"/>
      <c r="J16" s="16"/>
      <c r="K16" s="16"/>
    </row>
    <row r="17" spans="2:11" ht="19.5" customHeight="1" x14ac:dyDescent="0.25">
      <c r="B17" s="276"/>
      <c r="C17" s="273"/>
      <c r="D17" s="223" t="s">
        <v>520</v>
      </c>
      <c r="E17" s="143">
        <f t="shared" ref="E17:G17" si="2">SUM(E15:E16)</f>
        <v>795048000</v>
      </c>
      <c r="F17" s="143">
        <f t="shared" ca="1" si="2"/>
        <v>830048000</v>
      </c>
      <c r="G17" s="144">
        <f t="shared" ca="1" si="2"/>
        <v>-35000000</v>
      </c>
      <c r="H17" s="27"/>
      <c r="I17" s="16"/>
      <c r="J17" s="16"/>
      <c r="K17" s="16"/>
    </row>
    <row r="18" spans="2:11" ht="19.5" customHeight="1" x14ac:dyDescent="0.25">
      <c r="B18" s="274">
        <v>4</v>
      </c>
      <c r="C18" s="277" t="s">
        <v>505</v>
      </c>
      <c r="D18" s="224" t="s">
        <v>506</v>
      </c>
      <c r="E18" s="226" cm="1">
        <f t="array" ref="E18">SUM(_xlfn._xlws.FILTER('Usulan Revisi Subkoord'!$G$8:$G$603,'Usulan Revisi Subkoord'!$Q$8:$Q$603=D18,0))</f>
        <v>3525843000</v>
      </c>
      <c r="F18" s="226" cm="1">
        <f t="array" aca="1" ref="F18" ca="1">SUM(_xlfn._xlws.FILTER('Usulan Revisi Subkoord'!$M$8:$M$603,'Usulan Revisi Subkoord'!$Q$8:$Q$603=D18,0))</f>
        <v>3791843000</v>
      </c>
      <c r="G18" s="233">
        <f ca="1">E18-F18</f>
        <v>-266000000</v>
      </c>
      <c r="H18" s="16"/>
      <c r="I18" s="16"/>
      <c r="J18" s="16"/>
      <c r="K18" s="16"/>
    </row>
    <row r="19" spans="2:11" ht="19.5" customHeight="1" x14ac:dyDescent="0.25">
      <c r="B19" s="275"/>
      <c r="C19" s="278"/>
      <c r="D19" s="224" t="s">
        <v>510</v>
      </c>
      <c r="E19" s="226" cm="1">
        <f t="array" ref="E19">SUM(_xlfn._xlws.FILTER('Usulan Revisi Subkoord'!$G$8:$G$603,'Usulan Revisi Subkoord'!$Q$8:$Q$603=D19,0))</f>
        <v>7486020000</v>
      </c>
      <c r="F19" s="226" cm="1">
        <f t="array" aca="1" ref="F19" ca="1">SUM(_xlfn._xlws.FILTER('Usulan Revisi Subkoord'!$M$8:$M$603,'Usulan Revisi Subkoord'!$Q$8:$Q$603=D19,0))</f>
        <v>7651441000</v>
      </c>
      <c r="G19" s="233">
        <f ca="1">E19-F19</f>
        <v>-165421000</v>
      </c>
      <c r="H19" s="16"/>
      <c r="I19" s="16"/>
      <c r="J19" s="16"/>
      <c r="K19" s="16"/>
    </row>
    <row r="20" spans="2:11" ht="19.5" customHeight="1" x14ac:dyDescent="0.25">
      <c r="B20" s="276"/>
      <c r="C20" s="279"/>
      <c r="D20" s="225" t="s">
        <v>521</v>
      </c>
      <c r="E20" s="143">
        <f>SUM(E18:E19)</f>
        <v>11011863000</v>
      </c>
      <c r="F20" s="143">
        <f ca="1">SUM(F18:F19)</f>
        <v>11443284000</v>
      </c>
      <c r="G20" s="144">
        <f ca="1">SUM(G18:G19)</f>
        <v>-431421000</v>
      </c>
      <c r="H20" s="28"/>
      <c r="I20" s="16"/>
      <c r="J20" s="16"/>
      <c r="K20" s="16"/>
    </row>
    <row r="21" spans="2:11" ht="24" customHeight="1" x14ac:dyDescent="0.25">
      <c r="B21" s="269" t="s">
        <v>522</v>
      </c>
      <c r="C21" s="270"/>
      <c r="D21" s="270"/>
      <c r="E21" s="145">
        <f>SUM(E11,E14,E17,E20)</f>
        <v>23288180000</v>
      </c>
      <c r="F21" s="145">
        <f t="shared" ref="F21:G21" ca="1" si="3">SUM(F11,F14,F17,F20)</f>
        <v>24145656000</v>
      </c>
      <c r="G21" s="145">
        <f t="shared" ca="1" si="3"/>
        <v>-857476000</v>
      </c>
    </row>
    <row r="22" spans="2:11" x14ac:dyDescent="0.25"/>
    <row r="23" spans="2:11" x14ac:dyDescent="0.25"/>
    <row r="24" spans="2:11" x14ac:dyDescent="0.25">
      <c r="F24" s="9" t="str">
        <f>'Usulan Revisi Subkoord'!G605</f>
        <v>Jakarta,        Januari 2023</v>
      </c>
    </row>
    <row r="25" spans="2:11" x14ac:dyDescent="0.25">
      <c r="F25" s="9" t="str">
        <f>'Usulan Revisi Subkoord'!G606</f>
        <v>Pejabat Pembuat Komitmen</v>
      </c>
    </row>
    <row r="26" spans="2:11" x14ac:dyDescent="0.25">
      <c r="F26" s="9" t="str">
        <f>'Usulan Revisi Subkoord'!G607</f>
        <v>Pusat Pendidikan KP</v>
      </c>
    </row>
    <row r="27" spans="2:11" x14ac:dyDescent="0.25"/>
    <row r="28" spans="2:11" x14ac:dyDescent="0.25"/>
    <row r="29" spans="2:11" x14ac:dyDescent="0.25"/>
    <row r="30" spans="2:11" x14ac:dyDescent="0.25"/>
    <row r="31" spans="2:11" x14ac:dyDescent="0.25"/>
    <row r="32" spans="2:11" x14ac:dyDescent="0.25">
      <c r="C32" s="17"/>
      <c r="F32" s="9" t="str">
        <f>'Usulan Revisi Subkoord'!G613</f>
        <v>Dr. Bambang Suprakto, A.Pi, S.Pi, MT</v>
      </c>
    </row>
    <row r="33" spans="6:6" x14ac:dyDescent="0.25">
      <c r="F33" s="9" t="str">
        <f>'Usulan Revisi Subkoord'!G614</f>
        <v>NIP 19630602 198802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18">
    <mergeCell ref="G6:G7"/>
    <mergeCell ref="B2:G2"/>
    <mergeCell ref="B3:G3"/>
    <mergeCell ref="C8:D8"/>
    <mergeCell ref="B9:B11"/>
    <mergeCell ref="B5:C5"/>
    <mergeCell ref="B6:B7"/>
    <mergeCell ref="C6:C7"/>
    <mergeCell ref="D6:D7"/>
    <mergeCell ref="E6:F6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63" fitToHeight="0" pageOrder="overThenDown" orientation="portrait" cellComments="atEn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Y1004"/>
  <sheetViews>
    <sheetView showGridLines="0" tabSelected="1" view="pageBreakPreview" topLeftCell="G1" zoomScale="85" zoomScaleNormal="100" zoomScaleSheetLayoutView="85" workbookViewId="0">
      <selection activeCell="I3" sqref="I3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2.5546875" style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4" width="18.5546875" style="4" customWidth="1"/>
    <col min="15" max="15" width="18.5546875" style="234" customWidth="1"/>
    <col min="16" max="16" width="26.21875" style="4" customWidth="1"/>
    <col min="17" max="17" width="31.88671875" style="4" customWidth="1"/>
    <col min="18" max="18" width="10.44140625" style="4" customWidth="1"/>
    <col min="19" max="20" width="12.6640625" style="4" customWidth="1"/>
    <col min="21" max="22" width="14" style="4"/>
    <col min="23" max="23" width="14" style="4" customWidth="1"/>
    <col min="24" max="16384" width="14" style="4"/>
  </cols>
  <sheetData>
    <row r="1" spans="1:25" s="18" customFormat="1" x14ac:dyDescent="0.25">
      <c r="A1" s="8"/>
      <c r="B1" s="146" t="s">
        <v>951</v>
      </c>
      <c r="C1" s="19"/>
      <c r="D1" s="19"/>
      <c r="E1" s="19"/>
      <c r="F1" s="19"/>
      <c r="G1" s="19"/>
      <c r="H1" s="146"/>
      <c r="I1" s="19"/>
      <c r="J1" s="19"/>
      <c r="K1" s="19"/>
      <c r="L1" s="19"/>
      <c r="O1" s="268" t="s">
        <v>999</v>
      </c>
      <c r="P1" s="266">
        <f ca="1">-P5</f>
        <v>857476000</v>
      </c>
      <c r="Q1" s="8"/>
      <c r="R1" s="8"/>
      <c r="S1" s="8"/>
      <c r="T1" s="8"/>
      <c r="U1" s="8"/>
      <c r="V1" s="8"/>
      <c r="W1" s="8"/>
      <c r="X1" s="8"/>
      <c r="Y1" s="8"/>
    </row>
    <row r="2" spans="1:25" s="18" customFormat="1" ht="13.2" x14ac:dyDescent="0.25">
      <c r="A2" s="8"/>
      <c r="B2" s="21" t="s">
        <v>952</v>
      </c>
      <c r="C2" s="19"/>
      <c r="D2" s="19"/>
      <c r="E2" s="19"/>
      <c r="F2" s="19"/>
      <c r="G2" s="19"/>
      <c r="H2" s="21"/>
      <c r="I2" s="19"/>
      <c r="J2" s="19"/>
      <c r="K2" s="19"/>
      <c r="L2" s="228"/>
      <c r="O2" s="19"/>
      <c r="P2" s="266"/>
      <c r="Q2" s="8"/>
      <c r="R2" s="8"/>
      <c r="S2" s="8"/>
      <c r="T2" s="8"/>
      <c r="U2" s="8"/>
      <c r="V2" s="8"/>
      <c r="W2" s="8"/>
      <c r="X2" s="8"/>
      <c r="Y2" s="8"/>
    </row>
    <row r="3" spans="1:25" s="18" customFormat="1" ht="13.2" x14ac:dyDescent="0.25">
      <c r="A3" s="8"/>
      <c r="B3" s="21" t="s">
        <v>550</v>
      </c>
      <c r="C3" s="20"/>
      <c r="D3" s="20"/>
      <c r="E3" s="20"/>
      <c r="F3" s="20"/>
      <c r="G3" s="20"/>
      <c r="H3" s="21"/>
      <c r="I3" s="20"/>
      <c r="J3" s="261"/>
      <c r="K3" s="20"/>
      <c r="O3" s="267" t="s">
        <v>1000</v>
      </c>
      <c r="P3" s="256">
        <f ca="1">P2-P1</f>
        <v>-857476000</v>
      </c>
      <c r="Q3" s="8"/>
      <c r="R3" s="8"/>
      <c r="S3" s="8"/>
      <c r="T3" s="8"/>
      <c r="U3" s="8"/>
      <c r="V3" s="8"/>
      <c r="W3" s="8"/>
      <c r="X3" s="8"/>
      <c r="Y3" s="8"/>
    </row>
    <row r="4" spans="1:25" s="18" customFormat="1" ht="13.2" x14ac:dyDescent="0.25">
      <c r="A4" s="8"/>
      <c r="B4" s="21"/>
      <c r="C4" s="20"/>
      <c r="D4" s="20"/>
      <c r="E4" s="20"/>
      <c r="F4" s="20"/>
      <c r="G4" s="20"/>
      <c r="H4" s="21"/>
      <c r="I4" s="20"/>
      <c r="J4" s="20"/>
      <c r="K4" s="20"/>
      <c r="L4" s="20"/>
      <c r="O4" s="260" t="s">
        <v>1001</v>
      </c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218" customFormat="1" ht="15.6" x14ac:dyDescent="0.25">
      <c r="A5" s="215"/>
      <c r="B5" s="219" t="s">
        <v>949</v>
      </c>
      <c r="C5" s="216"/>
      <c r="D5" s="26"/>
      <c r="E5" s="26"/>
      <c r="F5" s="26"/>
      <c r="G5" s="26"/>
      <c r="H5" s="219" t="s">
        <v>950</v>
      </c>
      <c r="I5" s="216"/>
      <c r="J5" s="302" t="s">
        <v>997</v>
      </c>
      <c r="K5" s="302"/>
      <c r="L5" s="302" t="s">
        <v>998</v>
      </c>
      <c r="O5" s="257"/>
      <c r="P5" s="217">
        <f ca="1">'Rekap Usulan revisi'!G21</f>
        <v>-857476000</v>
      </c>
    </row>
    <row r="6" spans="1:25" ht="31.8" customHeight="1" x14ac:dyDescent="0.25">
      <c r="A6" s="31"/>
      <c r="B6" s="32" t="s">
        <v>0</v>
      </c>
      <c r="C6" s="33" t="s">
        <v>1</v>
      </c>
      <c r="D6" s="34" t="s">
        <v>2</v>
      </c>
      <c r="E6" s="34" t="s">
        <v>3</v>
      </c>
      <c r="F6" s="35" t="s">
        <v>4</v>
      </c>
      <c r="G6" s="147" t="s">
        <v>5</v>
      </c>
      <c r="H6" s="181" t="s">
        <v>0</v>
      </c>
      <c r="I6" s="33" t="s">
        <v>1</v>
      </c>
      <c r="J6" s="34" t="s">
        <v>2</v>
      </c>
      <c r="K6" s="34" t="s">
        <v>3</v>
      </c>
      <c r="L6" s="35" t="s">
        <v>4</v>
      </c>
      <c r="M6" s="36" t="s">
        <v>5</v>
      </c>
      <c r="N6" s="227" t="s">
        <v>953</v>
      </c>
      <c r="O6" s="243" t="s">
        <v>955</v>
      </c>
      <c r="P6" s="246" t="s">
        <v>530</v>
      </c>
      <c r="Q6" s="246" t="s">
        <v>531</v>
      </c>
      <c r="R6" s="293" t="s">
        <v>982</v>
      </c>
      <c r="S6" s="293"/>
      <c r="T6" s="246"/>
      <c r="U6" s="292" t="s">
        <v>980</v>
      </c>
      <c r="V6" s="292"/>
      <c r="W6" s="247"/>
      <c r="X6" s="292" t="s">
        <v>985</v>
      </c>
      <c r="Y6" s="292"/>
    </row>
    <row r="7" spans="1:25" s="23" customFormat="1" ht="13.2" x14ac:dyDescent="0.25">
      <c r="A7" s="37"/>
      <c r="B7" s="38">
        <v>1</v>
      </c>
      <c r="C7" s="39">
        <v>2</v>
      </c>
      <c r="D7" s="40">
        <v>3</v>
      </c>
      <c r="E7" s="40">
        <v>4</v>
      </c>
      <c r="F7" s="39">
        <v>5</v>
      </c>
      <c r="G7" s="148">
        <v>6</v>
      </c>
      <c r="H7" s="182">
        <v>1</v>
      </c>
      <c r="I7" s="39">
        <v>2</v>
      </c>
      <c r="J7" s="40">
        <v>3</v>
      </c>
      <c r="K7" s="40">
        <v>4</v>
      </c>
      <c r="L7" s="39">
        <v>5</v>
      </c>
      <c r="M7" s="41">
        <v>6</v>
      </c>
      <c r="N7" s="22">
        <v>7</v>
      </c>
      <c r="O7" s="22">
        <v>7</v>
      </c>
      <c r="P7" s="248">
        <v>9</v>
      </c>
      <c r="Q7" s="248">
        <v>10</v>
      </c>
      <c r="R7" s="248" t="s">
        <v>979</v>
      </c>
      <c r="S7" s="248" t="s">
        <v>981</v>
      </c>
      <c r="T7" s="248"/>
      <c r="U7" s="248" t="s">
        <v>983</v>
      </c>
      <c r="V7" s="248" t="s">
        <v>984</v>
      </c>
      <c r="W7" s="248"/>
      <c r="X7" s="248" t="s">
        <v>986</v>
      </c>
      <c r="Y7" s="248" t="s">
        <v>987</v>
      </c>
    </row>
    <row r="8" spans="1:25" ht="13.2" hidden="1" x14ac:dyDescent="0.25">
      <c r="A8" s="3"/>
      <c r="B8" s="42"/>
      <c r="C8" s="43" t="s">
        <v>6</v>
      </c>
      <c r="D8" s="44"/>
      <c r="E8" s="44"/>
      <c r="F8" s="45"/>
      <c r="G8" s="149">
        <f>SUM(G9,G108)</f>
        <v>23288180000</v>
      </c>
      <c r="H8" s="183"/>
      <c r="I8" s="43" t="s">
        <v>6</v>
      </c>
      <c r="J8" s="44"/>
      <c r="K8" s="44"/>
      <c r="L8" s="45"/>
      <c r="M8" s="46">
        <f ca="1">SUM(M9,M108)</f>
        <v>24145656000</v>
      </c>
      <c r="N8" s="46">
        <f ca="1">SUM(N9,N108)</f>
        <v>-646907000</v>
      </c>
      <c r="O8" s="244"/>
      <c r="P8" s="249"/>
      <c r="Q8" s="249"/>
      <c r="R8" s="250"/>
      <c r="S8" s="251"/>
      <c r="T8" s="251"/>
      <c r="U8" s="252"/>
      <c r="V8" s="249"/>
      <c r="W8" s="249"/>
      <c r="X8" s="252"/>
      <c r="Y8" s="249"/>
    </row>
    <row r="9" spans="1:25" ht="13.2" hidden="1" x14ac:dyDescent="0.25">
      <c r="A9" s="1" t="s">
        <v>7</v>
      </c>
      <c r="B9" s="47" t="s">
        <v>7</v>
      </c>
      <c r="C9" s="48" t="s">
        <v>8</v>
      </c>
      <c r="D9" s="47"/>
      <c r="E9" s="47"/>
      <c r="F9" s="49"/>
      <c r="G9" s="150">
        <f>G10</f>
        <v>1000000000</v>
      </c>
      <c r="H9" s="184" t="s">
        <v>7</v>
      </c>
      <c r="I9" s="48" t="s">
        <v>8</v>
      </c>
      <c r="J9" s="47"/>
      <c r="K9" s="47"/>
      <c r="L9" s="49"/>
      <c r="M9" s="49">
        <f ca="1">M10</f>
        <v>1215269000</v>
      </c>
      <c r="N9" s="49">
        <f t="shared" ref="N9:N11" ca="1" si="0">N10</f>
        <v>-103500000</v>
      </c>
      <c r="O9" s="150"/>
      <c r="P9" s="249"/>
      <c r="Q9" s="249"/>
      <c r="R9" s="47"/>
      <c r="S9" s="49"/>
      <c r="T9" s="49"/>
      <c r="U9" s="252"/>
      <c r="V9" s="249"/>
      <c r="W9" s="249"/>
      <c r="X9" s="252"/>
      <c r="Y9" s="249"/>
    </row>
    <row r="10" spans="1:25" ht="13.2" hidden="1" x14ac:dyDescent="0.25">
      <c r="A10" s="1" t="s">
        <v>9</v>
      </c>
      <c r="B10" s="50" t="s">
        <v>551</v>
      </c>
      <c r="C10" s="51" t="s">
        <v>10</v>
      </c>
      <c r="D10" s="50"/>
      <c r="E10" s="50"/>
      <c r="F10" s="52"/>
      <c r="G10" s="151">
        <f>G11</f>
        <v>1000000000</v>
      </c>
      <c r="H10" s="185" t="s">
        <v>551</v>
      </c>
      <c r="I10" s="51" t="s">
        <v>10</v>
      </c>
      <c r="J10" s="50"/>
      <c r="K10" s="50"/>
      <c r="L10" s="52"/>
      <c r="M10" s="52">
        <f ca="1">M11</f>
        <v>1215269000</v>
      </c>
      <c r="N10" s="52">
        <f t="shared" ca="1" si="0"/>
        <v>-103500000</v>
      </c>
      <c r="O10" s="151"/>
      <c r="P10" s="249"/>
      <c r="Q10" s="249"/>
      <c r="R10" s="50"/>
      <c r="S10" s="52"/>
      <c r="T10" s="52"/>
      <c r="U10" s="252"/>
      <c r="V10" s="249"/>
      <c r="W10" s="249"/>
      <c r="X10" s="252"/>
      <c r="Y10" s="249"/>
    </row>
    <row r="11" spans="1:25" ht="13.2" hidden="1" customHeight="1" x14ac:dyDescent="0.25">
      <c r="A11" s="1" t="s">
        <v>11</v>
      </c>
      <c r="B11" s="53" t="s">
        <v>12</v>
      </c>
      <c r="C11" s="54" t="s">
        <v>552</v>
      </c>
      <c r="D11" s="53">
        <v>5</v>
      </c>
      <c r="E11" s="294" t="s">
        <v>553</v>
      </c>
      <c r="F11" s="295"/>
      <c r="G11" s="152">
        <f>G12</f>
        <v>1000000000</v>
      </c>
      <c r="H11" s="186" t="s">
        <v>12</v>
      </c>
      <c r="I11" s="54" t="s">
        <v>552</v>
      </c>
      <c r="J11" s="53">
        <v>5</v>
      </c>
      <c r="K11" s="237" t="s">
        <v>553</v>
      </c>
      <c r="L11" s="238"/>
      <c r="M11" s="55">
        <f ca="1">M12</f>
        <v>1215269000</v>
      </c>
      <c r="N11" s="55">
        <f t="shared" ca="1" si="0"/>
        <v>-103500000</v>
      </c>
      <c r="O11" s="152"/>
      <c r="P11" s="249"/>
      <c r="Q11" s="249"/>
      <c r="R11" s="53">
        <v>5</v>
      </c>
      <c r="S11" s="253"/>
      <c r="T11" s="253"/>
      <c r="U11" s="252"/>
      <c r="V11" s="249"/>
      <c r="W11" s="249"/>
      <c r="X11" s="252"/>
      <c r="Y11" s="249"/>
    </row>
    <row r="12" spans="1:25" ht="26.4" hidden="1" x14ac:dyDescent="0.25">
      <c r="A12" s="1" t="s">
        <v>14</v>
      </c>
      <c r="B12" s="56" t="s">
        <v>15</v>
      </c>
      <c r="C12" s="57" t="s">
        <v>16</v>
      </c>
      <c r="D12" s="56">
        <v>5</v>
      </c>
      <c r="E12" s="56" t="s">
        <v>13</v>
      </c>
      <c r="F12" s="58"/>
      <c r="G12" s="153">
        <f>SUM(G13,G37,G60,G86)</f>
        <v>1000000000</v>
      </c>
      <c r="H12" s="187" t="s">
        <v>15</v>
      </c>
      <c r="I12" s="57" t="s">
        <v>16</v>
      </c>
      <c r="J12" s="56">
        <v>5</v>
      </c>
      <c r="K12" s="56" t="s">
        <v>13</v>
      </c>
      <c r="L12" s="58"/>
      <c r="M12" s="58">
        <f ca="1">SUM(M13,M37,M60,M86)</f>
        <v>1215269000</v>
      </c>
      <c r="N12" s="58">
        <f ca="1">SUM(N13,N37,N60,N86)</f>
        <v>-103500000</v>
      </c>
      <c r="O12" s="153"/>
      <c r="P12" s="249"/>
      <c r="Q12" s="249"/>
      <c r="R12" s="56">
        <v>5</v>
      </c>
      <c r="S12" s="58"/>
      <c r="T12" s="58"/>
      <c r="U12" s="252"/>
      <c r="V12" s="249"/>
      <c r="W12" s="249"/>
      <c r="X12" s="252"/>
      <c r="Y12" s="249"/>
    </row>
    <row r="13" spans="1:25" ht="13.2" hidden="1" x14ac:dyDescent="0.25">
      <c r="A13" s="1" t="s">
        <v>17</v>
      </c>
      <c r="B13" s="59" t="s">
        <v>18</v>
      </c>
      <c r="C13" s="60" t="s">
        <v>19</v>
      </c>
      <c r="D13" s="59"/>
      <c r="E13" s="59" t="s">
        <v>554</v>
      </c>
      <c r="F13" s="61"/>
      <c r="G13" s="154">
        <f>SUM(G14,G27)</f>
        <v>186192000</v>
      </c>
      <c r="H13" s="188" t="s">
        <v>18</v>
      </c>
      <c r="I13" s="60" t="s">
        <v>19</v>
      </c>
      <c r="J13" s="59"/>
      <c r="K13" s="59" t="s">
        <v>554</v>
      </c>
      <c r="L13" s="61"/>
      <c r="M13" s="61">
        <f ca="1">SUM(M14,M27)</f>
        <v>297961000</v>
      </c>
      <c r="N13" s="61">
        <f ca="1">SUM(N14,N27)</f>
        <v>0</v>
      </c>
      <c r="O13" s="154"/>
      <c r="P13" s="249"/>
      <c r="Q13" s="249"/>
      <c r="R13" s="59"/>
      <c r="S13" s="61"/>
      <c r="T13" s="61"/>
      <c r="U13" s="252"/>
      <c r="V13" s="249"/>
      <c r="W13" s="249"/>
      <c r="X13" s="252"/>
      <c r="Y13" s="249"/>
    </row>
    <row r="14" spans="1:25" ht="13.2" hidden="1" x14ac:dyDescent="0.25">
      <c r="A14" s="1" t="s">
        <v>20</v>
      </c>
      <c r="B14" s="62" t="s">
        <v>21</v>
      </c>
      <c r="C14" s="63" t="s">
        <v>22</v>
      </c>
      <c r="D14" s="62"/>
      <c r="E14" s="62"/>
      <c r="F14" s="64"/>
      <c r="G14" s="155">
        <f>SUM(G15,G20,G22)</f>
        <v>131673000</v>
      </c>
      <c r="H14" s="189" t="s">
        <v>21</v>
      </c>
      <c r="I14" s="63" t="s">
        <v>22</v>
      </c>
      <c r="J14" s="62"/>
      <c r="K14" s="62"/>
      <c r="L14" s="64"/>
      <c r="M14" s="64">
        <f ca="1">SUM(M15,M20,M22,M24)</f>
        <v>243442000</v>
      </c>
      <c r="N14" s="64">
        <f ca="1">SUM(N15,N20,N22)</f>
        <v>0</v>
      </c>
      <c r="O14" s="155"/>
      <c r="P14" s="249" t="s">
        <v>499</v>
      </c>
      <c r="Q14" s="249" t="s">
        <v>500</v>
      </c>
      <c r="R14" s="62"/>
      <c r="S14" s="64"/>
      <c r="T14" s="64"/>
      <c r="U14" s="252"/>
      <c r="V14" s="249"/>
      <c r="W14" s="249"/>
      <c r="X14" s="252"/>
      <c r="Y14" s="249"/>
    </row>
    <row r="15" spans="1:25" ht="13.2" hidden="1" x14ac:dyDescent="0.25">
      <c r="A15" s="1" t="s">
        <v>23</v>
      </c>
      <c r="B15" s="65" t="s">
        <v>523</v>
      </c>
      <c r="C15" s="66" t="s">
        <v>24</v>
      </c>
      <c r="D15" s="65"/>
      <c r="E15" s="65"/>
      <c r="F15" s="67"/>
      <c r="G15" s="156">
        <f>SUM(G16:G19)</f>
        <v>48225000</v>
      </c>
      <c r="H15" s="190" t="s">
        <v>523</v>
      </c>
      <c r="I15" s="66" t="s">
        <v>24</v>
      </c>
      <c r="J15" s="65"/>
      <c r="K15" s="65"/>
      <c r="L15" s="67"/>
      <c r="M15" s="67">
        <f ca="1">SUM(M16:M19)</f>
        <v>48225000</v>
      </c>
      <c r="N15" s="67">
        <f ca="1">SUM(N16:N19)</f>
        <v>0</v>
      </c>
      <c r="O15" s="156"/>
      <c r="P15" s="249"/>
      <c r="Q15" s="249"/>
      <c r="R15" s="65"/>
      <c r="S15" s="67"/>
      <c r="T15" s="67"/>
      <c r="U15" s="252"/>
      <c r="V15" s="249"/>
      <c r="W15" s="249"/>
      <c r="X15" s="252"/>
      <c r="Y15" s="249"/>
    </row>
    <row r="16" spans="1:25" ht="13.2" hidden="1" x14ac:dyDescent="0.25">
      <c r="A16" s="1" t="s">
        <v>25</v>
      </c>
      <c r="B16" s="68"/>
      <c r="C16" s="69" t="s">
        <v>555</v>
      </c>
      <c r="D16" s="68">
        <v>503</v>
      </c>
      <c r="E16" s="68" t="s">
        <v>26</v>
      </c>
      <c r="F16" s="70">
        <v>75000</v>
      </c>
      <c r="G16" s="157">
        <f>ROUNDDOWN(D16*F16,-3)</f>
        <v>37725000</v>
      </c>
      <c r="H16" s="191"/>
      <c r="I16" s="69" t="s">
        <v>555</v>
      </c>
      <c r="J16" s="68" cm="1">
        <f t="array" aca="1" ref="J16" ca="1">INDIRECT($J$5&amp;ROW())</f>
        <v>533</v>
      </c>
      <c r="K16" s="68" t="s">
        <v>26</v>
      </c>
      <c r="L16" s="264" cm="1">
        <f t="array" aca="1" ref="L16" ca="1">INDIRECT($L$5&amp;ROW())</f>
        <v>75000</v>
      </c>
      <c r="M16" s="70">
        <f ca="1">ROUNDDOWN(J16*L16,-3)</f>
        <v>39975000</v>
      </c>
      <c r="N16" s="70">
        <f ca="1">G16-M16</f>
        <v>-2250000</v>
      </c>
      <c r="O16" s="258" t="str">
        <f ca="1">IF(AND(ISBLANK(H16),N16&lt;&gt;0),"Rev","")</f>
        <v>Rev</v>
      </c>
      <c r="P16" s="249"/>
      <c r="Q16" s="249"/>
      <c r="R16" s="68">
        <v>533</v>
      </c>
      <c r="S16" s="70">
        <v>75000</v>
      </c>
      <c r="T16" s="70">
        <f>ROUNDDOWN(R16*S16,-3)</f>
        <v>39975000</v>
      </c>
      <c r="U16" s="252">
        <v>533</v>
      </c>
      <c r="V16" s="252">
        <v>75000</v>
      </c>
      <c r="W16" s="70">
        <f>ROUNDDOWN(U16*V16,-3)</f>
        <v>39975000</v>
      </c>
      <c r="X16" s="252"/>
      <c r="Y16" s="249"/>
    </row>
    <row r="17" spans="1:25" ht="13.2" hidden="1" x14ac:dyDescent="0.25">
      <c r="A17" s="1" t="s">
        <v>27</v>
      </c>
      <c r="B17" s="68"/>
      <c r="C17" s="69" t="s">
        <v>556</v>
      </c>
      <c r="D17" s="68">
        <v>3</v>
      </c>
      <c r="E17" s="68" t="s">
        <v>120</v>
      </c>
      <c r="F17" s="70">
        <v>1000000</v>
      </c>
      <c r="G17" s="157">
        <f t="shared" ref="G17:G19" si="1">ROUNDDOWN(D17*F17,-3)</f>
        <v>3000000</v>
      </c>
      <c r="H17" s="191"/>
      <c r="I17" s="69" t="s">
        <v>556</v>
      </c>
      <c r="J17" s="68" cm="1">
        <f t="array" aca="1" ref="J17" ca="1">INDIRECT($J$5&amp;ROW())</f>
        <v>1</v>
      </c>
      <c r="K17" s="68" t="s">
        <v>120</v>
      </c>
      <c r="L17" s="70" cm="1">
        <f t="array" aca="1" ref="L17" ca="1">INDIRECT($L$5&amp;ROW())</f>
        <v>750000</v>
      </c>
      <c r="M17" s="70">
        <f t="shared" ref="M17:M19" ca="1" si="2">ROUNDDOWN(J17*L17,-3)</f>
        <v>750000</v>
      </c>
      <c r="N17" s="70">
        <f t="shared" ref="N17:N19" ca="1" si="3">G17-M17</f>
        <v>2250000</v>
      </c>
      <c r="O17" s="258" t="str">
        <f t="shared" ref="O17:O19" ca="1" si="4">IF(AND(ISBLANK(H17),N17&lt;&gt;0),"Rev","")</f>
        <v>Rev</v>
      </c>
      <c r="P17" s="249"/>
      <c r="Q17" s="249"/>
      <c r="R17" s="68">
        <v>1</v>
      </c>
      <c r="S17" s="70">
        <v>750000</v>
      </c>
      <c r="T17" s="70">
        <f t="shared" ref="T17:T19" si="5">ROUNDDOWN(R17*S17,-3)</f>
        <v>750000</v>
      </c>
      <c r="U17" s="252">
        <v>1</v>
      </c>
      <c r="V17" s="252">
        <v>750000</v>
      </c>
      <c r="W17" s="70">
        <f t="shared" ref="W17:W19" si="6">ROUNDDOWN(U17*V17,-3)</f>
        <v>750000</v>
      </c>
      <c r="X17" s="252"/>
      <c r="Y17" s="249"/>
    </row>
    <row r="18" spans="1:25" ht="13.2" hidden="1" x14ac:dyDescent="0.25">
      <c r="A18" s="1" t="s">
        <v>28</v>
      </c>
      <c r="B18" s="68"/>
      <c r="C18" s="69" t="s">
        <v>557</v>
      </c>
      <c r="D18" s="68">
        <v>3</v>
      </c>
      <c r="E18" s="68" t="s">
        <v>120</v>
      </c>
      <c r="F18" s="70">
        <v>1500000</v>
      </c>
      <c r="G18" s="157">
        <f t="shared" si="1"/>
        <v>4500000</v>
      </c>
      <c r="H18" s="191"/>
      <c r="I18" s="69" t="s">
        <v>557</v>
      </c>
      <c r="J18" s="68" cm="1">
        <f t="array" aca="1" ref="J18" ca="1">INDIRECT($J$5&amp;ROW())</f>
        <v>3</v>
      </c>
      <c r="K18" s="68" t="s">
        <v>120</v>
      </c>
      <c r="L18" s="70" cm="1">
        <f t="array" aca="1" ref="L18" ca="1">INDIRECT($L$5&amp;ROW())</f>
        <v>1500000</v>
      </c>
      <c r="M18" s="70">
        <f t="shared" ca="1" si="2"/>
        <v>4500000</v>
      </c>
      <c r="N18" s="70">
        <f t="shared" ca="1" si="3"/>
        <v>0</v>
      </c>
      <c r="O18" s="245" t="str">
        <f ca="1">IF(AND(ISBLANK(H18),N18&lt;&gt;0,NOT(ISBLANK(U18))),"Rev","")</f>
        <v/>
      </c>
      <c r="P18" s="249"/>
      <c r="Q18" s="249"/>
      <c r="R18" s="68">
        <v>3</v>
      </c>
      <c r="S18" s="70">
        <v>1500000</v>
      </c>
      <c r="T18" s="70">
        <f t="shared" si="5"/>
        <v>4500000</v>
      </c>
      <c r="U18" s="252">
        <v>3</v>
      </c>
      <c r="V18" s="252">
        <v>1500000</v>
      </c>
      <c r="W18" s="70">
        <f t="shared" si="6"/>
        <v>4500000</v>
      </c>
      <c r="X18" s="252">
        <v>4</v>
      </c>
      <c r="Y18" s="249"/>
    </row>
    <row r="19" spans="1:25" ht="13.2" hidden="1" x14ac:dyDescent="0.25">
      <c r="A19" s="1" t="s">
        <v>29</v>
      </c>
      <c r="B19" s="68"/>
      <c r="C19" s="69" t="s">
        <v>558</v>
      </c>
      <c r="D19" s="68">
        <v>3</v>
      </c>
      <c r="E19" s="68" t="s">
        <v>120</v>
      </c>
      <c r="F19" s="70">
        <v>1000000</v>
      </c>
      <c r="G19" s="157">
        <f t="shared" si="1"/>
        <v>3000000</v>
      </c>
      <c r="H19" s="191"/>
      <c r="I19" s="69" t="s">
        <v>558</v>
      </c>
      <c r="J19" s="68" cm="1">
        <f t="array" aca="1" ref="J19" ca="1">INDIRECT($J$5&amp;ROW())</f>
        <v>3</v>
      </c>
      <c r="K19" s="68" t="s">
        <v>120</v>
      </c>
      <c r="L19" s="70" cm="1">
        <f t="array" aca="1" ref="L19" ca="1">INDIRECT($L$5&amp;ROW())</f>
        <v>1000000</v>
      </c>
      <c r="M19" s="70">
        <f t="shared" ca="1" si="2"/>
        <v>3000000</v>
      </c>
      <c r="N19" s="70">
        <f t="shared" ca="1" si="3"/>
        <v>0</v>
      </c>
      <c r="O19" s="245" t="str">
        <f t="shared" ca="1" si="4"/>
        <v/>
      </c>
      <c r="P19" s="249"/>
      <c r="Q19" s="249"/>
      <c r="R19" s="68">
        <v>3</v>
      </c>
      <c r="S19" s="70">
        <v>1000000</v>
      </c>
      <c r="T19" s="70">
        <f t="shared" si="5"/>
        <v>3000000</v>
      </c>
      <c r="U19" s="252">
        <v>3</v>
      </c>
      <c r="V19" s="252">
        <v>1000000</v>
      </c>
      <c r="W19" s="70">
        <f t="shared" si="6"/>
        <v>3000000</v>
      </c>
      <c r="X19" s="252">
        <v>2</v>
      </c>
      <c r="Y19" s="249"/>
    </row>
    <row r="20" spans="1:25" ht="13.2" hidden="1" x14ac:dyDescent="0.25">
      <c r="A20" s="1" t="s">
        <v>30</v>
      </c>
      <c r="B20" s="65" t="s">
        <v>528</v>
      </c>
      <c r="C20" s="66" t="s">
        <v>31</v>
      </c>
      <c r="D20" s="65"/>
      <c r="E20" s="65"/>
      <c r="F20" s="67"/>
      <c r="G20" s="156">
        <f>G21</f>
        <v>16000000</v>
      </c>
      <c r="H20" s="190" t="s">
        <v>528</v>
      </c>
      <c r="I20" s="66" t="s">
        <v>31</v>
      </c>
      <c r="J20" s="65"/>
      <c r="K20" s="65"/>
      <c r="L20" s="67"/>
      <c r="M20" s="67">
        <f ca="1">M21</f>
        <v>16000000</v>
      </c>
      <c r="N20" s="67">
        <f ca="1">N21</f>
        <v>0</v>
      </c>
      <c r="O20" s="156"/>
      <c r="P20" s="249"/>
      <c r="Q20" s="249"/>
      <c r="R20" s="65"/>
      <c r="S20" s="67"/>
      <c r="T20" s="67"/>
      <c r="U20" s="252"/>
      <c r="V20" s="249"/>
      <c r="W20" s="249"/>
      <c r="X20" s="252"/>
      <c r="Y20" s="249"/>
    </row>
    <row r="21" spans="1:25" ht="13.2" x14ac:dyDescent="0.25">
      <c r="A21" s="1" t="s">
        <v>32</v>
      </c>
      <c r="B21" s="68"/>
      <c r="C21" s="69" t="s">
        <v>559</v>
      </c>
      <c r="D21" s="68">
        <v>16</v>
      </c>
      <c r="E21" s="68" t="s">
        <v>33</v>
      </c>
      <c r="F21" s="70">
        <v>1000000</v>
      </c>
      <c r="G21" s="157">
        <f>ROUNDDOWN(D21*F21,-3)</f>
        <v>16000000</v>
      </c>
      <c r="H21" s="191"/>
      <c r="I21" s="69" t="s">
        <v>559</v>
      </c>
      <c r="J21" s="259" cm="1">
        <f t="array" aca="1" ref="J21" ca="1">INDIRECT($J$5&amp;ROW())</f>
        <v>16</v>
      </c>
      <c r="K21" s="68" t="s">
        <v>33</v>
      </c>
      <c r="L21" s="70" cm="1">
        <f t="array" aca="1" ref="L21" ca="1">INDIRECT($L$5&amp;ROW())</f>
        <v>1000000</v>
      </c>
      <c r="M21" s="70">
        <f ca="1">ROUNDDOWN(J21*L21,-3)</f>
        <v>16000000</v>
      </c>
      <c r="N21" s="70">
        <f ca="1">G21-M21</f>
        <v>0</v>
      </c>
      <c r="O21" s="245" t="str">
        <f ca="1">IF(AND(ISBLANK(H21),N21&lt;&gt;0),"Rev","")</f>
        <v/>
      </c>
      <c r="P21" s="249"/>
      <c r="Q21" s="249"/>
      <c r="R21" s="68">
        <v>16</v>
      </c>
      <c r="S21" s="70">
        <v>1000000</v>
      </c>
      <c r="T21" s="70">
        <f>ROUNDDOWN(R21*S21,-3)</f>
        <v>16000000</v>
      </c>
      <c r="U21" s="252">
        <v>10</v>
      </c>
      <c r="V21" s="252">
        <v>1000000</v>
      </c>
      <c r="W21" s="70">
        <f>ROUNDDOWN(U21*V21,-3)</f>
        <v>10000000</v>
      </c>
      <c r="X21" s="252"/>
      <c r="Y21" s="249"/>
    </row>
    <row r="22" spans="1:25" ht="13.2" hidden="1" x14ac:dyDescent="0.25">
      <c r="A22" s="1" t="s">
        <v>34</v>
      </c>
      <c r="B22" s="65" t="s">
        <v>525</v>
      </c>
      <c r="C22" s="66" t="s">
        <v>35</v>
      </c>
      <c r="D22" s="65"/>
      <c r="E22" s="65"/>
      <c r="F22" s="67"/>
      <c r="G22" s="156">
        <f>G23</f>
        <v>67448000</v>
      </c>
      <c r="H22" s="190" t="s">
        <v>525</v>
      </c>
      <c r="I22" s="66" t="s">
        <v>35</v>
      </c>
      <c r="J22" s="65"/>
      <c r="K22" s="65"/>
      <c r="L22" s="67"/>
      <c r="M22" s="67">
        <f ca="1">M23</f>
        <v>67448000</v>
      </c>
      <c r="N22" s="67">
        <f ca="1">N23</f>
        <v>0</v>
      </c>
      <c r="O22" s="156"/>
      <c r="P22" s="249"/>
      <c r="Q22" s="249"/>
      <c r="R22" s="65"/>
      <c r="S22" s="67"/>
      <c r="T22" s="67"/>
      <c r="U22" s="252"/>
      <c r="V22" s="249"/>
      <c r="W22" s="249"/>
      <c r="X22" s="252"/>
      <c r="Y22" s="249"/>
    </row>
    <row r="23" spans="1:25" ht="26.4" hidden="1" x14ac:dyDescent="0.25">
      <c r="A23" s="1" t="s">
        <v>36</v>
      </c>
      <c r="B23" s="68"/>
      <c r="C23" s="69" t="s">
        <v>560</v>
      </c>
      <c r="D23" s="68">
        <v>13</v>
      </c>
      <c r="E23" s="68" t="s">
        <v>26</v>
      </c>
      <c r="F23" s="70">
        <v>5188308</v>
      </c>
      <c r="G23" s="157">
        <f>ROUNDDOWN(D23*F23,-3)</f>
        <v>67448000</v>
      </c>
      <c r="H23" s="191"/>
      <c r="I23" s="69" t="s">
        <v>560</v>
      </c>
      <c r="J23" s="68" cm="1">
        <f t="array" aca="1" ref="J23" ca="1">INDIRECT($J$5&amp;ROW())</f>
        <v>13</v>
      </c>
      <c r="K23" s="68" t="s">
        <v>26</v>
      </c>
      <c r="L23" s="70" cm="1">
        <f t="array" aca="1" ref="L23" ca="1">INDIRECT($L$5&amp;ROW())</f>
        <v>5188308</v>
      </c>
      <c r="M23" s="70">
        <f ca="1">ROUNDDOWN(J23*L23,-3)</f>
        <v>67448000</v>
      </c>
      <c r="N23" s="70">
        <f ca="1">G23-M23</f>
        <v>0</v>
      </c>
      <c r="O23" s="245" t="str">
        <f ca="1">IF(AND(ISBLANK(H23),N23&lt;&gt;0),"Rev","")</f>
        <v/>
      </c>
      <c r="P23" s="249"/>
      <c r="Q23" s="249"/>
      <c r="R23" s="68">
        <v>13</v>
      </c>
      <c r="S23" s="70">
        <v>5188308</v>
      </c>
      <c r="T23" s="70">
        <f>ROUNDDOWN(R23*S23,-3)</f>
        <v>67448000</v>
      </c>
      <c r="U23" s="252">
        <v>13</v>
      </c>
      <c r="V23" s="252">
        <v>5188308</v>
      </c>
      <c r="W23" s="70">
        <f>ROUNDDOWN(U23*V23,-3)</f>
        <v>67448000</v>
      </c>
      <c r="X23" s="252"/>
      <c r="Y23" s="249"/>
    </row>
    <row r="24" spans="1:25" ht="13.2" hidden="1" x14ac:dyDescent="0.25">
      <c r="A24" s="1"/>
      <c r="B24" s="68"/>
      <c r="C24" s="69"/>
      <c r="D24" s="68"/>
      <c r="E24" s="68"/>
      <c r="F24" s="70"/>
      <c r="G24" s="157"/>
      <c r="H24" s="192">
        <v>524114</v>
      </c>
      <c r="I24" s="72" t="s">
        <v>957</v>
      </c>
      <c r="J24" s="71"/>
      <c r="K24" s="71"/>
      <c r="L24" s="73"/>
      <c r="M24" s="73">
        <f ca="1">SUM(M25:M26)</f>
        <v>111769000</v>
      </c>
      <c r="N24" s="73">
        <f ca="1">SUM(N25:N26)</f>
        <v>-111769000</v>
      </c>
      <c r="O24" s="157"/>
      <c r="P24" s="249"/>
      <c r="Q24" s="249"/>
      <c r="R24" s="71"/>
      <c r="S24" s="73"/>
      <c r="T24" s="73"/>
      <c r="U24" s="252"/>
      <c r="V24" s="249"/>
      <c r="W24" s="249"/>
      <c r="X24" s="252"/>
      <c r="Y24" s="249"/>
    </row>
    <row r="25" spans="1:25" ht="13.2" hidden="1" x14ac:dyDescent="0.25">
      <c r="A25" s="1"/>
      <c r="B25" s="68"/>
      <c r="C25" s="69"/>
      <c r="D25" s="68"/>
      <c r="E25" s="68"/>
      <c r="F25" s="70"/>
      <c r="G25" s="157"/>
      <c r="H25" s="191"/>
      <c r="I25" s="69" t="s">
        <v>958</v>
      </c>
      <c r="J25" s="68" cm="1">
        <f t="array" aca="1" ref="J25" ca="1">INDIRECT($J$5&amp;ROW())</f>
        <v>70</v>
      </c>
      <c r="K25" s="68" t="s">
        <v>479</v>
      </c>
      <c r="L25" s="70" cm="1">
        <f t="array" aca="1" ref="L25" ca="1">INDIRECT($L$5&amp;ROW())</f>
        <v>1197000</v>
      </c>
      <c r="M25" s="70">
        <f t="shared" ref="M25:M26" ca="1" si="7">ROUNDDOWN(J25*L25,-3)</f>
        <v>83790000</v>
      </c>
      <c r="N25" s="70">
        <f t="shared" ref="N25:N26" ca="1" si="8">G25-M25</f>
        <v>-83790000</v>
      </c>
      <c r="O25" s="258" t="str">
        <f t="shared" ref="O25:O26" ca="1" si="9">IF(AND(ISBLANK(H25),N25&lt;&gt;0),"Rev","")</f>
        <v>Rev</v>
      </c>
      <c r="P25" s="249"/>
      <c r="Q25" s="249"/>
      <c r="R25" s="68">
        <v>70</v>
      </c>
      <c r="S25" s="70">
        <v>1197000</v>
      </c>
      <c r="T25" s="70">
        <f t="shared" ref="T25:T26" si="10">ROUNDDOWN(R25*S25,-3)</f>
        <v>83790000</v>
      </c>
      <c r="U25" s="252">
        <v>70</v>
      </c>
      <c r="V25" s="252">
        <v>1197000</v>
      </c>
      <c r="W25" s="70">
        <f t="shared" ref="W25:W26" si="11">ROUNDDOWN(U25*V25,-3)</f>
        <v>83790000</v>
      </c>
      <c r="X25" s="252"/>
      <c r="Y25" s="249"/>
    </row>
    <row r="26" spans="1:25" ht="13.2" hidden="1" x14ac:dyDescent="0.25">
      <c r="A26" s="1"/>
      <c r="B26" s="68"/>
      <c r="C26" s="69"/>
      <c r="D26" s="68"/>
      <c r="E26" s="68"/>
      <c r="F26" s="70"/>
      <c r="G26" s="157"/>
      <c r="H26" s="191"/>
      <c r="I26" s="69" t="s">
        <v>959</v>
      </c>
      <c r="J26" s="68" cm="1">
        <f t="array" aca="1" ref="J26" ca="1">INDIRECT($J$5&amp;ROW())</f>
        <v>35</v>
      </c>
      <c r="K26" s="68" t="s">
        <v>479</v>
      </c>
      <c r="L26" s="70" cm="1">
        <f t="array" aca="1" ref="L26" ca="1">INDIRECT($L$5&amp;ROW())</f>
        <v>799400</v>
      </c>
      <c r="M26" s="70">
        <f t="shared" ca="1" si="7"/>
        <v>27979000</v>
      </c>
      <c r="N26" s="70">
        <f t="shared" ca="1" si="8"/>
        <v>-27979000</v>
      </c>
      <c r="O26" s="258" t="str">
        <f t="shared" ca="1" si="9"/>
        <v>Rev</v>
      </c>
      <c r="P26" s="249"/>
      <c r="Q26" s="249"/>
      <c r="R26" s="68">
        <v>35</v>
      </c>
      <c r="S26" s="70">
        <v>799400</v>
      </c>
      <c r="T26" s="70">
        <f t="shared" si="10"/>
        <v>27979000</v>
      </c>
      <c r="U26" s="252">
        <v>35</v>
      </c>
      <c r="V26" s="252">
        <v>799400</v>
      </c>
      <c r="W26" s="70">
        <f t="shared" si="11"/>
        <v>27979000</v>
      </c>
      <c r="X26" s="252"/>
      <c r="Y26" s="249"/>
    </row>
    <row r="27" spans="1:25" ht="13.2" hidden="1" x14ac:dyDescent="0.25">
      <c r="A27" s="1" t="s">
        <v>37</v>
      </c>
      <c r="B27" s="62" t="s">
        <v>38</v>
      </c>
      <c r="C27" s="63" t="s">
        <v>39</v>
      </c>
      <c r="D27" s="62"/>
      <c r="E27" s="62"/>
      <c r="F27" s="64"/>
      <c r="G27" s="155">
        <f>SUM(G28,G33,G35)</f>
        <v>54519000</v>
      </c>
      <c r="H27" s="189" t="s">
        <v>38</v>
      </c>
      <c r="I27" s="63" t="s">
        <v>39</v>
      </c>
      <c r="J27" s="62"/>
      <c r="K27" s="62"/>
      <c r="L27" s="64"/>
      <c r="M27" s="64">
        <f ca="1">SUM(M28,M33,M35)</f>
        <v>54519000</v>
      </c>
      <c r="N27" s="64">
        <f ca="1">SUM(N28,N33,N35)</f>
        <v>0</v>
      </c>
      <c r="O27" s="155"/>
      <c r="P27" s="249" t="s">
        <v>499</v>
      </c>
      <c r="Q27" s="249" t="s">
        <v>500</v>
      </c>
      <c r="R27" s="62"/>
      <c r="S27" s="64"/>
      <c r="T27" s="64"/>
      <c r="U27" s="252"/>
      <c r="V27" s="249"/>
      <c r="W27" s="249"/>
      <c r="X27" s="252"/>
      <c r="Y27" s="249"/>
    </row>
    <row r="28" spans="1:25" ht="13.2" hidden="1" x14ac:dyDescent="0.25">
      <c r="A28" s="1" t="s">
        <v>40</v>
      </c>
      <c r="B28" s="65" t="s">
        <v>523</v>
      </c>
      <c r="C28" s="66" t="s">
        <v>24</v>
      </c>
      <c r="D28" s="65"/>
      <c r="E28" s="65"/>
      <c r="F28" s="67"/>
      <c r="G28" s="156">
        <f>SUM(G29:G32)</f>
        <v>17500000</v>
      </c>
      <c r="H28" s="190" t="s">
        <v>523</v>
      </c>
      <c r="I28" s="66" t="s">
        <v>24</v>
      </c>
      <c r="J28" s="65"/>
      <c r="K28" s="65"/>
      <c r="L28" s="67"/>
      <c r="M28" s="67">
        <f ca="1">SUM(M29:M32)</f>
        <v>17550000</v>
      </c>
      <c r="N28" s="67">
        <f ca="1">SUM(N29:N32)</f>
        <v>-50000</v>
      </c>
      <c r="O28" s="156"/>
      <c r="P28" s="249"/>
      <c r="Q28" s="249"/>
      <c r="R28" s="65"/>
      <c r="S28" s="67"/>
      <c r="T28" s="67"/>
      <c r="U28" s="252"/>
      <c r="V28" s="249"/>
      <c r="W28" s="249"/>
      <c r="X28" s="252"/>
      <c r="Y28" s="249"/>
    </row>
    <row r="29" spans="1:25" ht="13.2" hidden="1" x14ac:dyDescent="0.25">
      <c r="A29" s="1" t="s">
        <v>41</v>
      </c>
      <c r="B29" s="68"/>
      <c r="C29" s="69" t="s">
        <v>555</v>
      </c>
      <c r="D29" s="68">
        <v>140</v>
      </c>
      <c r="E29" s="68" t="s">
        <v>26</v>
      </c>
      <c r="F29" s="70">
        <v>75000</v>
      </c>
      <c r="G29" s="157">
        <f t="shared" ref="G29:G32" si="12">ROUNDDOWN(D29*F29,-3)</f>
        <v>10500000</v>
      </c>
      <c r="H29" s="191"/>
      <c r="I29" s="69" t="s">
        <v>555</v>
      </c>
      <c r="J29" s="68" cm="1">
        <f t="array" aca="1" ref="J29" ca="1">INDIRECT($J$5&amp;ROW())</f>
        <v>124</v>
      </c>
      <c r="K29" s="68" t="s">
        <v>26</v>
      </c>
      <c r="L29" s="70" cm="1">
        <f t="array" aca="1" ref="L29" ca="1">INDIRECT($L$5&amp;ROW())</f>
        <v>75000</v>
      </c>
      <c r="M29" s="70">
        <f t="shared" ref="M29:M32" ca="1" si="13">ROUNDDOWN(J29*L29,-3)</f>
        <v>9300000</v>
      </c>
      <c r="N29" s="70">
        <f t="shared" ref="N29:N32" ca="1" si="14">G29-M29</f>
        <v>1200000</v>
      </c>
      <c r="O29" s="258" t="str">
        <f t="shared" ref="O29:O32" ca="1" si="15">IF(AND(ISBLANK(H29),N29&lt;&gt;0),"Rev","")</f>
        <v>Rev</v>
      </c>
      <c r="P29" s="249"/>
      <c r="Q29" s="249"/>
      <c r="R29" s="68">
        <v>124</v>
      </c>
      <c r="S29" s="70">
        <v>75000</v>
      </c>
      <c r="T29" s="70">
        <f t="shared" ref="T29:T32" si="16">ROUNDDOWN(R29*S29,-3)</f>
        <v>9300000</v>
      </c>
      <c r="U29" s="252">
        <v>124</v>
      </c>
      <c r="V29" s="252">
        <v>75000</v>
      </c>
      <c r="W29" s="70">
        <f t="shared" ref="W29:W32" si="17">ROUNDDOWN(U29*V29,-3)</f>
        <v>9300000</v>
      </c>
      <c r="X29" s="252"/>
      <c r="Y29" s="249"/>
    </row>
    <row r="30" spans="1:25" ht="13.2" hidden="1" x14ac:dyDescent="0.25">
      <c r="A30" s="1" t="s">
        <v>42</v>
      </c>
      <c r="B30" s="68"/>
      <c r="C30" s="69" t="s">
        <v>556</v>
      </c>
      <c r="D30" s="68">
        <v>2</v>
      </c>
      <c r="E30" s="68" t="s">
        <v>120</v>
      </c>
      <c r="F30" s="70">
        <v>1000000</v>
      </c>
      <c r="G30" s="157">
        <f t="shared" si="12"/>
        <v>2000000</v>
      </c>
      <c r="H30" s="191"/>
      <c r="I30" s="69" t="s">
        <v>556</v>
      </c>
      <c r="J30" s="68" cm="1">
        <f t="array" aca="1" ref="J30" ca="1">INDIRECT($J$5&amp;ROW())</f>
        <v>1</v>
      </c>
      <c r="K30" s="68" t="s">
        <v>120</v>
      </c>
      <c r="L30" s="70" cm="1">
        <f t="array" aca="1" ref="L30" ca="1">INDIRECT($L$5&amp;ROW())</f>
        <v>750000</v>
      </c>
      <c r="M30" s="70">
        <f t="shared" ca="1" si="13"/>
        <v>750000</v>
      </c>
      <c r="N30" s="70">
        <f t="shared" ca="1" si="14"/>
        <v>1250000</v>
      </c>
      <c r="O30" s="258" t="str">
        <f t="shared" ca="1" si="15"/>
        <v>Rev</v>
      </c>
      <c r="P30" s="249"/>
      <c r="Q30" s="249"/>
      <c r="R30" s="68">
        <v>1</v>
      </c>
      <c r="S30" s="70">
        <v>750000</v>
      </c>
      <c r="T30" s="70">
        <f t="shared" si="16"/>
        <v>750000</v>
      </c>
      <c r="U30" s="252">
        <v>1</v>
      </c>
      <c r="V30" s="252">
        <v>750000</v>
      </c>
      <c r="W30" s="70">
        <f t="shared" si="17"/>
        <v>750000</v>
      </c>
      <c r="X30" s="252"/>
      <c r="Y30" s="249"/>
    </row>
    <row r="31" spans="1:25" ht="13.2" hidden="1" x14ac:dyDescent="0.25">
      <c r="A31" s="1" t="s">
        <v>43</v>
      </c>
      <c r="B31" s="68"/>
      <c r="C31" s="69" t="s">
        <v>557</v>
      </c>
      <c r="D31" s="68">
        <v>2</v>
      </c>
      <c r="E31" s="68" t="s">
        <v>120</v>
      </c>
      <c r="F31" s="70">
        <v>1500000</v>
      </c>
      <c r="G31" s="157">
        <f t="shared" si="12"/>
        <v>3000000</v>
      </c>
      <c r="H31" s="191"/>
      <c r="I31" s="69" t="s">
        <v>557</v>
      </c>
      <c r="J31" s="68" cm="1">
        <f t="array" aca="1" ref="J31" ca="1">INDIRECT($J$5&amp;ROW())</f>
        <v>3</v>
      </c>
      <c r="K31" s="68" t="s">
        <v>120</v>
      </c>
      <c r="L31" s="70" cm="1">
        <f t="array" aca="1" ref="L31" ca="1">INDIRECT($L$5&amp;ROW())</f>
        <v>1500000</v>
      </c>
      <c r="M31" s="70">
        <f t="shared" ca="1" si="13"/>
        <v>4500000</v>
      </c>
      <c r="N31" s="70">
        <f t="shared" ca="1" si="14"/>
        <v>-1500000</v>
      </c>
      <c r="O31" s="258" t="str">
        <f t="shared" ca="1" si="15"/>
        <v>Rev</v>
      </c>
      <c r="P31" s="249"/>
      <c r="Q31" s="249"/>
      <c r="R31" s="68">
        <v>3</v>
      </c>
      <c r="S31" s="70">
        <v>1500000</v>
      </c>
      <c r="T31" s="70">
        <f t="shared" si="16"/>
        <v>4500000</v>
      </c>
      <c r="U31" s="252">
        <v>3</v>
      </c>
      <c r="V31" s="252">
        <v>1500000</v>
      </c>
      <c r="W31" s="70">
        <f t="shared" si="17"/>
        <v>4500000</v>
      </c>
      <c r="X31" s="252"/>
      <c r="Y31" s="249"/>
    </row>
    <row r="32" spans="1:25" ht="13.2" hidden="1" x14ac:dyDescent="0.25">
      <c r="A32" s="1" t="s">
        <v>44</v>
      </c>
      <c r="B32" s="68"/>
      <c r="C32" s="69" t="s">
        <v>558</v>
      </c>
      <c r="D32" s="68">
        <v>2</v>
      </c>
      <c r="E32" s="68" t="s">
        <v>120</v>
      </c>
      <c r="F32" s="70">
        <v>1000000</v>
      </c>
      <c r="G32" s="157">
        <f t="shared" si="12"/>
        <v>2000000</v>
      </c>
      <c r="H32" s="191"/>
      <c r="I32" s="69" t="s">
        <v>558</v>
      </c>
      <c r="J32" s="68" cm="1">
        <f t="array" aca="1" ref="J32" ca="1">INDIRECT($J$5&amp;ROW())</f>
        <v>3</v>
      </c>
      <c r="K32" s="68" t="s">
        <v>120</v>
      </c>
      <c r="L32" s="70" cm="1">
        <f t="array" aca="1" ref="L32" ca="1">INDIRECT($L$5&amp;ROW())</f>
        <v>1000000</v>
      </c>
      <c r="M32" s="70">
        <f t="shared" ca="1" si="13"/>
        <v>3000000</v>
      </c>
      <c r="N32" s="70">
        <f t="shared" ca="1" si="14"/>
        <v>-1000000</v>
      </c>
      <c r="O32" s="258" t="str">
        <f t="shared" ca="1" si="15"/>
        <v>Rev</v>
      </c>
      <c r="P32" s="249"/>
      <c r="Q32" s="249"/>
      <c r="R32" s="68">
        <v>3</v>
      </c>
      <c r="S32" s="70">
        <v>1000000</v>
      </c>
      <c r="T32" s="70">
        <f t="shared" si="16"/>
        <v>3000000</v>
      </c>
      <c r="U32" s="252">
        <v>3</v>
      </c>
      <c r="V32" s="252">
        <v>1000000</v>
      </c>
      <c r="W32" s="70">
        <f t="shared" si="17"/>
        <v>3000000</v>
      </c>
      <c r="X32" s="252"/>
      <c r="Y32" s="249"/>
    </row>
    <row r="33" spans="1:25" ht="13.2" hidden="1" x14ac:dyDescent="0.25">
      <c r="A33" s="1" t="s">
        <v>45</v>
      </c>
      <c r="B33" s="65" t="s">
        <v>528</v>
      </c>
      <c r="C33" s="66" t="s">
        <v>31</v>
      </c>
      <c r="D33" s="65"/>
      <c r="E33" s="65"/>
      <c r="F33" s="67"/>
      <c r="G33" s="156">
        <f>G34</f>
        <v>5000000</v>
      </c>
      <c r="H33" s="190" t="s">
        <v>528</v>
      </c>
      <c r="I33" s="66" t="s">
        <v>31</v>
      </c>
      <c r="J33" s="65"/>
      <c r="K33" s="65"/>
      <c r="L33" s="67"/>
      <c r="M33" s="67">
        <f ca="1">M34</f>
        <v>5000000</v>
      </c>
      <c r="N33" s="67">
        <f ca="1">N34</f>
        <v>0</v>
      </c>
      <c r="O33" s="156"/>
      <c r="P33" s="249"/>
      <c r="Q33" s="249"/>
      <c r="R33" s="65"/>
      <c r="S33" s="67"/>
      <c r="T33" s="67"/>
      <c r="U33" s="252"/>
      <c r="V33" s="249"/>
      <c r="W33" s="249"/>
      <c r="X33" s="252"/>
      <c r="Y33" s="249"/>
    </row>
    <row r="34" spans="1:25" ht="13.2" hidden="1" x14ac:dyDescent="0.25">
      <c r="A34" s="1" t="s">
        <v>46</v>
      </c>
      <c r="B34" s="68"/>
      <c r="C34" s="69" t="s">
        <v>559</v>
      </c>
      <c r="D34" s="68">
        <v>5</v>
      </c>
      <c r="E34" s="68" t="s">
        <v>33</v>
      </c>
      <c r="F34" s="70">
        <v>1000000</v>
      </c>
      <c r="G34" s="157">
        <f>ROUNDDOWN(D34*F34,-3)</f>
        <v>5000000</v>
      </c>
      <c r="H34" s="191"/>
      <c r="I34" s="69" t="s">
        <v>559</v>
      </c>
      <c r="J34" s="68" cm="1">
        <f t="array" aca="1" ref="J34" ca="1">INDIRECT($J$5&amp;ROW())</f>
        <v>5</v>
      </c>
      <c r="K34" s="68" t="s">
        <v>33</v>
      </c>
      <c r="L34" s="70" cm="1">
        <f t="array" aca="1" ref="L34" ca="1">INDIRECT($L$5&amp;ROW())</f>
        <v>1000000</v>
      </c>
      <c r="M34" s="70">
        <f ca="1">ROUNDDOWN(J34*L34,-3)</f>
        <v>5000000</v>
      </c>
      <c r="N34" s="70">
        <f ca="1">G34-M34</f>
        <v>0</v>
      </c>
      <c r="O34" s="245" t="str">
        <f ca="1">IF(AND(ISBLANK(H34),N34&lt;&gt;0),"Rev","")</f>
        <v/>
      </c>
      <c r="P34" s="249"/>
      <c r="Q34" s="249"/>
      <c r="R34" s="68">
        <v>5</v>
      </c>
      <c r="S34" s="70">
        <v>1000000</v>
      </c>
      <c r="T34" s="70">
        <f>ROUNDDOWN(R34*S34,-3)</f>
        <v>5000000</v>
      </c>
      <c r="U34" s="252">
        <v>5</v>
      </c>
      <c r="V34" s="252">
        <v>1000000</v>
      </c>
      <c r="W34" s="70">
        <f>ROUNDDOWN(U34*V34,-3)</f>
        <v>5000000</v>
      </c>
      <c r="X34" s="252"/>
      <c r="Y34" s="249"/>
    </row>
    <row r="35" spans="1:25" ht="13.2" hidden="1" x14ac:dyDescent="0.25">
      <c r="A35" s="1" t="s">
        <v>47</v>
      </c>
      <c r="B35" s="65" t="s">
        <v>525</v>
      </c>
      <c r="C35" s="66" t="s">
        <v>35</v>
      </c>
      <c r="D35" s="65"/>
      <c r="E35" s="65"/>
      <c r="F35" s="67"/>
      <c r="G35" s="156">
        <f>G36</f>
        <v>32019000</v>
      </c>
      <c r="H35" s="190" t="s">
        <v>525</v>
      </c>
      <c r="I35" s="66" t="s">
        <v>35</v>
      </c>
      <c r="J35" s="65"/>
      <c r="K35" s="65"/>
      <c r="L35" s="67"/>
      <c r="M35" s="67">
        <f ca="1">M36</f>
        <v>31969000</v>
      </c>
      <c r="N35" s="67">
        <f ca="1">N36</f>
        <v>50000</v>
      </c>
      <c r="O35" s="156"/>
      <c r="P35" s="249"/>
      <c r="Q35" s="249"/>
      <c r="R35" s="65"/>
      <c r="S35" s="67"/>
      <c r="T35" s="67"/>
      <c r="U35" s="252"/>
      <c r="V35" s="249"/>
      <c r="W35" s="249"/>
      <c r="X35" s="252"/>
      <c r="Y35" s="249"/>
    </row>
    <row r="36" spans="1:25" ht="13.2" hidden="1" x14ac:dyDescent="0.25">
      <c r="A36" s="1" t="s">
        <v>48</v>
      </c>
      <c r="B36" s="68"/>
      <c r="C36" s="69" t="s">
        <v>561</v>
      </c>
      <c r="D36" s="68">
        <v>11</v>
      </c>
      <c r="E36" s="68" t="s">
        <v>26</v>
      </c>
      <c r="F36" s="70">
        <v>2910883</v>
      </c>
      <c r="G36" s="157">
        <f>ROUNDDOWN(D36*F36,-3)</f>
        <v>32019000</v>
      </c>
      <c r="H36" s="191"/>
      <c r="I36" s="69" t="s">
        <v>561</v>
      </c>
      <c r="J36" s="68" cm="1">
        <f t="array" aca="1" ref="J36" ca="1">INDIRECT($J$5&amp;ROW())</f>
        <v>11</v>
      </c>
      <c r="K36" s="68" t="s">
        <v>26</v>
      </c>
      <c r="L36" s="70" cm="1">
        <f t="array" aca="1" ref="L36" ca="1">INDIRECT($L$5&amp;ROW())</f>
        <v>2906338</v>
      </c>
      <c r="M36" s="70">
        <f ca="1">ROUNDDOWN(J36*L36,-3)</f>
        <v>31969000</v>
      </c>
      <c r="N36" s="70">
        <f ca="1">G36-M36</f>
        <v>50000</v>
      </c>
      <c r="O36" s="258" t="str">
        <f ca="1">IF(AND(ISBLANK(H36),N36&lt;&gt;0),"Rev","")</f>
        <v>Rev</v>
      </c>
      <c r="P36" s="249"/>
      <c r="Q36" s="249"/>
      <c r="R36" s="68">
        <v>11</v>
      </c>
      <c r="S36" s="70">
        <v>2906338</v>
      </c>
      <c r="T36" s="70">
        <f>ROUNDDOWN(R36*S36,-3)</f>
        <v>31969000</v>
      </c>
      <c r="U36" s="252">
        <v>11</v>
      </c>
      <c r="V36" s="252">
        <v>2906338</v>
      </c>
      <c r="W36" s="70">
        <f>ROUNDDOWN(U36*V36,-3)</f>
        <v>31969000</v>
      </c>
      <c r="X36" s="252"/>
      <c r="Y36" s="249"/>
    </row>
    <row r="37" spans="1:25" ht="13.2" hidden="1" x14ac:dyDescent="0.25">
      <c r="A37" s="1" t="s">
        <v>49</v>
      </c>
      <c r="B37" s="59" t="s">
        <v>50</v>
      </c>
      <c r="C37" s="60" t="s">
        <v>51</v>
      </c>
      <c r="D37" s="59"/>
      <c r="E37" s="59" t="s">
        <v>554</v>
      </c>
      <c r="F37" s="61"/>
      <c r="G37" s="154">
        <f>SUM(G38,G50)</f>
        <v>118802000</v>
      </c>
      <c r="H37" s="188" t="s">
        <v>50</v>
      </c>
      <c r="I37" s="60" t="s">
        <v>51</v>
      </c>
      <c r="J37" s="59"/>
      <c r="K37" s="59" t="s">
        <v>554</v>
      </c>
      <c r="L37" s="61"/>
      <c r="M37" s="61">
        <f ca="1">SUM(M38,M50)</f>
        <v>187302000</v>
      </c>
      <c r="N37" s="61">
        <f ca="1">SUM(N38,N50)</f>
        <v>-68500000</v>
      </c>
      <c r="O37" s="154"/>
      <c r="P37" s="249"/>
      <c r="Q37" s="249"/>
      <c r="R37" s="59"/>
      <c r="S37" s="61"/>
      <c r="T37" s="61"/>
      <c r="U37" s="252"/>
      <c r="V37" s="249"/>
      <c r="W37" s="249"/>
      <c r="X37" s="252"/>
      <c r="Y37" s="249"/>
    </row>
    <row r="38" spans="1:25" ht="13.2" hidden="1" x14ac:dyDescent="0.25">
      <c r="A38" s="1" t="s">
        <v>52</v>
      </c>
      <c r="B38" s="62" t="s">
        <v>21</v>
      </c>
      <c r="C38" s="63" t="s">
        <v>562</v>
      </c>
      <c r="D38" s="62"/>
      <c r="E38" s="62"/>
      <c r="F38" s="64"/>
      <c r="G38" s="155">
        <f>SUM(G39,G48)</f>
        <v>35050000</v>
      </c>
      <c r="H38" s="189" t="s">
        <v>21</v>
      </c>
      <c r="I38" s="63" t="s">
        <v>562</v>
      </c>
      <c r="J38" s="62"/>
      <c r="K38" s="62"/>
      <c r="L38" s="64"/>
      <c r="M38" s="64">
        <f ca="1">SUM(M39,M44,M46,M48)</f>
        <v>80050000</v>
      </c>
      <c r="N38" s="64">
        <f ca="1">SUM(N39,N44,N46,N48)</f>
        <v>-45000000</v>
      </c>
      <c r="O38" s="155"/>
      <c r="P38" s="249" t="s">
        <v>499</v>
      </c>
      <c r="Q38" s="249" t="s">
        <v>501</v>
      </c>
      <c r="R38" s="62"/>
      <c r="S38" s="64"/>
      <c r="T38" s="64"/>
      <c r="U38" s="252"/>
      <c r="V38" s="249"/>
      <c r="W38" s="249"/>
      <c r="X38" s="252"/>
      <c r="Y38" s="249"/>
    </row>
    <row r="39" spans="1:25" ht="13.2" hidden="1" x14ac:dyDescent="0.25">
      <c r="A39" s="1" t="s">
        <v>53</v>
      </c>
      <c r="B39" s="65" t="s">
        <v>523</v>
      </c>
      <c r="C39" s="66" t="s">
        <v>24</v>
      </c>
      <c r="D39" s="65"/>
      <c r="E39" s="65"/>
      <c r="F39" s="67"/>
      <c r="G39" s="156">
        <f>SUM(G40:G43)</f>
        <v>11050000</v>
      </c>
      <c r="H39" s="190" t="s">
        <v>523</v>
      </c>
      <c r="I39" s="66" t="s">
        <v>24</v>
      </c>
      <c r="J39" s="65"/>
      <c r="K39" s="65"/>
      <c r="L39" s="67"/>
      <c r="M39" s="67">
        <f ca="1">SUM(M40:M43)</f>
        <v>21050000</v>
      </c>
      <c r="N39" s="67">
        <f ca="1">SUM(N40:N43)</f>
        <v>-10000000</v>
      </c>
      <c r="O39" s="156"/>
      <c r="P39" s="249"/>
      <c r="Q39" s="249"/>
      <c r="R39" s="65"/>
      <c r="S39" s="67"/>
      <c r="T39" s="67"/>
      <c r="U39" s="252"/>
      <c r="V39" s="249"/>
      <c r="W39" s="249"/>
      <c r="X39" s="252"/>
      <c r="Y39" s="249"/>
    </row>
    <row r="40" spans="1:25" ht="13.2" hidden="1" x14ac:dyDescent="0.25">
      <c r="A40" s="1" t="s">
        <v>54</v>
      </c>
      <c r="B40" s="68"/>
      <c r="C40" s="69" t="s">
        <v>555</v>
      </c>
      <c r="D40" s="68">
        <v>100</v>
      </c>
      <c r="E40" s="68" t="s">
        <v>26</v>
      </c>
      <c r="F40" s="70">
        <v>75000</v>
      </c>
      <c r="G40" s="157">
        <f t="shared" ref="G40:G43" si="18">ROUNDDOWN(D40*F40,-3)</f>
        <v>7500000</v>
      </c>
      <c r="H40" s="191"/>
      <c r="I40" s="69" t="s">
        <v>555</v>
      </c>
      <c r="J40" s="68" cm="1">
        <f t="array" aca="1" ref="J40" ca="1">INDIRECT($J$5&amp;ROW())</f>
        <v>200</v>
      </c>
      <c r="K40" s="68" t="s">
        <v>26</v>
      </c>
      <c r="L40" s="70" cm="1">
        <f t="array" aca="1" ref="L40" ca="1">INDIRECT($L$5&amp;ROW())</f>
        <v>75000</v>
      </c>
      <c r="M40" s="70">
        <f t="shared" ref="M40:M43" ca="1" si="19">ROUNDDOWN(J40*L40,-3)</f>
        <v>15000000</v>
      </c>
      <c r="N40" s="70">
        <f t="shared" ref="N40:N43" ca="1" si="20">G40-M40</f>
        <v>-7500000</v>
      </c>
      <c r="O40" s="258" t="str">
        <f t="shared" ref="O40:O43" ca="1" si="21">IF(AND(ISBLANK(H40),N40&lt;&gt;0),"Rev","")</f>
        <v>Rev</v>
      </c>
      <c r="P40" s="249"/>
      <c r="Q40" s="249"/>
      <c r="R40" s="68">
        <v>200</v>
      </c>
      <c r="S40" s="70">
        <v>75000</v>
      </c>
      <c r="T40" s="70">
        <f t="shared" ref="T40:T43" si="22">ROUNDDOWN(R40*S40,-3)</f>
        <v>15000000</v>
      </c>
      <c r="U40" s="252">
        <v>200</v>
      </c>
      <c r="V40" s="252">
        <v>75000</v>
      </c>
      <c r="W40" s="70">
        <f t="shared" ref="W40:W43" si="23">ROUNDDOWN(U40*V40,-3)</f>
        <v>15000000</v>
      </c>
      <c r="X40" s="252"/>
      <c r="Y40" s="249"/>
    </row>
    <row r="41" spans="1:25" ht="13.2" hidden="1" x14ac:dyDescent="0.25">
      <c r="A41" s="1" t="s">
        <v>56</v>
      </c>
      <c r="B41" s="68"/>
      <c r="C41" s="69" t="s">
        <v>563</v>
      </c>
      <c r="D41" s="68">
        <v>1</v>
      </c>
      <c r="E41" s="68" t="s">
        <v>120</v>
      </c>
      <c r="F41" s="70">
        <v>1500000</v>
      </c>
      <c r="G41" s="157">
        <f t="shared" si="18"/>
        <v>1500000</v>
      </c>
      <c r="H41" s="191"/>
      <c r="I41" s="69" t="s">
        <v>563</v>
      </c>
      <c r="J41" s="68" cm="1">
        <f t="array" aca="1" ref="J41" ca="1">INDIRECT($J$5&amp;ROW())</f>
        <v>2</v>
      </c>
      <c r="K41" s="68" t="s">
        <v>120</v>
      </c>
      <c r="L41" s="70" cm="1">
        <f t="array" aca="1" ref="L41" ca="1">INDIRECT($L$5&amp;ROW())</f>
        <v>1500000</v>
      </c>
      <c r="M41" s="70">
        <f t="shared" ca="1" si="19"/>
        <v>3000000</v>
      </c>
      <c r="N41" s="70">
        <f t="shared" ca="1" si="20"/>
        <v>-1500000</v>
      </c>
      <c r="O41" s="258" t="str">
        <f t="shared" ca="1" si="21"/>
        <v>Rev</v>
      </c>
      <c r="P41" s="249"/>
      <c r="Q41" s="249"/>
      <c r="R41" s="68">
        <v>2</v>
      </c>
      <c r="S41" s="70">
        <v>1500000</v>
      </c>
      <c r="T41" s="70">
        <f t="shared" si="22"/>
        <v>3000000</v>
      </c>
      <c r="U41" s="252">
        <v>2</v>
      </c>
      <c r="V41" s="252">
        <v>1500000</v>
      </c>
      <c r="W41" s="70">
        <f t="shared" si="23"/>
        <v>3000000</v>
      </c>
      <c r="X41" s="252"/>
      <c r="Y41" s="249"/>
    </row>
    <row r="42" spans="1:25" ht="13.2" hidden="1" x14ac:dyDescent="0.25">
      <c r="A42" s="1" t="s">
        <v>57</v>
      </c>
      <c r="B42" s="68"/>
      <c r="C42" s="69" t="s">
        <v>564</v>
      </c>
      <c r="D42" s="68">
        <v>1</v>
      </c>
      <c r="E42" s="68" t="s">
        <v>120</v>
      </c>
      <c r="F42" s="70">
        <v>1000000</v>
      </c>
      <c r="G42" s="157">
        <f t="shared" si="18"/>
        <v>1000000</v>
      </c>
      <c r="H42" s="191"/>
      <c r="I42" s="69" t="s">
        <v>564</v>
      </c>
      <c r="J42" s="68" cm="1">
        <f t="array" aca="1" ref="J42" ca="1">INDIRECT($J$5&amp;ROW())</f>
        <v>2</v>
      </c>
      <c r="K42" s="68" t="s">
        <v>120</v>
      </c>
      <c r="L42" s="70" cm="1">
        <f t="array" aca="1" ref="L42" ca="1">INDIRECT($L$5&amp;ROW())</f>
        <v>1000000</v>
      </c>
      <c r="M42" s="70">
        <f t="shared" ca="1" si="19"/>
        <v>2000000</v>
      </c>
      <c r="N42" s="70">
        <f t="shared" ca="1" si="20"/>
        <v>-1000000</v>
      </c>
      <c r="O42" s="258" t="str">
        <f t="shared" ca="1" si="21"/>
        <v>Rev</v>
      </c>
      <c r="P42" s="249"/>
      <c r="Q42" s="249"/>
      <c r="R42" s="68">
        <v>2</v>
      </c>
      <c r="S42" s="70">
        <v>1000000</v>
      </c>
      <c r="T42" s="70">
        <f t="shared" si="22"/>
        <v>2000000</v>
      </c>
      <c r="U42" s="252">
        <v>2</v>
      </c>
      <c r="V42" s="252">
        <v>1000000</v>
      </c>
      <c r="W42" s="70">
        <f t="shared" si="23"/>
        <v>2000000</v>
      </c>
      <c r="X42" s="252"/>
      <c r="Y42" s="249"/>
    </row>
    <row r="43" spans="1:25" ht="13.2" hidden="1" x14ac:dyDescent="0.25">
      <c r="A43" s="1" t="s">
        <v>58</v>
      </c>
      <c r="B43" s="68"/>
      <c r="C43" s="69" t="s">
        <v>565</v>
      </c>
      <c r="D43" s="68">
        <v>3</v>
      </c>
      <c r="E43" s="68" t="s">
        <v>59</v>
      </c>
      <c r="F43" s="70">
        <v>350000</v>
      </c>
      <c r="G43" s="157">
        <f t="shared" si="18"/>
        <v>1050000</v>
      </c>
      <c r="H43" s="191"/>
      <c r="I43" s="69" t="s">
        <v>565</v>
      </c>
      <c r="J43" s="68" cm="1">
        <f t="array" aca="1" ref="J43" ca="1">INDIRECT($J$5&amp;ROW())</f>
        <v>3</v>
      </c>
      <c r="K43" s="68" t="s">
        <v>59</v>
      </c>
      <c r="L43" s="70" cm="1">
        <f t="array" aca="1" ref="L43" ca="1">INDIRECT($L$5&amp;ROW())</f>
        <v>350000</v>
      </c>
      <c r="M43" s="70">
        <f t="shared" ca="1" si="19"/>
        <v>1050000</v>
      </c>
      <c r="N43" s="70">
        <f t="shared" ca="1" si="20"/>
        <v>0</v>
      </c>
      <c r="O43" s="245" t="str">
        <f t="shared" ca="1" si="21"/>
        <v/>
      </c>
      <c r="P43" s="249"/>
      <c r="Q43" s="249"/>
      <c r="R43" s="68">
        <v>3</v>
      </c>
      <c r="S43" s="70">
        <v>350000</v>
      </c>
      <c r="T43" s="70">
        <f t="shared" si="22"/>
        <v>1050000</v>
      </c>
      <c r="U43" s="252">
        <v>3</v>
      </c>
      <c r="V43" s="252">
        <v>350000</v>
      </c>
      <c r="W43" s="70">
        <f t="shared" si="23"/>
        <v>1050000</v>
      </c>
      <c r="X43" s="252"/>
      <c r="Y43" s="249"/>
    </row>
    <row r="44" spans="1:25" ht="13.2" hidden="1" x14ac:dyDescent="0.25">
      <c r="A44" s="1"/>
      <c r="B44" s="68"/>
      <c r="C44" s="69"/>
      <c r="D44" s="68"/>
      <c r="E44" s="68"/>
      <c r="F44" s="70"/>
      <c r="G44" s="157"/>
      <c r="H44" s="190" t="s">
        <v>524</v>
      </c>
      <c r="I44" s="66" t="s">
        <v>73</v>
      </c>
      <c r="J44" s="65"/>
      <c r="K44" s="65"/>
      <c r="L44" s="67"/>
      <c r="M44" s="67">
        <f ca="1">M45</f>
        <v>31000000</v>
      </c>
      <c r="N44" s="67">
        <f ca="1">N45</f>
        <v>-31000000</v>
      </c>
      <c r="O44" s="157"/>
      <c r="P44" s="249"/>
      <c r="Q44" s="249"/>
      <c r="R44" s="65"/>
      <c r="S44" s="67"/>
      <c r="T44" s="67"/>
      <c r="U44" s="252"/>
      <c r="V44" s="249"/>
      <c r="W44" s="249"/>
      <c r="X44" s="252"/>
      <c r="Y44" s="249"/>
    </row>
    <row r="45" spans="1:25" ht="13.2" hidden="1" x14ac:dyDescent="0.25">
      <c r="A45" s="1"/>
      <c r="B45" s="68"/>
      <c r="C45" s="69"/>
      <c r="D45" s="68"/>
      <c r="E45" s="68"/>
      <c r="F45" s="70"/>
      <c r="G45" s="157"/>
      <c r="H45" s="191"/>
      <c r="I45" s="69" t="s">
        <v>956</v>
      </c>
      <c r="J45" s="68" cm="1">
        <f t="array" aca="1" ref="J45" ca="1">INDIRECT($J$5&amp;ROW())</f>
        <v>1</v>
      </c>
      <c r="K45" s="68" t="s">
        <v>120</v>
      </c>
      <c r="L45" s="70" cm="1">
        <f t="array" aca="1" ref="L45" ca="1">INDIRECT($L$5&amp;ROW())</f>
        <v>31000000</v>
      </c>
      <c r="M45" s="70">
        <f t="shared" ref="M45" ca="1" si="24">ROUNDDOWN(J45*L45,-3)</f>
        <v>31000000</v>
      </c>
      <c r="N45" s="70">
        <f t="shared" ref="N45" ca="1" si="25">G45-M45</f>
        <v>-31000000</v>
      </c>
      <c r="O45" s="258" t="str">
        <f ca="1">IF(AND(ISBLANK(H45),N45&lt;&gt;0),"Rev","")</f>
        <v>Rev</v>
      </c>
      <c r="P45" s="249"/>
      <c r="Q45" s="249"/>
      <c r="R45" s="68">
        <v>1</v>
      </c>
      <c r="S45" s="70">
        <v>31000000</v>
      </c>
      <c r="T45" s="70">
        <f>ROUNDDOWN(R45*S45,-3)</f>
        <v>31000000</v>
      </c>
      <c r="U45" s="252">
        <v>1</v>
      </c>
      <c r="V45" s="252">
        <v>31000000</v>
      </c>
      <c r="W45" s="70">
        <f>ROUNDDOWN(U45*V45,-3)</f>
        <v>31000000</v>
      </c>
      <c r="X45" s="252"/>
      <c r="Y45" s="249"/>
    </row>
    <row r="46" spans="1:25" ht="13.2" hidden="1" x14ac:dyDescent="0.25">
      <c r="A46" s="1"/>
      <c r="B46" s="68"/>
      <c r="C46" s="69"/>
      <c r="D46" s="68"/>
      <c r="E46" s="68"/>
      <c r="F46" s="70"/>
      <c r="G46" s="157"/>
      <c r="H46" s="194" t="s">
        <v>528</v>
      </c>
      <c r="I46" s="78" t="s">
        <v>31</v>
      </c>
      <c r="J46" s="77"/>
      <c r="K46" s="77"/>
      <c r="L46" s="79"/>
      <c r="M46" s="79">
        <f ca="1">M47</f>
        <v>4000000</v>
      </c>
      <c r="N46" s="79">
        <f ca="1">N47</f>
        <v>-4000000</v>
      </c>
      <c r="O46" s="157"/>
      <c r="P46" s="249"/>
      <c r="Q46" s="249"/>
      <c r="R46" s="77"/>
      <c r="S46" s="79"/>
      <c r="T46" s="79"/>
      <c r="U46" s="252"/>
      <c r="V46" s="249"/>
      <c r="W46" s="249"/>
      <c r="X46" s="252"/>
      <c r="Y46" s="249"/>
    </row>
    <row r="47" spans="1:25" ht="13.2" hidden="1" x14ac:dyDescent="0.25">
      <c r="A47" s="1"/>
      <c r="B47" s="68"/>
      <c r="C47" s="69"/>
      <c r="D47" s="68"/>
      <c r="E47" s="68"/>
      <c r="F47" s="70"/>
      <c r="G47" s="157"/>
      <c r="H47" s="191"/>
      <c r="I47" s="69" t="s">
        <v>559</v>
      </c>
      <c r="J47" s="68" cm="1">
        <f t="array" aca="1" ref="J47" ca="1">INDIRECT($J$5&amp;ROW())</f>
        <v>4</v>
      </c>
      <c r="K47" s="68" t="s">
        <v>33</v>
      </c>
      <c r="L47" s="70" cm="1">
        <f t="array" aca="1" ref="L47" ca="1">INDIRECT($L$5&amp;ROW())</f>
        <v>1000000</v>
      </c>
      <c r="M47" s="70">
        <f ca="1">ROUNDDOWN(J47*L47,-3)</f>
        <v>4000000</v>
      </c>
      <c r="N47" s="70">
        <f ca="1">G47-M47</f>
        <v>-4000000</v>
      </c>
      <c r="O47" s="258" t="str">
        <f ca="1">IF(AND(ISBLANK(H47),N47&lt;&gt;0),"Rev","")</f>
        <v>Rev</v>
      </c>
      <c r="P47" s="249"/>
      <c r="Q47" s="249"/>
      <c r="R47" s="68">
        <v>4</v>
      </c>
      <c r="S47" s="70">
        <v>1000000</v>
      </c>
      <c r="T47" s="70">
        <f>ROUNDDOWN(R47*S47,-3)</f>
        <v>4000000</v>
      </c>
      <c r="U47" s="252">
        <v>4</v>
      </c>
      <c r="V47" s="252">
        <v>1000000</v>
      </c>
      <c r="W47" s="70">
        <f>ROUNDDOWN(U47*V47,-3)</f>
        <v>4000000</v>
      </c>
      <c r="X47" s="252"/>
      <c r="Y47" s="249"/>
    </row>
    <row r="48" spans="1:25" ht="13.2" hidden="1" x14ac:dyDescent="0.25">
      <c r="A48" s="1" t="s">
        <v>60</v>
      </c>
      <c r="B48" s="71" t="s">
        <v>525</v>
      </c>
      <c r="C48" s="72" t="s">
        <v>35</v>
      </c>
      <c r="D48" s="71"/>
      <c r="E48" s="71"/>
      <c r="F48" s="73"/>
      <c r="G48" s="158">
        <f>G49</f>
        <v>24000000</v>
      </c>
      <c r="H48" s="192" t="s">
        <v>525</v>
      </c>
      <c r="I48" s="72" t="s">
        <v>35</v>
      </c>
      <c r="J48" s="71"/>
      <c r="K48" s="71"/>
      <c r="L48" s="73"/>
      <c r="M48" s="73">
        <f ca="1">M49</f>
        <v>24000000</v>
      </c>
      <c r="N48" s="73">
        <f ca="1">N49</f>
        <v>0</v>
      </c>
      <c r="O48" s="158"/>
      <c r="P48" s="249"/>
      <c r="Q48" s="249"/>
      <c r="R48" s="71"/>
      <c r="S48" s="73"/>
      <c r="T48" s="73"/>
      <c r="U48" s="252"/>
      <c r="V48" s="249"/>
      <c r="W48" s="249"/>
      <c r="X48" s="252"/>
      <c r="Y48" s="249"/>
    </row>
    <row r="49" spans="1:25" ht="26.4" hidden="1" x14ac:dyDescent="0.25">
      <c r="A49" s="1" t="s">
        <v>61</v>
      </c>
      <c r="B49" s="68"/>
      <c r="C49" s="69" t="s">
        <v>566</v>
      </c>
      <c r="D49" s="68">
        <v>6</v>
      </c>
      <c r="E49" s="68" t="s">
        <v>26</v>
      </c>
      <c r="F49" s="70">
        <v>4000000</v>
      </c>
      <c r="G49" s="157">
        <f>ROUNDDOWN(D49*F49,-3)</f>
        <v>24000000</v>
      </c>
      <c r="H49" s="191"/>
      <c r="I49" s="69" t="s">
        <v>566</v>
      </c>
      <c r="J49" s="68" cm="1">
        <f t="array" aca="1" ref="J49" ca="1">INDIRECT($J$5&amp;ROW())</f>
        <v>6</v>
      </c>
      <c r="K49" s="68" t="s">
        <v>26</v>
      </c>
      <c r="L49" s="70" cm="1">
        <f t="array" aca="1" ref="L49" ca="1">INDIRECT($L$5&amp;ROW())</f>
        <v>4000000</v>
      </c>
      <c r="M49" s="70">
        <f ca="1">ROUNDDOWN(J49*L49,-3)</f>
        <v>24000000</v>
      </c>
      <c r="N49" s="70">
        <f ca="1">G49-M49</f>
        <v>0</v>
      </c>
      <c r="O49" s="245" t="str">
        <f ca="1">IF(AND(ISBLANK(H49),N49&lt;&gt;0),"Rev","")</f>
        <v/>
      </c>
      <c r="P49" s="252"/>
      <c r="Q49" s="249"/>
      <c r="R49" s="68">
        <v>6</v>
      </c>
      <c r="S49" s="70">
        <v>4000000</v>
      </c>
      <c r="T49" s="70">
        <f>ROUNDDOWN(R49*S49,-3)</f>
        <v>24000000</v>
      </c>
      <c r="U49" s="252">
        <v>6</v>
      </c>
      <c r="V49" s="252">
        <v>4000000</v>
      </c>
      <c r="W49" s="70">
        <f>ROUNDDOWN(U49*V49,-3)</f>
        <v>24000000</v>
      </c>
      <c r="X49" s="252"/>
      <c r="Y49" s="249"/>
    </row>
    <row r="50" spans="1:25" ht="13.2" hidden="1" x14ac:dyDescent="0.25">
      <c r="A50" s="1" t="s">
        <v>62</v>
      </c>
      <c r="B50" s="74" t="s">
        <v>38</v>
      </c>
      <c r="C50" s="75" t="s">
        <v>567</v>
      </c>
      <c r="D50" s="74"/>
      <c r="E50" s="74"/>
      <c r="F50" s="76"/>
      <c r="G50" s="159">
        <f>SUM(G51,G56,G58)</f>
        <v>83752000</v>
      </c>
      <c r="H50" s="193" t="s">
        <v>38</v>
      </c>
      <c r="I50" s="75" t="s">
        <v>567</v>
      </c>
      <c r="J50" s="74"/>
      <c r="K50" s="74"/>
      <c r="L50" s="76"/>
      <c r="M50" s="76">
        <f ca="1">SUM(M51,M56,M58)</f>
        <v>107252000</v>
      </c>
      <c r="N50" s="76">
        <f ca="1">SUM(N51,N56,N58)</f>
        <v>-23500000</v>
      </c>
      <c r="O50" s="159"/>
      <c r="P50" s="249" t="s">
        <v>499</v>
      </c>
      <c r="Q50" s="249" t="s">
        <v>501</v>
      </c>
      <c r="R50" s="74"/>
      <c r="S50" s="76"/>
      <c r="T50" s="76"/>
      <c r="U50" s="252"/>
      <c r="V50" s="249"/>
      <c r="W50" s="249"/>
      <c r="X50" s="252"/>
      <c r="Y50" s="249"/>
    </row>
    <row r="51" spans="1:25" ht="13.2" hidden="1" x14ac:dyDescent="0.25">
      <c r="A51" s="1" t="s">
        <v>568</v>
      </c>
      <c r="B51" s="71" t="s">
        <v>523</v>
      </c>
      <c r="C51" s="72" t="s">
        <v>24</v>
      </c>
      <c r="D51" s="71"/>
      <c r="E51" s="71"/>
      <c r="F51" s="73"/>
      <c r="G51" s="158">
        <f>SUM(G52:G55)</f>
        <v>13500000</v>
      </c>
      <c r="H51" s="192" t="s">
        <v>523</v>
      </c>
      <c r="I51" s="72" t="s">
        <v>24</v>
      </c>
      <c r="J51" s="71"/>
      <c r="K51" s="71"/>
      <c r="L51" s="73"/>
      <c r="M51" s="73">
        <f ca="1">SUM(M52:M55)</f>
        <v>21000000</v>
      </c>
      <c r="N51" s="73">
        <f ca="1">SUM(N52:N55)</f>
        <v>-7500000</v>
      </c>
      <c r="O51" s="158"/>
      <c r="P51" s="249"/>
      <c r="Q51" s="249"/>
      <c r="R51" s="71"/>
      <c r="S51" s="73"/>
      <c r="T51" s="73"/>
      <c r="U51" s="252"/>
      <c r="V51" s="249"/>
      <c r="W51" s="249"/>
      <c r="X51" s="252"/>
      <c r="Y51" s="249"/>
    </row>
    <row r="52" spans="1:25" ht="13.2" hidden="1" x14ac:dyDescent="0.25">
      <c r="A52" s="1" t="s">
        <v>569</v>
      </c>
      <c r="B52" s="68"/>
      <c r="C52" s="69" t="s">
        <v>555</v>
      </c>
      <c r="D52" s="68">
        <v>100</v>
      </c>
      <c r="E52" s="68" t="s">
        <v>26</v>
      </c>
      <c r="F52" s="70">
        <v>75000</v>
      </c>
      <c r="G52" s="157">
        <f t="shared" ref="G52:G55" si="26">ROUNDDOWN(D52*F52,-3)</f>
        <v>7500000</v>
      </c>
      <c r="H52" s="191"/>
      <c r="I52" s="69" t="s">
        <v>555</v>
      </c>
      <c r="J52" s="68" cm="1">
        <f t="array" aca="1" ref="J52" ca="1">INDIRECT($J$5&amp;ROW())</f>
        <v>200</v>
      </c>
      <c r="K52" s="68" t="s">
        <v>26</v>
      </c>
      <c r="L52" s="70" cm="1">
        <f t="array" aca="1" ref="L52" ca="1">INDIRECT($L$5&amp;ROW())</f>
        <v>75000</v>
      </c>
      <c r="M52" s="70">
        <f t="shared" ref="M52:M55" ca="1" si="27">ROUNDDOWN(J52*L52,-3)</f>
        <v>15000000</v>
      </c>
      <c r="N52" s="70">
        <f t="shared" ref="N52:N55" ca="1" si="28">G52-M52</f>
        <v>-7500000</v>
      </c>
      <c r="O52" s="258" t="str">
        <f t="shared" ref="O52:O55" ca="1" si="29">IF(AND(ISBLANK(H52),N52&lt;&gt;0),"Rev","")</f>
        <v>Rev</v>
      </c>
      <c r="P52" s="249"/>
      <c r="Q52" s="249"/>
      <c r="R52" s="68">
        <v>200</v>
      </c>
      <c r="S52" s="70">
        <v>75000</v>
      </c>
      <c r="T52" s="70">
        <f t="shared" ref="T52:T55" si="30">ROUNDDOWN(R52*S52,-3)</f>
        <v>15000000</v>
      </c>
      <c r="U52" s="252">
        <v>200</v>
      </c>
      <c r="V52" s="252">
        <v>75000</v>
      </c>
      <c r="W52" s="70">
        <f t="shared" ref="W52:W55" si="31">ROUNDDOWN(U52*V52,-3)</f>
        <v>15000000</v>
      </c>
      <c r="X52" s="252"/>
      <c r="Y52" s="249"/>
    </row>
    <row r="53" spans="1:25" ht="13.2" hidden="1" x14ac:dyDescent="0.25">
      <c r="A53" s="1" t="s">
        <v>570</v>
      </c>
      <c r="B53" s="68"/>
      <c r="C53" s="69" t="s">
        <v>563</v>
      </c>
      <c r="D53" s="68">
        <v>2</v>
      </c>
      <c r="E53" s="68" t="s">
        <v>120</v>
      </c>
      <c r="F53" s="70">
        <v>1500000</v>
      </c>
      <c r="G53" s="157">
        <f t="shared" si="26"/>
        <v>3000000</v>
      </c>
      <c r="H53" s="191"/>
      <c r="I53" s="69" t="s">
        <v>563</v>
      </c>
      <c r="J53" s="68" cm="1">
        <f t="array" aca="1" ref="J53" ca="1">INDIRECT($J$5&amp;ROW())</f>
        <v>2</v>
      </c>
      <c r="K53" s="68" t="s">
        <v>120</v>
      </c>
      <c r="L53" s="70" cm="1">
        <f t="array" aca="1" ref="L53" ca="1">INDIRECT($L$5&amp;ROW())</f>
        <v>1500000</v>
      </c>
      <c r="M53" s="70">
        <f t="shared" ca="1" si="27"/>
        <v>3000000</v>
      </c>
      <c r="N53" s="70">
        <f t="shared" ca="1" si="28"/>
        <v>0</v>
      </c>
      <c r="O53" s="245" t="str">
        <f t="shared" ca="1" si="29"/>
        <v/>
      </c>
      <c r="P53" s="249"/>
      <c r="Q53" s="249"/>
      <c r="R53" s="68">
        <v>2</v>
      </c>
      <c r="S53" s="70">
        <v>1500000</v>
      </c>
      <c r="T53" s="70">
        <f t="shared" si="30"/>
        <v>3000000</v>
      </c>
      <c r="U53" s="252">
        <v>2</v>
      </c>
      <c r="V53" s="252">
        <v>1500000</v>
      </c>
      <c r="W53" s="70">
        <f t="shared" si="31"/>
        <v>3000000</v>
      </c>
      <c r="X53" s="252"/>
      <c r="Y53" s="249"/>
    </row>
    <row r="54" spans="1:25" ht="13.2" hidden="1" x14ac:dyDescent="0.25">
      <c r="A54" s="1" t="s">
        <v>571</v>
      </c>
      <c r="B54" s="68"/>
      <c r="C54" s="69" t="s">
        <v>564</v>
      </c>
      <c r="D54" s="68">
        <v>2</v>
      </c>
      <c r="E54" s="68" t="s">
        <v>120</v>
      </c>
      <c r="F54" s="70">
        <v>1000000</v>
      </c>
      <c r="G54" s="157">
        <f t="shared" si="26"/>
        <v>2000000</v>
      </c>
      <c r="H54" s="191"/>
      <c r="I54" s="69" t="s">
        <v>564</v>
      </c>
      <c r="J54" s="68" cm="1">
        <f t="array" aca="1" ref="J54" ca="1">INDIRECT($J$5&amp;ROW())</f>
        <v>2</v>
      </c>
      <c r="K54" s="68" t="s">
        <v>120</v>
      </c>
      <c r="L54" s="70" cm="1">
        <f t="array" aca="1" ref="L54" ca="1">INDIRECT($L$5&amp;ROW())</f>
        <v>1000000</v>
      </c>
      <c r="M54" s="70">
        <f t="shared" ca="1" si="27"/>
        <v>2000000</v>
      </c>
      <c r="N54" s="70">
        <f t="shared" ca="1" si="28"/>
        <v>0</v>
      </c>
      <c r="O54" s="245" t="str">
        <f t="shared" ca="1" si="29"/>
        <v/>
      </c>
      <c r="P54" s="249"/>
      <c r="Q54" s="249"/>
      <c r="R54" s="68">
        <v>2</v>
      </c>
      <c r="S54" s="70">
        <v>1000000</v>
      </c>
      <c r="T54" s="70">
        <f t="shared" si="30"/>
        <v>2000000</v>
      </c>
      <c r="U54" s="252">
        <v>2</v>
      </c>
      <c r="V54" s="252">
        <v>1000000</v>
      </c>
      <c r="W54" s="70">
        <f t="shared" si="31"/>
        <v>2000000</v>
      </c>
      <c r="X54" s="252"/>
      <c r="Y54" s="249"/>
    </row>
    <row r="55" spans="1:25" ht="13.2" hidden="1" x14ac:dyDescent="0.25">
      <c r="A55" s="26" t="s">
        <v>572</v>
      </c>
      <c r="B55" s="68"/>
      <c r="C55" s="69" t="s">
        <v>573</v>
      </c>
      <c r="D55" s="68">
        <v>4</v>
      </c>
      <c r="E55" s="68" t="s">
        <v>59</v>
      </c>
      <c r="F55" s="70">
        <v>250000</v>
      </c>
      <c r="G55" s="157">
        <f t="shared" si="26"/>
        <v>1000000</v>
      </c>
      <c r="H55" s="191"/>
      <c r="I55" s="69" t="s">
        <v>573</v>
      </c>
      <c r="J55" s="68" cm="1">
        <f t="array" aca="1" ref="J55" ca="1">INDIRECT($J$5&amp;ROW())</f>
        <v>4</v>
      </c>
      <c r="K55" s="68" t="s">
        <v>59</v>
      </c>
      <c r="L55" s="70" cm="1">
        <f t="array" aca="1" ref="L55" ca="1">INDIRECT($L$5&amp;ROW())</f>
        <v>250000</v>
      </c>
      <c r="M55" s="70">
        <f t="shared" ca="1" si="27"/>
        <v>1000000</v>
      </c>
      <c r="N55" s="70">
        <f t="shared" ca="1" si="28"/>
        <v>0</v>
      </c>
      <c r="O55" s="245" t="str">
        <f t="shared" ca="1" si="29"/>
        <v/>
      </c>
      <c r="P55" s="249"/>
      <c r="Q55" s="249"/>
      <c r="R55" s="68">
        <v>4</v>
      </c>
      <c r="S55" s="70">
        <v>250000</v>
      </c>
      <c r="T55" s="70">
        <f t="shared" si="30"/>
        <v>1000000</v>
      </c>
      <c r="U55" s="252">
        <v>4</v>
      </c>
      <c r="V55" s="252">
        <v>250000</v>
      </c>
      <c r="W55" s="70">
        <f t="shared" si="31"/>
        <v>1000000</v>
      </c>
      <c r="X55" s="252"/>
      <c r="Y55" s="249"/>
    </row>
    <row r="56" spans="1:25" ht="13.2" hidden="1" x14ac:dyDescent="0.25">
      <c r="A56" s="1" t="s">
        <v>574</v>
      </c>
      <c r="B56" s="77" t="s">
        <v>528</v>
      </c>
      <c r="C56" s="78" t="s">
        <v>31</v>
      </c>
      <c r="D56" s="77"/>
      <c r="E56" s="77"/>
      <c r="F56" s="79"/>
      <c r="G56" s="160">
        <f>G57</f>
        <v>4000000</v>
      </c>
      <c r="H56" s="194" t="s">
        <v>528</v>
      </c>
      <c r="I56" s="78" t="s">
        <v>31</v>
      </c>
      <c r="J56" s="77"/>
      <c r="K56" s="77"/>
      <c r="L56" s="79"/>
      <c r="M56" s="79">
        <f ca="1">M57</f>
        <v>20000000</v>
      </c>
      <c r="N56" s="79">
        <f ca="1">N57</f>
        <v>-16000000</v>
      </c>
      <c r="O56" s="160"/>
      <c r="P56" s="249"/>
      <c r="Q56" s="249"/>
      <c r="R56" s="77"/>
      <c r="S56" s="79"/>
      <c r="T56" s="79"/>
      <c r="U56" s="252"/>
      <c r="V56" s="249"/>
      <c r="W56" s="249"/>
      <c r="X56" s="252"/>
      <c r="Y56" s="249"/>
    </row>
    <row r="57" spans="1:25" ht="13.2" hidden="1" x14ac:dyDescent="0.25">
      <c r="A57" s="1" t="s">
        <v>575</v>
      </c>
      <c r="B57" s="68"/>
      <c r="C57" s="69" t="s">
        <v>559</v>
      </c>
      <c r="D57" s="68">
        <v>4</v>
      </c>
      <c r="E57" s="68" t="s">
        <v>33</v>
      </c>
      <c r="F57" s="70">
        <v>1000000</v>
      </c>
      <c r="G57" s="157">
        <f>ROUNDDOWN(D57*F57,-3)</f>
        <v>4000000</v>
      </c>
      <c r="H57" s="191"/>
      <c r="I57" s="69" t="s">
        <v>559</v>
      </c>
      <c r="J57" s="68" cm="1">
        <f t="array" aca="1" ref="J57" ca="1">INDIRECT($J$5&amp;ROW())</f>
        <v>20</v>
      </c>
      <c r="K57" s="68" t="s">
        <v>33</v>
      </c>
      <c r="L57" s="70" cm="1">
        <f t="array" aca="1" ref="L57" ca="1">INDIRECT($L$5&amp;ROW())</f>
        <v>1000000</v>
      </c>
      <c r="M57" s="70">
        <f ca="1">ROUNDDOWN(J57*L57,-3)</f>
        <v>20000000</v>
      </c>
      <c r="N57" s="70">
        <f ca="1">G57-M57</f>
        <v>-16000000</v>
      </c>
      <c r="O57" s="258" t="str">
        <f ca="1">IF(AND(ISBLANK(H57),N57&lt;&gt;0),"Rev","")</f>
        <v>Rev</v>
      </c>
      <c r="P57" s="249"/>
      <c r="Q57" s="249"/>
      <c r="R57" s="68">
        <v>20</v>
      </c>
      <c r="S57" s="70">
        <v>1000000</v>
      </c>
      <c r="T57" s="70">
        <f>ROUNDDOWN(R57*S57,-3)</f>
        <v>20000000</v>
      </c>
      <c r="U57" s="252">
        <v>20</v>
      </c>
      <c r="V57" s="252">
        <v>1000000</v>
      </c>
      <c r="W57" s="70">
        <f>ROUNDDOWN(U57*V57,-3)</f>
        <v>20000000</v>
      </c>
      <c r="X57" s="252"/>
      <c r="Y57" s="249"/>
    </row>
    <row r="58" spans="1:25" ht="13.2" hidden="1" x14ac:dyDescent="0.25">
      <c r="A58" s="1" t="s">
        <v>63</v>
      </c>
      <c r="B58" s="71" t="s">
        <v>525</v>
      </c>
      <c r="C58" s="72" t="s">
        <v>35</v>
      </c>
      <c r="D58" s="71"/>
      <c r="E58" s="71"/>
      <c r="F58" s="73"/>
      <c r="G58" s="158">
        <f>G59</f>
        <v>66252000</v>
      </c>
      <c r="H58" s="192" t="s">
        <v>525</v>
      </c>
      <c r="I58" s="72" t="s">
        <v>35</v>
      </c>
      <c r="J58" s="71"/>
      <c r="K58" s="71"/>
      <c r="L58" s="73"/>
      <c r="M58" s="73">
        <f ca="1">M59</f>
        <v>66252000</v>
      </c>
      <c r="N58" s="73">
        <f ca="1">N59</f>
        <v>0</v>
      </c>
      <c r="O58" s="158"/>
      <c r="P58" s="249"/>
      <c r="Q58" s="249"/>
      <c r="R58" s="71"/>
      <c r="S58" s="73"/>
      <c r="T58" s="73"/>
      <c r="U58" s="252"/>
      <c r="V58" s="249"/>
      <c r="W58" s="249"/>
      <c r="X58" s="252"/>
      <c r="Y58" s="249"/>
    </row>
    <row r="59" spans="1:25" ht="13.2" hidden="1" x14ac:dyDescent="0.25">
      <c r="A59" s="1" t="s">
        <v>64</v>
      </c>
      <c r="B59" s="68"/>
      <c r="C59" s="69" t="s">
        <v>576</v>
      </c>
      <c r="D59" s="68">
        <v>12</v>
      </c>
      <c r="E59" s="68" t="s">
        <v>26</v>
      </c>
      <c r="F59" s="70">
        <v>5521000</v>
      </c>
      <c r="G59" s="157">
        <f>ROUNDDOWN(D59*F59,-3)</f>
        <v>66252000</v>
      </c>
      <c r="H59" s="191"/>
      <c r="I59" s="69" t="s">
        <v>576</v>
      </c>
      <c r="J59" s="68" cm="1">
        <f t="array" aca="1" ref="J59" ca="1">INDIRECT($J$5&amp;ROW())</f>
        <v>12</v>
      </c>
      <c r="K59" s="68" t="s">
        <v>26</v>
      </c>
      <c r="L59" s="70" cm="1">
        <f t="array" aca="1" ref="L59" ca="1">INDIRECT($L$5&amp;ROW())</f>
        <v>5521000</v>
      </c>
      <c r="M59" s="70">
        <f ca="1">ROUNDDOWN(J59*L59,-3)</f>
        <v>66252000</v>
      </c>
      <c r="N59" s="70">
        <f ca="1">G59-M59</f>
        <v>0</v>
      </c>
      <c r="O59" s="245" t="str">
        <f ca="1">IF(AND(ISBLANK(H59),N59&lt;&gt;0),"Rev","")</f>
        <v/>
      </c>
      <c r="P59" s="249"/>
      <c r="Q59" s="249"/>
      <c r="R59" s="68">
        <v>12</v>
      </c>
      <c r="S59" s="70">
        <v>5521000</v>
      </c>
      <c r="T59" s="70">
        <f>ROUNDDOWN(R59*S59,-3)</f>
        <v>66252000</v>
      </c>
      <c r="U59" s="252">
        <v>12</v>
      </c>
      <c r="V59" s="252">
        <v>5521000</v>
      </c>
      <c r="W59" s="70">
        <f>ROUNDDOWN(U59*V59,-3)</f>
        <v>66252000</v>
      </c>
      <c r="X59" s="252"/>
      <c r="Y59" s="249"/>
    </row>
    <row r="60" spans="1:25" ht="13.2" hidden="1" x14ac:dyDescent="0.25">
      <c r="A60" s="1" t="s">
        <v>65</v>
      </c>
      <c r="B60" s="80" t="s">
        <v>66</v>
      </c>
      <c r="C60" s="81" t="s">
        <v>67</v>
      </c>
      <c r="D60" s="80"/>
      <c r="E60" s="80" t="s">
        <v>554</v>
      </c>
      <c r="F60" s="82"/>
      <c r="G60" s="161">
        <f>SUM(G61,G76)</f>
        <v>475336000</v>
      </c>
      <c r="H60" s="195" t="s">
        <v>66</v>
      </c>
      <c r="I60" s="81" t="s">
        <v>67</v>
      </c>
      <c r="J60" s="80"/>
      <c r="K60" s="80" t="s">
        <v>554</v>
      </c>
      <c r="L60" s="82"/>
      <c r="M60" s="82">
        <f ca="1">SUM(M61,M76)</f>
        <v>475336000</v>
      </c>
      <c r="N60" s="82">
        <f ca="1">SUM(N61,N76)</f>
        <v>0</v>
      </c>
      <c r="O60" s="161"/>
      <c r="P60" s="249"/>
      <c r="Q60" s="249"/>
      <c r="R60" s="80"/>
      <c r="S60" s="82"/>
      <c r="T60" s="82"/>
      <c r="U60" s="252"/>
      <c r="V60" s="249"/>
      <c r="W60" s="249"/>
      <c r="X60" s="252"/>
      <c r="Y60" s="249"/>
    </row>
    <row r="61" spans="1:25" ht="13.2" hidden="1" x14ac:dyDescent="0.25">
      <c r="A61" s="1" t="s">
        <v>68</v>
      </c>
      <c r="B61" s="74" t="s">
        <v>21</v>
      </c>
      <c r="C61" s="75" t="s">
        <v>577</v>
      </c>
      <c r="D61" s="74"/>
      <c r="E61" s="74"/>
      <c r="F61" s="76"/>
      <c r="G61" s="159">
        <f>SUM(G62,G70,G72,G74)</f>
        <v>404820000</v>
      </c>
      <c r="H61" s="193" t="s">
        <v>21</v>
      </c>
      <c r="I61" s="75" t="s">
        <v>577</v>
      </c>
      <c r="J61" s="74"/>
      <c r="K61" s="74"/>
      <c r="L61" s="76"/>
      <c r="M61" s="76">
        <f ca="1">SUM(M62,M68,M70,M72,M74)</f>
        <v>404820000</v>
      </c>
      <c r="N61" s="76">
        <f ca="1">SUM(N62,N68,N70,N72,N74)</f>
        <v>0</v>
      </c>
      <c r="O61" s="159"/>
      <c r="P61" s="249" t="s">
        <v>502</v>
      </c>
      <c r="Q61" s="249" t="s">
        <v>503</v>
      </c>
      <c r="R61" s="74"/>
      <c r="S61" s="76"/>
      <c r="T61" s="76"/>
      <c r="U61" s="252"/>
      <c r="V61" s="249"/>
      <c r="W61" s="249"/>
      <c r="X61" s="252"/>
      <c r="Y61" s="249"/>
    </row>
    <row r="62" spans="1:25" ht="13.2" hidden="1" x14ac:dyDescent="0.25">
      <c r="A62" s="1" t="s">
        <v>69</v>
      </c>
      <c r="B62" s="71" t="s">
        <v>523</v>
      </c>
      <c r="C62" s="72" t="s">
        <v>24</v>
      </c>
      <c r="D62" s="71"/>
      <c r="E62" s="71"/>
      <c r="F62" s="73"/>
      <c r="G62" s="158">
        <f>SUM(G63:G67)</f>
        <v>74000000</v>
      </c>
      <c r="H62" s="192" t="s">
        <v>523</v>
      </c>
      <c r="I62" s="72" t="s">
        <v>24</v>
      </c>
      <c r="J62" s="71"/>
      <c r="K62" s="71"/>
      <c r="L62" s="73"/>
      <c r="M62" s="73">
        <f ca="1">SUM(M63:M67)</f>
        <v>43000000</v>
      </c>
      <c r="N62" s="73">
        <f ca="1">SUM(N63:N67)</f>
        <v>31000000</v>
      </c>
      <c r="O62" s="158"/>
      <c r="P62" s="249"/>
      <c r="Q62" s="249"/>
      <c r="R62" s="71"/>
      <c r="S62" s="73"/>
      <c r="T62" s="73"/>
      <c r="U62" s="252"/>
      <c r="V62" s="249"/>
      <c r="W62" s="249"/>
      <c r="X62" s="252"/>
      <c r="Y62" s="249"/>
    </row>
    <row r="63" spans="1:25" ht="13.2" x14ac:dyDescent="0.25">
      <c r="A63" s="1" t="s">
        <v>70</v>
      </c>
      <c r="B63" s="68"/>
      <c r="C63" s="69" t="s">
        <v>555</v>
      </c>
      <c r="D63" s="68">
        <v>200</v>
      </c>
      <c r="E63" s="68" t="s">
        <v>26</v>
      </c>
      <c r="F63" s="70">
        <v>75000</v>
      </c>
      <c r="G63" s="157">
        <f t="shared" ref="G63:G67" si="32">ROUNDDOWN(D63*F63,-3)</f>
        <v>15000000</v>
      </c>
      <c r="H63" s="191"/>
      <c r="I63" s="69" t="s">
        <v>555</v>
      </c>
      <c r="J63" s="259" cm="1">
        <f t="array" aca="1" ref="J63" ca="1">INDIRECT($J$5&amp;ROW())</f>
        <v>200</v>
      </c>
      <c r="K63" s="68" t="s">
        <v>26</v>
      </c>
      <c r="L63" s="70" cm="1">
        <f t="array" aca="1" ref="L63" ca="1">INDIRECT($L$5&amp;ROW())</f>
        <v>75000</v>
      </c>
      <c r="M63" s="70">
        <f t="shared" ref="M63:M66" ca="1" si="33">ROUNDDOWN(J63*L63,-3)</f>
        <v>15000000</v>
      </c>
      <c r="N63" s="70">
        <f t="shared" ref="N63:N69" ca="1" si="34">G63-M63</f>
        <v>0</v>
      </c>
      <c r="O63" s="245" t="str">
        <f t="shared" ref="O63:O67" ca="1" si="35">IF(AND(ISBLANK(H63),N63&lt;&gt;0),"Rev","")</f>
        <v/>
      </c>
      <c r="P63" s="249"/>
      <c r="Q63" s="249"/>
      <c r="R63" s="68">
        <v>200</v>
      </c>
      <c r="S63" s="70">
        <v>75000</v>
      </c>
      <c r="T63" s="70">
        <f t="shared" ref="T63:T67" si="36">ROUNDDOWN(R63*S63,-3)</f>
        <v>15000000</v>
      </c>
      <c r="U63" s="252">
        <v>100</v>
      </c>
      <c r="V63" s="252">
        <v>75000</v>
      </c>
      <c r="W63" s="70">
        <f t="shared" ref="W63:W67" si="37">ROUNDDOWN(U63*V63,-3)</f>
        <v>7500000</v>
      </c>
      <c r="X63" s="252"/>
      <c r="Y63" s="249"/>
    </row>
    <row r="64" spans="1:25" ht="13.2" x14ac:dyDescent="0.25">
      <c r="A64" s="1" t="s">
        <v>71</v>
      </c>
      <c r="B64" s="68"/>
      <c r="C64" s="69" t="s">
        <v>556</v>
      </c>
      <c r="D64" s="68">
        <v>8</v>
      </c>
      <c r="E64" s="68" t="s">
        <v>120</v>
      </c>
      <c r="F64" s="70">
        <v>1000000</v>
      </c>
      <c r="G64" s="157">
        <f t="shared" si="32"/>
        <v>8000000</v>
      </c>
      <c r="H64" s="191"/>
      <c r="I64" s="69" t="s">
        <v>556</v>
      </c>
      <c r="J64" s="259" cm="1">
        <f t="array" aca="1" ref="J64" ca="1">INDIRECT($J$5&amp;ROW())</f>
        <v>8</v>
      </c>
      <c r="K64" s="68" t="s">
        <v>120</v>
      </c>
      <c r="L64" s="70" cm="1">
        <f t="array" aca="1" ref="L64" ca="1">INDIRECT($L$5&amp;ROW())</f>
        <v>1000000</v>
      </c>
      <c r="M64" s="70">
        <f t="shared" ca="1" si="33"/>
        <v>8000000</v>
      </c>
      <c r="N64" s="70">
        <f t="shared" ca="1" si="34"/>
        <v>0</v>
      </c>
      <c r="O64" s="245" t="str">
        <f t="shared" ca="1" si="35"/>
        <v/>
      </c>
      <c r="P64" s="249"/>
      <c r="Q64" s="249"/>
      <c r="R64" s="68">
        <v>8</v>
      </c>
      <c r="S64" s="70">
        <v>1000000</v>
      </c>
      <c r="T64" s="70">
        <f t="shared" si="36"/>
        <v>8000000</v>
      </c>
      <c r="U64" s="252">
        <v>6</v>
      </c>
      <c r="V64" s="252">
        <v>1000000</v>
      </c>
      <c r="W64" s="70">
        <f t="shared" si="37"/>
        <v>6000000</v>
      </c>
      <c r="X64" s="252"/>
      <c r="Y64" s="249"/>
    </row>
    <row r="65" spans="1:25" ht="13.2" x14ac:dyDescent="0.25">
      <c r="A65" s="1" t="s">
        <v>72</v>
      </c>
      <c r="B65" s="68"/>
      <c r="C65" s="69" t="s">
        <v>557</v>
      </c>
      <c r="D65" s="68">
        <v>8</v>
      </c>
      <c r="E65" s="68" t="s">
        <v>120</v>
      </c>
      <c r="F65" s="70">
        <v>1500000</v>
      </c>
      <c r="G65" s="157">
        <f t="shared" si="32"/>
        <v>12000000</v>
      </c>
      <c r="H65" s="191"/>
      <c r="I65" s="69" t="s">
        <v>557</v>
      </c>
      <c r="J65" s="259" cm="1">
        <f t="array" aca="1" ref="J65" ca="1">INDIRECT($J$5&amp;ROW())</f>
        <v>8</v>
      </c>
      <c r="K65" s="68" t="s">
        <v>120</v>
      </c>
      <c r="L65" s="70" cm="1">
        <f t="array" aca="1" ref="L65" ca="1">INDIRECT($L$5&amp;ROW())</f>
        <v>1500000</v>
      </c>
      <c r="M65" s="70">
        <f t="shared" ca="1" si="33"/>
        <v>12000000</v>
      </c>
      <c r="N65" s="70">
        <f t="shared" ca="1" si="34"/>
        <v>0</v>
      </c>
      <c r="O65" s="245" t="str">
        <f t="shared" ca="1" si="35"/>
        <v/>
      </c>
      <c r="P65" s="249"/>
      <c r="Q65" s="249"/>
      <c r="R65" s="68">
        <v>8</v>
      </c>
      <c r="S65" s="70">
        <v>1500000</v>
      </c>
      <c r="T65" s="70">
        <f t="shared" si="36"/>
        <v>12000000</v>
      </c>
      <c r="U65" s="252">
        <v>6</v>
      </c>
      <c r="V65" s="252">
        <v>1500000</v>
      </c>
      <c r="W65" s="70">
        <f t="shared" si="37"/>
        <v>9000000</v>
      </c>
      <c r="X65" s="252"/>
      <c r="Y65" s="249"/>
    </row>
    <row r="66" spans="1:25" ht="13.2" x14ac:dyDescent="0.25">
      <c r="A66" s="1" t="s">
        <v>578</v>
      </c>
      <c r="B66" s="68"/>
      <c r="C66" s="69" t="s">
        <v>558</v>
      </c>
      <c r="D66" s="68">
        <v>8</v>
      </c>
      <c r="E66" s="68" t="s">
        <v>120</v>
      </c>
      <c r="F66" s="70">
        <v>1000000</v>
      </c>
      <c r="G66" s="157">
        <f t="shared" si="32"/>
        <v>8000000</v>
      </c>
      <c r="H66" s="191"/>
      <c r="I66" s="69" t="s">
        <v>558</v>
      </c>
      <c r="J66" s="259" cm="1">
        <f t="array" aca="1" ref="J66" ca="1">INDIRECT($J$5&amp;ROW())</f>
        <v>8</v>
      </c>
      <c r="K66" s="68" t="s">
        <v>120</v>
      </c>
      <c r="L66" s="70" cm="1">
        <f t="array" aca="1" ref="L66" ca="1">INDIRECT($L$5&amp;ROW())</f>
        <v>1000000</v>
      </c>
      <c r="M66" s="70">
        <f t="shared" ca="1" si="33"/>
        <v>8000000</v>
      </c>
      <c r="N66" s="70">
        <f t="shared" ca="1" si="34"/>
        <v>0</v>
      </c>
      <c r="O66" s="245" t="str">
        <f t="shared" ca="1" si="35"/>
        <v/>
      </c>
      <c r="P66" s="249"/>
      <c r="Q66" s="249"/>
      <c r="R66" s="68">
        <v>8</v>
      </c>
      <c r="S66" s="70">
        <v>1000000</v>
      </c>
      <c r="T66" s="70">
        <f t="shared" si="36"/>
        <v>8000000</v>
      </c>
      <c r="U66" s="252">
        <v>6</v>
      </c>
      <c r="V66" s="252">
        <v>1000000</v>
      </c>
      <c r="W66" s="70">
        <f t="shared" si="37"/>
        <v>6000000</v>
      </c>
      <c r="X66" s="252"/>
      <c r="Y66" s="249"/>
    </row>
    <row r="67" spans="1:25" ht="13.2" hidden="1" x14ac:dyDescent="0.25">
      <c r="A67" s="1" t="s">
        <v>579</v>
      </c>
      <c r="B67" s="68"/>
      <c r="C67" s="69" t="s">
        <v>580</v>
      </c>
      <c r="D67" s="68">
        <v>62</v>
      </c>
      <c r="E67" s="68" t="s">
        <v>581</v>
      </c>
      <c r="F67" s="70">
        <v>500000</v>
      </c>
      <c r="G67" s="157">
        <f t="shared" si="32"/>
        <v>31000000</v>
      </c>
      <c r="H67" s="191"/>
      <c r="I67" s="69"/>
      <c r="J67" s="68" cm="1">
        <f t="array" aca="1" ref="J67" ca="1">INDIRECT($J$5&amp;ROW())</f>
        <v>0</v>
      </c>
      <c r="K67" s="68"/>
      <c r="L67" s="70" cm="1">
        <f t="array" aca="1" ref="L67" ca="1">INDIRECT($L$5&amp;ROW())</f>
        <v>0</v>
      </c>
      <c r="M67" s="70"/>
      <c r="N67" s="70">
        <f t="shared" si="34"/>
        <v>31000000</v>
      </c>
      <c r="O67" s="258" t="str">
        <f t="shared" si="35"/>
        <v>Rev</v>
      </c>
      <c r="P67" s="249"/>
      <c r="Q67" s="249"/>
      <c r="R67" s="68">
        <v>0</v>
      </c>
      <c r="S67" s="70">
        <v>0</v>
      </c>
      <c r="T67" s="70">
        <f t="shared" si="36"/>
        <v>0</v>
      </c>
      <c r="U67" s="252">
        <v>0</v>
      </c>
      <c r="V67" s="252">
        <v>0</v>
      </c>
      <c r="W67" s="70">
        <f t="shared" si="37"/>
        <v>0</v>
      </c>
      <c r="X67" s="252"/>
      <c r="Y67" s="249"/>
    </row>
    <row r="68" spans="1:25" ht="13.2" hidden="1" x14ac:dyDescent="0.25">
      <c r="A68" s="1"/>
      <c r="B68" s="68"/>
      <c r="C68" s="69"/>
      <c r="D68" s="68"/>
      <c r="E68" s="68"/>
      <c r="F68" s="70"/>
      <c r="G68" s="157"/>
      <c r="H68" s="190" t="s">
        <v>524</v>
      </c>
      <c r="I68" s="66" t="s">
        <v>73</v>
      </c>
      <c r="J68" s="65"/>
      <c r="K68" s="65"/>
      <c r="L68" s="67"/>
      <c r="M68" s="67">
        <f ca="1">M69</f>
        <v>31000000</v>
      </c>
      <c r="N68" s="67">
        <f ca="1">N69</f>
        <v>-31000000</v>
      </c>
      <c r="O68" s="157"/>
      <c r="P68" s="249"/>
      <c r="Q68" s="249"/>
      <c r="R68" s="65"/>
      <c r="S68" s="67"/>
      <c r="T68" s="67"/>
      <c r="U68" s="252"/>
      <c r="V68" s="249"/>
      <c r="W68" s="249"/>
      <c r="X68" s="252"/>
      <c r="Y68" s="249"/>
    </row>
    <row r="69" spans="1:25" ht="13.2" hidden="1" x14ac:dyDescent="0.25">
      <c r="A69" s="1"/>
      <c r="B69" s="68"/>
      <c r="C69" s="69"/>
      <c r="D69" s="68"/>
      <c r="E69" s="68"/>
      <c r="F69" s="70"/>
      <c r="G69" s="157"/>
      <c r="H69" s="191"/>
      <c r="I69" s="69" t="s">
        <v>956</v>
      </c>
      <c r="J69" s="68" cm="1">
        <f t="array" aca="1" ref="J69" ca="1">INDIRECT($J$5&amp;ROW())</f>
        <v>1</v>
      </c>
      <c r="K69" s="68" t="s">
        <v>120</v>
      </c>
      <c r="L69" s="70" cm="1">
        <f t="array" aca="1" ref="L69" ca="1">INDIRECT($L$5&amp;ROW())</f>
        <v>31000000</v>
      </c>
      <c r="M69" s="70">
        <f t="shared" ref="M69" ca="1" si="38">ROUNDDOWN(J69*L69,-3)</f>
        <v>31000000</v>
      </c>
      <c r="N69" s="70">
        <f t="shared" ca="1" si="34"/>
        <v>-31000000</v>
      </c>
      <c r="O69" s="258" t="str">
        <f ca="1">IF(AND(ISBLANK(H69),N69&lt;&gt;0),"Rev","")</f>
        <v>Rev</v>
      </c>
      <c r="P69" s="249"/>
      <c r="Q69" s="249"/>
      <c r="R69" s="68">
        <v>1</v>
      </c>
      <c r="S69" s="70">
        <v>31000000</v>
      </c>
      <c r="T69" s="70">
        <f>ROUNDDOWN(R69*S69,-3)</f>
        <v>31000000</v>
      </c>
      <c r="U69" s="252">
        <v>1</v>
      </c>
      <c r="V69" s="252">
        <v>31000000</v>
      </c>
      <c r="W69" s="70">
        <f>ROUNDDOWN(U69*V69,-3)</f>
        <v>31000000</v>
      </c>
      <c r="X69" s="252"/>
      <c r="Y69" s="249"/>
    </row>
    <row r="70" spans="1:25" ht="13.2" hidden="1" x14ac:dyDescent="0.25">
      <c r="A70" s="1" t="s">
        <v>75</v>
      </c>
      <c r="B70" s="71" t="s">
        <v>528</v>
      </c>
      <c r="C70" s="72" t="s">
        <v>31</v>
      </c>
      <c r="D70" s="71"/>
      <c r="E70" s="71"/>
      <c r="F70" s="73"/>
      <c r="G70" s="158">
        <f>G71</f>
        <v>25200000</v>
      </c>
      <c r="H70" s="192" t="s">
        <v>528</v>
      </c>
      <c r="I70" s="72" t="s">
        <v>31</v>
      </c>
      <c r="J70" s="71"/>
      <c r="K70" s="71"/>
      <c r="L70" s="73"/>
      <c r="M70" s="73">
        <f ca="1">M71</f>
        <v>25200000</v>
      </c>
      <c r="N70" s="73">
        <f ca="1">N71</f>
        <v>0</v>
      </c>
      <c r="O70" s="158"/>
      <c r="P70" s="249"/>
      <c r="Q70" s="249"/>
      <c r="R70" s="71"/>
      <c r="S70" s="73"/>
      <c r="T70" s="73"/>
      <c r="U70" s="252"/>
      <c r="V70" s="249"/>
      <c r="W70" s="249"/>
      <c r="X70" s="252"/>
      <c r="Y70" s="249"/>
    </row>
    <row r="71" spans="1:25" ht="13.2" hidden="1" x14ac:dyDescent="0.25">
      <c r="A71" s="1" t="s">
        <v>76</v>
      </c>
      <c r="B71" s="68"/>
      <c r="C71" s="69" t="s">
        <v>559</v>
      </c>
      <c r="D71" s="68">
        <v>28</v>
      </c>
      <c r="E71" s="68" t="s">
        <v>33</v>
      </c>
      <c r="F71" s="70">
        <v>900000</v>
      </c>
      <c r="G71" s="157">
        <f>ROUNDDOWN(D71*F71,-3)</f>
        <v>25200000</v>
      </c>
      <c r="H71" s="191"/>
      <c r="I71" s="69" t="s">
        <v>559</v>
      </c>
      <c r="J71" s="68" cm="1">
        <f t="array" aca="1" ref="J71" ca="1">INDIRECT($J$5&amp;ROW())</f>
        <v>28</v>
      </c>
      <c r="K71" s="68" t="s">
        <v>33</v>
      </c>
      <c r="L71" s="70" cm="1">
        <f t="array" aca="1" ref="L71" ca="1">INDIRECT($L$5&amp;ROW())</f>
        <v>900000</v>
      </c>
      <c r="M71" s="70">
        <f ca="1">ROUNDDOWN(J71*L71,-3)</f>
        <v>25200000</v>
      </c>
      <c r="N71" s="70">
        <f ca="1">G71-M71</f>
        <v>0</v>
      </c>
      <c r="O71" s="245" t="str">
        <f ca="1">IF(AND(ISBLANK(H71),N71&lt;&gt;0),"Rev","")</f>
        <v/>
      </c>
      <c r="P71" s="249"/>
      <c r="Q71" s="249"/>
      <c r="R71" s="68">
        <v>28</v>
      </c>
      <c r="S71" s="70">
        <v>900000</v>
      </c>
      <c r="T71" s="70">
        <f>ROUNDDOWN(R71*S71,-3)</f>
        <v>25200000</v>
      </c>
      <c r="U71" s="252">
        <v>28</v>
      </c>
      <c r="V71" s="252">
        <v>900000</v>
      </c>
      <c r="W71" s="70">
        <f>ROUNDDOWN(U71*V71,-3)</f>
        <v>25200000</v>
      </c>
      <c r="X71" s="252"/>
      <c r="Y71" s="249"/>
    </row>
    <row r="72" spans="1:25" ht="13.2" hidden="1" x14ac:dyDescent="0.25">
      <c r="A72" s="1" t="s">
        <v>77</v>
      </c>
      <c r="B72" s="71" t="s">
        <v>525</v>
      </c>
      <c r="C72" s="72" t="s">
        <v>35</v>
      </c>
      <c r="D72" s="71"/>
      <c r="E72" s="71"/>
      <c r="F72" s="73"/>
      <c r="G72" s="158">
        <f>G73</f>
        <v>304120000</v>
      </c>
      <c r="H72" s="192" t="s">
        <v>525</v>
      </c>
      <c r="I72" s="72" t="s">
        <v>35</v>
      </c>
      <c r="J72" s="71"/>
      <c r="K72" s="71"/>
      <c r="L72" s="73"/>
      <c r="M72" s="73">
        <f ca="1">M73</f>
        <v>304120000</v>
      </c>
      <c r="N72" s="73">
        <f ca="1">N73</f>
        <v>0</v>
      </c>
      <c r="O72" s="158"/>
      <c r="P72" s="249"/>
      <c r="Q72" s="249"/>
      <c r="R72" s="71"/>
      <c r="S72" s="73"/>
      <c r="T72" s="73"/>
      <c r="U72" s="252"/>
      <c r="V72" s="249"/>
      <c r="W72" s="249"/>
      <c r="X72" s="252"/>
      <c r="Y72" s="249"/>
    </row>
    <row r="73" spans="1:25" ht="13.2" hidden="1" x14ac:dyDescent="0.25">
      <c r="A73" s="1" t="s">
        <v>78</v>
      </c>
      <c r="B73" s="68"/>
      <c r="C73" s="69" t="s">
        <v>582</v>
      </c>
      <c r="D73" s="68">
        <v>52</v>
      </c>
      <c r="E73" s="68" t="s">
        <v>26</v>
      </c>
      <c r="F73" s="70">
        <v>5848480</v>
      </c>
      <c r="G73" s="157">
        <f>ROUNDDOWN(D73*F73,-3)</f>
        <v>304120000</v>
      </c>
      <c r="H73" s="191"/>
      <c r="I73" s="69" t="s">
        <v>582</v>
      </c>
      <c r="J73" s="68" cm="1">
        <f t="array" aca="1" ref="J73" ca="1">INDIRECT($J$5&amp;ROW())</f>
        <v>52</v>
      </c>
      <c r="K73" s="68" t="s">
        <v>26</v>
      </c>
      <c r="L73" s="70" cm="1">
        <f t="array" aca="1" ref="L73" ca="1">INDIRECT($L$5&amp;ROW())</f>
        <v>5848480</v>
      </c>
      <c r="M73" s="70">
        <f ca="1">ROUNDDOWN(J73*L73,-3)</f>
        <v>304120000</v>
      </c>
      <c r="N73" s="70">
        <f ca="1">G73-M73</f>
        <v>0</v>
      </c>
      <c r="O73" s="245" t="str">
        <f ca="1">IF(AND(ISBLANK(H73),N73&lt;&gt;0),"Rev","")</f>
        <v/>
      </c>
      <c r="P73" s="249"/>
      <c r="Q73" s="249"/>
      <c r="R73" s="68">
        <v>52</v>
      </c>
      <c r="S73" s="70">
        <v>5848480</v>
      </c>
      <c r="T73" s="70">
        <f>ROUNDDOWN(R73*S73,-3)</f>
        <v>304120000</v>
      </c>
      <c r="U73" s="252">
        <v>52</v>
      </c>
      <c r="V73" s="252">
        <v>5848480</v>
      </c>
      <c r="W73" s="70">
        <f>ROUNDDOWN(U73*V73,-3)</f>
        <v>304120000</v>
      </c>
      <c r="X73" s="252"/>
      <c r="Y73" s="249"/>
    </row>
    <row r="74" spans="1:25" ht="13.2" hidden="1" x14ac:dyDescent="0.25">
      <c r="A74" s="1" t="s">
        <v>79</v>
      </c>
      <c r="B74" s="71" t="s">
        <v>583</v>
      </c>
      <c r="C74" s="72" t="s">
        <v>80</v>
      </c>
      <c r="D74" s="71"/>
      <c r="E74" s="71"/>
      <c r="F74" s="73"/>
      <c r="G74" s="158">
        <f>G75</f>
        <v>1500000</v>
      </c>
      <c r="H74" s="192" t="s">
        <v>583</v>
      </c>
      <c r="I74" s="72" t="s">
        <v>80</v>
      </c>
      <c r="J74" s="71"/>
      <c r="K74" s="71"/>
      <c r="L74" s="73"/>
      <c r="M74" s="73">
        <f ca="1">M75</f>
        <v>1500000</v>
      </c>
      <c r="N74" s="73">
        <f ca="1">N75</f>
        <v>0</v>
      </c>
      <c r="O74" s="158"/>
      <c r="P74" s="249"/>
      <c r="Q74" s="249"/>
      <c r="R74" s="71"/>
      <c r="S74" s="73"/>
      <c r="T74" s="73"/>
      <c r="U74" s="252"/>
      <c r="V74" s="249"/>
      <c r="W74" s="249"/>
      <c r="X74" s="252"/>
      <c r="Y74" s="249"/>
    </row>
    <row r="75" spans="1:25" ht="13.2" hidden="1" x14ac:dyDescent="0.25">
      <c r="A75" s="1" t="s">
        <v>81</v>
      </c>
      <c r="B75" s="68"/>
      <c r="C75" s="69" t="s">
        <v>584</v>
      </c>
      <c r="D75" s="68">
        <v>10</v>
      </c>
      <c r="E75" s="68" t="s">
        <v>26</v>
      </c>
      <c r="F75" s="70">
        <v>150000</v>
      </c>
      <c r="G75" s="157">
        <f>ROUNDDOWN(D75*F75,-3)</f>
        <v>1500000</v>
      </c>
      <c r="H75" s="191"/>
      <c r="I75" s="69" t="s">
        <v>584</v>
      </c>
      <c r="J75" s="68" cm="1">
        <f t="array" aca="1" ref="J75" ca="1">INDIRECT($J$5&amp;ROW())</f>
        <v>10</v>
      </c>
      <c r="K75" s="68" t="s">
        <v>26</v>
      </c>
      <c r="L75" s="70" cm="1">
        <f t="array" aca="1" ref="L75" ca="1">INDIRECT($L$5&amp;ROW())</f>
        <v>150000</v>
      </c>
      <c r="M75" s="70">
        <f ca="1">ROUNDDOWN(J75*L75,-3)</f>
        <v>1500000</v>
      </c>
      <c r="N75" s="70">
        <f ca="1">G75-M75</f>
        <v>0</v>
      </c>
      <c r="O75" s="245" t="str">
        <f ca="1">IF(AND(ISBLANK(H75),N75&lt;&gt;0),"Rev","")</f>
        <v/>
      </c>
      <c r="P75" s="249"/>
      <c r="Q75" s="249"/>
      <c r="R75" s="68">
        <v>10</v>
      </c>
      <c r="S75" s="70">
        <v>150000</v>
      </c>
      <c r="T75" s="70">
        <f>ROUNDDOWN(R75*S75,-3)</f>
        <v>1500000</v>
      </c>
      <c r="U75" s="252">
        <v>10</v>
      </c>
      <c r="V75" s="252">
        <v>150000</v>
      </c>
      <c r="W75" s="70">
        <f>ROUNDDOWN(U75*V75,-3)</f>
        <v>1500000</v>
      </c>
      <c r="X75" s="252"/>
      <c r="Y75" s="249"/>
    </row>
    <row r="76" spans="1:25" ht="13.2" hidden="1" x14ac:dyDescent="0.25">
      <c r="A76" s="1" t="s">
        <v>82</v>
      </c>
      <c r="B76" s="74" t="s">
        <v>38</v>
      </c>
      <c r="C76" s="75" t="s">
        <v>92</v>
      </c>
      <c r="D76" s="74"/>
      <c r="E76" s="74"/>
      <c r="F76" s="76"/>
      <c r="G76" s="159">
        <f>SUM(G77,G82,G84)</f>
        <v>70516000</v>
      </c>
      <c r="H76" s="193" t="s">
        <v>38</v>
      </c>
      <c r="I76" s="75" t="s">
        <v>92</v>
      </c>
      <c r="J76" s="74"/>
      <c r="K76" s="74"/>
      <c r="L76" s="76"/>
      <c r="M76" s="76">
        <f ca="1">SUM(M77,M82,M84)</f>
        <v>70516000</v>
      </c>
      <c r="N76" s="76">
        <f ca="1">SUM(N77,N82,N84)</f>
        <v>0</v>
      </c>
      <c r="O76" s="159"/>
      <c r="P76" s="249" t="s">
        <v>502</v>
      </c>
      <c r="Q76" s="249" t="s">
        <v>503</v>
      </c>
      <c r="R76" s="74"/>
      <c r="S76" s="76"/>
      <c r="T76" s="76"/>
      <c r="U76" s="252"/>
      <c r="V76" s="249"/>
      <c r="W76" s="249"/>
      <c r="X76" s="252"/>
      <c r="Y76" s="249"/>
    </row>
    <row r="77" spans="1:25" ht="13.2" hidden="1" x14ac:dyDescent="0.25">
      <c r="A77" s="1" t="s">
        <v>83</v>
      </c>
      <c r="B77" s="71" t="s">
        <v>523</v>
      </c>
      <c r="C77" s="72" t="s">
        <v>24</v>
      </c>
      <c r="D77" s="71"/>
      <c r="E77" s="71"/>
      <c r="F77" s="73"/>
      <c r="G77" s="158">
        <f>SUM(G78:G81)</f>
        <v>22625000</v>
      </c>
      <c r="H77" s="192" t="s">
        <v>523</v>
      </c>
      <c r="I77" s="72" t="s">
        <v>24</v>
      </c>
      <c r="J77" s="71"/>
      <c r="K77" s="71"/>
      <c r="L77" s="73"/>
      <c r="M77" s="73">
        <f ca="1">SUM(M78:M81)</f>
        <v>22625000</v>
      </c>
      <c r="N77" s="73">
        <f ca="1">SUM(N78:N81)</f>
        <v>0</v>
      </c>
      <c r="O77" s="158"/>
      <c r="P77" s="249"/>
      <c r="Q77" s="249"/>
      <c r="R77" s="71"/>
      <c r="S77" s="73"/>
      <c r="T77" s="73"/>
      <c r="U77" s="252"/>
      <c r="V77" s="249"/>
      <c r="W77" s="249"/>
      <c r="X77" s="252"/>
      <c r="Y77" s="249"/>
    </row>
    <row r="78" spans="1:25" ht="13.2" hidden="1" x14ac:dyDescent="0.25">
      <c r="A78" s="1" t="s">
        <v>84</v>
      </c>
      <c r="B78" s="68"/>
      <c r="C78" s="69" t="s">
        <v>555</v>
      </c>
      <c r="D78" s="68">
        <v>75</v>
      </c>
      <c r="E78" s="68" t="s">
        <v>26</v>
      </c>
      <c r="F78" s="70">
        <v>75000</v>
      </c>
      <c r="G78" s="157">
        <f t="shared" ref="G78:G81" si="39">ROUNDDOWN(D78*F78,-3)</f>
        <v>5625000</v>
      </c>
      <c r="H78" s="191"/>
      <c r="I78" s="69" t="s">
        <v>555</v>
      </c>
      <c r="J78" s="68" cm="1">
        <f t="array" aca="1" ref="J78" ca="1">INDIRECT($J$5&amp;ROW())</f>
        <v>75</v>
      </c>
      <c r="K78" s="68" t="s">
        <v>26</v>
      </c>
      <c r="L78" s="70" cm="1">
        <f t="array" aca="1" ref="L78" ca="1">INDIRECT($L$5&amp;ROW())</f>
        <v>75000</v>
      </c>
      <c r="M78" s="70">
        <f t="shared" ref="M78:M81" ca="1" si="40">ROUNDDOWN(J78*L78,-3)</f>
        <v>5625000</v>
      </c>
      <c r="N78" s="70">
        <f t="shared" ref="N78:N81" ca="1" si="41">G78-M78</f>
        <v>0</v>
      </c>
      <c r="O78" s="245" t="str">
        <f t="shared" ref="O78:O81" ca="1" si="42">IF(AND(ISBLANK(H78),N78&lt;&gt;0),"Rev","")</f>
        <v/>
      </c>
      <c r="P78" s="249"/>
      <c r="Q78" s="249"/>
      <c r="R78" s="68">
        <v>75</v>
      </c>
      <c r="S78" s="70">
        <v>75000</v>
      </c>
      <c r="T78" s="70">
        <f t="shared" ref="T78:T81" si="43">ROUNDDOWN(R78*S78,-3)</f>
        <v>5625000</v>
      </c>
      <c r="U78" s="252">
        <v>75</v>
      </c>
      <c r="V78" s="252">
        <v>75000</v>
      </c>
      <c r="W78" s="70">
        <f t="shared" ref="W78:W81" si="44">ROUNDDOWN(U78*V78,-3)</f>
        <v>5625000</v>
      </c>
      <c r="X78" s="252"/>
      <c r="Y78" s="249"/>
    </row>
    <row r="79" spans="1:25" ht="13.2" hidden="1" x14ac:dyDescent="0.25">
      <c r="A79" s="1" t="s">
        <v>85</v>
      </c>
      <c r="B79" s="68"/>
      <c r="C79" s="69" t="s">
        <v>556</v>
      </c>
      <c r="D79" s="68">
        <v>4</v>
      </c>
      <c r="E79" s="68" t="s">
        <v>120</v>
      </c>
      <c r="F79" s="70">
        <v>1500000</v>
      </c>
      <c r="G79" s="157">
        <f t="shared" si="39"/>
        <v>6000000</v>
      </c>
      <c r="H79" s="191"/>
      <c r="I79" s="69" t="s">
        <v>556</v>
      </c>
      <c r="J79" s="68" cm="1">
        <f t="array" aca="1" ref="J79" ca="1">INDIRECT($J$5&amp;ROW())</f>
        <v>4</v>
      </c>
      <c r="K79" s="68" t="s">
        <v>120</v>
      </c>
      <c r="L79" s="70" cm="1">
        <f t="array" aca="1" ref="L79" ca="1">INDIRECT($L$5&amp;ROW())</f>
        <v>1500000</v>
      </c>
      <c r="M79" s="70">
        <f t="shared" ca="1" si="40"/>
        <v>6000000</v>
      </c>
      <c r="N79" s="70">
        <f t="shared" ca="1" si="41"/>
        <v>0</v>
      </c>
      <c r="O79" s="245" t="str">
        <f t="shared" ca="1" si="42"/>
        <v/>
      </c>
      <c r="P79" s="249"/>
      <c r="Q79" s="249"/>
      <c r="R79" s="68">
        <v>4</v>
      </c>
      <c r="S79" s="70">
        <v>1500000</v>
      </c>
      <c r="T79" s="70">
        <f t="shared" si="43"/>
        <v>6000000</v>
      </c>
      <c r="U79" s="252">
        <v>4</v>
      </c>
      <c r="V79" s="252">
        <v>1500000</v>
      </c>
      <c r="W79" s="70">
        <f t="shared" si="44"/>
        <v>6000000</v>
      </c>
      <c r="X79" s="252"/>
      <c r="Y79" s="249"/>
    </row>
    <row r="80" spans="1:25" ht="13.2" hidden="1" x14ac:dyDescent="0.25">
      <c r="A80" s="1" t="s">
        <v>585</v>
      </c>
      <c r="B80" s="68"/>
      <c r="C80" s="69" t="s">
        <v>557</v>
      </c>
      <c r="D80" s="68">
        <v>4</v>
      </c>
      <c r="E80" s="68" t="s">
        <v>120</v>
      </c>
      <c r="F80" s="70">
        <v>1500000</v>
      </c>
      <c r="G80" s="157">
        <f t="shared" si="39"/>
        <v>6000000</v>
      </c>
      <c r="H80" s="191"/>
      <c r="I80" s="69" t="s">
        <v>557</v>
      </c>
      <c r="J80" s="68" cm="1">
        <f t="array" aca="1" ref="J80" ca="1">INDIRECT($J$5&amp;ROW())</f>
        <v>4</v>
      </c>
      <c r="K80" s="68" t="s">
        <v>120</v>
      </c>
      <c r="L80" s="70" cm="1">
        <f t="array" aca="1" ref="L80" ca="1">INDIRECT($L$5&amp;ROW())</f>
        <v>1500000</v>
      </c>
      <c r="M80" s="70">
        <f t="shared" ca="1" si="40"/>
        <v>6000000</v>
      </c>
      <c r="N80" s="70">
        <f t="shared" ca="1" si="41"/>
        <v>0</v>
      </c>
      <c r="O80" s="245" t="str">
        <f t="shared" ca="1" si="42"/>
        <v/>
      </c>
      <c r="P80" s="249"/>
      <c r="Q80" s="249"/>
      <c r="R80" s="68">
        <v>4</v>
      </c>
      <c r="S80" s="70">
        <v>1500000</v>
      </c>
      <c r="T80" s="70">
        <f t="shared" si="43"/>
        <v>6000000</v>
      </c>
      <c r="U80" s="252">
        <v>4</v>
      </c>
      <c r="V80" s="252">
        <v>1500000</v>
      </c>
      <c r="W80" s="70">
        <f t="shared" si="44"/>
        <v>6000000</v>
      </c>
      <c r="X80" s="252"/>
      <c r="Y80" s="249"/>
    </row>
    <row r="81" spans="1:25" ht="13.2" hidden="1" x14ac:dyDescent="0.25">
      <c r="A81" s="1" t="s">
        <v>586</v>
      </c>
      <c r="B81" s="68"/>
      <c r="C81" s="69" t="s">
        <v>558</v>
      </c>
      <c r="D81" s="68">
        <v>5</v>
      </c>
      <c r="E81" s="68" t="s">
        <v>120</v>
      </c>
      <c r="F81" s="70">
        <v>1000000</v>
      </c>
      <c r="G81" s="157">
        <f t="shared" si="39"/>
        <v>5000000</v>
      </c>
      <c r="H81" s="191"/>
      <c r="I81" s="69" t="s">
        <v>558</v>
      </c>
      <c r="J81" s="68" cm="1">
        <f t="array" aca="1" ref="J81" ca="1">INDIRECT($J$5&amp;ROW())</f>
        <v>5</v>
      </c>
      <c r="K81" s="68" t="s">
        <v>120</v>
      </c>
      <c r="L81" s="70" cm="1">
        <f t="array" aca="1" ref="L81" ca="1">INDIRECT($L$5&amp;ROW())</f>
        <v>1000000</v>
      </c>
      <c r="M81" s="70">
        <f t="shared" ca="1" si="40"/>
        <v>5000000</v>
      </c>
      <c r="N81" s="70">
        <f t="shared" ca="1" si="41"/>
        <v>0</v>
      </c>
      <c r="O81" s="245" t="str">
        <f t="shared" ca="1" si="42"/>
        <v/>
      </c>
      <c r="P81" s="249"/>
      <c r="Q81" s="249"/>
      <c r="R81" s="68">
        <v>5</v>
      </c>
      <c r="S81" s="70">
        <v>1000000</v>
      </c>
      <c r="T81" s="70">
        <f t="shared" si="43"/>
        <v>5000000</v>
      </c>
      <c r="U81" s="252">
        <v>4</v>
      </c>
      <c r="V81" s="252">
        <v>1000000</v>
      </c>
      <c r="W81" s="70">
        <f t="shared" si="44"/>
        <v>4000000</v>
      </c>
      <c r="X81" s="252"/>
      <c r="Y81" s="249"/>
    </row>
    <row r="82" spans="1:25" ht="13.2" hidden="1" x14ac:dyDescent="0.25">
      <c r="A82" s="1" t="s">
        <v>86</v>
      </c>
      <c r="B82" s="65" t="s">
        <v>528</v>
      </c>
      <c r="C82" s="66" t="s">
        <v>31</v>
      </c>
      <c r="D82" s="65"/>
      <c r="E82" s="65"/>
      <c r="F82" s="67"/>
      <c r="G82" s="156">
        <f>G83</f>
        <v>7200000</v>
      </c>
      <c r="H82" s="190" t="s">
        <v>528</v>
      </c>
      <c r="I82" s="66" t="s">
        <v>31</v>
      </c>
      <c r="J82" s="65"/>
      <c r="K82" s="65"/>
      <c r="L82" s="67"/>
      <c r="M82" s="67">
        <f ca="1">M83</f>
        <v>7200000</v>
      </c>
      <c r="N82" s="67">
        <f ca="1">N83</f>
        <v>0</v>
      </c>
      <c r="O82" s="156"/>
      <c r="P82" s="249"/>
      <c r="Q82" s="249"/>
      <c r="R82" s="65"/>
      <c r="S82" s="67"/>
      <c r="T82" s="67"/>
      <c r="U82" s="252"/>
      <c r="V82" s="249"/>
      <c r="W82" s="249"/>
      <c r="X82" s="252"/>
      <c r="Y82" s="249"/>
    </row>
    <row r="83" spans="1:25" ht="13.2" hidden="1" x14ac:dyDescent="0.25">
      <c r="A83" s="1" t="s">
        <v>87</v>
      </c>
      <c r="B83" s="68"/>
      <c r="C83" s="69" t="s">
        <v>559</v>
      </c>
      <c r="D83" s="68">
        <v>8</v>
      </c>
      <c r="E83" s="68" t="s">
        <v>33</v>
      </c>
      <c r="F83" s="70">
        <v>900000</v>
      </c>
      <c r="G83" s="157">
        <f>ROUNDDOWN(D83*F83,-3)</f>
        <v>7200000</v>
      </c>
      <c r="H83" s="191"/>
      <c r="I83" s="69" t="s">
        <v>559</v>
      </c>
      <c r="J83" s="68" cm="1">
        <f t="array" aca="1" ref="J83" ca="1">INDIRECT($J$5&amp;ROW())</f>
        <v>8</v>
      </c>
      <c r="K83" s="68" t="s">
        <v>33</v>
      </c>
      <c r="L83" s="70" cm="1">
        <f t="array" aca="1" ref="L83" ca="1">INDIRECT($L$5&amp;ROW())</f>
        <v>900000</v>
      </c>
      <c r="M83" s="70">
        <f ca="1">ROUNDDOWN(J83*L83,-3)</f>
        <v>7200000</v>
      </c>
      <c r="N83" s="70">
        <f ca="1">G83-M83</f>
        <v>0</v>
      </c>
      <c r="O83" s="245" t="str">
        <f ca="1">IF(AND(ISBLANK(H83),N83&lt;&gt;0),"Rev","")</f>
        <v/>
      </c>
      <c r="P83" s="249"/>
      <c r="Q83" s="249"/>
      <c r="R83" s="68">
        <v>8</v>
      </c>
      <c r="S83" s="70">
        <v>900000</v>
      </c>
      <c r="T83" s="70">
        <f>ROUNDDOWN(R83*S83,-3)</f>
        <v>7200000</v>
      </c>
      <c r="U83" s="252">
        <v>8</v>
      </c>
      <c r="V83" s="252">
        <v>900000</v>
      </c>
      <c r="W83" s="70">
        <f>ROUNDDOWN(U83*V83,-3)</f>
        <v>7200000</v>
      </c>
      <c r="X83" s="252"/>
      <c r="Y83" s="249"/>
    </row>
    <row r="84" spans="1:25" ht="13.2" hidden="1" x14ac:dyDescent="0.25">
      <c r="A84" s="1" t="s">
        <v>89</v>
      </c>
      <c r="B84" s="71" t="s">
        <v>525</v>
      </c>
      <c r="C84" s="72" t="s">
        <v>35</v>
      </c>
      <c r="D84" s="71"/>
      <c r="E84" s="71"/>
      <c r="F84" s="73"/>
      <c r="G84" s="158">
        <f>G85</f>
        <v>40691000</v>
      </c>
      <c r="H84" s="192" t="s">
        <v>525</v>
      </c>
      <c r="I84" s="72" t="s">
        <v>35</v>
      </c>
      <c r="J84" s="71"/>
      <c r="K84" s="71"/>
      <c r="L84" s="73"/>
      <c r="M84" s="73">
        <f ca="1">M85</f>
        <v>40691000</v>
      </c>
      <c r="N84" s="73">
        <f ca="1">N85</f>
        <v>0</v>
      </c>
      <c r="O84" s="158"/>
      <c r="P84" s="249"/>
      <c r="Q84" s="249"/>
      <c r="R84" s="71"/>
      <c r="S84" s="73"/>
      <c r="T84" s="73"/>
      <c r="U84" s="252"/>
      <c r="V84" s="249"/>
      <c r="W84" s="249"/>
      <c r="X84" s="252"/>
      <c r="Y84" s="249"/>
    </row>
    <row r="85" spans="1:25" ht="13.2" hidden="1" x14ac:dyDescent="0.25">
      <c r="A85" s="1" t="s">
        <v>90</v>
      </c>
      <c r="B85" s="68"/>
      <c r="C85" s="69" t="s">
        <v>587</v>
      </c>
      <c r="D85" s="68">
        <v>20</v>
      </c>
      <c r="E85" s="68" t="s">
        <v>26</v>
      </c>
      <c r="F85" s="70">
        <v>2034550</v>
      </c>
      <c r="G85" s="157">
        <f>ROUNDDOWN(D85*F85,-3)</f>
        <v>40691000</v>
      </c>
      <c r="H85" s="191"/>
      <c r="I85" s="69" t="s">
        <v>587</v>
      </c>
      <c r="J85" s="68" cm="1">
        <f t="array" aca="1" ref="J85" ca="1">INDIRECT($J$5&amp;ROW())</f>
        <v>20</v>
      </c>
      <c r="K85" s="68" t="s">
        <v>26</v>
      </c>
      <c r="L85" s="70" cm="1">
        <f t="array" aca="1" ref="L85" ca="1">INDIRECT($L$5&amp;ROW())</f>
        <v>2034550</v>
      </c>
      <c r="M85" s="70">
        <f ca="1">ROUNDDOWN(J85*L85,-3)</f>
        <v>40691000</v>
      </c>
      <c r="N85" s="70">
        <f ca="1">G85-M85</f>
        <v>0</v>
      </c>
      <c r="O85" s="245" t="str">
        <f ca="1">IF(AND(ISBLANK(H85),N85&lt;&gt;0),"Rev","")</f>
        <v/>
      </c>
      <c r="P85" s="249"/>
      <c r="Q85" s="249"/>
      <c r="R85" s="68">
        <v>20</v>
      </c>
      <c r="S85" s="70">
        <v>2034550</v>
      </c>
      <c r="T85" s="70">
        <f>ROUNDDOWN(R85*S85,-3)</f>
        <v>40691000</v>
      </c>
      <c r="U85" s="252">
        <v>20</v>
      </c>
      <c r="V85" s="252">
        <v>2034550</v>
      </c>
      <c r="W85" s="70">
        <f>ROUNDDOWN(U85*V85,-3)</f>
        <v>40691000</v>
      </c>
      <c r="X85" s="252"/>
      <c r="Y85" s="249"/>
    </row>
    <row r="86" spans="1:25" ht="13.2" hidden="1" x14ac:dyDescent="0.25">
      <c r="A86" s="1" t="s">
        <v>93</v>
      </c>
      <c r="B86" s="80" t="s">
        <v>94</v>
      </c>
      <c r="C86" s="81" t="s">
        <v>95</v>
      </c>
      <c r="D86" s="80"/>
      <c r="E86" s="80" t="s">
        <v>554</v>
      </c>
      <c r="F86" s="82"/>
      <c r="G86" s="161">
        <f>SUM(G87,G97)</f>
        <v>219670000</v>
      </c>
      <c r="H86" s="195" t="s">
        <v>94</v>
      </c>
      <c r="I86" s="81" t="s">
        <v>95</v>
      </c>
      <c r="J86" s="80"/>
      <c r="K86" s="80" t="s">
        <v>554</v>
      </c>
      <c r="L86" s="82"/>
      <c r="M86" s="82">
        <f ca="1">SUM(M87,M97)</f>
        <v>254670000</v>
      </c>
      <c r="N86" s="82">
        <f ca="1">SUM(N87,N97)</f>
        <v>-35000000</v>
      </c>
      <c r="O86" s="161"/>
      <c r="P86" s="249"/>
      <c r="Q86" s="249"/>
      <c r="R86" s="80"/>
      <c r="S86" s="82"/>
      <c r="T86" s="82"/>
      <c r="U86" s="252"/>
      <c r="V86" s="249"/>
      <c r="W86" s="249"/>
      <c r="X86" s="252"/>
      <c r="Y86" s="249"/>
    </row>
    <row r="87" spans="1:25" ht="13.2" hidden="1" x14ac:dyDescent="0.25">
      <c r="A87" s="1" t="s">
        <v>96</v>
      </c>
      <c r="B87" s="74" t="s">
        <v>21</v>
      </c>
      <c r="C87" s="75" t="s">
        <v>588</v>
      </c>
      <c r="D87" s="74"/>
      <c r="E87" s="74"/>
      <c r="F87" s="76"/>
      <c r="G87" s="159">
        <f>SUM(G88,G95)</f>
        <v>116750000</v>
      </c>
      <c r="H87" s="193" t="s">
        <v>21</v>
      </c>
      <c r="I87" s="75" t="s">
        <v>588</v>
      </c>
      <c r="J87" s="74"/>
      <c r="K87" s="74"/>
      <c r="L87" s="76"/>
      <c r="M87" s="76">
        <f ca="1">SUM(M88,M93,M95)</f>
        <v>143750000</v>
      </c>
      <c r="N87" s="76">
        <f ca="1">SUM(N88,N93,N95)</f>
        <v>-27000000</v>
      </c>
      <c r="O87" s="159"/>
      <c r="P87" s="249" t="s">
        <v>502</v>
      </c>
      <c r="Q87" s="249" t="s">
        <v>504</v>
      </c>
      <c r="R87" s="74"/>
      <c r="S87" s="76"/>
      <c r="T87" s="76"/>
      <c r="U87" s="252"/>
      <c r="V87" s="249"/>
      <c r="W87" s="249"/>
      <c r="X87" s="252"/>
      <c r="Y87" s="249"/>
    </row>
    <row r="88" spans="1:25" ht="13.2" hidden="1" x14ac:dyDescent="0.25">
      <c r="A88" s="1" t="s">
        <v>98</v>
      </c>
      <c r="B88" s="71" t="s">
        <v>523</v>
      </c>
      <c r="C88" s="72" t="s">
        <v>24</v>
      </c>
      <c r="D88" s="71"/>
      <c r="E88" s="71"/>
      <c r="F88" s="73"/>
      <c r="G88" s="158">
        <f>SUM(G89:G92)</f>
        <v>50750000</v>
      </c>
      <c r="H88" s="192" t="s">
        <v>523</v>
      </c>
      <c r="I88" s="72" t="s">
        <v>24</v>
      </c>
      <c r="J88" s="71"/>
      <c r="K88" s="71"/>
      <c r="L88" s="73"/>
      <c r="M88" s="73">
        <f ca="1">SUM(M89:M92)</f>
        <v>50750000</v>
      </c>
      <c r="N88" s="73">
        <f ca="1">SUM(N89:N92)</f>
        <v>0</v>
      </c>
      <c r="O88" s="158"/>
      <c r="P88" s="249"/>
      <c r="Q88" s="249"/>
      <c r="R88" s="71"/>
      <c r="S88" s="73"/>
      <c r="T88" s="73"/>
      <c r="U88" s="252"/>
      <c r="V88" s="249"/>
      <c r="W88" s="249"/>
      <c r="X88" s="252"/>
      <c r="Y88" s="249"/>
    </row>
    <row r="89" spans="1:25" ht="13.2" x14ac:dyDescent="0.25">
      <c r="A89" s="1" t="s">
        <v>99</v>
      </c>
      <c r="B89" s="68"/>
      <c r="C89" s="69" t="s">
        <v>555</v>
      </c>
      <c r="D89" s="68">
        <v>250</v>
      </c>
      <c r="E89" s="68" t="s">
        <v>26</v>
      </c>
      <c r="F89" s="70">
        <v>75000</v>
      </c>
      <c r="G89" s="157">
        <f t="shared" ref="G89:G92" si="45">ROUNDDOWN(D89*F89,-3)</f>
        <v>18750000</v>
      </c>
      <c r="H89" s="191"/>
      <c r="I89" s="69" t="s">
        <v>555</v>
      </c>
      <c r="J89" s="259" cm="1">
        <f t="array" aca="1" ref="J89" ca="1">INDIRECT($J$5&amp;ROW())</f>
        <v>250</v>
      </c>
      <c r="K89" s="68" t="s">
        <v>26</v>
      </c>
      <c r="L89" s="70" cm="1">
        <f t="array" aca="1" ref="L89" ca="1">INDIRECT($L$5&amp;ROW())</f>
        <v>75000</v>
      </c>
      <c r="M89" s="70">
        <f t="shared" ref="M89:M92" ca="1" si="46">ROUNDDOWN(J89*L89,-3)</f>
        <v>18750000</v>
      </c>
      <c r="N89" s="70">
        <f t="shared" ref="N89:N94" ca="1" si="47">G89-M89</f>
        <v>0</v>
      </c>
      <c r="O89" s="245" t="str">
        <f t="shared" ref="O89:O92" ca="1" si="48">IF(AND(ISBLANK(H89),N89&lt;&gt;0),"Rev","")</f>
        <v/>
      </c>
      <c r="P89" s="249"/>
      <c r="Q89" s="249"/>
      <c r="R89" s="68">
        <v>250</v>
      </c>
      <c r="S89" s="70">
        <v>75000</v>
      </c>
      <c r="T89" s="70">
        <f t="shared" ref="T89:T92" si="49">ROUNDDOWN(R89*S89,-3)</f>
        <v>18750000</v>
      </c>
      <c r="U89" s="252">
        <v>200</v>
      </c>
      <c r="V89" s="252">
        <v>75000</v>
      </c>
      <c r="W89" s="70">
        <f t="shared" ref="W89:W92" si="50">ROUNDDOWN(U89*V89,-3)</f>
        <v>15000000</v>
      </c>
      <c r="X89" s="252"/>
      <c r="Y89" s="249"/>
    </row>
    <row r="90" spans="1:25" ht="13.2" x14ac:dyDescent="0.25">
      <c r="A90" s="1" t="s">
        <v>100</v>
      </c>
      <c r="B90" s="68"/>
      <c r="C90" s="69" t="s">
        <v>556</v>
      </c>
      <c r="D90" s="68">
        <v>8</v>
      </c>
      <c r="E90" s="68" t="s">
        <v>120</v>
      </c>
      <c r="F90" s="70">
        <v>1500000</v>
      </c>
      <c r="G90" s="157">
        <f t="shared" si="45"/>
        <v>12000000</v>
      </c>
      <c r="H90" s="191"/>
      <c r="I90" s="69" t="s">
        <v>556</v>
      </c>
      <c r="J90" s="259" cm="1">
        <f t="array" aca="1" ref="J90" ca="1">INDIRECT($J$5&amp;ROW())</f>
        <v>8</v>
      </c>
      <c r="K90" s="68" t="s">
        <v>120</v>
      </c>
      <c r="L90" s="70" cm="1">
        <f t="array" aca="1" ref="L90" ca="1">INDIRECT($L$5&amp;ROW())</f>
        <v>1500000</v>
      </c>
      <c r="M90" s="70">
        <f t="shared" ca="1" si="46"/>
        <v>12000000</v>
      </c>
      <c r="N90" s="70">
        <f t="shared" ca="1" si="47"/>
        <v>0</v>
      </c>
      <c r="O90" s="245" t="str">
        <f t="shared" ca="1" si="48"/>
        <v/>
      </c>
      <c r="P90" s="249"/>
      <c r="Q90" s="249"/>
      <c r="R90" s="68">
        <v>8</v>
      </c>
      <c r="S90" s="70">
        <v>1500000</v>
      </c>
      <c r="T90" s="70">
        <f t="shared" si="49"/>
        <v>12000000</v>
      </c>
      <c r="U90" s="252">
        <v>6</v>
      </c>
      <c r="V90" s="252">
        <v>1500000</v>
      </c>
      <c r="W90" s="70">
        <f t="shared" si="50"/>
        <v>9000000</v>
      </c>
      <c r="X90" s="252"/>
      <c r="Y90" s="249"/>
    </row>
    <row r="91" spans="1:25" ht="13.2" x14ac:dyDescent="0.25">
      <c r="A91" s="1" t="s">
        <v>101</v>
      </c>
      <c r="B91" s="68"/>
      <c r="C91" s="69" t="s">
        <v>557</v>
      </c>
      <c r="D91" s="68">
        <v>8</v>
      </c>
      <c r="E91" s="68" t="s">
        <v>120</v>
      </c>
      <c r="F91" s="70">
        <v>1500000</v>
      </c>
      <c r="G91" s="157">
        <f t="shared" si="45"/>
        <v>12000000</v>
      </c>
      <c r="H91" s="191"/>
      <c r="I91" s="69" t="s">
        <v>557</v>
      </c>
      <c r="J91" s="259" cm="1">
        <f t="array" aca="1" ref="J91" ca="1">INDIRECT($J$5&amp;ROW())</f>
        <v>8</v>
      </c>
      <c r="K91" s="68" t="s">
        <v>120</v>
      </c>
      <c r="L91" s="70" cm="1">
        <f t="array" aca="1" ref="L91" ca="1">INDIRECT($L$5&amp;ROW())</f>
        <v>1500000</v>
      </c>
      <c r="M91" s="70">
        <f t="shared" ca="1" si="46"/>
        <v>12000000</v>
      </c>
      <c r="N91" s="70">
        <f t="shared" ca="1" si="47"/>
        <v>0</v>
      </c>
      <c r="O91" s="245" t="str">
        <f t="shared" ca="1" si="48"/>
        <v/>
      </c>
      <c r="P91" s="249"/>
      <c r="Q91" s="249"/>
      <c r="R91" s="68">
        <v>8</v>
      </c>
      <c r="S91" s="70">
        <v>1500000</v>
      </c>
      <c r="T91" s="70">
        <f t="shared" si="49"/>
        <v>12000000</v>
      </c>
      <c r="U91" s="252">
        <v>6</v>
      </c>
      <c r="V91" s="252">
        <v>1500000</v>
      </c>
      <c r="W91" s="70">
        <f t="shared" si="50"/>
        <v>9000000</v>
      </c>
      <c r="X91" s="252"/>
      <c r="Y91" s="249"/>
    </row>
    <row r="92" spans="1:25" ht="13.2" x14ac:dyDescent="0.25">
      <c r="A92" s="1" t="s">
        <v>102</v>
      </c>
      <c r="B92" s="68"/>
      <c r="C92" s="69" t="s">
        <v>558</v>
      </c>
      <c r="D92" s="68">
        <v>8</v>
      </c>
      <c r="E92" s="68" t="s">
        <v>120</v>
      </c>
      <c r="F92" s="70">
        <v>1000000</v>
      </c>
      <c r="G92" s="157">
        <f t="shared" si="45"/>
        <v>8000000</v>
      </c>
      <c r="H92" s="191"/>
      <c r="I92" s="69" t="s">
        <v>558</v>
      </c>
      <c r="J92" s="259" cm="1">
        <f t="array" aca="1" ref="J92" ca="1">INDIRECT($J$5&amp;ROW())</f>
        <v>8</v>
      </c>
      <c r="K92" s="68" t="s">
        <v>120</v>
      </c>
      <c r="L92" s="70" cm="1">
        <f t="array" aca="1" ref="L92" ca="1">INDIRECT($L$5&amp;ROW())</f>
        <v>1000000</v>
      </c>
      <c r="M92" s="70">
        <f t="shared" ca="1" si="46"/>
        <v>8000000</v>
      </c>
      <c r="N92" s="70">
        <f t="shared" ca="1" si="47"/>
        <v>0</v>
      </c>
      <c r="O92" s="245" t="str">
        <f t="shared" ca="1" si="48"/>
        <v/>
      </c>
      <c r="P92" s="249"/>
      <c r="Q92" s="249"/>
      <c r="R92" s="68">
        <v>8</v>
      </c>
      <c r="S92" s="70">
        <v>1000000</v>
      </c>
      <c r="T92" s="70">
        <f t="shared" si="49"/>
        <v>8000000</v>
      </c>
      <c r="U92" s="252">
        <v>6</v>
      </c>
      <c r="V92" s="252">
        <v>1000000</v>
      </c>
      <c r="W92" s="70">
        <f t="shared" si="50"/>
        <v>6000000</v>
      </c>
      <c r="X92" s="252"/>
      <c r="Y92" s="249"/>
    </row>
    <row r="93" spans="1:25" ht="13.2" hidden="1" x14ac:dyDescent="0.25">
      <c r="A93" s="1"/>
      <c r="B93" s="68"/>
      <c r="C93" s="69"/>
      <c r="D93" s="68"/>
      <c r="E93" s="68"/>
      <c r="F93" s="70"/>
      <c r="G93" s="157"/>
      <c r="H93" s="194" t="s">
        <v>528</v>
      </c>
      <c r="I93" s="78" t="s">
        <v>31</v>
      </c>
      <c r="J93" s="77"/>
      <c r="K93" s="77"/>
      <c r="L93" s="79"/>
      <c r="M93" s="79">
        <f ca="1">M94</f>
        <v>27000000</v>
      </c>
      <c r="N93" s="79">
        <f ca="1">N94</f>
        <v>-27000000</v>
      </c>
      <c r="O93" s="157"/>
      <c r="P93" s="249"/>
      <c r="Q93" s="249"/>
      <c r="R93" s="77"/>
      <c r="S93" s="79"/>
      <c r="T93" s="79"/>
      <c r="U93" s="252"/>
      <c r="V93" s="249"/>
      <c r="W93" s="249"/>
      <c r="X93" s="252"/>
      <c r="Y93" s="249"/>
    </row>
    <row r="94" spans="1:25" ht="13.2" hidden="1" x14ac:dyDescent="0.25">
      <c r="A94" s="1"/>
      <c r="B94" s="68"/>
      <c r="C94" s="69"/>
      <c r="D94" s="68"/>
      <c r="E94" s="68"/>
      <c r="F94" s="70"/>
      <c r="G94" s="157"/>
      <c r="H94" s="191"/>
      <c r="I94" s="69" t="s">
        <v>559</v>
      </c>
      <c r="J94" s="68" cm="1">
        <f t="array" aca="1" ref="J94" ca="1">INDIRECT($J$5&amp;ROW())</f>
        <v>30</v>
      </c>
      <c r="K94" s="68" t="s">
        <v>33</v>
      </c>
      <c r="L94" s="70" cm="1">
        <f t="array" aca="1" ref="L94" ca="1">INDIRECT($L$5&amp;ROW())</f>
        <v>900000</v>
      </c>
      <c r="M94" s="70">
        <f ca="1">ROUNDDOWN(J94*L94,-3)</f>
        <v>27000000</v>
      </c>
      <c r="N94" s="70">
        <f t="shared" ca="1" si="47"/>
        <v>-27000000</v>
      </c>
      <c r="O94" s="258" t="str">
        <f ca="1">IF(AND(ISBLANK(H94),N94&lt;&gt;0),"Rev","")</f>
        <v>Rev</v>
      </c>
      <c r="P94" s="249"/>
      <c r="Q94" s="249"/>
      <c r="R94" s="68">
        <v>30</v>
      </c>
      <c r="S94" s="70">
        <v>900000</v>
      </c>
      <c r="T94" s="70">
        <f>ROUNDDOWN(R94*S94,-3)</f>
        <v>27000000</v>
      </c>
      <c r="U94" s="252">
        <v>30</v>
      </c>
      <c r="V94" s="252">
        <v>900000</v>
      </c>
      <c r="W94" s="70">
        <f>ROUNDDOWN(U94*V94,-3)</f>
        <v>27000000</v>
      </c>
      <c r="X94" s="252"/>
      <c r="Y94" s="249"/>
    </row>
    <row r="95" spans="1:25" ht="13.2" hidden="1" x14ac:dyDescent="0.25">
      <c r="A95" s="1" t="s">
        <v>103</v>
      </c>
      <c r="B95" s="71" t="s">
        <v>525</v>
      </c>
      <c r="C95" s="72" t="s">
        <v>35</v>
      </c>
      <c r="D95" s="71"/>
      <c r="E95" s="71"/>
      <c r="F95" s="73"/>
      <c r="G95" s="158">
        <f>G96</f>
        <v>66000000</v>
      </c>
      <c r="H95" s="192" t="s">
        <v>525</v>
      </c>
      <c r="I95" s="72" t="s">
        <v>35</v>
      </c>
      <c r="J95" s="71"/>
      <c r="K95" s="71"/>
      <c r="L95" s="73"/>
      <c r="M95" s="73">
        <f ca="1">M96</f>
        <v>66000000</v>
      </c>
      <c r="N95" s="73">
        <f ca="1">N96</f>
        <v>0</v>
      </c>
      <c r="O95" s="158"/>
      <c r="P95" s="249"/>
      <c r="Q95" s="249"/>
      <c r="R95" s="71"/>
      <c r="S95" s="73"/>
      <c r="T95" s="73"/>
      <c r="U95" s="252"/>
      <c r="V95" s="249"/>
      <c r="W95" s="249"/>
      <c r="X95" s="252"/>
      <c r="Y95" s="249"/>
    </row>
    <row r="96" spans="1:25" ht="13.2" hidden="1" x14ac:dyDescent="0.25">
      <c r="A96" s="1" t="s">
        <v>104</v>
      </c>
      <c r="B96" s="68"/>
      <c r="C96" s="69" t="s">
        <v>589</v>
      </c>
      <c r="D96" s="68">
        <v>12</v>
      </c>
      <c r="E96" s="68" t="s">
        <v>26</v>
      </c>
      <c r="F96" s="70">
        <v>5500000</v>
      </c>
      <c r="G96" s="157">
        <f>ROUNDDOWN(D96*F96,-3)</f>
        <v>66000000</v>
      </c>
      <c r="H96" s="191"/>
      <c r="I96" s="69" t="s">
        <v>589</v>
      </c>
      <c r="J96" s="68" cm="1">
        <f t="array" aca="1" ref="J96" ca="1">INDIRECT($J$5&amp;ROW())</f>
        <v>12</v>
      </c>
      <c r="K96" s="68" t="s">
        <v>26</v>
      </c>
      <c r="L96" s="70" cm="1">
        <f t="array" aca="1" ref="L96" ca="1">INDIRECT($L$5&amp;ROW())</f>
        <v>5500000</v>
      </c>
      <c r="M96" s="70">
        <f ca="1">ROUNDDOWN(J96*L96,-3)</f>
        <v>66000000</v>
      </c>
      <c r="N96" s="70">
        <f ca="1">G96-M96</f>
        <v>0</v>
      </c>
      <c r="O96" s="245" t="str">
        <f ca="1">IF(AND(ISBLANK(H96),N96&lt;&gt;0),"Rev","")</f>
        <v/>
      </c>
      <c r="P96" s="249"/>
      <c r="Q96" s="249"/>
      <c r="R96" s="68">
        <v>12</v>
      </c>
      <c r="S96" s="70">
        <v>5500000</v>
      </c>
      <c r="T96" s="70">
        <f>ROUNDDOWN(R96*S96,-3)</f>
        <v>66000000</v>
      </c>
      <c r="U96" s="252">
        <v>12</v>
      </c>
      <c r="V96" s="252">
        <v>5500000</v>
      </c>
      <c r="W96" s="70">
        <f>ROUNDDOWN(U96*V96,-3)</f>
        <v>66000000</v>
      </c>
      <c r="X96" s="252"/>
      <c r="Y96" s="249"/>
    </row>
    <row r="97" spans="1:25" ht="13.2" hidden="1" x14ac:dyDescent="0.25">
      <c r="A97" s="1" t="s">
        <v>590</v>
      </c>
      <c r="B97" s="83" t="s">
        <v>38</v>
      </c>
      <c r="C97" s="84" t="s">
        <v>97</v>
      </c>
      <c r="D97" s="83"/>
      <c r="E97" s="83"/>
      <c r="F97" s="85"/>
      <c r="G97" s="162">
        <f>SUM(G98,G104,G106)</f>
        <v>102920000</v>
      </c>
      <c r="H97" s="196" t="s">
        <v>38</v>
      </c>
      <c r="I97" s="84" t="s">
        <v>97</v>
      </c>
      <c r="J97" s="83"/>
      <c r="K97" s="83"/>
      <c r="L97" s="85"/>
      <c r="M97" s="85">
        <f ca="1">SUM(M98,M104,M106)</f>
        <v>110920000</v>
      </c>
      <c r="N97" s="85">
        <f ca="1">SUM(N98,N104,N106)</f>
        <v>-8000000</v>
      </c>
      <c r="O97" s="162"/>
      <c r="P97" s="249" t="s">
        <v>502</v>
      </c>
      <c r="Q97" s="249" t="s">
        <v>504</v>
      </c>
      <c r="R97" s="83"/>
      <c r="S97" s="85"/>
      <c r="T97" s="85"/>
      <c r="U97" s="252"/>
      <c r="V97" s="249"/>
      <c r="W97" s="249"/>
      <c r="X97" s="252"/>
      <c r="Y97" s="249"/>
    </row>
    <row r="98" spans="1:25" ht="13.2" hidden="1" x14ac:dyDescent="0.25">
      <c r="A98" s="1" t="s">
        <v>591</v>
      </c>
      <c r="B98" s="71" t="s">
        <v>523</v>
      </c>
      <c r="C98" s="72" t="s">
        <v>24</v>
      </c>
      <c r="D98" s="71"/>
      <c r="E98" s="71"/>
      <c r="F98" s="73"/>
      <c r="G98" s="158">
        <f>SUM(G99:G103)</f>
        <v>23750000</v>
      </c>
      <c r="H98" s="192" t="s">
        <v>523</v>
      </c>
      <c r="I98" s="72" t="s">
        <v>24</v>
      </c>
      <c r="J98" s="71"/>
      <c r="K98" s="71"/>
      <c r="L98" s="73"/>
      <c r="M98" s="73">
        <f ca="1">SUM(M99:M103)</f>
        <v>23750000</v>
      </c>
      <c r="N98" s="73">
        <f ca="1">SUM(N99:N103)</f>
        <v>0</v>
      </c>
      <c r="O98" s="158"/>
      <c r="P98" s="249"/>
      <c r="Q98" s="249"/>
      <c r="R98" s="71"/>
      <c r="S98" s="73"/>
      <c r="T98" s="73"/>
      <c r="U98" s="252"/>
      <c r="V98" s="249"/>
      <c r="W98" s="249"/>
      <c r="X98" s="252"/>
      <c r="Y98" s="249"/>
    </row>
    <row r="99" spans="1:25" ht="13.2" hidden="1" x14ac:dyDescent="0.25">
      <c r="A99" s="1" t="s">
        <v>592</v>
      </c>
      <c r="B99" s="68"/>
      <c r="C99" s="69" t="s">
        <v>555</v>
      </c>
      <c r="D99" s="68">
        <v>90</v>
      </c>
      <c r="E99" s="68" t="s">
        <v>26</v>
      </c>
      <c r="F99" s="70">
        <v>75000</v>
      </c>
      <c r="G99" s="157">
        <f t="shared" ref="G99:G103" si="51">ROUNDDOWN(D99*F99,-3)</f>
        <v>6750000</v>
      </c>
      <c r="H99" s="191"/>
      <c r="I99" s="69" t="s">
        <v>555</v>
      </c>
      <c r="J99" s="68" cm="1">
        <f t="array" aca="1" ref="J99" ca="1">INDIRECT($J$5&amp;ROW())</f>
        <v>90</v>
      </c>
      <c r="K99" s="68" t="s">
        <v>26</v>
      </c>
      <c r="L99" s="70" cm="1">
        <f t="array" aca="1" ref="L99" ca="1">INDIRECT($L$5&amp;ROW())</f>
        <v>75000</v>
      </c>
      <c r="M99" s="70">
        <f t="shared" ref="M99:M103" ca="1" si="52">ROUNDDOWN(J99*L99,-3)</f>
        <v>6750000</v>
      </c>
      <c r="N99" s="70">
        <f t="shared" ref="N99:N103" ca="1" si="53">G99-M99</f>
        <v>0</v>
      </c>
      <c r="O99" s="245" t="str">
        <f t="shared" ref="O99:O103" ca="1" si="54">IF(AND(ISBLANK(H99),N99&lt;&gt;0),"Rev","")</f>
        <v/>
      </c>
      <c r="P99" s="249"/>
      <c r="Q99" s="249"/>
      <c r="R99" s="68">
        <v>90</v>
      </c>
      <c r="S99" s="70">
        <v>75000</v>
      </c>
      <c r="T99" s="70">
        <f t="shared" ref="T99:T103" si="55">ROUNDDOWN(R99*S99,-3)</f>
        <v>6750000</v>
      </c>
      <c r="U99" s="252">
        <v>90</v>
      </c>
      <c r="V99" s="252">
        <v>75000</v>
      </c>
      <c r="W99" s="70">
        <f t="shared" ref="W99:W103" si="56">ROUNDDOWN(U99*V99,-3)</f>
        <v>6750000</v>
      </c>
      <c r="X99" s="252"/>
      <c r="Y99" s="249"/>
    </row>
    <row r="100" spans="1:25" ht="13.2" hidden="1" x14ac:dyDescent="0.25">
      <c r="A100" s="1" t="s">
        <v>593</v>
      </c>
      <c r="B100" s="68"/>
      <c r="C100" s="69" t="s">
        <v>556</v>
      </c>
      <c r="D100" s="68">
        <v>2</v>
      </c>
      <c r="E100" s="68" t="s">
        <v>120</v>
      </c>
      <c r="F100" s="70">
        <v>1500000</v>
      </c>
      <c r="G100" s="157">
        <f t="shared" si="51"/>
        <v>3000000</v>
      </c>
      <c r="H100" s="191"/>
      <c r="I100" s="69" t="s">
        <v>556</v>
      </c>
      <c r="J100" s="68" cm="1">
        <f t="array" aca="1" ref="J100" ca="1">INDIRECT($J$5&amp;ROW())</f>
        <v>2</v>
      </c>
      <c r="K100" s="68" t="s">
        <v>120</v>
      </c>
      <c r="L100" s="70" cm="1">
        <f t="array" aca="1" ref="L100" ca="1">INDIRECT($L$5&amp;ROW())</f>
        <v>1500000</v>
      </c>
      <c r="M100" s="70">
        <f t="shared" ca="1" si="52"/>
        <v>3000000</v>
      </c>
      <c r="N100" s="70">
        <f t="shared" ca="1" si="53"/>
        <v>0</v>
      </c>
      <c r="O100" s="245" t="str">
        <f t="shared" ca="1" si="54"/>
        <v/>
      </c>
      <c r="P100" s="249"/>
      <c r="Q100" s="249"/>
      <c r="R100" s="68">
        <v>2</v>
      </c>
      <c r="S100" s="70">
        <v>1500000</v>
      </c>
      <c r="T100" s="70">
        <f t="shared" si="55"/>
        <v>3000000</v>
      </c>
      <c r="U100" s="252">
        <v>2</v>
      </c>
      <c r="V100" s="252">
        <v>1500000</v>
      </c>
      <c r="W100" s="70">
        <f t="shared" si="56"/>
        <v>3000000</v>
      </c>
      <c r="X100" s="252"/>
      <c r="Y100" s="249"/>
    </row>
    <row r="101" spans="1:25" ht="13.2" hidden="1" x14ac:dyDescent="0.25">
      <c r="A101" s="1" t="s">
        <v>594</v>
      </c>
      <c r="B101" s="68"/>
      <c r="C101" s="69" t="s">
        <v>557</v>
      </c>
      <c r="D101" s="68">
        <v>2</v>
      </c>
      <c r="E101" s="68" t="s">
        <v>120</v>
      </c>
      <c r="F101" s="70">
        <v>1500000</v>
      </c>
      <c r="G101" s="157">
        <f t="shared" si="51"/>
        <v>3000000</v>
      </c>
      <c r="H101" s="191"/>
      <c r="I101" s="69" t="s">
        <v>557</v>
      </c>
      <c r="J101" s="68" cm="1">
        <f t="array" aca="1" ref="J101" ca="1">INDIRECT($J$5&amp;ROW())</f>
        <v>2</v>
      </c>
      <c r="K101" s="68" t="s">
        <v>120</v>
      </c>
      <c r="L101" s="70" cm="1">
        <f t="array" aca="1" ref="L101" ca="1">INDIRECT($L$5&amp;ROW())</f>
        <v>1500000</v>
      </c>
      <c r="M101" s="70">
        <f t="shared" ca="1" si="52"/>
        <v>3000000</v>
      </c>
      <c r="N101" s="70">
        <f t="shared" ca="1" si="53"/>
        <v>0</v>
      </c>
      <c r="O101" s="245" t="str">
        <f t="shared" ca="1" si="54"/>
        <v/>
      </c>
      <c r="P101" s="249"/>
      <c r="Q101" s="249"/>
      <c r="R101" s="68">
        <v>2</v>
      </c>
      <c r="S101" s="70">
        <v>1500000</v>
      </c>
      <c r="T101" s="70">
        <f t="shared" si="55"/>
        <v>3000000</v>
      </c>
      <c r="U101" s="252">
        <v>2</v>
      </c>
      <c r="V101" s="252">
        <v>1500000</v>
      </c>
      <c r="W101" s="70">
        <f t="shared" si="56"/>
        <v>3000000</v>
      </c>
      <c r="X101" s="252"/>
      <c r="Y101" s="249"/>
    </row>
    <row r="102" spans="1:25" ht="13.2" hidden="1" x14ac:dyDescent="0.25">
      <c r="A102" s="1" t="s">
        <v>595</v>
      </c>
      <c r="B102" s="68"/>
      <c r="C102" s="69" t="s">
        <v>558</v>
      </c>
      <c r="D102" s="68">
        <v>2</v>
      </c>
      <c r="E102" s="68" t="s">
        <v>120</v>
      </c>
      <c r="F102" s="70">
        <v>1000000</v>
      </c>
      <c r="G102" s="157">
        <f t="shared" si="51"/>
        <v>2000000</v>
      </c>
      <c r="H102" s="191"/>
      <c r="I102" s="69" t="s">
        <v>558</v>
      </c>
      <c r="J102" s="68" cm="1">
        <f t="array" aca="1" ref="J102" ca="1">INDIRECT($J$5&amp;ROW())</f>
        <v>2</v>
      </c>
      <c r="K102" s="68" t="s">
        <v>120</v>
      </c>
      <c r="L102" s="70" cm="1">
        <f t="array" aca="1" ref="L102" ca="1">INDIRECT($L$5&amp;ROW())</f>
        <v>1000000</v>
      </c>
      <c r="M102" s="70">
        <f t="shared" ca="1" si="52"/>
        <v>2000000</v>
      </c>
      <c r="N102" s="70">
        <f t="shared" ca="1" si="53"/>
        <v>0</v>
      </c>
      <c r="O102" s="245" t="str">
        <f t="shared" ca="1" si="54"/>
        <v/>
      </c>
      <c r="P102" s="249"/>
      <c r="Q102" s="249"/>
      <c r="R102" s="68">
        <v>2</v>
      </c>
      <c r="S102" s="70">
        <v>1000000</v>
      </c>
      <c r="T102" s="70">
        <f t="shared" si="55"/>
        <v>2000000</v>
      </c>
      <c r="U102" s="252">
        <v>2</v>
      </c>
      <c r="V102" s="252">
        <v>1000000</v>
      </c>
      <c r="W102" s="70">
        <f t="shared" si="56"/>
        <v>2000000</v>
      </c>
      <c r="X102" s="252"/>
      <c r="Y102" s="249"/>
    </row>
    <row r="103" spans="1:25" ht="13.2" x14ac:dyDescent="0.25">
      <c r="A103" s="26" t="s">
        <v>596</v>
      </c>
      <c r="B103" s="68"/>
      <c r="C103" s="69" t="s">
        <v>597</v>
      </c>
      <c r="D103" s="68">
        <v>36</v>
      </c>
      <c r="E103" s="68" t="s">
        <v>26</v>
      </c>
      <c r="F103" s="70">
        <v>250000</v>
      </c>
      <c r="G103" s="157">
        <f t="shared" si="51"/>
        <v>9000000</v>
      </c>
      <c r="H103" s="191"/>
      <c r="I103" s="69" t="s">
        <v>597</v>
      </c>
      <c r="J103" s="259" cm="1">
        <f t="array" aca="1" ref="J103" ca="1">INDIRECT($J$5&amp;ROW())</f>
        <v>36</v>
      </c>
      <c r="K103" s="68" t="s">
        <v>26</v>
      </c>
      <c r="L103" s="70" cm="1">
        <f t="array" aca="1" ref="L103" ca="1">INDIRECT($L$5&amp;ROW())</f>
        <v>250000</v>
      </c>
      <c r="M103" s="70">
        <f t="shared" ca="1" si="52"/>
        <v>9000000</v>
      </c>
      <c r="N103" s="70">
        <f t="shared" ca="1" si="53"/>
        <v>0</v>
      </c>
      <c r="O103" s="245" t="str">
        <f t="shared" ca="1" si="54"/>
        <v/>
      </c>
      <c r="P103" s="249"/>
      <c r="Q103" s="249"/>
      <c r="R103" s="68">
        <v>36</v>
      </c>
      <c r="S103" s="70">
        <v>250000</v>
      </c>
      <c r="T103" s="70">
        <f t="shared" si="55"/>
        <v>9000000</v>
      </c>
      <c r="U103" s="252">
        <v>30</v>
      </c>
      <c r="V103" s="252">
        <v>250000</v>
      </c>
      <c r="W103" s="70">
        <f t="shared" si="56"/>
        <v>7500000</v>
      </c>
      <c r="X103" s="252"/>
      <c r="Y103" s="249"/>
    </row>
    <row r="104" spans="1:25" ht="13.2" hidden="1" x14ac:dyDescent="0.25">
      <c r="A104" s="1" t="s">
        <v>598</v>
      </c>
      <c r="B104" s="77" t="s">
        <v>528</v>
      </c>
      <c r="C104" s="78" t="s">
        <v>31</v>
      </c>
      <c r="D104" s="77"/>
      <c r="E104" s="77"/>
      <c r="F104" s="79"/>
      <c r="G104" s="160">
        <f>G105</f>
        <v>10000000</v>
      </c>
      <c r="H104" s="194" t="s">
        <v>528</v>
      </c>
      <c r="I104" s="78" t="s">
        <v>31</v>
      </c>
      <c r="J104" s="77"/>
      <c r="K104" s="77"/>
      <c r="L104" s="79"/>
      <c r="M104" s="79">
        <f ca="1">M105</f>
        <v>18000000</v>
      </c>
      <c r="N104" s="79">
        <f ca="1">N105</f>
        <v>-8000000</v>
      </c>
      <c r="O104" s="160"/>
      <c r="P104" s="249"/>
      <c r="Q104" s="249"/>
      <c r="R104" s="77"/>
      <c r="S104" s="79"/>
      <c r="T104" s="79"/>
      <c r="U104" s="252"/>
      <c r="V104" s="249"/>
      <c r="W104" s="249"/>
      <c r="X104" s="252"/>
      <c r="Y104" s="249"/>
    </row>
    <row r="105" spans="1:25" ht="13.2" hidden="1" x14ac:dyDescent="0.25">
      <c r="A105" s="1" t="s">
        <v>599</v>
      </c>
      <c r="B105" s="68"/>
      <c r="C105" s="69" t="s">
        <v>559</v>
      </c>
      <c r="D105" s="68">
        <v>10</v>
      </c>
      <c r="E105" s="68" t="s">
        <v>33</v>
      </c>
      <c r="F105" s="70">
        <v>1000000</v>
      </c>
      <c r="G105" s="157">
        <f>ROUNDDOWN(D105*F105,-3)</f>
        <v>10000000</v>
      </c>
      <c r="H105" s="191"/>
      <c r="I105" s="69" t="s">
        <v>559</v>
      </c>
      <c r="J105" s="68" cm="1">
        <f t="array" aca="1" ref="J105" ca="1">INDIRECT($J$5&amp;ROW())</f>
        <v>20</v>
      </c>
      <c r="K105" s="68" t="s">
        <v>33</v>
      </c>
      <c r="L105" s="70" cm="1">
        <f t="array" aca="1" ref="L105" ca="1">INDIRECT($L$5&amp;ROW())</f>
        <v>900000</v>
      </c>
      <c r="M105" s="70">
        <f ca="1">ROUNDDOWN(J105*L105,-3)</f>
        <v>18000000</v>
      </c>
      <c r="N105" s="70">
        <f ca="1">G105-M105</f>
        <v>-8000000</v>
      </c>
      <c r="O105" s="258" t="str">
        <f ca="1">IF(AND(ISBLANK(H105),N105&lt;&gt;0),"Rev","")</f>
        <v>Rev</v>
      </c>
      <c r="P105" s="249"/>
      <c r="Q105" s="249"/>
      <c r="R105" s="68">
        <v>20</v>
      </c>
      <c r="S105" s="70">
        <v>900000</v>
      </c>
      <c r="T105" s="70">
        <f>ROUNDDOWN(R105*S105,-3)</f>
        <v>18000000</v>
      </c>
      <c r="U105" s="252">
        <v>20</v>
      </c>
      <c r="V105" s="252">
        <v>900000</v>
      </c>
      <c r="W105" s="70">
        <f>ROUNDDOWN(U105*V105,-3)</f>
        <v>18000000</v>
      </c>
      <c r="X105" s="252"/>
      <c r="Y105" s="249"/>
    </row>
    <row r="106" spans="1:25" ht="13.2" hidden="1" x14ac:dyDescent="0.25">
      <c r="A106" s="1" t="s">
        <v>600</v>
      </c>
      <c r="B106" s="71" t="s">
        <v>525</v>
      </c>
      <c r="C106" s="72" t="s">
        <v>35</v>
      </c>
      <c r="D106" s="71"/>
      <c r="E106" s="71"/>
      <c r="F106" s="73"/>
      <c r="G106" s="158">
        <f>G107</f>
        <v>69170000</v>
      </c>
      <c r="H106" s="192" t="s">
        <v>525</v>
      </c>
      <c r="I106" s="72" t="s">
        <v>35</v>
      </c>
      <c r="J106" s="71"/>
      <c r="K106" s="71"/>
      <c r="L106" s="73"/>
      <c r="M106" s="73">
        <f ca="1">M107</f>
        <v>69170000</v>
      </c>
      <c r="N106" s="73">
        <f ca="1">N107</f>
        <v>0</v>
      </c>
      <c r="O106" s="158"/>
      <c r="P106" s="249"/>
      <c r="Q106" s="249"/>
      <c r="R106" s="71"/>
      <c r="S106" s="73"/>
      <c r="T106" s="73"/>
      <c r="U106" s="252"/>
      <c r="V106" s="249"/>
      <c r="W106" s="249"/>
      <c r="X106" s="252"/>
      <c r="Y106" s="249"/>
    </row>
    <row r="107" spans="1:25" ht="13.2" hidden="1" x14ac:dyDescent="0.25">
      <c r="A107" s="1" t="s">
        <v>601</v>
      </c>
      <c r="B107" s="68"/>
      <c r="C107" s="69" t="s">
        <v>602</v>
      </c>
      <c r="D107" s="68">
        <v>26</v>
      </c>
      <c r="E107" s="68" t="s">
        <v>26</v>
      </c>
      <c r="F107" s="70">
        <v>2660417</v>
      </c>
      <c r="G107" s="157">
        <f>ROUNDDOWN(D107*F107,-3)</f>
        <v>69170000</v>
      </c>
      <c r="H107" s="191"/>
      <c r="I107" s="69" t="s">
        <v>602</v>
      </c>
      <c r="J107" s="68" cm="1">
        <f t="array" aca="1" ref="J107" ca="1">INDIRECT($J$5&amp;ROW())</f>
        <v>26</v>
      </c>
      <c r="K107" s="68" t="s">
        <v>26</v>
      </c>
      <c r="L107" s="70" cm="1">
        <f t="array" aca="1" ref="L107" ca="1">INDIRECT($L$5&amp;ROW())</f>
        <v>2660417</v>
      </c>
      <c r="M107" s="70">
        <f ca="1">ROUNDDOWN(J107*L107,-3)</f>
        <v>69170000</v>
      </c>
      <c r="N107" s="70">
        <f ca="1">G107-M107</f>
        <v>0</v>
      </c>
      <c r="O107" s="245" t="str">
        <f ca="1">IF(AND(ISBLANK(H107),N107&lt;&gt;0),"Rev","")</f>
        <v/>
      </c>
      <c r="P107" s="249"/>
      <c r="Q107" s="249"/>
      <c r="R107" s="68">
        <v>26</v>
      </c>
      <c r="S107" s="70">
        <v>2660417</v>
      </c>
      <c r="T107" s="70">
        <f>ROUNDDOWN(R107*S107,-3)</f>
        <v>69170000</v>
      </c>
      <c r="U107" s="252">
        <v>26</v>
      </c>
      <c r="V107" s="252">
        <v>2660417</v>
      </c>
      <c r="W107" s="70">
        <f>ROUNDDOWN(U107*V107,-3)</f>
        <v>69170000</v>
      </c>
      <c r="X107" s="252"/>
      <c r="Y107" s="249"/>
    </row>
    <row r="108" spans="1:25" ht="13.2" hidden="1" x14ac:dyDescent="0.25">
      <c r="A108" s="1" t="s">
        <v>105</v>
      </c>
      <c r="B108" s="86" t="s">
        <v>105</v>
      </c>
      <c r="C108" s="87" t="s">
        <v>106</v>
      </c>
      <c r="D108" s="86"/>
      <c r="E108" s="86"/>
      <c r="F108" s="88"/>
      <c r="G108" s="163">
        <f>SUM(G109,G544)</f>
        <v>22288180000</v>
      </c>
      <c r="H108" s="197" t="s">
        <v>105</v>
      </c>
      <c r="I108" s="87" t="s">
        <v>106</v>
      </c>
      <c r="J108" s="86"/>
      <c r="K108" s="86"/>
      <c r="L108" s="88"/>
      <c r="M108" s="88">
        <f ca="1">SUM(M109,M544)</f>
        <v>22930387000</v>
      </c>
      <c r="N108" s="88">
        <f ca="1">SUM(N109,N544)</f>
        <v>-543407000</v>
      </c>
      <c r="O108" s="163"/>
      <c r="P108" s="249"/>
      <c r="Q108" s="249"/>
      <c r="R108" s="86"/>
      <c r="S108" s="88"/>
      <c r="T108" s="88"/>
      <c r="U108" s="252"/>
      <c r="V108" s="249"/>
      <c r="W108" s="249"/>
      <c r="X108" s="252"/>
      <c r="Y108" s="249"/>
    </row>
    <row r="109" spans="1:25" ht="26.4" hidden="1" x14ac:dyDescent="0.25">
      <c r="A109" s="1" t="s">
        <v>107</v>
      </c>
      <c r="B109" s="89" t="s">
        <v>603</v>
      </c>
      <c r="C109" s="90" t="s">
        <v>108</v>
      </c>
      <c r="D109" s="89"/>
      <c r="E109" s="89"/>
      <c r="F109" s="91"/>
      <c r="G109" s="164">
        <f>SUM(G110,G116,G335,G341)</f>
        <v>13788180000</v>
      </c>
      <c r="H109" s="198" t="s">
        <v>603</v>
      </c>
      <c r="I109" s="90" t="s">
        <v>108</v>
      </c>
      <c r="J109" s="89"/>
      <c r="K109" s="89"/>
      <c r="L109" s="91"/>
      <c r="M109" s="91">
        <f ca="1">SUM(M110,M116,M335,M341)</f>
        <v>14430387000</v>
      </c>
      <c r="N109" s="91">
        <f ca="1">SUM(N110,N116,N335,N341)</f>
        <v>-543407000</v>
      </c>
      <c r="O109" s="164"/>
      <c r="P109" s="249"/>
      <c r="Q109" s="249"/>
      <c r="R109" s="89"/>
      <c r="S109" s="91"/>
      <c r="T109" s="91"/>
      <c r="U109" s="252"/>
      <c r="V109" s="249"/>
      <c r="W109" s="249"/>
      <c r="X109" s="252"/>
      <c r="Y109" s="249"/>
    </row>
    <row r="110" spans="1:25" ht="26.4" hidden="1" x14ac:dyDescent="0.25">
      <c r="A110" s="1" t="s">
        <v>109</v>
      </c>
      <c r="B110" s="92" t="s">
        <v>110</v>
      </c>
      <c r="C110" s="93" t="s">
        <v>604</v>
      </c>
      <c r="D110" s="92">
        <v>2</v>
      </c>
      <c r="E110" s="92" t="s">
        <v>111</v>
      </c>
      <c r="F110" s="94"/>
      <c r="G110" s="165">
        <f t="shared" ref="G110:G112" si="57">G111</f>
        <v>260000000</v>
      </c>
      <c r="H110" s="199" t="s">
        <v>110</v>
      </c>
      <c r="I110" s="93" t="s">
        <v>604</v>
      </c>
      <c r="J110" s="92">
        <v>2</v>
      </c>
      <c r="K110" s="92" t="s">
        <v>111</v>
      </c>
      <c r="L110" s="94"/>
      <c r="M110" s="94">
        <f t="shared" ref="M110:M112" ca="1" si="58">M111</f>
        <v>260000000</v>
      </c>
      <c r="N110" s="94">
        <f t="shared" ref="N110:N112" ca="1" si="59">N111</f>
        <v>0</v>
      </c>
      <c r="O110" s="165"/>
      <c r="P110" s="249"/>
      <c r="Q110" s="249"/>
      <c r="R110" s="92">
        <v>2</v>
      </c>
      <c r="S110" s="94"/>
      <c r="T110" s="94"/>
      <c r="U110" s="252"/>
      <c r="V110" s="249"/>
      <c r="W110" s="249"/>
      <c r="X110" s="252"/>
      <c r="Y110" s="249"/>
    </row>
    <row r="111" spans="1:25" ht="26.4" hidden="1" x14ac:dyDescent="0.25">
      <c r="A111" s="1" t="s">
        <v>112</v>
      </c>
      <c r="B111" s="95" t="s">
        <v>113</v>
      </c>
      <c r="C111" s="96" t="s">
        <v>605</v>
      </c>
      <c r="D111" s="95">
        <v>2</v>
      </c>
      <c r="E111" s="95" t="s">
        <v>111</v>
      </c>
      <c r="F111" s="97"/>
      <c r="G111" s="166">
        <f t="shared" si="57"/>
        <v>260000000</v>
      </c>
      <c r="H111" s="200" t="s">
        <v>113</v>
      </c>
      <c r="I111" s="96" t="s">
        <v>605</v>
      </c>
      <c r="J111" s="95">
        <v>2</v>
      </c>
      <c r="K111" s="95" t="s">
        <v>111</v>
      </c>
      <c r="L111" s="97"/>
      <c r="M111" s="97">
        <f t="shared" ca="1" si="58"/>
        <v>260000000</v>
      </c>
      <c r="N111" s="97">
        <f t="shared" ca="1" si="59"/>
        <v>0</v>
      </c>
      <c r="O111" s="166"/>
      <c r="P111" s="249"/>
      <c r="Q111" s="249"/>
      <c r="R111" s="95">
        <v>2</v>
      </c>
      <c r="S111" s="97"/>
      <c r="T111" s="97"/>
      <c r="U111" s="252"/>
      <c r="V111" s="249"/>
      <c r="W111" s="249"/>
      <c r="X111" s="252"/>
      <c r="Y111" s="249"/>
    </row>
    <row r="112" spans="1:25" ht="26.4" hidden="1" x14ac:dyDescent="0.25">
      <c r="A112" s="1" t="s">
        <v>114</v>
      </c>
      <c r="B112" s="98" t="s">
        <v>606</v>
      </c>
      <c r="C112" s="99" t="s">
        <v>115</v>
      </c>
      <c r="D112" s="98"/>
      <c r="E112" s="98" t="s">
        <v>554</v>
      </c>
      <c r="F112" s="100"/>
      <c r="G112" s="167">
        <f t="shared" si="57"/>
        <v>260000000</v>
      </c>
      <c r="H112" s="201" t="s">
        <v>606</v>
      </c>
      <c r="I112" s="99" t="s">
        <v>115</v>
      </c>
      <c r="J112" s="98"/>
      <c r="K112" s="98" t="s">
        <v>554</v>
      </c>
      <c r="L112" s="100"/>
      <c r="M112" s="100">
        <f t="shared" ca="1" si="58"/>
        <v>260000000</v>
      </c>
      <c r="N112" s="100">
        <f t="shared" ca="1" si="59"/>
        <v>0</v>
      </c>
      <c r="O112" s="167"/>
      <c r="P112" s="249"/>
      <c r="Q112" s="249"/>
      <c r="R112" s="98"/>
      <c r="S112" s="100"/>
      <c r="T112" s="100"/>
      <c r="U112" s="252"/>
      <c r="V112" s="249"/>
      <c r="W112" s="249"/>
      <c r="X112" s="252"/>
      <c r="Y112" s="249"/>
    </row>
    <row r="113" spans="1:25" ht="13.2" hidden="1" x14ac:dyDescent="0.25">
      <c r="A113" s="1" t="s">
        <v>116</v>
      </c>
      <c r="B113" s="83" t="s">
        <v>21</v>
      </c>
      <c r="C113" s="84" t="s">
        <v>607</v>
      </c>
      <c r="D113" s="83"/>
      <c r="E113" s="83"/>
      <c r="F113" s="85"/>
      <c r="G113" s="162">
        <f>G114</f>
        <v>260000000</v>
      </c>
      <c r="H113" s="196" t="s">
        <v>21</v>
      </c>
      <c r="I113" s="84" t="s">
        <v>607</v>
      </c>
      <c r="J113" s="83"/>
      <c r="K113" s="83"/>
      <c r="L113" s="85"/>
      <c r="M113" s="85">
        <f t="shared" ref="M113:N114" ca="1" si="60">M114</f>
        <v>260000000</v>
      </c>
      <c r="N113" s="85">
        <f t="shared" ca="1" si="60"/>
        <v>0</v>
      </c>
      <c r="O113" s="162"/>
      <c r="P113" s="249" t="s">
        <v>505</v>
      </c>
      <c r="Q113" s="249" t="s">
        <v>506</v>
      </c>
      <c r="R113" s="83"/>
      <c r="S113" s="85"/>
      <c r="T113" s="85"/>
      <c r="U113" s="252"/>
      <c r="V113" s="249"/>
      <c r="W113" s="249"/>
      <c r="X113" s="252"/>
      <c r="Y113" s="249"/>
    </row>
    <row r="114" spans="1:25" ht="13.2" hidden="1" x14ac:dyDescent="0.25">
      <c r="A114" s="1" t="s">
        <v>117</v>
      </c>
      <c r="B114" s="65" t="s">
        <v>608</v>
      </c>
      <c r="C114" s="66" t="s">
        <v>118</v>
      </c>
      <c r="D114" s="65"/>
      <c r="E114" s="65"/>
      <c r="F114" s="67"/>
      <c r="G114" s="156">
        <f>G115</f>
        <v>260000000</v>
      </c>
      <c r="H114" s="190" t="s">
        <v>608</v>
      </c>
      <c r="I114" s="66" t="s">
        <v>118</v>
      </c>
      <c r="J114" s="65"/>
      <c r="K114" s="65"/>
      <c r="L114" s="67"/>
      <c r="M114" s="67">
        <f t="shared" ca="1" si="60"/>
        <v>260000000</v>
      </c>
      <c r="N114" s="67">
        <f t="shared" ca="1" si="60"/>
        <v>0</v>
      </c>
      <c r="O114" s="156"/>
      <c r="P114" s="249"/>
      <c r="Q114" s="249"/>
      <c r="R114" s="65"/>
      <c r="S114" s="67"/>
      <c r="T114" s="67"/>
      <c r="U114" s="252"/>
      <c r="V114" s="249"/>
      <c r="W114" s="249"/>
      <c r="X114" s="252"/>
      <c r="Y114" s="249"/>
    </row>
    <row r="115" spans="1:25" ht="13.2" hidden="1" x14ac:dyDescent="0.25">
      <c r="A115" s="1" t="s">
        <v>119</v>
      </c>
      <c r="B115" s="68"/>
      <c r="C115" s="69" t="s">
        <v>609</v>
      </c>
      <c r="D115" s="68">
        <v>1</v>
      </c>
      <c r="E115" s="68" t="s">
        <v>120</v>
      </c>
      <c r="F115" s="70">
        <v>260000000</v>
      </c>
      <c r="G115" s="157">
        <f>ROUNDDOWN(D115*F115,-3)</f>
        <v>260000000</v>
      </c>
      <c r="H115" s="191"/>
      <c r="I115" s="69" t="s">
        <v>609</v>
      </c>
      <c r="J115" s="68" cm="1">
        <f t="array" aca="1" ref="J115" ca="1">INDIRECT($J$5&amp;ROW())</f>
        <v>1</v>
      </c>
      <c r="K115" s="68" t="s">
        <v>120</v>
      </c>
      <c r="L115" s="70" cm="1">
        <f t="array" aca="1" ref="L115" ca="1">INDIRECT($L$5&amp;ROW())</f>
        <v>260000000</v>
      </c>
      <c r="M115" s="70">
        <f ca="1">ROUNDDOWN(J115*L115,-3)</f>
        <v>260000000</v>
      </c>
      <c r="N115" s="70">
        <f ca="1">G115-M115</f>
        <v>0</v>
      </c>
      <c r="O115" s="245" t="str">
        <f ca="1">IF(AND(ISBLANK(H115),N115&lt;&gt;0),"Rev","")</f>
        <v/>
      </c>
      <c r="P115" s="249"/>
      <c r="Q115" s="249"/>
      <c r="R115" s="68">
        <v>1</v>
      </c>
      <c r="S115" s="70">
        <v>260000000</v>
      </c>
      <c r="T115" s="70">
        <f>ROUNDDOWN(R115*S115,-3)</f>
        <v>260000000</v>
      </c>
      <c r="U115" s="252">
        <v>1</v>
      </c>
      <c r="V115" s="252">
        <v>260000000</v>
      </c>
      <c r="W115" s="70">
        <f>ROUNDDOWN(U115*V115,-3)</f>
        <v>260000000</v>
      </c>
      <c r="X115" s="252"/>
      <c r="Y115" s="249"/>
    </row>
    <row r="116" spans="1:25" ht="13.2" hidden="1" customHeight="1" x14ac:dyDescent="0.25">
      <c r="A116" s="1" t="s">
        <v>121</v>
      </c>
      <c r="B116" s="101" t="s">
        <v>122</v>
      </c>
      <c r="C116" s="102" t="s">
        <v>610</v>
      </c>
      <c r="D116" s="101">
        <v>8</v>
      </c>
      <c r="E116" s="296" t="s">
        <v>611</v>
      </c>
      <c r="F116" s="297"/>
      <c r="G116" s="168">
        <f>SUM(G117,G132,G250)</f>
        <v>10694573000</v>
      </c>
      <c r="H116" s="202" t="s">
        <v>122</v>
      </c>
      <c r="I116" s="102" t="s">
        <v>610</v>
      </c>
      <c r="J116" s="101">
        <v>8</v>
      </c>
      <c r="K116" s="241" t="s">
        <v>611</v>
      </c>
      <c r="L116" s="242"/>
      <c r="M116" s="103">
        <f ca="1">SUM(M117,M132,M250)</f>
        <v>11171359000</v>
      </c>
      <c r="N116" s="103">
        <f ca="1">SUM(N117,N132,N250)</f>
        <v>-377986000</v>
      </c>
      <c r="O116" s="168"/>
      <c r="P116" s="249"/>
      <c r="Q116" s="249"/>
      <c r="R116" s="101">
        <v>8</v>
      </c>
      <c r="S116" s="254"/>
      <c r="T116" s="254"/>
      <c r="U116" s="252"/>
      <c r="V116" s="249"/>
      <c r="W116" s="249"/>
      <c r="X116" s="252"/>
      <c r="Y116" s="249"/>
    </row>
    <row r="117" spans="1:25" ht="13.2" hidden="1" x14ac:dyDescent="0.25">
      <c r="A117" s="1" t="s">
        <v>124</v>
      </c>
      <c r="B117" s="104" t="s">
        <v>125</v>
      </c>
      <c r="C117" s="105" t="s">
        <v>126</v>
      </c>
      <c r="D117" s="104">
        <v>1</v>
      </c>
      <c r="E117" s="104" t="s">
        <v>123</v>
      </c>
      <c r="F117" s="106"/>
      <c r="G117" s="169">
        <f>G118</f>
        <v>253780000</v>
      </c>
      <c r="H117" s="203" t="s">
        <v>125</v>
      </c>
      <c r="I117" s="105" t="s">
        <v>126</v>
      </c>
      <c r="J117" s="104">
        <v>1</v>
      </c>
      <c r="K117" s="104" t="s">
        <v>123</v>
      </c>
      <c r="L117" s="106"/>
      <c r="M117" s="106">
        <f t="shared" ref="M117:N118" ca="1" si="61">M118</f>
        <v>253780000</v>
      </c>
      <c r="N117" s="106">
        <f t="shared" ca="1" si="61"/>
        <v>0</v>
      </c>
      <c r="O117" s="169"/>
      <c r="P117" s="249"/>
      <c r="Q117" s="249"/>
      <c r="R117" s="104">
        <v>1</v>
      </c>
      <c r="S117" s="106"/>
      <c r="T117" s="106"/>
      <c r="U117" s="252"/>
      <c r="V117" s="249"/>
      <c r="W117" s="249"/>
      <c r="X117" s="252"/>
      <c r="Y117" s="249"/>
    </row>
    <row r="118" spans="1:25" ht="13.2" hidden="1" x14ac:dyDescent="0.25">
      <c r="A118" s="1" t="s">
        <v>612</v>
      </c>
      <c r="B118" s="107" t="s">
        <v>613</v>
      </c>
      <c r="C118" s="108" t="s">
        <v>127</v>
      </c>
      <c r="D118" s="107"/>
      <c r="E118" s="107" t="s">
        <v>554</v>
      </c>
      <c r="F118" s="109"/>
      <c r="G118" s="170">
        <f>G119</f>
        <v>253780000</v>
      </c>
      <c r="H118" s="204" t="s">
        <v>613</v>
      </c>
      <c r="I118" s="108" t="s">
        <v>127</v>
      </c>
      <c r="J118" s="107"/>
      <c r="K118" s="107" t="s">
        <v>554</v>
      </c>
      <c r="L118" s="109"/>
      <c r="M118" s="109">
        <f t="shared" ca="1" si="61"/>
        <v>253780000</v>
      </c>
      <c r="N118" s="109">
        <f t="shared" ca="1" si="61"/>
        <v>0</v>
      </c>
      <c r="O118" s="170"/>
      <c r="P118" s="249"/>
      <c r="Q118" s="249"/>
      <c r="R118" s="107"/>
      <c r="S118" s="109"/>
      <c r="T118" s="109"/>
      <c r="U118" s="252"/>
      <c r="V118" s="249"/>
      <c r="W118" s="249"/>
      <c r="X118" s="252"/>
      <c r="Y118" s="249"/>
    </row>
    <row r="119" spans="1:25" ht="13.2" hidden="1" x14ac:dyDescent="0.25">
      <c r="A119" s="1" t="s">
        <v>614</v>
      </c>
      <c r="B119" s="110" t="s">
        <v>21</v>
      </c>
      <c r="C119" s="111" t="s">
        <v>128</v>
      </c>
      <c r="D119" s="110"/>
      <c r="E119" s="110"/>
      <c r="F119" s="112"/>
      <c r="G119" s="171">
        <f>SUM(G120,G125,G128,G130)</f>
        <v>253780000</v>
      </c>
      <c r="H119" s="205" t="s">
        <v>21</v>
      </c>
      <c r="I119" s="111" t="s">
        <v>128</v>
      </c>
      <c r="J119" s="110"/>
      <c r="K119" s="110"/>
      <c r="L119" s="112"/>
      <c r="M119" s="112">
        <f ca="1">SUM(M120,M125,M128,M130)</f>
        <v>253780000</v>
      </c>
      <c r="N119" s="112">
        <f ca="1">SUM(N120,N125,N128,N130)</f>
        <v>0</v>
      </c>
      <c r="O119" s="171"/>
      <c r="P119" s="249" t="s">
        <v>507</v>
      </c>
      <c r="Q119" s="249" t="s">
        <v>508</v>
      </c>
      <c r="R119" s="110"/>
      <c r="S119" s="112"/>
      <c r="T119" s="112"/>
      <c r="U119" s="252"/>
      <c r="V119" s="249"/>
      <c r="W119" s="249"/>
      <c r="X119" s="252"/>
      <c r="Y119" s="249"/>
    </row>
    <row r="120" spans="1:25" ht="13.2" hidden="1" x14ac:dyDescent="0.25">
      <c r="A120" s="1" t="s">
        <v>615</v>
      </c>
      <c r="B120" s="113" t="s">
        <v>523</v>
      </c>
      <c r="C120" s="114" t="s">
        <v>24</v>
      </c>
      <c r="D120" s="113"/>
      <c r="E120" s="113"/>
      <c r="F120" s="115"/>
      <c r="G120" s="172">
        <f>SUM(G121:G124)</f>
        <v>39000000</v>
      </c>
      <c r="H120" s="206" t="s">
        <v>523</v>
      </c>
      <c r="I120" s="114" t="s">
        <v>24</v>
      </c>
      <c r="J120" s="113"/>
      <c r="K120" s="113"/>
      <c r="L120" s="115"/>
      <c r="M120" s="115">
        <f ca="1">SUM(M121:M124)</f>
        <v>39000000</v>
      </c>
      <c r="N120" s="115">
        <f ca="1">SUM(N121:N124)</f>
        <v>0</v>
      </c>
      <c r="O120" s="172"/>
      <c r="P120" s="249"/>
      <c r="Q120" s="249"/>
      <c r="R120" s="113"/>
      <c r="S120" s="115"/>
      <c r="T120" s="115"/>
      <c r="U120" s="252"/>
      <c r="V120" s="249"/>
      <c r="W120" s="249"/>
      <c r="X120" s="252"/>
      <c r="Y120" s="249"/>
    </row>
    <row r="121" spans="1:25" ht="13.2" hidden="1" x14ac:dyDescent="0.25">
      <c r="A121" s="1" t="s">
        <v>616</v>
      </c>
      <c r="B121" s="68"/>
      <c r="C121" s="69" t="s">
        <v>555</v>
      </c>
      <c r="D121" s="68">
        <v>200</v>
      </c>
      <c r="E121" s="68" t="s">
        <v>26</v>
      </c>
      <c r="F121" s="70">
        <v>75000</v>
      </c>
      <c r="G121" s="157">
        <f t="shared" ref="G121:G124" si="62">ROUNDDOWN(D121*F121,-3)</f>
        <v>15000000</v>
      </c>
      <c r="H121" s="191"/>
      <c r="I121" s="69" t="s">
        <v>555</v>
      </c>
      <c r="J121" s="68" cm="1">
        <f t="array" aca="1" ref="J121" ca="1">INDIRECT($J$5&amp;ROW())</f>
        <v>200</v>
      </c>
      <c r="K121" s="68" t="s">
        <v>26</v>
      </c>
      <c r="L121" s="70" cm="1">
        <f t="array" aca="1" ref="L121" ca="1">INDIRECT($L$5&amp;ROW())</f>
        <v>75000</v>
      </c>
      <c r="M121" s="70">
        <f t="shared" ref="M121:M124" ca="1" si="63">ROUNDDOWN(J121*L121,-3)</f>
        <v>15000000</v>
      </c>
      <c r="N121" s="70">
        <f t="shared" ref="N121:N124" ca="1" si="64">G121-M121</f>
        <v>0</v>
      </c>
      <c r="O121" s="245" t="str">
        <f t="shared" ref="O121:O124" ca="1" si="65">IF(AND(ISBLANK(H121),N121&lt;&gt;0),"Rev","")</f>
        <v/>
      </c>
      <c r="P121" s="249"/>
      <c r="Q121" s="249"/>
      <c r="R121" s="68">
        <v>200</v>
      </c>
      <c r="S121" s="70">
        <v>75000</v>
      </c>
      <c r="T121" s="70">
        <f t="shared" ref="T121:T124" si="66">ROUNDDOWN(R121*S121,-3)</f>
        <v>15000000</v>
      </c>
      <c r="U121" s="252">
        <v>200</v>
      </c>
      <c r="V121" s="252">
        <v>75000</v>
      </c>
      <c r="W121" s="70">
        <f t="shared" ref="W121:W124" si="67">ROUNDDOWN(U121*V121,-3)</f>
        <v>15000000</v>
      </c>
      <c r="X121" s="252"/>
      <c r="Y121" s="249"/>
    </row>
    <row r="122" spans="1:25" ht="13.2" hidden="1" x14ac:dyDescent="0.25">
      <c r="A122" s="1" t="s">
        <v>617</v>
      </c>
      <c r="B122" s="68"/>
      <c r="C122" s="69" t="s">
        <v>556</v>
      </c>
      <c r="D122" s="68">
        <v>6</v>
      </c>
      <c r="E122" s="68" t="s">
        <v>120</v>
      </c>
      <c r="F122" s="70">
        <v>1500000</v>
      </c>
      <c r="G122" s="157">
        <f t="shared" si="62"/>
        <v>9000000</v>
      </c>
      <c r="H122" s="191"/>
      <c r="I122" s="69" t="s">
        <v>556</v>
      </c>
      <c r="J122" s="68" cm="1">
        <f t="array" aca="1" ref="J122" ca="1">INDIRECT($J$5&amp;ROW())</f>
        <v>6</v>
      </c>
      <c r="K122" s="68" t="s">
        <v>120</v>
      </c>
      <c r="L122" s="70" cm="1">
        <f t="array" aca="1" ref="L122" ca="1">INDIRECT($L$5&amp;ROW())</f>
        <v>1500000</v>
      </c>
      <c r="M122" s="70">
        <f t="shared" ca="1" si="63"/>
        <v>9000000</v>
      </c>
      <c r="N122" s="70">
        <f t="shared" ca="1" si="64"/>
        <v>0</v>
      </c>
      <c r="O122" s="245" t="str">
        <f t="shared" ca="1" si="65"/>
        <v/>
      </c>
      <c r="P122" s="249"/>
      <c r="Q122" s="249"/>
      <c r="R122" s="68">
        <v>6</v>
      </c>
      <c r="S122" s="70">
        <v>1500000</v>
      </c>
      <c r="T122" s="70">
        <f t="shared" si="66"/>
        <v>9000000</v>
      </c>
      <c r="U122" s="252">
        <v>6</v>
      </c>
      <c r="V122" s="252">
        <v>1500000</v>
      </c>
      <c r="W122" s="70">
        <f t="shared" si="67"/>
        <v>9000000</v>
      </c>
      <c r="X122" s="252"/>
      <c r="Y122" s="249"/>
    </row>
    <row r="123" spans="1:25" ht="13.2" hidden="1" x14ac:dyDescent="0.25">
      <c r="A123" s="1" t="s">
        <v>618</v>
      </c>
      <c r="B123" s="68"/>
      <c r="C123" s="69" t="s">
        <v>557</v>
      </c>
      <c r="D123" s="68">
        <v>6</v>
      </c>
      <c r="E123" s="68" t="s">
        <v>120</v>
      </c>
      <c r="F123" s="70">
        <v>1500000</v>
      </c>
      <c r="G123" s="157">
        <f t="shared" si="62"/>
        <v>9000000</v>
      </c>
      <c r="H123" s="191"/>
      <c r="I123" s="69" t="s">
        <v>557</v>
      </c>
      <c r="J123" s="68" cm="1">
        <f t="array" aca="1" ref="J123" ca="1">INDIRECT($J$5&amp;ROW())</f>
        <v>6</v>
      </c>
      <c r="K123" s="68" t="s">
        <v>120</v>
      </c>
      <c r="L123" s="70" cm="1">
        <f t="array" aca="1" ref="L123" ca="1">INDIRECT($L$5&amp;ROW())</f>
        <v>1500000</v>
      </c>
      <c r="M123" s="70">
        <f t="shared" ca="1" si="63"/>
        <v>9000000</v>
      </c>
      <c r="N123" s="70">
        <f t="shared" ca="1" si="64"/>
        <v>0</v>
      </c>
      <c r="O123" s="245" t="str">
        <f t="shared" ca="1" si="65"/>
        <v/>
      </c>
      <c r="P123" s="249"/>
      <c r="Q123" s="249"/>
      <c r="R123" s="68">
        <v>6</v>
      </c>
      <c r="S123" s="70">
        <v>1500000</v>
      </c>
      <c r="T123" s="70">
        <f t="shared" si="66"/>
        <v>9000000</v>
      </c>
      <c r="U123" s="252">
        <v>6</v>
      </c>
      <c r="V123" s="252">
        <v>1500000</v>
      </c>
      <c r="W123" s="70">
        <f t="shared" si="67"/>
        <v>9000000</v>
      </c>
      <c r="X123" s="252"/>
      <c r="Y123" s="249"/>
    </row>
    <row r="124" spans="1:25" ht="13.2" hidden="1" x14ac:dyDescent="0.25">
      <c r="A124" s="1" t="s">
        <v>619</v>
      </c>
      <c r="B124" s="68"/>
      <c r="C124" s="69" t="s">
        <v>558</v>
      </c>
      <c r="D124" s="68">
        <v>6</v>
      </c>
      <c r="E124" s="68" t="s">
        <v>120</v>
      </c>
      <c r="F124" s="70">
        <v>1000000</v>
      </c>
      <c r="G124" s="157">
        <f t="shared" si="62"/>
        <v>6000000</v>
      </c>
      <c r="H124" s="191"/>
      <c r="I124" s="69" t="s">
        <v>558</v>
      </c>
      <c r="J124" s="68" cm="1">
        <f t="array" aca="1" ref="J124" ca="1">INDIRECT($J$5&amp;ROW())</f>
        <v>6</v>
      </c>
      <c r="K124" s="68" t="s">
        <v>120</v>
      </c>
      <c r="L124" s="70" cm="1">
        <f t="array" aca="1" ref="L124" ca="1">INDIRECT($L$5&amp;ROW())</f>
        <v>1000000</v>
      </c>
      <c r="M124" s="70">
        <f t="shared" ca="1" si="63"/>
        <v>6000000</v>
      </c>
      <c r="N124" s="70">
        <f t="shared" ca="1" si="64"/>
        <v>0</v>
      </c>
      <c r="O124" s="245" t="str">
        <f t="shared" ca="1" si="65"/>
        <v/>
      </c>
      <c r="P124" s="249"/>
      <c r="Q124" s="249"/>
      <c r="R124" s="68">
        <v>6</v>
      </c>
      <c r="S124" s="70">
        <v>1000000</v>
      </c>
      <c r="T124" s="70">
        <f t="shared" si="66"/>
        <v>6000000</v>
      </c>
      <c r="U124" s="252">
        <v>6</v>
      </c>
      <c r="V124" s="252">
        <v>1000000</v>
      </c>
      <c r="W124" s="70">
        <f t="shared" si="67"/>
        <v>6000000</v>
      </c>
      <c r="X124" s="252"/>
      <c r="Y124" s="249"/>
    </row>
    <row r="125" spans="1:25" ht="13.2" hidden="1" x14ac:dyDescent="0.25">
      <c r="A125" s="1" t="s">
        <v>620</v>
      </c>
      <c r="B125" s="65" t="s">
        <v>524</v>
      </c>
      <c r="C125" s="66" t="s">
        <v>73</v>
      </c>
      <c r="D125" s="65"/>
      <c r="E125" s="65"/>
      <c r="F125" s="67"/>
      <c r="G125" s="156">
        <f>SUM(G126:G127)</f>
        <v>9000000</v>
      </c>
      <c r="H125" s="190" t="s">
        <v>524</v>
      </c>
      <c r="I125" s="66" t="s">
        <v>73</v>
      </c>
      <c r="J125" s="65"/>
      <c r="K125" s="65"/>
      <c r="L125" s="67"/>
      <c r="M125" s="67">
        <f ca="1">SUM(M126:M127)</f>
        <v>9000000</v>
      </c>
      <c r="N125" s="67">
        <f ca="1">SUM(N126:N127)</f>
        <v>0</v>
      </c>
      <c r="O125" s="156"/>
      <c r="P125" s="249"/>
      <c r="Q125" s="249"/>
      <c r="R125" s="65"/>
      <c r="S125" s="67"/>
      <c r="T125" s="67"/>
      <c r="U125" s="252"/>
      <c r="V125" s="249"/>
      <c r="W125" s="249"/>
      <c r="X125" s="252"/>
      <c r="Y125" s="249"/>
    </row>
    <row r="126" spans="1:25" ht="13.2" hidden="1" x14ac:dyDescent="0.25">
      <c r="A126" s="1" t="s">
        <v>621</v>
      </c>
      <c r="B126" s="68"/>
      <c r="C126" s="69" t="s">
        <v>622</v>
      </c>
      <c r="D126" s="68">
        <v>4</v>
      </c>
      <c r="E126" s="68" t="s">
        <v>120</v>
      </c>
      <c r="F126" s="70">
        <v>250000</v>
      </c>
      <c r="G126" s="157">
        <f t="shared" ref="G126:G127" si="68">ROUNDDOWN(D126*F126,-3)</f>
        <v>1000000</v>
      </c>
      <c r="H126" s="191"/>
      <c r="I126" s="69" t="s">
        <v>622</v>
      </c>
      <c r="J126" s="68" cm="1">
        <f t="array" aca="1" ref="J126" ca="1">INDIRECT($J$5&amp;ROW())</f>
        <v>4</v>
      </c>
      <c r="K126" s="68" t="s">
        <v>120</v>
      </c>
      <c r="L126" s="70" cm="1">
        <f t="array" aca="1" ref="L126" ca="1">INDIRECT($L$5&amp;ROW())</f>
        <v>250000</v>
      </c>
      <c r="M126" s="70">
        <f t="shared" ref="M126:M127" ca="1" si="69">ROUNDDOWN(J126*L126,-3)</f>
        <v>1000000</v>
      </c>
      <c r="N126" s="70">
        <f t="shared" ref="N126:N127" ca="1" si="70">G126-M126</f>
        <v>0</v>
      </c>
      <c r="O126" s="245" t="str">
        <f t="shared" ref="O126:O127" ca="1" si="71">IF(AND(ISBLANK(H126),N126&lt;&gt;0),"Rev","")</f>
        <v/>
      </c>
      <c r="P126" s="249"/>
      <c r="Q126" s="249"/>
      <c r="R126" s="68">
        <v>4</v>
      </c>
      <c r="S126" s="70">
        <v>250000</v>
      </c>
      <c r="T126" s="70">
        <f t="shared" ref="T126:T127" si="72">ROUNDDOWN(R126*S126,-3)</f>
        <v>1000000</v>
      </c>
      <c r="U126" s="252">
        <v>4</v>
      </c>
      <c r="V126" s="252">
        <v>250000</v>
      </c>
      <c r="W126" s="70">
        <f t="shared" ref="W126:W127" si="73">ROUNDDOWN(U126*V126,-3)</f>
        <v>1000000</v>
      </c>
      <c r="X126" s="252"/>
      <c r="Y126" s="249"/>
    </row>
    <row r="127" spans="1:25" ht="13.2" hidden="1" x14ac:dyDescent="0.25">
      <c r="A127" s="26" t="s">
        <v>623</v>
      </c>
      <c r="B127" s="68"/>
      <c r="C127" s="69" t="s">
        <v>624</v>
      </c>
      <c r="D127" s="68">
        <v>1</v>
      </c>
      <c r="E127" s="68" t="s">
        <v>120</v>
      </c>
      <c r="F127" s="70">
        <v>8000000</v>
      </c>
      <c r="G127" s="157">
        <f t="shared" si="68"/>
        <v>8000000</v>
      </c>
      <c r="H127" s="191"/>
      <c r="I127" s="69" t="s">
        <v>624</v>
      </c>
      <c r="J127" s="68" cm="1">
        <f t="array" aca="1" ref="J127" ca="1">INDIRECT($J$5&amp;ROW())</f>
        <v>1</v>
      </c>
      <c r="K127" s="68" t="s">
        <v>120</v>
      </c>
      <c r="L127" s="70" cm="1">
        <f t="array" aca="1" ref="L127" ca="1">INDIRECT($L$5&amp;ROW())</f>
        <v>8000000</v>
      </c>
      <c r="M127" s="70">
        <f t="shared" ca="1" si="69"/>
        <v>8000000</v>
      </c>
      <c r="N127" s="70">
        <f t="shared" ca="1" si="70"/>
        <v>0</v>
      </c>
      <c r="O127" s="245" t="str">
        <f t="shared" ca="1" si="71"/>
        <v/>
      </c>
      <c r="P127" s="249"/>
      <c r="Q127" s="249"/>
      <c r="R127" s="68">
        <v>1</v>
      </c>
      <c r="S127" s="70">
        <v>8000000</v>
      </c>
      <c r="T127" s="70">
        <f t="shared" si="72"/>
        <v>8000000</v>
      </c>
      <c r="U127" s="252">
        <v>1</v>
      </c>
      <c r="V127" s="252">
        <v>8000000</v>
      </c>
      <c r="W127" s="70">
        <f t="shared" si="73"/>
        <v>8000000</v>
      </c>
      <c r="X127" s="252"/>
      <c r="Y127" s="249"/>
    </row>
    <row r="128" spans="1:25" ht="13.2" hidden="1" x14ac:dyDescent="0.25">
      <c r="A128" s="1" t="s">
        <v>625</v>
      </c>
      <c r="B128" s="116" t="s">
        <v>528</v>
      </c>
      <c r="C128" s="117" t="s">
        <v>31</v>
      </c>
      <c r="D128" s="116"/>
      <c r="E128" s="116"/>
      <c r="F128" s="118"/>
      <c r="G128" s="173">
        <f>G129</f>
        <v>8000000</v>
      </c>
      <c r="H128" s="207" t="s">
        <v>528</v>
      </c>
      <c r="I128" s="117" t="s">
        <v>31</v>
      </c>
      <c r="J128" s="116"/>
      <c r="K128" s="116"/>
      <c r="L128" s="118"/>
      <c r="M128" s="118">
        <f ca="1">M129</f>
        <v>8000000</v>
      </c>
      <c r="N128" s="118">
        <f ca="1">N129</f>
        <v>0</v>
      </c>
      <c r="O128" s="173"/>
      <c r="P128" s="249"/>
      <c r="Q128" s="249"/>
      <c r="R128" s="116"/>
      <c r="S128" s="118"/>
      <c r="T128" s="118"/>
      <c r="U128" s="252"/>
      <c r="V128" s="249"/>
      <c r="W128" s="249"/>
      <c r="X128" s="252"/>
      <c r="Y128" s="249"/>
    </row>
    <row r="129" spans="1:25" ht="13.2" x14ac:dyDescent="0.25">
      <c r="A129" s="1" t="s">
        <v>626</v>
      </c>
      <c r="B129" s="68"/>
      <c r="C129" s="69" t="s">
        <v>559</v>
      </c>
      <c r="D129" s="68">
        <v>8</v>
      </c>
      <c r="E129" s="68" t="s">
        <v>33</v>
      </c>
      <c r="F129" s="70">
        <v>1000000</v>
      </c>
      <c r="G129" s="157">
        <f>ROUNDDOWN(D129*F129,-3)</f>
        <v>8000000</v>
      </c>
      <c r="H129" s="191"/>
      <c r="I129" s="69" t="s">
        <v>559</v>
      </c>
      <c r="J129" s="259" cm="1">
        <f t="array" aca="1" ref="J129" ca="1">INDIRECT($J$5&amp;ROW())</f>
        <v>8</v>
      </c>
      <c r="K129" s="68" t="s">
        <v>33</v>
      </c>
      <c r="L129" s="70" cm="1">
        <f t="array" aca="1" ref="L129" ca="1">INDIRECT($L$5&amp;ROW())</f>
        <v>1000000</v>
      </c>
      <c r="M129" s="70">
        <f ca="1">ROUNDDOWN(J129*L129,-3)</f>
        <v>8000000</v>
      </c>
      <c r="N129" s="70">
        <f ca="1">G129-M129</f>
        <v>0</v>
      </c>
      <c r="O129" s="245" t="str">
        <f ca="1">IF(AND(ISBLANK(H129),N129&lt;&gt;0),"Rev","")</f>
        <v/>
      </c>
      <c r="P129" s="249"/>
      <c r="Q129" s="249"/>
      <c r="R129" s="68">
        <v>8</v>
      </c>
      <c r="S129" s="70">
        <v>1000000</v>
      </c>
      <c r="T129" s="70">
        <f>ROUNDDOWN(R129*S129,-3)</f>
        <v>8000000</v>
      </c>
      <c r="U129" s="252">
        <v>6</v>
      </c>
      <c r="V129" s="252">
        <v>1000000</v>
      </c>
      <c r="W129" s="70">
        <f>ROUNDDOWN(U129*V129,-3)</f>
        <v>6000000</v>
      </c>
      <c r="X129" s="252"/>
      <c r="Y129" s="249"/>
    </row>
    <row r="130" spans="1:25" ht="13.2" hidden="1" x14ac:dyDescent="0.25">
      <c r="A130" s="1" t="s">
        <v>627</v>
      </c>
      <c r="B130" s="77" t="s">
        <v>525</v>
      </c>
      <c r="C130" s="78" t="s">
        <v>35</v>
      </c>
      <c r="D130" s="77"/>
      <c r="E130" s="77"/>
      <c r="F130" s="79"/>
      <c r="G130" s="160">
        <f>G131</f>
        <v>197780000</v>
      </c>
      <c r="H130" s="194" t="s">
        <v>525</v>
      </c>
      <c r="I130" s="78" t="s">
        <v>35</v>
      </c>
      <c r="J130" s="77"/>
      <c r="K130" s="77"/>
      <c r="L130" s="79"/>
      <c r="M130" s="79">
        <f ca="1">M131</f>
        <v>197780000</v>
      </c>
      <c r="N130" s="79">
        <f ca="1">N131</f>
        <v>0</v>
      </c>
      <c r="O130" s="160"/>
      <c r="P130" s="249"/>
      <c r="Q130" s="249"/>
      <c r="R130" s="77"/>
      <c r="S130" s="79"/>
      <c r="T130" s="79"/>
      <c r="U130" s="252"/>
      <c r="V130" s="249"/>
      <c r="W130" s="249"/>
      <c r="X130" s="252"/>
      <c r="Y130" s="249"/>
    </row>
    <row r="131" spans="1:25" ht="13.2" hidden="1" x14ac:dyDescent="0.25">
      <c r="A131" s="1" t="s">
        <v>628</v>
      </c>
      <c r="B131" s="68"/>
      <c r="C131" s="69" t="s">
        <v>629</v>
      </c>
      <c r="D131" s="68">
        <v>30</v>
      </c>
      <c r="E131" s="68" t="s">
        <v>26</v>
      </c>
      <c r="F131" s="70">
        <v>6592667</v>
      </c>
      <c r="G131" s="157">
        <f>ROUNDDOWN(D131*F131,-3)</f>
        <v>197780000</v>
      </c>
      <c r="H131" s="191"/>
      <c r="I131" s="69" t="s">
        <v>629</v>
      </c>
      <c r="J131" s="68" cm="1">
        <f t="array" aca="1" ref="J131" ca="1">INDIRECT($J$5&amp;ROW())</f>
        <v>30</v>
      </c>
      <c r="K131" s="68" t="s">
        <v>26</v>
      </c>
      <c r="L131" s="70" cm="1">
        <f t="array" aca="1" ref="L131" ca="1">INDIRECT($L$5&amp;ROW())</f>
        <v>6592667</v>
      </c>
      <c r="M131" s="70">
        <f ca="1">ROUNDDOWN(J131*L131,-3)</f>
        <v>197780000</v>
      </c>
      <c r="N131" s="70">
        <f ca="1">G131-M131</f>
        <v>0</v>
      </c>
      <c r="O131" s="245" t="str">
        <f ca="1">IF(AND(ISBLANK(H131),N131&lt;&gt;0),"Rev","")</f>
        <v/>
      </c>
      <c r="P131" s="249"/>
      <c r="Q131" s="249"/>
      <c r="R131" s="68">
        <v>30</v>
      </c>
      <c r="S131" s="70">
        <v>6592667</v>
      </c>
      <c r="T131" s="70">
        <f>ROUNDDOWN(R131*S131,-3)</f>
        <v>197780000</v>
      </c>
      <c r="U131" s="252">
        <v>30</v>
      </c>
      <c r="V131" s="252">
        <v>6592667</v>
      </c>
      <c r="W131" s="70">
        <f>ROUNDDOWN(U131*V131,-3)</f>
        <v>197780000</v>
      </c>
      <c r="X131" s="252"/>
      <c r="Y131" s="249"/>
    </row>
    <row r="132" spans="1:25" ht="13.2" hidden="1" x14ac:dyDescent="0.25">
      <c r="A132" s="1" t="s">
        <v>129</v>
      </c>
      <c r="B132" s="104" t="s">
        <v>130</v>
      </c>
      <c r="C132" s="105" t="s">
        <v>131</v>
      </c>
      <c r="D132" s="104">
        <v>1</v>
      </c>
      <c r="E132" s="104" t="s">
        <v>123</v>
      </c>
      <c r="F132" s="106"/>
      <c r="G132" s="169">
        <f>G133</f>
        <v>1209115000</v>
      </c>
      <c r="H132" s="203" t="s">
        <v>130</v>
      </c>
      <c r="I132" s="105" t="s">
        <v>131</v>
      </c>
      <c r="J132" s="104">
        <v>1</v>
      </c>
      <c r="K132" s="104" t="s">
        <v>123</v>
      </c>
      <c r="L132" s="106"/>
      <c r="M132" s="106">
        <f ca="1">M133</f>
        <v>1685901000</v>
      </c>
      <c r="N132" s="106">
        <f ca="1">N133</f>
        <v>-377986000</v>
      </c>
      <c r="O132" s="169"/>
      <c r="P132" s="249"/>
      <c r="Q132" s="249"/>
      <c r="R132" s="104">
        <v>1</v>
      </c>
      <c r="S132" s="106"/>
      <c r="T132" s="106"/>
      <c r="U132" s="252"/>
      <c r="V132" s="249"/>
      <c r="W132" s="249"/>
      <c r="X132" s="252"/>
      <c r="Y132" s="249"/>
    </row>
    <row r="133" spans="1:25" ht="26.4" hidden="1" x14ac:dyDescent="0.25">
      <c r="A133" s="1" t="s">
        <v>132</v>
      </c>
      <c r="B133" s="80" t="s">
        <v>606</v>
      </c>
      <c r="C133" s="81" t="s">
        <v>133</v>
      </c>
      <c r="D133" s="80"/>
      <c r="E133" s="80" t="s">
        <v>554</v>
      </c>
      <c r="F133" s="82"/>
      <c r="G133" s="161">
        <f>SUM(G134,G144,G153,G165,G175,G188,G200,G210,G218)</f>
        <v>1209115000</v>
      </c>
      <c r="H133" s="195" t="s">
        <v>606</v>
      </c>
      <c r="I133" s="81" t="s">
        <v>133</v>
      </c>
      <c r="J133" s="80"/>
      <c r="K133" s="80" t="s">
        <v>554</v>
      </c>
      <c r="L133" s="82"/>
      <c r="M133" s="82">
        <f ca="1">SUM(M134,M144,M153,M165,M175,M188,M200,M210,M218,M226,M240)</f>
        <v>1685901000</v>
      </c>
      <c r="N133" s="82">
        <f ca="1">SUM(N134,N144,N153,N165,N175,N188,N200,N210,N218,N226,N240)</f>
        <v>-377986000</v>
      </c>
      <c r="O133" s="161"/>
      <c r="P133" s="249"/>
      <c r="Q133" s="249"/>
      <c r="R133" s="80"/>
      <c r="S133" s="82"/>
      <c r="T133" s="82"/>
      <c r="U133" s="252"/>
      <c r="V133" s="249"/>
      <c r="W133" s="249"/>
      <c r="X133" s="252"/>
      <c r="Y133" s="249"/>
    </row>
    <row r="134" spans="1:25" ht="13.2" hidden="1" x14ac:dyDescent="0.25">
      <c r="A134" s="1" t="s">
        <v>134</v>
      </c>
      <c r="B134" s="83" t="s">
        <v>21</v>
      </c>
      <c r="C134" s="84" t="s">
        <v>630</v>
      </c>
      <c r="D134" s="83"/>
      <c r="E134" s="83"/>
      <c r="F134" s="85"/>
      <c r="G134" s="162">
        <f>SUM(G135,G140,G142)</f>
        <v>72100000</v>
      </c>
      <c r="H134" s="196" t="s">
        <v>21</v>
      </c>
      <c r="I134" s="84" t="s">
        <v>630</v>
      </c>
      <c r="J134" s="83"/>
      <c r="K134" s="83"/>
      <c r="L134" s="85"/>
      <c r="M134" s="85">
        <f ca="1">SUM(M135,M140,M142)</f>
        <v>64100000</v>
      </c>
      <c r="N134" s="85">
        <f ca="1">SUM(N135,N140,N142)</f>
        <v>8000000</v>
      </c>
      <c r="O134" s="162"/>
      <c r="P134" s="249" t="s">
        <v>505</v>
      </c>
      <c r="Q134" s="249" t="s">
        <v>506</v>
      </c>
      <c r="R134" s="83"/>
      <c r="S134" s="85"/>
      <c r="T134" s="85"/>
      <c r="U134" s="252"/>
      <c r="V134" s="249"/>
      <c r="W134" s="249"/>
      <c r="X134" s="252"/>
      <c r="Y134" s="249"/>
    </row>
    <row r="135" spans="1:25" ht="13.2" hidden="1" x14ac:dyDescent="0.25">
      <c r="A135" s="1" t="s">
        <v>135</v>
      </c>
      <c r="B135" s="65" t="s">
        <v>523</v>
      </c>
      <c r="C135" s="66" t="s">
        <v>24</v>
      </c>
      <c r="D135" s="65"/>
      <c r="E135" s="65"/>
      <c r="F135" s="67"/>
      <c r="G135" s="156">
        <f>SUM(G136:G139)</f>
        <v>22000000</v>
      </c>
      <c r="H135" s="190" t="s">
        <v>523</v>
      </c>
      <c r="I135" s="66" t="s">
        <v>24</v>
      </c>
      <c r="J135" s="65"/>
      <c r="K135" s="65"/>
      <c r="L135" s="67"/>
      <c r="M135" s="67">
        <f ca="1">SUM(M136:M139)</f>
        <v>22000000</v>
      </c>
      <c r="N135" s="67">
        <f ca="1">SUM(N136:N139)</f>
        <v>0</v>
      </c>
      <c r="O135" s="156"/>
      <c r="P135" s="249"/>
      <c r="Q135" s="249"/>
      <c r="R135" s="65"/>
      <c r="S135" s="67"/>
      <c r="T135" s="67"/>
      <c r="U135" s="252"/>
      <c r="V135" s="249"/>
      <c r="W135" s="249"/>
      <c r="X135" s="252"/>
      <c r="Y135" s="249"/>
    </row>
    <row r="136" spans="1:25" ht="13.2" hidden="1" x14ac:dyDescent="0.25">
      <c r="A136" s="1" t="s">
        <v>136</v>
      </c>
      <c r="B136" s="68"/>
      <c r="C136" s="69" t="s">
        <v>631</v>
      </c>
      <c r="D136" s="68">
        <v>4</v>
      </c>
      <c r="E136" s="68" t="s">
        <v>120</v>
      </c>
      <c r="F136" s="70">
        <v>1500000</v>
      </c>
      <c r="G136" s="157">
        <f t="shared" ref="G136:G139" si="74">ROUNDDOWN(D136*F136,-3)</f>
        <v>6000000</v>
      </c>
      <c r="H136" s="191"/>
      <c r="I136" s="69" t="s">
        <v>631</v>
      </c>
      <c r="J136" s="68" cm="1">
        <f t="array" aca="1" ref="J136" ca="1">INDIRECT($J$5&amp;ROW())</f>
        <v>4</v>
      </c>
      <c r="K136" s="68" t="s">
        <v>120</v>
      </c>
      <c r="L136" s="70" cm="1">
        <f t="array" aca="1" ref="L136" ca="1">INDIRECT($L$5&amp;ROW())</f>
        <v>1500000</v>
      </c>
      <c r="M136" s="70">
        <f t="shared" ref="M136:M139" ca="1" si="75">ROUNDDOWN(J136*L136,-3)</f>
        <v>6000000</v>
      </c>
      <c r="N136" s="70">
        <f t="shared" ref="N136:N139" ca="1" si="76">G136-M136</f>
        <v>0</v>
      </c>
      <c r="O136" s="245" t="str">
        <f t="shared" ref="O136:O139" ca="1" si="77">IF(AND(ISBLANK(H136),N136&lt;&gt;0),"Rev","")</f>
        <v/>
      </c>
      <c r="P136" s="249"/>
      <c r="Q136" s="249"/>
      <c r="R136" s="68">
        <v>4</v>
      </c>
      <c r="S136" s="70">
        <v>1500000</v>
      </c>
      <c r="T136" s="70">
        <f t="shared" ref="T136:T139" si="78">ROUNDDOWN(R136*S136,-3)</f>
        <v>6000000</v>
      </c>
      <c r="U136" s="252">
        <v>4</v>
      </c>
      <c r="V136" s="252">
        <v>1500000</v>
      </c>
      <c r="W136" s="70">
        <f t="shared" ref="W136:W139" si="79">ROUNDDOWN(U136*V136,-3)</f>
        <v>6000000</v>
      </c>
      <c r="X136" s="252"/>
      <c r="Y136" s="249"/>
    </row>
    <row r="137" spans="1:25" ht="13.2" hidden="1" x14ac:dyDescent="0.25">
      <c r="A137" s="1" t="s">
        <v>137</v>
      </c>
      <c r="B137" s="68"/>
      <c r="C137" s="69" t="s">
        <v>563</v>
      </c>
      <c r="D137" s="68">
        <v>4</v>
      </c>
      <c r="E137" s="68" t="s">
        <v>120</v>
      </c>
      <c r="F137" s="70">
        <v>1500000</v>
      </c>
      <c r="G137" s="157">
        <f t="shared" si="74"/>
        <v>6000000</v>
      </c>
      <c r="H137" s="191"/>
      <c r="I137" s="69" t="s">
        <v>563</v>
      </c>
      <c r="J137" s="68" cm="1">
        <f t="array" aca="1" ref="J137" ca="1">INDIRECT($J$5&amp;ROW())</f>
        <v>4</v>
      </c>
      <c r="K137" s="68" t="s">
        <v>120</v>
      </c>
      <c r="L137" s="70" cm="1">
        <f t="array" aca="1" ref="L137" ca="1">INDIRECT($L$5&amp;ROW())</f>
        <v>1500000</v>
      </c>
      <c r="M137" s="70">
        <f t="shared" ca="1" si="75"/>
        <v>6000000</v>
      </c>
      <c r="N137" s="70">
        <f t="shared" ca="1" si="76"/>
        <v>0</v>
      </c>
      <c r="O137" s="245" t="str">
        <f t="shared" ca="1" si="77"/>
        <v/>
      </c>
      <c r="P137" s="249"/>
      <c r="Q137" s="249"/>
      <c r="R137" s="68">
        <v>4</v>
      </c>
      <c r="S137" s="70">
        <v>1500000</v>
      </c>
      <c r="T137" s="70">
        <f t="shared" si="78"/>
        <v>6000000</v>
      </c>
      <c r="U137" s="252">
        <v>4</v>
      </c>
      <c r="V137" s="252">
        <v>1500000</v>
      </c>
      <c r="W137" s="70">
        <f t="shared" si="79"/>
        <v>6000000</v>
      </c>
      <c r="X137" s="252"/>
      <c r="Y137" s="249"/>
    </row>
    <row r="138" spans="1:25" ht="13.2" hidden="1" x14ac:dyDescent="0.25">
      <c r="A138" s="1" t="s">
        <v>138</v>
      </c>
      <c r="B138" s="68"/>
      <c r="C138" s="69" t="s">
        <v>564</v>
      </c>
      <c r="D138" s="68">
        <v>4</v>
      </c>
      <c r="E138" s="68" t="s">
        <v>120</v>
      </c>
      <c r="F138" s="70">
        <v>1000000</v>
      </c>
      <c r="G138" s="157">
        <f t="shared" si="74"/>
        <v>4000000</v>
      </c>
      <c r="H138" s="191"/>
      <c r="I138" s="69" t="s">
        <v>564</v>
      </c>
      <c r="J138" s="68" cm="1">
        <f t="array" aca="1" ref="J138" ca="1">INDIRECT($J$5&amp;ROW())</f>
        <v>4</v>
      </c>
      <c r="K138" s="68" t="s">
        <v>120</v>
      </c>
      <c r="L138" s="70" cm="1">
        <f t="array" aca="1" ref="L138" ca="1">INDIRECT($L$5&amp;ROW())</f>
        <v>1000000</v>
      </c>
      <c r="M138" s="70">
        <f t="shared" ca="1" si="75"/>
        <v>4000000</v>
      </c>
      <c r="N138" s="70">
        <f t="shared" ca="1" si="76"/>
        <v>0</v>
      </c>
      <c r="O138" s="245" t="str">
        <f t="shared" ca="1" si="77"/>
        <v/>
      </c>
      <c r="P138" s="249"/>
      <c r="Q138" s="249"/>
      <c r="R138" s="68">
        <v>4</v>
      </c>
      <c r="S138" s="70">
        <v>1000000</v>
      </c>
      <c r="T138" s="70">
        <f t="shared" si="78"/>
        <v>4000000</v>
      </c>
      <c r="U138" s="252">
        <v>4</v>
      </c>
      <c r="V138" s="252">
        <v>1000000</v>
      </c>
      <c r="W138" s="70">
        <f t="shared" si="79"/>
        <v>4000000</v>
      </c>
      <c r="X138" s="252"/>
      <c r="Y138" s="249"/>
    </row>
    <row r="139" spans="1:25" ht="13.2" x14ac:dyDescent="0.25">
      <c r="A139" s="1" t="s">
        <v>632</v>
      </c>
      <c r="B139" s="68"/>
      <c r="C139" s="69" t="s">
        <v>633</v>
      </c>
      <c r="D139" s="68">
        <v>12</v>
      </c>
      <c r="E139" s="68" t="s">
        <v>634</v>
      </c>
      <c r="F139" s="70">
        <v>500000</v>
      </c>
      <c r="G139" s="157">
        <f t="shared" si="74"/>
        <v>6000000</v>
      </c>
      <c r="H139" s="191"/>
      <c r="I139" s="69" t="s">
        <v>633</v>
      </c>
      <c r="J139" s="259" cm="1">
        <f t="array" aca="1" ref="J139" ca="1">INDIRECT($J$5&amp;ROW())</f>
        <v>12</v>
      </c>
      <c r="K139" s="68" t="s">
        <v>634</v>
      </c>
      <c r="L139" s="70" cm="1">
        <f t="array" aca="1" ref="L139" ca="1">INDIRECT($L$5&amp;ROW())</f>
        <v>500000</v>
      </c>
      <c r="M139" s="70">
        <f t="shared" ca="1" si="75"/>
        <v>6000000</v>
      </c>
      <c r="N139" s="70">
        <f t="shared" ca="1" si="76"/>
        <v>0</v>
      </c>
      <c r="O139" s="245" t="str">
        <f t="shared" ca="1" si="77"/>
        <v/>
      </c>
      <c r="P139" s="249"/>
      <c r="Q139" s="249"/>
      <c r="R139" s="68">
        <v>12</v>
      </c>
      <c r="S139" s="70">
        <v>500000</v>
      </c>
      <c r="T139" s="70">
        <f t="shared" si="78"/>
        <v>6000000</v>
      </c>
      <c r="U139" s="252">
        <v>4</v>
      </c>
      <c r="V139" s="252">
        <v>500000</v>
      </c>
      <c r="W139" s="70">
        <f t="shared" si="79"/>
        <v>2000000</v>
      </c>
      <c r="X139" s="252"/>
      <c r="Y139" s="249"/>
    </row>
    <row r="140" spans="1:25" ht="13.2" hidden="1" x14ac:dyDescent="0.25">
      <c r="A140" s="1" t="s">
        <v>139</v>
      </c>
      <c r="B140" s="77" t="s">
        <v>525</v>
      </c>
      <c r="C140" s="78" t="s">
        <v>35</v>
      </c>
      <c r="D140" s="77"/>
      <c r="E140" s="77"/>
      <c r="F140" s="79"/>
      <c r="G140" s="160">
        <f>G141</f>
        <v>48000000</v>
      </c>
      <c r="H140" s="194" t="s">
        <v>525</v>
      </c>
      <c r="I140" s="78" t="s">
        <v>35</v>
      </c>
      <c r="J140" s="77"/>
      <c r="K140" s="77"/>
      <c r="L140" s="79"/>
      <c r="M140" s="79">
        <f ca="1">M141</f>
        <v>40000000</v>
      </c>
      <c r="N140" s="79">
        <f ca="1">N141</f>
        <v>8000000</v>
      </c>
      <c r="O140" s="160"/>
      <c r="P140" s="249"/>
      <c r="Q140" s="249"/>
      <c r="R140" s="77"/>
      <c r="S140" s="79"/>
      <c r="T140" s="79"/>
      <c r="U140" s="252"/>
      <c r="V140" s="249"/>
      <c r="W140" s="249"/>
      <c r="X140" s="252"/>
      <c r="Y140" s="249"/>
    </row>
    <row r="141" spans="1:25" ht="13.2" hidden="1" x14ac:dyDescent="0.25">
      <c r="A141" s="1" t="s">
        <v>140</v>
      </c>
      <c r="B141" s="68"/>
      <c r="C141" s="69" t="s">
        <v>635</v>
      </c>
      <c r="D141" s="68">
        <v>12</v>
      </c>
      <c r="E141" s="68" t="s">
        <v>26</v>
      </c>
      <c r="F141" s="70">
        <v>4000000</v>
      </c>
      <c r="G141" s="157">
        <f>ROUNDDOWN(D141*F141,-3)</f>
        <v>48000000</v>
      </c>
      <c r="H141" s="191"/>
      <c r="I141" s="69" t="s">
        <v>635</v>
      </c>
      <c r="J141" s="68" cm="1">
        <f t="array" aca="1" ref="J141" ca="1">INDIRECT($J$5&amp;ROW())</f>
        <v>10</v>
      </c>
      <c r="K141" s="68" t="s">
        <v>26</v>
      </c>
      <c r="L141" s="70" cm="1">
        <f t="array" aca="1" ref="L141" ca="1">INDIRECT($L$5&amp;ROW())</f>
        <v>4000000</v>
      </c>
      <c r="M141" s="70">
        <f ca="1">ROUNDDOWN(J141*L141,-3)</f>
        <v>40000000</v>
      </c>
      <c r="N141" s="70">
        <f ca="1">G141-M141</f>
        <v>8000000</v>
      </c>
      <c r="O141" s="258" t="str">
        <f ca="1">IF(AND(ISBLANK(H141),N141&lt;&gt;0),"Rev","")</f>
        <v>Rev</v>
      </c>
      <c r="P141" s="249"/>
      <c r="Q141" s="249"/>
      <c r="R141" s="68">
        <v>10</v>
      </c>
      <c r="S141" s="70">
        <v>4000000</v>
      </c>
      <c r="T141" s="70">
        <f>ROUNDDOWN(R141*S141,-3)</f>
        <v>40000000</v>
      </c>
      <c r="U141" s="252">
        <v>10</v>
      </c>
      <c r="V141" s="252">
        <v>4000000</v>
      </c>
      <c r="W141" s="70">
        <f>ROUNDDOWN(U141*V141,-3)</f>
        <v>40000000</v>
      </c>
      <c r="X141" s="252"/>
      <c r="Y141" s="249"/>
    </row>
    <row r="142" spans="1:25" ht="13.2" hidden="1" x14ac:dyDescent="0.25">
      <c r="A142" s="1" t="s">
        <v>141</v>
      </c>
      <c r="B142" s="71" t="s">
        <v>583</v>
      </c>
      <c r="C142" s="72" t="s">
        <v>80</v>
      </c>
      <c r="D142" s="71"/>
      <c r="E142" s="71"/>
      <c r="F142" s="73"/>
      <c r="G142" s="158">
        <f>G143</f>
        <v>2100000</v>
      </c>
      <c r="H142" s="192" t="s">
        <v>583</v>
      </c>
      <c r="I142" s="72" t="s">
        <v>80</v>
      </c>
      <c r="J142" s="71"/>
      <c r="K142" s="71"/>
      <c r="L142" s="73"/>
      <c r="M142" s="73">
        <f ca="1">M143</f>
        <v>2100000</v>
      </c>
      <c r="N142" s="73">
        <f ca="1">N143</f>
        <v>0</v>
      </c>
      <c r="O142" s="158"/>
      <c r="P142" s="249"/>
      <c r="Q142" s="249"/>
      <c r="R142" s="71"/>
      <c r="S142" s="73"/>
      <c r="T142" s="73"/>
      <c r="U142" s="252"/>
      <c r="V142" s="249"/>
      <c r="W142" s="249"/>
      <c r="X142" s="252"/>
      <c r="Y142" s="249"/>
    </row>
    <row r="143" spans="1:25" ht="13.2" hidden="1" x14ac:dyDescent="0.25">
      <c r="A143" s="1" t="s">
        <v>142</v>
      </c>
      <c r="B143" s="68"/>
      <c r="C143" s="69" t="s">
        <v>636</v>
      </c>
      <c r="D143" s="68">
        <v>14</v>
      </c>
      <c r="E143" s="68" t="s">
        <v>26</v>
      </c>
      <c r="F143" s="70">
        <v>150000</v>
      </c>
      <c r="G143" s="157">
        <f>ROUNDDOWN(D143*F143,-3)</f>
        <v>2100000</v>
      </c>
      <c r="H143" s="191"/>
      <c r="I143" s="69" t="s">
        <v>636</v>
      </c>
      <c r="J143" s="68" cm="1">
        <f t="array" aca="1" ref="J143" ca="1">INDIRECT($J$5&amp;ROW())</f>
        <v>14</v>
      </c>
      <c r="K143" s="68" t="s">
        <v>26</v>
      </c>
      <c r="L143" s="70" cm="1">
        <f t="array" aca="1" ref="L143" ca="1">INDIRECT($L$5&amp;ROW())</f>
        <v>150000</v>
      </c>
      <c r="M143" s="70">
        <f ca="1">ROUNDDOWN(J143*L143,-3)</f>
        <v>2100000</v>
      </c>
      <c r="N143" s="70">
        <f ca="1">G143-M143</f>
        <v>0</v>
      </c>
      <c r="O143" s="245" t="str">
        <f ca="1">IF(AND(ISBLANK(H143),N143&lt;&gt;0),"Rev","")</f>
        <v/>
      </c>
      <c r="P143" s="249"/>
      <c r="Q143" s="249"/>
      <c r="R143" s="68">
        <v>14</v>
      </c>
      <c r="S143" s="70">
        <v>150000</v>
      </c>
      <c r="T143" s="70">
        <f>ROUNDDOWN(R143*S143,-3)</f>
        <v>2100000</v>
      </c>
      <c r="U143" s="252">
        <v>14</v>
      </c>
      <c r="V143" s="252">
        <v>150000</v>
      </c>
      <c r="W143" s="70">
        <f>ROUNDDOWN(U143*V143,-3)</f>
        <v>2100000</v>
      </c>
      <c r="X143" s="252"/>
      <c r="Y143" s="249"/>
    </row>
    <row r="144" spans="1:25" ht="13.2" hidden="1" x14ac:dyDescent="0.25">
      <c r="A144" s="1" t="s">
        <v>143</v>
      </c>
      <c r="B144" s="119" t="s">
        <v>38</v>
      </c>
      <c r="C144" s="120" t="s">
        <v>637</v>
      </c>
      <c r="D144" s="119"/>
      <c r="E144" s="119"/>
      <c r="F144" s="121"/>
      <c r="G144" s="174">
        <f>SUM(G145,G148,G150)</f>
        <v>572300000</v>
      </c>
      <c r="H144" s="208" t="s">
        <v>38</v>
      </c>
      <c r="I144" s="120" t="s">
        <v>637</v>
      </c>
      <c r="J144" s="119"/>
      <c r="K144" s="119"/>
      <c r="L144" s="121"/>
      <c r="M144" s="121">
        <f ca="1">SUM(M145,M148,M150)</f>
        <v>572300000</v>
      </c>
      <c r="N144" s="121">
        <f ca="1">SUM(N145,N148,N150)</f>
        <v>0</v>
      </c>
      <c r="O144" s="174"/>
      <c r="P144" s="249" t="s">
        <v>505</v>
      </c>
      <c r="Q144" s="249" t="s">
        <v>506</v>
      </c>
      <c r="R144" s="119"/>
      <c r="S144" s="121"/>
      <c r="T144" s="121"/>
      <c r="U144" s="252"/>
      <c r="V144" s="249"/>
      <c r="W144" s="249"/>
      <c r="X144" s="252"/>
      <c r="Y144" s="249"/>
    </row>
    <row r="145" spans="1:25" ht="13.2" hidden="1" x14ac:dyDescent="0.25">
      <c r="A145" s="1" t="s">
        <v>144</v>
      </c>
      <c r="B145" s="77" t="s">
        <v>523</v>
      </c>
      <c r="C145" s="78" t="s">
        <v>24</v>
      </c>
      <c r="D145" s="77"/>
      <c r="E145" s="77"/>
      <c r="F145" s="79"/>
      <c r="G145" s="160">
        <f>SUM(G146:G147)</f>
        <v>10000000</v>
      </c>
      <c r="H145" s="194" t="s">
        <v>523</v>
      </c>
      <c r="I145" s="78" t="s">
        <v>24</v>
      </c>
      <c r="J145" s="77"/>
      <c r="K145" s="77"/>
      <c r="L145" s="79"/>
      <c r="M145" s="79">
        <f ca="1">SUM(M146:M147)</f>
        <v>10000000</v>
      </c>
      <c r="N145" s="79">
        <f ca="1">SUM(N146:N147)</f>
        <v>0</v>
      </c>
      <c r="O145" s="160"/>
      <c r="P145" s="249"/>
      <c r="Q145" s="249"/>
      <c r="R145" s="77"/>
      <c r="S145" s="79"/>
      <c r="T145" s="79"/>
      <c r="U145" s="252"/>
      <c r="V145" s="249"/>
      <c r="W145" s="249"/>
      <c r="X145" s="252"/>
      <c r="Y145" s="249"/>
    </row>
    <row r="146" spans="1:25" ht="13.2" x14ac:dyDescent="0.25">
      <c r="A146" s="1" t="s">
        <v>145</v>
      </c>
      <c r="B146" s="68"/>
      <c r="C146" s="69" t="s">
        <v>638</v>
      </c>
      <c r="D146" s="68">
        <v>4</v>
      </c>
      <c r="E146" s="68" t="s">
        <v>120</v>
      </c>
      <c r="F146" s="70">
        <v>1500000</v>
      </c>
      <c r="G146" s="157">
        <f t="shared" ref="G146:G147" si="80">ROUNDDOWN(D146*F146,-3)</f>
        <v>6000000</v>
      </c>
      <c r="H146" s="191"/>
      <c r="I146" s="69" t="s">
        <v>638</v>
      </c>
      <c r="J146" s="259" cm="1">
        <f t="array" aca="1" ref="J146" ca="1">INDIRECT($J$5&amp;ROW())</f>
        <v>4</v>
      </c>
      <c r="K146" s="68" t="s">
        <v>120</v>
      </c>
      <c r="L146" s="70" cm="1">
        <f t="array" aca="1" ref="L146" ca="1">INDIRECT($L$5&amp;ROW())</f>
        <v>1500000</v>
      </c>
      <c r="M146" s="70">
        <f t="shared" ref="M146:M147" ca="1" si="81">ROUNDDOWN(J146*L146,-3)</f>
        <v>6000000</v>
      </c>
      <c r="N146" s="70">
        <f t="shared" ref="N146:N147" ca="1" si="82">G146-M146</f>
        <v>0</v>
      </c>
      <c r="O146" s="245" t="str">
        <f t="shared" ref="O146:O147" ca="1" si="83">IF(AND(ISBLANK(H146),N146&lt;&gt;0),"Rev","")</f>
        <v/>
      </c>
      <c r="P146" s="249"/>
      <c r="Q146" s="249"/>
      <c r="R146" s="68">
        <v>4</v>
      </c>
      <c r="S146" s="70">
        <v>1500000</v>
      </c>
      <c r="T146" s="70">
        <f t="shared" ref="T146:T147" si="84">ROUNDDOWN(R146*S146,-3)</f>
        <v>6000000</v>
      </c>
      <c r="U146" s="252">
        <v>0</v>
      </c>
      <c r="V146" s="252">
        <v>1500000</v>
      </c>
      <c r="W146" s="70">
        <f t="shared" ref="W146:W147" si="85">ROUNDDOWN(U146*V146,-3)</f>
        <v>0</v>
      </c>
      <c r="X146" s="252"/>
      <c r="Y146" s="249"/>
    </row>
    <row r="147" spans="1:25" ht="13.2" x14ac:dyDescent="0.25">
      <c r="A147" s="1" t="s">
        <v>146</v>
      </c>
      <c r="B147" s="68"/>
      <c r="C147" s="69" t="s">
        <v>639</v>
      </c>
      <c r="D147" s="68">
        <v>4</v>
      </c>
      <c r="E147" s="68" t="s">
        <v>120</v>
      </c>
      <c r="F147" s="70">
        <v>1000000</v>
      </c>
      <c r="G147" s="157">
        <f t="shared" si="80"/>
        <v>4000000</v>
      </c>
      <c r="H147" s="191"/>
      <c r="I147" s="69" t="s">
        <v>639</v>
      </c>
      <c r="J147" s="259" cm="1">
        <f t="array" aca="1" ref="J147" ca="1">INDIRECT($J$5&amp;ROW())</f>
        <v>4</v>
      </c>
      <c r="K147" s="68" t="s">
        <v>120</v>
      </c>
      <c r="L147" s="70" cm="1">
        <f t="array" aca="1" ref="L147" ca="1">INDIRECT($L$5&amp;ROW())</f>
        <v>1000000</v>
      </c>
      <c r="M147" s="70">
        <f t="shared" ca="1" si="81"/>
        <v>4000000</v>
      </c>
      <c r="N147" s="70">
        <f t="shared" ca="1" si="82"/>
        <v>0</v>
      </c>
      <c r="O147" s="245" t="str">
        <f t="shared" ca="1" si="83"/>
        <v/>
      </c>
      <c r="P147" s="249"/>
      <c r="Q147" s="249"/>
      <c r="R147" s="68">
        <v>4</v>
      </c>
      <c r="S147" s="70">
        <v>1000000</v>
      </c>
      <c r="T147" s="70">
        <f t="shared" si="84"/>
        <v>4000000</v>
      </c>
      <c r="U147" s="252">
        <v>0</v>
      </c>
      <c r="V147" s="252">
        <v>1000000</v>
      </c>
      <c r="W147" s="70">
        <f t="shared" si="85"/>
        <v>0</v>
      </c>
      <c r="X147" s="252"/>
      <c r="Y147" s="249"/>
    </row>
    <row r="148" spans="1:25" ht="13.2" hidden="1" x14ac:dyDescent="0.25">
      <c r="A148" s="1" t="s">
        <v>640</v>
      </c>
      <c r="B148" s="71" t="s">
        <v>524</v>
      </c>
      <c r="C148" s="72" t="s">
        <v>73</v>
      </c>
      <c r="D148" s="71"/>
      <c r="E148" s="71"/>
      <c r="F148" s="73"/>
      <c r="G148" s="158">
        <f>G149</f>
        <v>7800000</v>
      </c>
      <c r="H148" s="192" t="s">
        <v>524</v>
      </c>
      <c r="I148" s="72" t="s">
        <v>73</v>
      </c>
      <c r="J148" s="71"/>
      <c r="K148" s="71"/>
      <c r="L148" s="73"/>
      <c r="M148" s="73">
        <f ca="1">M149</f>
        <v>7800000</v>
      </c>
      <c r="N148" s="73">
        <f ca="1">N149</f>
        <v>0</v>
      </c>
      <c r="O148" s="158"/>
      <c r="P148" s="249"/>
      <c r="Q148" s="249"/>
      <c r="R148" s="71"/>
      <c r="S148" s="73"/>
      <c r="T148" s="73"/>
      <c r="U148" s="252"/>
      <c r="V148" s="249"/>
      <c r="W148" s="249"/>
      <c r="X148" s="252"/>
      <c r="Y148" s="249"/>
    </row>
    <row r="149" spans="1:25" ht="13.2" hidden="1" x14ac:dyDescent="0.25">
      <c r="A149" s="1" t="s">
        <v>641</v>
      </c>
      <c r="B149" s="68"/>
      <c r="C149" s="69" t="s">
        <v>622</v>
      </c>
      <c r="D149" s="68">
        <v>12</v>
      </c>
      <c r="E149" s="68" t="s">
        <v>120</v>
      </c>
      <c r="F149" s="70">
        <v>650000</v>
      </c>
      <c r="G149" s="157">
        <f>ROUNDDOWN(D149*F149,-3)</f>
        <v>7800000</v>
      </c>
      <c r="H149" s="191"/>
      <c r="I149" s="69" t="s">
        <v>963</v>
      </c>
      <c r="J149" s="68" cm="1">
        <f t="array" aca="1" ref="J149" ca="1">INDIRECT($J$5&amp;ROW())</f>
        <v>2</v>
      </c>
      <c r="K149" s="68" t="s">
        <v>120</v>
      </c>
      <c r="L149" s="70" cm="1">
        <f t="array" aca="1" ref="L149" ca="1">INDIRECT($L$5&amp;ROW())</f>
        <v>3900000</v>
      </c>
      <c r="M149" s="70">
        <f ca="1">ROUNDDOWN(J149*L149,-3)</f>
        <v>7800000</v>
      </c>
      <c r="N149" s="70">
        <f ca="1">G149-M149</f>
        <v>0</v>
      </c>
      <c r="O149" s="245" t="str">
        <f ca="1">IF(AND(ISBLANK(H149),N149&lt;&gt;0),"Rev","")</f>
        <v/>
      </c>
      <c r="P149" s="249"/>
      <c r="Q149" s="249"/>
      <c r="R149" s="68">
        <v>2</v>
      </c>
      <c r="S149" s="70">
        <v>3900000</v>
      </c>
      <c r="T149" s="70">
        <f>ROUNDDOWN(R149*S149,-3)</f>
        <v>7800000</v>
      </c>
      <c r="U149" s="252">
        <v>2</v>
      </c>
      <c r="V149" s="252">
        <v>3900000</v>
      </c>
      <c r="W149" s="70">
        <f>ROUNDDOWN(U149*V149,-3)</f>
        <v>7800000</v>
      </c>
      <c r="X149" s="252"/>
      <c r="Y149" s="249"/>
    </row>
    <row r="150" spans="1:25" ht="13.2" hidden="1" x14ac:dyDescent="0.25">
      <c r="A150" s="1" t="s">
        <v>148</v>
      </c>
      <c r="B150" s="65" t="s">
        <v>525</v>
      </c>
      <c r="C150" s="66" t="s">
        <v>35</v>
      </c>
      <c r="D150" s="65"/>
      <c r="E150" s="65"/>
      <c r="F150" s="67"/>
      <c r="G150" s="156">
        <f>SUM(G151:G152)</f>
        <v>554500000</v>
      </c>
      <c r="H150" s="190" t="s">
        <v>525</v>
      </c>
      <c r="I150" s="66" t="s">
        <v>35</v>
      </c>
      <c r="J150" s="65"/>
      <c r="K150" s="65"/>
      <c r="L150" s="67"/>
      <c r="M150" s="67">
        <f ca="1">SUM(M151:M152)</f>
        <v>554500000</v>
      </c>
      <c r="N150" s="67">
        <f ca="1">SUM(N151:N152)</f>
        <v>0</v>
      </c>
      <c r="O150" s="156"/>
      <c r="P150" s="249"/>
      <c r="Q150" s="249"/>
      <c r="R150" s="65"/>
      <c r="S150" s="67"/>
      <c r="T150" s="67"/>
      <c r="U150" s="252"/>
      <c r="V150" s="249"/>
      <c r="W150" s="249"/>
      <c r="X150" s="252"/>
      <c r="Y150" s="249"/>
    </row>
    <row r="151" spans="1:25" ht="13.2" hidden="1" x14ac:dyDescent="0.25">
      <c r="A151" s="1" t="s">
        <v>149</v>
      </c>
      <c r="B151" s="68"/>
      <c r="C151" s="69" t="s">
        <v>642</v>
      </c>
      <c r="D151" s="68">
        <v>55</v>
      </c>
      <c r="E151" s="68" t="s">
        <v>26</v>
      </c>
      <c r="F151" s="70">
        <v>6075000</v>
      </c>
      <c r="G151" s="157">
        <f t="shared" ref="G151:G152" si="86">ROUNDDOWN(D151*F151,-3)</f>
        <v>334125000</v>
      </c>
      <c r="H151" s="191"/>
      <c r="I151" s="69" t="s">
        <v>964</v>
      </c>
      <c r="J151" s="68" cm="1">
        <f t="array" aca="1" ref="J151" ca="1">INDIRECT($J$5&amp;ROW())</f>
        <v>50</v>
      </c>
      <c r="K151" s="68" t="s">
        <v>26</v>
      </c>
      <c r="L151" s="70" cm="1">
        <f t="array" aca="1" ref="L151" ca="1">INDIRECT($L$5&amp;ROW())</f>
        <v>7100000</v>
      </c>
      <c r="M151" s="70">
        <f t="shared" ref="M151:M152" ca="1" si="87">ROUNDDOWN(J151*L151,-3)</f>
        <v>355000000</v>
      </c>
      <c r="N151" s="70">
        <f t="shared" ref="N151:N152" ca="1" si="88">G151-M151</f>
        <v>-20875000</v>
      </c>
      <c r="O151" s="258" t="str">
        <f t="shared" ref="O151:O152" ca="1" si="89">IF(AND(ISBLANK(H151),N151&lt;&gt;0),"Rev","")</f>
        <v>Rev</v>
      </c>
      <c r="P151" s="249"/>
      <c r="Q151" s="249"/>
      <c r="R151" s="68">
        <v>50</v>
      </c>
      <c r="S151" s="70">
        <v>7100000</v>
      </c>
      <c r="T151" s="70">
        <f t="shared" ref="T151:T152" si="90">ROUNDDOWN(R151*S151,-3)</f>
        <v>355000000</v>
      </c>
      <c r="U151" s="252">
        <v>50</v>
      </c>
      <c r="V151" s="252">
        <v>7100000</v>
      </c>
      <c r="W151" s="70">
        <f t="shared" ref="W151:W152" si="91">ROUNDDOWN(U151*V151,-3)</f>
        <v>355000000</v>
      </c>
      <c r="X151" s="252"/>
      <c r="Y151" s="249"/>
    </row>
    <row r="152" spans="1:25" ht="26.4" hidden="1" x14ac:dyDescent="0.25">
      <c r="A152" s="1" t="s">
        <v>150</v>
      </c>
      <c r="B152" s="68"/>
      <c r="C152" s="69" t="s">
        <v>643</v>
      </c>
      <c r="D152" s="68">
        <v>36</v>
      </c>
      <c r="E152" s="68" t="s">
        <v>26</v>
      </c>
      <c r="F152" s="70">
        <v>6121528</v>
      </c>
      <c r="G152" s="157">
        <f t="shared" si="86"/>
        <v>220375000</v>
      </c>
      <c r="H152" s="191"/>
      <c r="I152" s="69" t="s">
        <v>965</v>
      </c>
      <c r="J152" s="68" cm="1">
        <f t="array" aca="1" ref="J152" ca="1">INDIRECT($J$5&amp;ROW())</f>
        <v>30</v>
      </c>
      <c r="K152" s="68" t="s">
        <v>26</v>
      </c>
      <c r="L152" s="70" cm="1">
        <f t="array" aca="1" ref="L152" ca="1">INDIRECT($L$5&amp;ROW())</f>
        <v>6650000</v>
      </c>
      <c r="M152" s="70">
        <f t="shared" ca="1" si="87"/>
        <v>199500000</v>
      </c>
      <c r="N152" s="70">
        <f t="shared" ca="1" si="88"/>
        <v>20875000</v>
      </c>
      <c r="O152" s="258" t="str">
        <f t="shared" ca="1" si="89"/>
        <v>Rev</v>
      </c>
      <c r="P152" s="249"/>
      <c r="Q152" s="249"/>
      <c r="R152" s="68">
        <v>30</v>
      </c>
      <c r="S152" s="70">
        <v>6650000</v>
      </c>
      <c r="T152" s="70">
        <f t="shared" si="90"/>
        <v>199500000</v>
      </c>
      <c r="U152" s="252">
        <v>30</v>
      </c>
      <c r="V152" s="252">
        <v>6650000</v>
      </c>
      <c r="W152" s="70">
        <f t="shared" si="91"/>
        <v>199500000</v>
      </c>
      <c r="X152" s="252"/>
      <c r="Y152" s="249"/>
    </row>
    <row r="153" spans="1:25" ht="26.4" hidden="1" x14ac:dyDescent="0.25">
      <c r="A153" s="1" t="s">
        <v>151</v>
      </c>
      <c r="B153" s="83" t="s">
        <v>91</v>
      </c>
      <c r="C153" s="84" t="s">
        <v>152</v>
      </c>
      <c r="D153" s="83"/>
      <c r="E153" s="83"/>
      <c r="F153" s="85"/>
      <c r="G153" s="162">
        <f>SUM(G154,G159,G161,G163)</f>
        <v>78000000</v>
      </c>
      <c r="H153" s="196" t="s">
        <v>91</v>
      </c>
      <c r="I153" s="84" t="s">
        <v>152</v>
      </c>
      <c r="J153" s="83"/>
      <c r="K153" s="83"/>
      <c r="L153" s="85"/>
      <c r="M153" s="85">
        <f ca="1">SUM(M154,M159,M161,M163)</f>
        <v>81200000</v>
      </c>
      <c r="N153" s="85">
        <f ca="1">SUM(N154,N159,N161,N163)</f>
        <v>-3200000</v>
      </c>
      <c r="O153" s="162"/>
      <c r="P153" s="249" t="s">
        <v>505</v>
      </c>
      <c r="Q153" s="249" t="s">
        <v>506</v>
      </c>
      <c r="R153" s="83"/>
      <c r="S153" s="85"/>
      <c r="T153" s="85"/>
      <c r="U153" s="252"/>
      <c r="V153" s="249"/>
      <c r="W153" s="249"/>
      <c r="X153" s="252"/>
      <c r="Y153" s="249"/>
    </row>
    <row r="154" spans="1:25" ht="13.2" hidden="1" x14ac:dyDescent="0.25">
      <c r="A154" s="1" t="s">
        <v>153</v>
      </c>
      <c r="B154" s="77" t="s">
        <v>523</v>
      </c>
      <c r="C154" s="78" t="s">
        <v>24</v>
      </c>
      <c r="D154" s="77"/>
      <c r="E154" s="77"/>
      <c r="F154" s="79"/>
      <c r="G154" s="160">
        <f>SUM(G155:G158)</f>
        <v>34000000</v>
      </c>
      <c r="H154" s="194" t="s">
        <v>523</v>
      </c>
      <c r="I154" s="78" t="s">
        <v>24</v>
      </c>
      <c r="J154" s="77"/>
      <c r="K154" s="77"/>
      <c r="L154" s="79"/>
      <c r="M154" s="79">
        <f ca="1">SUM(M155:M158)</f>
        <v>34000000</v>
      </c>
      <c r="N154" s="79">
        <f ca="1">SUM(N155:N158)</f>
        <v>0</v>
      </c>
      <c r="O154" s="160"/>
      <c r="P154" s="249"/>
      <c r="Q154" s="249"/>
      <c r="R154" s="77"/>
      <c r="S154" s="79"/>
      <c r="T154" s="79"/>
      <c r="U154" s="252"/>
      <c r="V154" s="249"/>
      <c r="W154" s="249"/>
      <c r="X154" s="252"/>
      <c r="Y154" s="249"/>
    </row>
    <row r="155" spans="1:25" ht="13.2" x14ac:dyDescent="0.25">
      <c r="A155" s="1" t="s">
        <v>154</v>
      </c>
      <c r="B155" s="68"/>
      <c r="C155" s="69" t="s">
        <v>631</v>
      </c>
      <c r="D155" s="68">
        <v>8</v>
      </c>
      <c r="E155" s="68" t="s">
        <v>120</v>
      </c>
      <c r="F155" s="70">
        <v>1000000</v>
      </c>
      <c r="G155" s="157">
        <f t="shared" ref="G155:G158" si="92">ROUNDDOWN(D155*F155,-3)</f>
        <v>8000000</v>
      </c>
      <c r="H155" s="191"/>
      <c r="I155" s="69" t="s">
        <v>631</v>
      </c>
      <c r="J155" s="259" cm="1">
        <f t="array" aca="1" ref="J155" ca="1">INDIRECT($J$5&amp;ROW())</f>
        <v>8</v>
      </c>
      <c r="K155" s="68" t="s">
        <v>120</v>
      </c>
      <c r="L155" s="70" cm="1">
        <f t="array" aca="1" ref="L155" ca="1">INDIRECT($L$5&amp;ROW())</f>
        <v>1000000</v>
      </c>
      <c r="M155" s="70">
        <f t="shared" ref="M155:M158" ca="1" si="93">ROUNDDOWN(J155*L155,-3)</f>
        <v>8000000</v>
      </c>
      <c r="N155" s="70">
        <f t="shared" ref="N155:N158" ca="1" si="94">G155-M155</f>
        <v>0</v>
      </c>
      <c r="O155" s="245" t="str">
        <f t="shared" ref="O155:O158" ca="1" si="95">IF(AND(ISBLANK(H155),N155&lt;&gt;0),"Rev","")</f>
        <v/>
      </c>
      <c r="P155" s="249"/>
      <c r="Q155" s="249"/>
      <c r="R155" s="68">
        <v>8</v>
      </c>
      <c r="S155" s="70">
        <v>1000000</v>
      </c>
      <c r="T155" s="70">
        <f t="shared" ref="T155:T158" si="96">ROUNDDOWN(R155*S155,-3)</f>
        <v>8000000</v>
      </c>
      <c r="U155" s="252">
        <v>6</v>
      </c>
      <c r="V155" s="252">
        <v>1000000</v>
      </c>
      <c r="W155" s="70">
        <f t="shared" ref="W155:W158" si="97">ROUNDDOWN(U155*V155,-3)</f>
        <v>6000000</v>
      </c>
      <c r="X155" s="252"/>
      <c r="Y155" s="249"/>
    </row>
    <row r="156" spans="1:25" ht="13.2" x14ac:dyDescent="0.25">
      <c r="A156" s="1" t="s">
        <v>155</v>
      </c>
      <c r="B156" s="68"/>
      <c r="C156" s="69" t="s">
        <v>563</v>
      </c>
      <c r="D156" s="68">
        <v>8</v>
      </c>
      <c r="E156" s="68" t="s">
        <v>120</v>
      </c>
      <c r="F156" s="70">
        <v>1500000</v>
      </c>
      <c r="G156" s="157">
        <f t="shared" si="92"/>
        <v>12000000</v>
      </c>
      <c r="H156" s="191"/>
      <c r="I156" s="69" t="s">
        <v>563</v>
      </c>
      <c r="J156" s="259" cm="1">
        <f t="array" aca="1" ref="J156" ca="1">INDIRECT($J$5&amp;ROW())</f>
        <v>8</v>
      </c>
      <c r="K156" s="68" t="s">
        <v>120</v>
      </c>
      <c r="L156" s="70" cm="1">
        <f t="array" aca="1" ref="L156" ca="1">INDIRECT($L$5&amp;ROW())</f>
        <v>1500000</v>
      </c>
      <c r="M156" s="70">
        <f t="shared" ca="1" si="93"/>
        <v>12000000</v>
      </c>
      <c r="N156" s="70">
        <f t="shared" ca="1" si="94"/>
        <v>0</v>
      </c>
      <c r="O156" s="245" t="str">
        <f t="shared" ca="1" si="95"/>
        <v/>
      </c>
      <c r="P156" s="249"/>
      <c r="Q156" s="249"/>
      <c r="R156" s="68">
        <v>8</v>
      </c>
      <c r="S156" s="70">
        <v>1500000</v>
      </c>
      <c r="T156" s="70">
        <f t="shared" si="96"/>
        <v>12000000</v>
      </c>
      <c r="U156" s="252">
        <v>6</v>
      </c>
      <c r="V156" s="252">
        <v>1500000</v>
      </c>
      <c r="W156" s="70">
        <f t="shared" si="97"/>
        <v>9000000</v>
      </c>
      <c r="X156" s="252"/>
      <c r="Y156" s="249"/>
    </row>
    <row r="157" spans="1:25" ht="13.2" x14ac:dyDescent="0.25">
      <c r="A157" s="1" t="s">
        <v>156</v>
      </c>
      <c r="B157" s="68"/>
      <c r="C157" s="69" t="s">
        <v>564</v>
      </c>
      <c r="D157" s="68">
        <v>8</v>
      </c>
      <c r="E157" s="68" t="s">
        <v>120</v>
      </c>
      <c r="F157" s="70">
        <v>1000000</v>
      </c>
      <c r="G157" s="157">
        <f t="shared" si="92"/>
        <v>8000000</v>
      </c>
      <c r="H157" s="191"/>
      <c r="I157" s="69" t="s">
        <v>564</v>
      </c>
      <c r="J157" s="259" cm="1">
        <f t="array" aca="1" ref="J157" ca="1">INDIRECT($J$5&amp;ROW())</f>
        <v>8</v>
      </c>
      <c r="K157" s="68" t="s">
        <v>120</v>
      </c>
      <c r="L157" s="70" cm="1">
        <f t="array" aca="1" ref="L157" ca="1">INDIRECT($L$5&amp;ROW())</f>
        <v>1000000</v>
      </c>
      <c r="M157" s="70">
        <f t="shared" ca="1" si="93"/>
        <v>8000000</v>
      </c>
      <c r="N157" s="70">
        <f t="shared" ca="1" si="94"/>
        <v>0</v>
      </c>
      <c r="O157" s="245" t="str">
        <f t="shared" ca="1" si="95"/>
        <v/>
      </c>
      <c r="P157" s="249"/>
      <c r="Q157" s="249"/>
      <c r="R157" s="68">
        <v>8</v>
      </c>
      <c r="S157" s="70">
        <v>1000000</v>
      </c>
      <c r="T157" s="70">
        <f t="shared" si="96"/>
        <v>8000000</v>
      </c>
      <c r="U157" s="252">
        <v>6</v>
      </c>
      <c r="V157" s="252">
        <v>1000000</v>
      </c>
      <c r="W157" s="70">
        <f t="shared" si="97"/>
        <v>6000000</v>
      </c>
      <c r="X157" s="252"/>
      <c r="Y157" s="249"/>
    </row>
    <row r="158" spans="1:25" ht="13.2" x14ac:dyDescent="0.25">
      <c r="A158" s="1" t="s">
        <v>157</v>
      </c>
      <c r="B158" s="68"/>
      <c r="C158" s="69" t="s">
        <v>644</v>
      </c>
      <c r="D158" s="68">
        <v>12</v>
      </c>
      <c r="E158" s="68" t="s">
        <v>634</v>
      </c>
      <c r="F158" s="70">
        <v>500000</v>
      </c>
      <c r="G158" s="157">
        <f t="shared" si="92"/>
        <v>6000000</v>
      </c>
      <c r="H158" s="191"/>
      <c r="I158" s="69" t="s">
        <v>644</v>
      </c>
      <c r="J158" s="259" cm="1">
        <f t="array" aca="1" ref="J158" ca="1">INDIRECT($J$5&amp;ROW())</f>
        <v>12</v>
      </c>
      <c r="K158" s="68" t="s">
        <v>634</v>
      </c>
      <c r="L158" s="70" cm="1">
        <f t="array" aca="1" ref="L158" ca="1">INDIRECT($L$5&amp;ROW())</f>
        <v>500000</v>
      </c>
      <c r="M158" s="70">
        <f t="shared" ca="1" si="93"/>
        <v>6000000</v>
      </c>
      <c r="N158" s="70">
        <f t="shared" ca="1" si="94"/>
        <v>0</v>
      </c>
      <c r="O158" s="245" t="str">
        <f t="shared" ca="1" si="95"/>
        <v/>
      </c>
      <c r="P158" s="249"/>
      <c r="Q158" s="249"/>
      <c r="R158" s="68">
        <v>12</v>
      </c>
      <c r="S158" s="70">
        <v>500000</v>
      </c>
      <c r="T158" s="70">
        <f t="shared" si="96"/>
        <v>6000000</v>
      </c>
      <c r="U158" s="252">
        <v>4</v>
      </c>
      <c r="V158" s="252">
        <v>500000</v>
      </c>
      <c r="W158" s="70">
        <f t="shared" si="97"/>
        <v>2000000</v>
      </c>
      <c r="X158" s="252"/>
      <c r="Y158" s="249"/>
    </row>
    <row r="159" spans="1:25" ht="13.2" hidden="1" x14ac:dyDescent="0.25">
      <c r="A159" s="1" t="s">
        <v>158</v>
      </c>
      <c r="B159" s="71" t="s">
        <v>532</v>
      </c>
      <c r="C159" s="72" t="s">
        <v>159</v>
      </c>
      <c r="D159" s="71"/>
      <c r="E159" s="71"/>
      <c r="F159" s="73"/>
      <c r="G159" s="158">
        <f>G160</f>
        <v>3000000</v>
      </c>
      <c r="H159" s="192" t="s">
        <v>532</v>
      </c>
      <c r="I159" s="72" t="s">
        <v>159</v>
      </c>
      <c r="J159" s="71"/>
      <c r="K159" s="71"/>
      <c r="L159" s="73"/>
      <c r="M159" s="73">
        <f ca="1">M160</f>
        <v>3000000</v>
      </c>
      <c r="N159" s="73">
        <f ca="1">N160</f>
        <v>0</v>
      </c>
      <c r="O159" s="158"/>
      <c r="P159" s="249"/>
      <c r="Q159" s="249"/>
      <c r="R159" s="71"/>
      <c r="S159" s="73"/>
      <c r="T159" s="73"/>
      <c r="U159" s="252"/>
      <c r="V159" s="249"/>
      <c r="W159" s="249"/>
      <c r="X159" s="252"/>
      <c r="Y159" s="249"/>
    </row>
    <row r="160" spans="1:25" ht="13.2" hidden="1" x14ac:dyDescent="0.25">
      <c r="A160" s="1" t="s">
        <v>160</v>
      </c>
      <c r="B160" s="68"/>
      <c r="C160" s="69" t="s">
        <v>645</v>
      </c>
      <c r="D160" s="68">
        <v>2</v>
      </c>
      <c r="E160" s="68" t="s">
        <v>161</v>
      </c>
      <c r="F160" s="70">
        <v>1500000</v>
      </c>
      <c r="G160" s="157">
        <f>ROUNDDOWN(D160*F160,-3)</f>
        <v>3000000</v>
      </c>
      <c r="H160" s="191"/>
      <c r="I160" s="69" t="s">
        <v>645</v>
      </c>
      <c r="J160" s="68" cm="1">
        <f t="array" aca="1" ref="J160" ca="1">INDIRECT($J$5&amp;ROW())</f>
        <v>2</v>
      </c>
      <c r="K160" s="68" t="s">
        <v>161</v>
      </c>
      <c r="L160" s="70" cm="1">
        <f t="array" aca="1" ref="L160" ca="1">INDIRECT($L$5&amp;ROW())</f>
        <v>1500000</v>
      </c>
      <c r="M160" s="70">
        <f ca="1">ROUNDDOWN(J160*L160,-3)</f>
        <v>3000000</v>
      </c>
      <c r="N160" s="70">
        <f ca="1">G160-M160</f>
        <v>0</v>
      </c>
      <c r="O160" s="245" t="str">
        <f ca="1">IF(AND(ISBLANK(H160),N160&lt;&gt;0),"Rev","")</f>
        <v/>
      </c>
      <c r="P160" s="249"/>
      <c r="Q160" s="249"/>
      <c r="R160" s="68">
        <v>2</v>
      </c>
      <c r="S160" s="70">
        <v>1500000</v>
      </c>
      <c r="T160" s="70">
        <f>ROUNDDOWN(R160*S160,-3)</f>
        <v>3000000</v>
      </c>
      <c r="U160" s="252">
        <v>2</v>
      </c>
      <c r="V160" s="252">
        <v>1500000</v>
      </c>
      <c r="W160" s="70">
        <f>ROUNDDOWN(U160*V160,-3)</f>
        <v>3000000</v>
      </c>
      <c r="X160" s="252"/>
      <c r="Y160" s="249"/>
    </row>
    <row r="161" spans="1:25" ht="13.2" hidden="1" x14ac:dyDescent="0.25">
      <c r="A161" s="1" t="s">
        <v>162</v>
      </c>
      <c r="B161" s="71" t="s">
        <v>525</v>
      </c>
      <c r="C161" s="72" t="s">
        <v>35</v>
      </c>
      <c r="D161" s="71"/>
      <c r="E161" s="71"/>
      <c r="F161" s="73"/>
      <c r="G161" s="158">
        <f>G162</f>
        <v>38000000</v>
      </c>
      <c r="H161" s="192" t="s">
        <v>525</v>
      </c>
      <c r="I161" s="72" t="s">
        <v>35</v>
      </c>
      <c r="J161" s="71"/>
      <c r="K161" s="71"/>
      <c r="L161" s="73"/>
      <c r="M161" s="73">
        <f ca="1">M162</f>
        <v>40000000</v>
      </c>
      <c r="N161" s="73">
        <f ca="1">N162</f>
        <v>-2000000</v>
      </c>
      <c r="O161" s="158"/>
      <c r="P161" s="249"/>
      <c r="Q161" s="249"/>
      <c r="R161" s="71"/>
      <c r="S161" s="73"/>
      <c r="T161" s="73"/>
      <c r="U161" s="252"/>
      <c r="V161" s="249"/>
      <c r="W161" s="249"/>
      <c r="X161" s="252"/>
      <c r="Y161" s="249"/>
    </row>
    <row r="162" spans="1:25" ht="26.4" hidden="1" x14ac:dyDescent="0.25">
      <c r="A162" s="1" t="s">
        <v>163</v>
      </c>
      <c r="B162" s="68"/>
      <c r="C162" s="69" t="s">
        <v>646</v>
      </c>
      <c r="D162" s="68">
        <v>8</v>
      </c>
      <c r="E162" s="68" t="s">
        <v>26</v>
      </c>
      <c r="F162" s="70">
        <v>4750000</v>
      </c>
      <c r="G162" s="157">
        <f>ROUNDDOWN(D162*F162,-3)</f>
        <v>38000000</v>
      </c>
      <c r="H162" s="191"/>
      <c r="I162" s="69" t="s">
        <v>966</v>
      </c>
      <c r="J162" s="68" cm="1">
        <f t="array" aca="1" ref="J162" ca="1">INDIRECT($J$5&amp;ROW())</f>
        <v>10</v>
      </c>
      <c r="K162" s="68" t="s">
        <v>26</v>
      </c>
      <c r="L162" s="70" cm="1">
        <f t="array" aca="1" ref="L162" ca="1">INDIRECT($L$5&amp;ROW())</f>
        <v>4000000</v>
      </c>
      <c r="M162" s="70">
        <f ca="1">ROUNDDOWN(J162*L162,-3)</f>
        <v>40000000</v>
      </c>
      <c r="N162" s="70">
        <f ca="1">G162-M162</f>
        <v>-2000000</v>
      </c>
      <c r="O162" s="258" t="str">
        <f ca="1">IF(AND(ISBLANK(H162),N162&lt;&gt;0),"Rev","")</f>
        <v>Rev</v>
      </c>
      <c r="P162" s="249"/>
      <c r="Q162" s="249"/>
      <c r="R162" s="68">
        <v>10</v>
      </c>
      <c r="S162" s="70">
        <v>4000000</v>
      </c>
      <c r="T162" s="70">
        <f>ROUNDDOWN(R162*S162,-3)</f>
        <v>40000000</v>
      </c>
      <c r="U162" s="252">
        <v>10</v>
      </c>
      <c r="V162" s="252">
        <v>4000000</v>
      </c>
      <c r="W162" s="70">
        <f>ROUNDDOWN(U162*V162,-3)</f>
        <v>40000000</v>
      </c>
      <c r="X162" s="252"/>
      <c r="Y162" s="249"/>
    </row>
    <row r="163" spans="1:25" ht="13.2" hidden="1" x14ac:dyDescent="0.25">
      <c r="A163" s="1" t="s">
        <v>164</v>
      </c>
      <c r="B163" s="77" t="s">
        <v>583</v>
      </c>
      <c r="C163" s="78" t="s">
        <v>80</v>
      </c>
      <c r="D163" s="77"/>
      <c r="E163" s="77"/>
      <c r="F163" s="79"/>
      <c r="G163" s="160">
        <f>G164</f>
        <v>3000000</v>
      </c>
      <c r="H163" s="194" t="s">
        <v>583</v>
      </c>
      <c r="I163" s="78" t="s">
        <v>80</v>
      </c>
      <c r="J163" s="77"/>
      <c r="K163" s="77"/>
      <c r="L163" s="79"/>
      <c r="M163" s="79">
        <f ca="1">M164</f>
        <v>4200000</v>
      </c>
      <c r="N163" s="79">
        <f ca="1">N164</f>
        <v>-1200000</v>
      </c>
      <c r="O163" s="160"/>
      <c r="P163" s="249"/>
      <c r="Q163" s="249"/>
      <c r="R163" s="77"/>
      <c r="S163" s="79"/>
      <c r="T163" s="79"/>
      <c r="U163" s="252"/>
      <c r="V163" s="249"/>
      <c r="W163" s="249"/>
      <c r="X163" s="252"/>
      <c r="Y163" s="249"/>
    </row>
    <row r="164" spans="1:25" ht="13.2" hidden="1" x14ac:dyDescent="0.25">
      <c r="A164" s="1" t="s">
        <v>165</v>
      </c>
      <c r="B164" s="68"/>
      <c r="C164" s="69" t="s">
        <v>647</v>
      </c>
      <c r="D164" s="68">
        <v>20</v>
      </c>
      <c r="E164" s="68" t="s">
        <v>26</v>
      </c>
      <c r="F164" s="70">
        <v>150000</v>
      </c>
      <c r="G164" s="157">
        <f>ROUNDDOWN(D164*F164,-3)</f>
        <v>3000000</v>
      </c>
      <c r="H164" s="191"/>
      <c r="I164" s="69" t="s">
        <v>647</v>
      </c>
      <c r="J164" s="68" cm="1">
        <f t="array" aca="1" ref="J164" ca="1">INDIRECT($J$5&amp;ROW())</f>
        <v>28</v>
      </c>
      <c r="K164" s="68" t="s">
        <v>26</v>
      </c>
      <c r="L164" s="70" cm="1">
        <f t="array" aca="1" ref="L164" ca="1">INDIRECT($L$5&amp;ROW())</f>
        <v>150000</v>
      </c>
      <c r="M164" s="70">
        <f ca="1">ROUNDDOWN(J164*L164,-3)</f>
        <v>4200000</v>
      </c>
      <c r="N164" s="70">
        <f ca="1">G164-M164</f>
        <v>-1200000</v>
      </c>
      <c r="O164" s="258" t="str">
        <f ca="1">IF(AND(ISBLANK(H164),N164&lt;&gt;0),"Rev","")</f>
        <v>Rev</v>
      </c>
      <c r="P164" s="249"/>
      <c r="Q164" s="249"/>
      <c r="R164" s="68">
        <v>28</v>
      </c>
      <c r="S164" s="70">
        <v>150000</v>
      </c>
      <c r="T164" s="70">
        <f>ROUNDDOWN(R164*S164,-3)</f>
        <v>4200000</v>
      </c>
      <c r="U164" s="252">
        <v>28</v>
      </c>
      <c r="V164" s="252">
        <v>150000</v>
      </c>
      <c r="W164" s="70">
        <f>ROUNDDOWN(U164*V164,-3)</f>
        <v>4200000</v>
      </c>
      <c r="X164" s="252"/>
      <c r="Y164" s="249"/>
    </row>
    <row r="165" spans="1:25" ht="13.2" hidden="1" x14ac:dyDescent="0.25">
      <c r="A165" s="1" t="s">
        <v>166</v>
      </c>
      <c r="B165" s="83" t="s">
        <v>167</v>
      </c>
      <c r="C165" s="84" t="s">
        <v>168</v>
      </c>
      <c r="D165" s="83"/>
      <c r="E165" s="83"/>
      <c r="F165" s="85"/>
      <c r="G165" s="162">
        <f>SUM(G166,G171,G173)</f>
        <v>65000000</v>
      </c>
      <c r="H165" s="196" t="s">
        <v>167</v>
      </c>
      <c r="I165" s="84" t="s">
        <v>168</v>
      </c>
      <c r="J165" s="83"/>
      <c r="K165" s="83"/>
      <c r="L165" s="85"/>
      <c r="M165" s="85">
        <f ca="1">SUM(M166,M171,M173)</f>
        <v>63800000</v>
      </c>
      <c r="N165" s="85">
        <f ca="1">SUM(N166,N171,N173)</f>
        <v>1200000</v>
      </c>
      <c r="O165" s="162"/>
      <c r="P165" s="249" t="s">
        <v>505</v>
      </c>
      <c r="Q165" s="249" t="s">
        <v>506</v>
      </c>
      <c r="R165" s="83"/>
      <c r="S165" s="85"/>
      <c r="T165" s="85"/>
      <c r="U165" s="252"/>
      <c r="V165" s="249"/>
      <c r="W165" s="249"/>
      <c r="X165" s="252"/>
      <c r="Y165" s="249"/>
    </row>
    <row r="166" spans="1:25" ht="13.2" hidden="1" x14ac:dyDescent="0.25">
      <c r="A166" s="1" t="s">
        <v>169</v>
      </c>
      <c r="B166" s="71" t="s">
        <v>523</v>
      </c>
      <c r="C166" s="72" t="s">
        <v>24</v>
      </c>
      <c r="D166" s="71"/>
      <c r="E166" s="71"/>
      <c r="F166" s="73"/>
      <c r="G166" s="158">
        <f>SUM(G167:G170)</f>
        <v>22000000</v>
      </c>
      <c r="H166" s="192" t="s">
        <v>523</v>
      </c>
      <c r="I166" s="72" t="s">
        <v>24</v>
      </c>
      <c r="J166" s="71"/>
      <c r="K166" s="71"/>
      <c r="L166" s="73"/>
      <c r="M166" s="73">
        <f ca="1">SUM(M167:M170)</f>
        <v>22000000</v>
      </c>
      <c r="N166" s="73">
        <f ca="1">SUM(N167:N170)</f>
        <v>0</v>
      </c>
      <c r="O166" s="158"/>
      <c r="P166" s="249"/>
      <c r="Q166" s="249"/>
      <c r="R166" s="71"/>
      <c r="S166" s="73"/>
      <c r="T166" s="73"/>
      <c r="U166" s="252"/>
      <c r="V166" s="249"/>
      <c r="W166" s="249"/>
      <c r="X166" s="252"/>
      <c r="Y166" s="249"/>
    </row>
    <row r="167" spans="1:25" ht="13.2" hidden="1" x14ac:dyDescent="0.25">
      <c r="A167" s="1" t="s">
        <v>170</v>
      </c>
      <c r="B167" s="68"/>
      <c r="C167" s="69" t="s">
        <v>631</v>
      </c>
      <c r="D167" s="68">
        <v>4</v>
      </c>
      <c r="E167" s="68" t="s">
        <v>120</v>
      </c>
      <c r="F167" s="70">
        <v>1500000</v>
      </c>
      <c r="G167" s="157">
        <f t="shared" ref="G167:G170" si="98">ROUNDDOWN(D167*F167,-3)</f>
        <v>6000000</v>
      </c>
      <c r="H167" s="191"/>
      <c r="I167" s="69" t="s">
        <v>631</v>
      </c>
      <c r="J167" s="68" cm="1">
        <f t="array" aca="1" ref="J167" ca="1">INDIRECT($J$5&amp;ROW())</f>
        <v>4</v>
      </c>
      <c r="K167" s="68" t="s">
        <v>120</v>
      </c>
      <c r="L167" s="70" cm="1">
        <f t="array" aca="1" ref="L167" ca="1">INDIRECT($L$5&amp;ROW())</f>
        <v>1500000</v>
      </c>
      <c r="M167" s="70">
        <f t="shared" ref="M167:M170" ca="1" si="99">ROUNDDOWN(J167*L167,-3)</f>
        <v>6000000</v>
      </c>
      <c r="N167" s="70">
        <f t="shared" ref="N167:N170" ca="1" si="100">G167-M167</f>
        <v>0</v>
      </c>
      <c r="O167" s="245" t="str">
        <f t="shared" ref="O167:O170" ca="1" si="101">IF(AND(ISBLANK(H167),N167&lt;&gt;0),"Rev","")</f>
        <v/>
      </c>
      <c r="P167" s="249"/>
      <c r="Q167" s="249"/>
      <c r="R167" s="68">
        <v>4</v>
      </c>
      <c r="S167" s="70">
        <v>1500000</v>
      </c>
      <c r="T167" s="70">
        <f t="shared" ref="T167:T170" si="102">ROUNDDOWN(R167*S167,-3)</f>
        <v>6000000</v>
      </c>
      <c r="U167" s="252">
        <v>4</v>
      </c>
      <c r="V167" s="252">
        <v>1500000</v>
      </c>
      <c r="W167" s="70">
        <f t="shared" ref="W167:W170" si="103">ROUNDDOWN(U167*V167,-3)</f>
        <v>6000000</v>
      </c>
      <c r="X167" s="252"/>
      <c r="Y167" s="249"/>
    </row>
    <row r="168" spans="1:25" ht="13.2" hidden="1" x14ac:dyDescent="0.25">
      <c r="A168" s="1" t="s">
        <v>171</v>
      </c>
      <c r="B168" s="68"/>
      <c r="C168" s="69" t="s">
        <v>563</v>
      </c>
      <c r="D168" s="68">
        <v>4</v>
      </c>
      <c r="E168" s="68" t="s">
        <v>120</v>
      </c>
      <c r="F168" s="70">
        <v>1500000</v>
      </c>
      <c r="G168" s="157">
        <f t="shared" si="98"/>
        <v>6000000</v>
      </c>
      <c r="H168" s="191"/>
      <c r="I168" s="69" t="s">
        <v>563</v>
      </c>
      <c r="J168" s="68" cm="1">
        <f t="array" aca="1" ref="J168" ca="1">INDIRECT($J$5&amp;ROW())</f>
        <v>4</v>
      </c>
      <c r="K168" s="68" t="s">
        <v>120</v>
      </c>
      <c r="L168" s="70" cm="1">
        <f t="array" aca="1" ref="L168" ca="1">INDIRECT($L$5&amp;ROW())</f>
        <v>1500000</v>
      </c>
      <c r="M168" s="70">
        <f t="shared" ca="1" si="99"/>
        <v>6000000</v>
      </c>
      <c r="N168" s="70">
        <f t="shared" ca="1" si="100"/>
        <v>0</v>
      </c>
      <c r="O168" s="245" t="str">
        <f t="shared" ca="1" si="101"/>
        <v/>
      </c>
      <c r="P168" s="249"/>
      <c r="Q168" s="249"/>
      <c r="R168" s="68">
        <v>4</v>
      </c>
      <c r="S168" s="70">
        <v>1500000</v>
      </c>
      <c r="T168" s="70">
        <f t="shared" si="102"/>
        <v>6000000</v>
      </c>
      <c r="U168" s="252">
        <v>4</v>
      </c>
      <c r="V168" s="252">
        <v>1500000</v>
      </c>
      <c r="W168" s="70">
        <f t="shared" si="103"/>
        <v>6000000</v>
      </c>
      <c r="X168" s="252"/>
      <c r="Y168" s="249"/>
    </row>
    <row r="169" spans="1:25" ht="13.2" hidden="1" x14ac:dyDescent="0.25">
      <c r="A169" s="1" t="s">
        <v>172</v>
      </c>
      <c r="B169" s="68"/>
      <c r="C169" s="69" t="s">
        <v>564</v>
      </c>
      <c r="D169" s="68">
        <v>4</v>
      </c>
      <c r="E169" s="68" t="s">
        <v>120</v>
      </c>
      <c r="F169" s="70">
        <v>1000000</v>
      </c>
      <c r="G169" s="157">
        <f t="shared" si="98"/>
        <v>4000000</v>
      </c>
      <c r="H169" s="191"/>
      <c r="I169" s="69" t="s">
        <v>564</v>
      </c>
      <c r="J169" s="68" cm="1">
        <f t="array" aca="1" ref="J169" ca="1">INDIRECT($J$5&amp;ROW())</f>
        <v>4</v>
      </c>
      <c r="K169" s="68" t="s">
        <v>120</v>
      </c>
      <c r="L169" s="70" cm="1">
        <f t="array" aca="1" ref="L169" ca="1">INDIRECT($L$5&amp;ROW())</f>
        <v>1000000</v>
      </c>
      <c r="M169" s="70">
        <f t="shared" ca="1" si="99"/>
        <v>4000000</v>
      </c>
      <c r="N169" s="70">
        <f t="shared" ca="1" si="100"/>
        <v>0</v>
      </c>
      <c r="O169" s="245" t="str">
        <f t="shared" ca="1" si="101"/>
        <v/>
      </c>
      <c r="P169" s="249"/>
      <c r="Q169" s="249"/>
      <c r="R169" s="68">
        <v>4</v>
      </c>
      <c r="S169" s="70">
        <v>1000000</v>
      </c>
      <c r="T169" s="70">
        <f t="shared" si="102"/>
        <v>4000000</v>
      </c>
      <c r="U169" s="252">
        <v>4</v>
      </c>
      <c r="V169" s="252">
        <v>1000000</v>
      </c>
      <c r="W169" s="70">
        <f t="shared" si="103"/>
        <v>4000000</v>
      </c>
      <c r="X169" s="252"/>
      <c r="Y169" s="249"/>
    </row>
    <row r="170" spans="1:25" ht="13.2" x14ac:dyDescent="0.25">
      <c r="A170" s="1" t="s">
        <v>173</v>
      </c>
      <c r="B170" s="68"/>
      <c r="C170" s="69" t="s">
        <v>644</v>
      </c>
      <c r="D170" s="68">
        <v>12</v>
      </c>
      <c r="E170" s="68" t="s">
        <v>634</v>
      </c>
      <c r="F170" s="70">
        <v>500000</v>
      </c>
      <c r="G170" s="157">
        <f t="shared" si="98"/>
        <v>6000000</v>
      </c>
      <c r="H170" s="191"/>
      <c r="I170" s="69" t="s">
        <v>644</v>
      </c>
      <c r="J170" s="259" cm="1">
        <f t="array" aca="1" ref="J170" ca="1">INDIRECT($J$5&amp;ROW())</f>
        <v>12</v>
      </c>
      <c r="K170" s="68" t="s">
        <v>634</v>
      </c>
      <c r="L170" s="70" cm="1">
        <f t="array" aca="1" ref="L170" ca="1">INDIRECT($L$5&amp;ROW())</f>
        <v>500000</v>
      </c>
      <c r="M170" s="70">
        <f t="shared" ca="1" si="99"/>
        <v>6000000</v>
      </c>
      <c r="N170" s="70">
        <f t="shared" ca="1" si="100"/>
        <v>0</v>
      </c>
      <c r="O170" s="245" t="str">
        <f t="shared" ca="1" si="101"/>
        <v/>
      </c>
      <c r="P170" s="249"/>
      <c r="Q170" s="249"/>
      <c r="R170" s="68">
        <v>12</v>
      </c>
      <c r="S170" s="70">
        <v>500000</v>
      </c>
      <c r="T170" s="70">
        <f t="shared" si="102"/>
        <v>6000000</v>
      </c>
      <c r="U170" s="252">
        <v>4</v>
      </c>
      <c r="V170" s="252">
        <v>500000</v>
      </c>
      <c r="W170" s="70">
        <f t="shared" si="103"/>
        <v>2000000</v>
      </c>
      <c r="X170" s="252"/>
      <c r="Y170" s="249"/>
    </row>
    <row r="171" spans="1:25" ht="13.2" hidden="1" x14ac:dyDescent="0.25">
      <c r="A171" s="1" t="s">
        <v>174</v>
      </c>
      <c r="B171" s="71" t="s">
        <v>525</v>
      </c>
      <c r="C171" s="72" t="s">
        <v>35</v>
      </c>
      <c r="D171" s="71"/>
      <c r="E171" s="71"/>
      <c r="F171" s="73"/>
      <c r="G171" s="158">
        <f>G172</f>
        <v>40000000</v>
      </c>
      <c r="H171" s="192" t="s">
        <v>525</v>
      </c>
      <c r="I171" s="72" t="s">
        <v>35</v>
      </c>
      <c r="J171" s="71"/>
      <c r="K171" s="71"/>
      <c r="L171" s="73"/>
      <c r="M171" s="73">
        <f ca="1">M172</f>
        <v>40000000</v>
      </c>
      <c r="N171" s="73">
        <f ca="1">N172</f>
        <v>0</v>
      </c>
      <c r="O171" s="158"/>
      <c r="P171" s="249"/>
      <c r="Q171" s="249"/>
      <c r="R171" s="71"/>
      <c r="S171" s="73"/>
      <c r="T171" s="73"/>
      <c r="U171" s="252"/>
      <c r="V171" s="249"/>
      <c r="W171" s="249"/>
      <c r="X171" s="252"/>
      <c r="Y171" s="249"/>
    </row>
    <row r="172" spans="1:25" ht="26.4" hidden="1" x14ac:dyDescent="0.25">
      <c r="A172" s="1" t="s">
        <v>175</v>
      </c>
      <c r="B172" s="68"/>
      <c r="C172" s="69" t="s">
        <v>648</v>
      </c>
      <c r="D172" s="68">
        <v>10</v>
      </c>
      <c r="E172" s="68" t="s">
        <v>26</v>
      </c>
      <c r="F172" s="70">
        <v>4000000</v>
      </c>
      <c r="G172" s="157">
        <f>ROUNDDOWN(D172*F172,-3)</f>
        <v>40000000</v>
      </c>
      <c r="H172" s="191"/>
      <c r="I172" s="69" t="s">
        <v>648</v>
      </c>
      <c r="J172" s="68" cm="1">
        <f t="array" aca="1" ref="J172" ca="1">INDIRECT($J$5&amp;ROW())</f>
        <v>10</v>
      </c>
      <c r="K172" s="68" t="s">
        <v>26</v>
      </c>
      <c r="L172" s="70" cm="1">
        <f t="array" aca="1" ref="L172" ca="1">INDIRECT($L$5&amp;ROW())</f>
        <v>4000000</v>
      </c>
      <c r="M172" s="70">
        <f ca="1">ROUNDDOWN(J172*L172,-3)</f>
        <v>40000000</v>
      </c>
      <c r="N172" s="70">
        <f ca="1">G172-M172</f>
        <v>0</v>
      </c>
      <c r="O172" s="245" t="str">
        <f ca="1">IF(AND(ISBLANK(H172),N172&lt;&gt;0),"Rev","")</f>
        <v/>
      </c>
      <c r="P172" s="249"/>
      <c r="Q172" s="249"/>
      <c r="R172" s="68">
        <v>10</v>
      </c>
      <c r="S172" s="70">
        <v>4000000</v>
      </c>
      <c r="T172" s="70">
        <f>ROUNDDOWN(R172*S172,-3)</f>
        <v>40000000</v>
      </c>
      <c r="U172" s="252">
        <v>10</v>
      </c>
      <c r="V172" s="252">
        <v>4000000</v>
      </c>
      <c r="W172" s="70">
        <f>ROUNDDOWN(U172*V172,-3)</f>
        <v>40000000</v>
      </c>
      <c r="X172" s="252"/>
      <c r="Y172" s="249"/>
    </row>
    <row r="173" spans="1:25" ht="13.2" hidden="1" x14ac:dyDescent="0.25">
      <c r="A173" s="1" t="s">
        <v>649</v>
      </c>
      <c r="B173" s="71" t="s">
        <v>583</v>
      </c>
      <c r="C173" s="72" t="s">
        <v>80</v>
      </c>
      <c r="D173" s="71"/>
      <c r="E173" s="71"/>
      <c r="F173" s="73"/>
      <c r="G173" s="158">
        <f>G174</f>
        <v>3000000</v>
      </c>
      <c r="H173" s="192" t="s">
        <v>583</v>
      </c>
      <c r="I173" s="72" t="s">
        <v>80</v>
      </c>
      <c r="J173" s="71"/>
      <c r="K173" s="71"/>
      <c r="L173" s="73"/>
      <c r="M173" s="73">
        <f ca="1">M174</f>
        <v>1800000</v>
      </c>
      <c r="N173" s="73">
        <f ca="1">N174</f>
        <v>1200000</v>
      </c>
      <c r="O173" s="158"/>
      <c r="P173" s="249"/>
      <c r="Q173" s="249"/>
      <c r="R173" s="71"/>
      <c r="S173" s="73"/>
      <c r="T173" s="73"/>
      <c r="U173" s="252"/>
      <c r="V173" s="249"/>
      <c r="W173" s="249"/>
      <c r="X173" s="252"/>
      <c r="Y173" s="249"/>
    </row>
    <row r="174" spans="1:25" ht="13.2" hidden="1" x14ac:dyDescent="0.25">
      <c r="A174" s="1" t="s">
        <v>650</v>
      </c>
      <c r="B174" s="68"/>
      <c r="C174" s="69" t="s">
        <v>647</v>
      </c>
      <c r="D174" s="68">
        <v>20</v>
      </c>
      <c r="E174" s="68" t="s">
        <v>26</v>
      </c>
      <c r="F174" s="70">
        <v>150000</v>
      </c>
      <c r="G174" s="157">
        <f>ROUNDDOWN(D174*F174,-3)</f>
        <v>3000000</v>
      </c>
      <c r="H174" s="191"/>
      <c r="I174" s="69" t="s">
        <v>647</v>
      </c>
      <c r="J174" s="68" cm="1">
        <f t="array" aca="1" ref="J174" ca="1">INDIRECT($J$5&amp;ROW())</f>
        <v>12</v>
      </c>
      <c r="K174" s="68" t="s">
        <v>26</v>
      </c>
      <c r="L174" s="70" cm="1">
        <f t="array" aca="1" ref="L174" ca="1">INDIRECT($L$5&amp;ROW())</f>
        <v>150000</v>
      </c>
      <c r="M174" s="70">
        <f ca="1">ROUNDDOWN(J174*L174,-3)</f>
        <v>1800000</v>
      </c>
      <c r="N174" s="70">
        <f ca="1">G174-M174</f>
        <v>1200000</v>
      </c>
      <c r="O174" s="258" t="str">
        <f ca="1">IF(AND(ISBLANK(H174),N174&lt;&gt;0),"Rev","")</f>
        <v>Rev</v>
      </c>
      <c r="P174" s="249"/>
      <c r="Q174" s="249"/>
      <c r="R174" s="68">
        <v>12</v>
      </c>
      <c r="S174" s="70">
        <v>150000</v>
      </c>
      <c r="T174" s="70">
        <f>ROUNDDOWN(R174*S174,-3)</f>
        <v>1800000</v>
      </c>
      <c r="U174" s="252">
        <v>12</v>
      </c>
      <c r="V174" s="252">
        <v>150000</v>
      </c>
      <c r="W174" s="70">
        <f>ROUNDDOWN(U174*V174,-3)</f>
        <v>1800000</v>
      </c>
      <c r="X174" s="252"/>
      <c r="Y174" s="249"/>
    </row>
    <row r="175" spans="1:25" ht="13.2" hidden="1" x14ac:dyDescent="0.25">
      <c r="A175" s="1" t="s">
        <v>176</v>
      </c>
      <c r="B175" s="83" t="s">
        <v>177</v>
      </c>
      <c r="C175" s="84" t="s">
        <v>178</v>
      </c>
      <c r="D175" s="83"/>
      <c r="E175" s="83"/>
      <c r="F175" s="85"/>
      <c r="G175" s="162">
        <f>SUM(G176,G181,G183,G186)</f>
        <v>82785000</v>
      </c>
      <c r="H175" s="196" t="s">
        <v>177</v>
      </c>
      <c r="I175" s="84" t="s">
        <v>178</v>
      </c>
      <c r="J175" s="83"/>
      <c r="K175" s="83"/>
      <c r="L175" s="85"/>
      <c r="M175" s="85">
        <f ca="1">SUM(M176,M181,M183,M186)</f>
        <v>156285000</v>
      </c>
      <c r="N175" s="85">
        <f ca="1">SUM(N176,N181,N183,N186)</f>
        <v>-73500000</v>
      </c>
      <c r="O175" s="162"/>
      <c r="P175" s="249" t="s">
        <v>505</v>
      </c>
      <c r="Q175" s="249" t="s">
        <v>506</v>
      </c>
      <c r="R175" s="83"/>
      <c r="S175" s="85"/>
      <c r="T175" s="85"/>
      <c r="U175" s="252"/>
      <c r="V175" s="249"/>
      <c r="W175" s="249"/>
      <c r="X175" s="252"/>
      <c r="Y175" s="249"/>
    </row>
    <row r="176" spans="1:25" ht="13.2" hidden="1" x14ac:dyDescent="0.25">
      <c r="A176" s="1" t="s">
        <v>179</v>
      </c>
      <c r="B176" s="77" t="s">
        <v>523</v>
      </c>
      <c r="C176" s="78" t="s">
        <v>24</v>
      </c>
      <c r="D176" s="77"/>
      <c r="E176" s="77"/>
      <c r="F176" s="79"/>
      <c r="G176" s="160">
        <f>SUM(G177:G180)</f>
        <v>22000000</v>
      </c>
      <c r="H176" s="194" t="s">
        <v>523</v>
      </c>
      <c r="I176" s="78" t="s">
        <v>24</v>
      </c>
      <c r="J176" s="77"/>
      <c r="K176" s="77"/>
      <c r="L176" s="79"/>
      <c r="M176" s="79">
        <f ca="1">SUM(M177:M180)</f>
        <v>22000000</v>
      </c>
      <c r="N176" s="79">
        <f ca="1">SUM(N177:N180)</f>
        <v>0</v>
      </c>
      <c r="O176" s="160"/>
      <c r="P176" s="249"/>
      <c r="Q176" s="249"/>
      <c r="R176" s="77"/>
      <c r="S176" s="79"/>
      <c r="T176" s="79"/>
      <c r="U176" s="252"/>
      <c r="V176" s="249"/>
      <c r="W176" s="249"/>
      <c r="X176" s="252"/>
      <c r="Y176" s="249"/>
    </row>
    <row r="177" spans="1:25" ht="13.2" hidden="1" x14ac:dyDescent="0.25">
      <c r="A177" s="1" t="s">
        <v>180</v>
      </c>
      <c r="B177" s="68"/>
      <c r="C177" s="69" t="s">
        <v>631</v>
      </c>
      <c r="D177" s="68">
        <v>4</v>
      </c>
      <c r="E177" s="68" t="s">
        <v>120</v>
      </c>
      <c r="F177" s="70">
        <v>1500000</v>
      </c>
      <c r="G177" s="157">
        <f t="shared" ref="G177:G180" si="104">ROUNDDOWN(D177*F177,-3)</f>
        <v>6000000</v>
      </c>
      <c r="H177" s="191"/>
      <c r="I177" s="69" t="s">
        <v>631</v>
      </c>
      <c r="J177" s="68" cm="1">
        <f t="array" aca="1" ref="J177" ca="1">INDIRECT($J$5&amp;ROW())</f>
        <v>4</v>
      </c>
      <c r="K177" s="68" t="s">
        <v>120</v>
      </c>
      <c r="L177" s="70" cm="1">
        <f t="array" aca="1" ref="L177" ca="1">INDIRECT($L$5&amp;ROW())</f>
        <v>1500000</v>
      </c>
      <c r="M177" s="70">
        <f t="shared" ref="M177:M180" ca="1" si="105">ROUNDDOWN(J177*L177,-3)</f>
        <v>6000000</v>
      </c>
      <c r="N177" s="70">
        <f t="shared" ref="N177:N180" ca="1" si="106">G177-M177</f>
        <v>0</v>
      </c>
      <c r="O177" s="245" t="str">
        <f t="shared" ref="O177:O180" ca="1" si="107">IF(AND(ISBLANK(H177),N177&lt;&gt;0),"Rev","")</f>
        <v/>
      </c>
      <c r="P177" s="249"/>
      <c r="Q177" s="249"/>
      <c r="R177" s="68">
        <v>4</v>
      </c>
      <c r="S177" s="70">
        <v>1500000</v>
      </c>
      <c r="T177" s="70">
        <f t="shared" ref="T177:T180" si="108">ROUNDDOWN(R177*S177,-3)</f>
        <v>6000000</v>
      </c>
      <c r="U177" s="252">
        <v>4</v>
      </c>
      <c r="V177" s="252">
        <v>1500000</v>
      </c>
      <c r="W177" s="70">
        <f t="shared" ref="W177:W180" si="109">ROUNDDOWN(U177*V177,-3)</f>
        <v>6000000</v>
      </c>
      <c r="X177" s="252"/>
      <c r="Y177" s="249"/>
    </row>
    <row r="178" spans="1:25" ht="13.2" hidden="1" x14ac:dyDescent="0.25">
      <c r="A178" s="1" t="s">
        <v>181</v>
      </c>
      <c r="B178" s="68"/>
      <c r="C178" s="69" t="s">
        <v>563</v>
      </c>
      <c r="D178" s="68">
        <v>4</v>
      </c>
      <c r="E178" s="68" t="s">
        <v>120</v>
      </c>
      <c r="F178" s="70">
        <v>1500000</v>
      </c>
      <c r="G178" s="157">
        <f t="shared" si="104"/>
        <v>6000000</v>
      </c>
      <c r="H178" s="191"/>
      <c r="I178" s="69" t="s">
        <v>563</v>
      </c>
      <c r="J178" s="68" cm="1">
        <f t="array" aca="1" ref="J178" ca="1">INDIRECT($J$5&amp;ROW())</f>
        <v>4</v>
      </c>
      <c r="K178" s="68" t="s">
        <v>120</v>
      </c>
      <c r="L178" s="70" cm="1">
        <f t="array" aca="1" ref="L178" ca="1">INDIRECT($L$5&amp;ROW())</f>
        <v>1500000</v>
      </c>
      <c r="M178" s="70">
        <f t="shared" ca="1" si="105"/>
        <v>6000000</v>
      </c>
      <c r="N178" s="70">
        <f t="shared" ca="1" si="106"/>
        <v>0</v>
      </c>
      <c r="O178" s="245" t="str">
        <f t="shared" ca="1" si="107"/>
        <v/>
      </c>
      <c r="P178" s="249"/>
      <c r="Q178" s="249"/>
      <c r="R178" s="68">
        <v>4</v>
      </c>
      <c r="S178" s="70">
        <v>1500000</v>
      </c>
      <c r="T178" s="70">
        <f t="shared" si="108"/>
        <v>6000000</v>
      </c>
      <c r="U178" s="252">
        <v>4</v>
      </c>
      <c r="V178" s="252">
        <v>1500000</v>
      </c>
      <c r="W178" s="70">
        <f t="shared" si="109"/>
        <v>6000000</v>
      </c>
      <c r="X178" s="252"/>
      <c r="Y178" s="249"/>
    </row>
    <row r="179" spans="1:25" ht="13.2" hidden="1" x14ac:dyDescent="0.25">
      <c r="A179" s="1" t="s">
        <v>182</v>
      </c>
      <c r="B179" s="68"/>
      <c r="C179" s="69" t="s">
        <v>564</v>
      </c>
      <c r="D179" s="68">
        <v>4</v>
      </c>
      <c r="E179" s="68" t="s">
        <v>120</v>
      </c>
      <c r="F179" s="70">
        <v>1000000</v>
      </c>
      <c r="G179" s="157">
        <f t="shared" si="104"/>
        <v>4000000</v>
      </c>
      <c r="H179" s="191"/>
      <c r="I179" s="69" t="s">
        <v>564</v>
      </c>
      <c r="J179" s="68" cm="1">
        <f t="array" aca="1" ref="J179" ca="1">INDIRECT($J$5&amp;ROW())</f>
        <v>4</v>
      </c>
      <c r="K179" s="68" t="s">
        <v>120</v>
      </c>
      <c r="L179" s="70" cm="1">
        <f t="array" aca="1" ref="L179" ca="1">INDIRECT($L$5&amp;ROW())</f>
        <v>1000000</v>
      </c>
      <c r="M179" s="70">
        <f t="shared" ca="1" si="105"/>
        <v>4000000</v>
      </c>
      <c r="N179" s="70">
        <f t="shared" ca="1" si="106"/>
        <v>0</v>
      </c>
      <c r="O179" s="245" t="str">
        <f t="shared" ca="1" si="107"/>
        <v/>
      </c>
      <c r="P179" s="249"/>
      <c r="Q179" s="249"/>
      <c r="R179" s="68">
        <v>4</v>
      </c>
      <c r="S179" s="70">
        <v>1000000</v>
      </c>
      <c r="T179" s="70">
        <f t="shared" si="108"/>
        <v>4000000</v>
      </c>
      <c r="U179" s="252">
        <v>4</v>
      </c>
      <c r="V179" s="252">
        <v>1000000</v>
      </c>
      <c r="W179" s="70">
        <f t="shared" si="109"/>
        <v>4000000</v>
      </c>
      <c r="X179" s="252"/>
      <c r="Y179" s="249"/>
    </row>
    <row r="180" spans="1:25" ht="13.2" x14ac:dyDescent="0.25">
      <c r="A180" s="1" t="s">
        <v>183</v>
      </c>
      <c r="B180" s="68"/>
      <c r="C180" s="69" t="s">
        <v>644</v>
      </c>
      <c r="D180" s="68">
        <v>24</v>
      </c>
      <c r="E180" s="68" t="s">
        <v>634</v>
      </c>
      <c r="F180" s="70">
        <v>250000</v>
      </c>
      <c r="G180" s="157">
        <f t="shared" si="104"/>
        <v>6000000</v>
      </c>
      <c r="H180" s="191"/>
      <c r="I180" s="69" t="s">
        <v>644</v>
      </c>
      <c r="J180" s="259" cm="1">
        <f t="array" aca="1" ref="J180" ca="1">INDIRECT($J$5&amp;ROW())</f>
        <v>24</v>
      </c>
      <c r="K180" s="68" t="s">
        <v>634</v>
      </c>
      <c r="L180" s="70" cm="1">
        <f t="array" aca="1" ref="L180" ca="1">INDIRECT($L$5&amp;ROW())</f>
        <v>250000</v>
      </c>
      <c r="M180" s="70">
        <f t="shared" ca="1" si="105"/>
        <v>6000000</v>
      </c>
      <c r="N180" s="70">
        <f t="shared" ca="1" si="106"/>
        <v>0</v>
      </c>
      <c r="O180" s="245" t="str">
        <f t="shared" ca="1" si="107"/>
        <v/>
      </c>
      <c r="P180" s="249"/>
      <c r="Q180" s="249"/>
      <c r="R180" s="68">
        <v>24</v>
      </c>
      <c r="S180" s="70">
        <v>250000</v>
      </c>
      <c r="T180" s="70">
        <f t="shared" si="108"/>
        <v>6000000</v>
      </c>
      <c r="U180" s="252">
        <v>8</v>
      </c>
      <c r="V180" s="252">
        <v>250000</v>
      </c>
      <c r="W180" s="70">
        <f t="shared" si="109"/>
        <v>2000000</v>
      </c>
      <c r="X180" s="252"/>
      <c r="Y180" s="249"/>
    </row>
    <row r="181" spans="1:25" ht="13.2" hidden="1" x14ac:dyDescent="0.25">
      <c r="A181" s="1" t="s">
        <v>651</v>
      </c>
      <c r="B181" s="71" t="s">
        <v>524</v>
      </c>
      <c r="C181" s="72" t="s">
        <v>73</v>
      </c>
      <c r="D181" s="71"/>
      <c r="E181" s="71"/>
      <c r="F181" s="73"/>
      <c r="G181" s="158">
        <f>G182</f>
        <v>26250000</v>
      </c>
      <c r="H181" s="192" t="s">
        <v>524</v>
      </c>
      <c r="I181" s="72" t="s">
        <v>73</v>
      </c>
      <c r="J181" s="71"/>
      <c r="K181" s="71"/>
      <c r="L181" s="73"/>
      <c r="M181" s="73">
        <f ca="1">M182</f>
        <v>26250000</v>
      </c>
      <c r="N181" s="73">
        <f ca="1">N182</f>
        <v>0</v>
      </c>
      <c r="O181" s="158"/>
      <c r="P181" s="249"/>
      <c r="Q181" s="249"/>
      <c r="R181" s="71"/>
      <c r="S181" s="73"/>
      <c r="T181" s="73"/>
      <c r="U181" s="252"/>
      <c r="V181" s="249"/>
      <c r="W181" s="249"/>
      <c r="X181" s="252"/>
      <c r="Y181" s="249"/>
    </row>
    <row r="182" spans="1:25" ht="13.2" hidden="1" x14ac:dyDescent="0.25">
      <c r="A182" s="1" t="s">
        <v>652</v>
      </c>
      <c r="B182" s="68"/>
      <c r="C182" s="69" t="s">
        <v>653</v>
      </c>
      <c r="D182" s="68">
        <v>15</v>
      </c>
      <c r="E182" s="68" t="s">
        <v>26</v>
      </c>
      <c r="F182" s="70">
        <v>1750000</v>
      </c>
      <c r="G182" s="157">
        <f>ROUNDDOWN(D182*F182,-3)</f>
        <v>26250000</v>
      </c>
      <c r="H182" s="191"/>
      <c r="I182" s="69" t="s">
        <v>653</v>
      </c>
      <c r="J182" s="68" cm="1">
        <f t="array" aca="1" ref="J182" ca="1">INDIRECT($J$5&amp;ROW())</f>
        <v>15</v>
      </c>
      <c r="K182" s="68" t="s">
        <v>26</v>
      </c>
      <c r="L182" s="70" cm="1">
        <f t="array" aca="1" ref="L182" ca="1">INDIRECT($L$5&amp;ROW())</f>
        <v>1750000</v>
      </c>
      <c r="M182" s="70">
        <f ca="1">ROUNDDOWN(J182*L182,-3)</f>
        <v>26250000</v>
      </c>
      <c r="N182" s="70">
        <f ca="1">G182-M182</f>
        <v>0</v>
      </c>
      <c r="O182" s="245" t="str">
        <f ca="1">IF(AND(ISBLANK(H182),N182&lt;&gt;0),"Rev","")</f>
        <v/>
      </c>
      <c r="P182" s="249"/>
      <c r="Q182" s="249"/>
      <c r="R182" s="68">
        <v>15</v>
      </c>
      <c r="S182" s="70">
        <v>1750000</v>
      </c>
      <c r="T182" s="70">
        <f>ROUNDDOWN(R182*S182,-3)</f>
        <v>26250000</v>
      </c>
      <c r="U182" s="252">
        <v>15</v>
      </c>
      <c r="V182" s="252">
        <v>1750000</v>
      </c>
      <c r="W182" s="70">
        <f>ROUNDDOWN(U182*V182,-3)</f>
        <v>26250000</v>
      </c>
      <c r="X182" s="252"/>
      <c r="Y182" s="249"/>
    </row>
    <row r="183" spans="1:25" ht="13.2" hidden="1" x14ac:dyDescent="0.25">
      <c r="A183" s="1" t="s">
        <v>186</v>
      </c>
      <c r="B183" s="71" t="s">
        <v>525</v>
      </c>
      <c r="C183" s="72" t="s">
        <v>35</v>
      </c>
      <c r="D183" s="71"/>
      <c r="E183" s="71"/>
      <c r="F183" s="73"/>
      <c r="G183" s="158">
        <f>G184</f>
        <v>32435000</v>
      </c>
      <c r="H183" s="192" t="s">
        <v>525</v>
      </c>
      <c r="I183" s="72" t="s">
        <v>35</v>
      </c>
      <c r="J183" s="71"/>
      <c r="K183" s="71"/>
      <c r="L183" s="73"/>
      <c r="M183" s="73">
        <f ca="1">SUM(M184:M185)</f>
        <v>105935000</v>
      </c>
      <c r="N183" s="73">
        <f ca="1">SUM(N184:N185)</f>
        <v>-73500000</v>
      </c>
      <c r="O183" s="158"/>
      <c r="P183" s="249"/>
      <c r="Q183" s="249"/>
      <c r="R183" s="71"/>
      <c r="S183" s="73"/>
      <c r="T183" s="73"/>
      <c r="U183" s="252"/>
      <c r="V183" s="249"/>
      <c r="W183" s="249"/>
      <c r="X183" s="252"/>
      <c r="Y183" s="249"/>
    </row>
    <row r="184" spans="1:25" ht="13.2" hidden="1" x14ac:dyDescent="0.25">
      <c r="A184" s="1" t="s">
        <v>187</v>
      </c>
      <c r="B184" s="68"/>
      <c r="C184" s="69" t="s">
        <v>654</v>
      </c>
      <c r="D184" s="68">
        <v>12</v>
      </c>
      <c r="E184" s="68" t="s">
        <v>26</v>
      </c>
      <c r="F184" s="70">
        <v>2702917</v>
      </c>
      <c r="G184" s="157">
        <f>ROUNDDOWN(D184*F184,-3)</f>
        <v>32435000</v>
      </c>
      <c r="H184" s="191"/>
      <c r="I184" s="69" t="s">
        <v>654</v>
      </c>
      <c r="J184" s="68" cm="1">
        <f t="array" aca="1" ref="J184" ca="1">INDIRECT($J$5&amp;ROW())</f>
        <v>10</v>
      </c>
      <c r="K184" s="68" t="s">
        <v>26</v>
      </c>
      <c r="L184" s="70" cm="1">
        <f t="array" aca="1" ref="L184" ca="1">INDIRECT($L$5&amp;ROW())</f>
        <v>3843500</v>
      </c>
      <c r="M184" s="70">
        <f ca="1">ROUNDDOWN(J184*L184,-3)</f>
        <v>38435000</v>
      </c>
      <c r="N184" s="70">
        <f ca="1">G184-M184</f>
        <v>-6000000</v>
      </c>
      <c r="O184" s="258" t="str">
        <f t="shared" ref="O184:O185" ca="1" si="110">IF(AND(ISBLANK(H184),N184&lt;&gt;0),"Rev","")</f>
        <v>Rev</v>
      </c>
      <c r="P184" s="249"/>
      <c r="Q184" s="249"/>
      <c r="R184" s="68">
        <v>10</v>
      </c>
      <c r="S184" s="70">
        <v>3843500</v>
      </c>
      <c r="T184" s="70">
        <f t="shared" ref="T184:T185" si="111">ROUNDDOWN(R184*S184,-3)</f>
        <v>38435000</v>
      </c>
      <c r="U184" s="252">
        <v>10</v>
      </c>
      <c r="V184" s="252">
        <v>3843500</v>
      </c>
      <c r="W184" s="70">
        <f t="shared" ref="W184:W185" si="112">ROUNDDOWN(U184*V184,-3)</f>
        <v>38435000</v>
      </c>
      <c r="X184" s="252"/>
      <c r="Y184" s="249"/>
    </row>
    <row r="185" spans="1:25" ht="13.2" hidden="1" x14ac:dyDescent="0.25">
      <c r="A185" s="1"/>
      <c r="B185" s="68"/>
      <c r="C185" s="69"/>
      <c r="D185" s="68"/>
      <c r="E185" s="68"/>
      <c r="F185" s="70"/>
      <c r="G185" s="157"/>
      <c r="H185" s="191"/>
      <c r="I185" s="229" t="s">
        <v>967</v>
      </c>
      <c r="J185" s="68" cm="1">
        <f t="array" aca="1" ref="J185" ca="1">INDIRECT($J$5&amp;ROW())</f>
        <v>15</v>
      </c>
      <c r="K185" s="68" t="s">
        <v>26</v>
      </c>
      <c r="L185" s="70" cm="1">
        <f t="array" aca="1" ref="L185" ca="1">INDIRECT($L$5&amp;ROW())</f>
        <v>4500000</v>
      </c>
      <c r="M185" s="70">
        <f ca="1">ROUNDDOWN(J185*L185,-3)</f>
        <v>67500000</v>
      </c>
      <c r="N185" s="70">
        <f ca="1">G185-M185</f>
        <v>-67500000</v>
      </c>
      <c r="O185" s="258" t="str">
        <f t="shared" ca="1" si="110"/>
        <v>Rev</v>
      </c>
      <c r="P185" s="249"/>
      <c r="Q185" s="249"/>
      <c r="R185" s="68">
        <v>15</v>
      </c>
      <c r="S185" s="70">
        <v>4500000</v>
      </c>
      <c r="T185" s="70">
        <f t="shared" si="111"/>
        <v>67500000</v>
      </c>
      <c r="U185" s="252">
        <v>15</v>
      </c>
      <c r="V185" s="252">
        <v>4500000</v>
      </c>
      <c r="W185" s="70">
        <f t="shared" si="112"/>
        <v>67500000</v>
      </c>
      <c r="X185" s="252"/>
      <c r="Y185" s="249"/>
    </row>
    <row r="186" spans="1:25" ht="13.2" hidden="1" x14ac:dyDescent="0.25">
      <c r="A186" s="1" t="s">
        <v>188</v>
      </c>
      <c r="B186" s="65" t="s">
        <v>583</v>
      </c>
      <c r="C186" s="66" t="s">
        <v>80</v>
      </c>
      <c r="D186" s="65"/>
      <c r="E186" s="65"/>
      <c r="F186" s="67"/>
      <c r="G186" s="156">
        <f>G187</f>
        <v>2100000</v>
      </c>
      <c r="H186" s="190" t="s">
        <v>583</v>
      </c>
      <c r="I186" s="66" t="s">
        <v>80</v>
      </c>
      <c r="J186" s="65"/>
      <c r="K186" s="65"/>
      <c r="L186" s="67"/>
      <c r="M186" s="67">
        <f ca="1">M187</f>
        <v>2100000</v>
      </c>
      <c r="N186" s="67">
        <f ca="1">N187</f>
        <v>0</v>
      </c>
      <c r="O186" s="156"/>
      <c r="P186" s="249"/>
      <c r="Q186" s="249"/>
      <c r="R186" s="65"/>
      <c r="S186" s="67"/>
      <c r="T186" s="67"/>
      <c r="U186" s="252"/>
      <c r="V186" s="249"/>
      <c r="W186" s="249"/>
      <c r="X186" s="252"/>
      <c r="Y186" s="249"/>
    </row>
    <row r="187" spans="1:25" ht="13.2" hidden="1" x14ac:dyDescent="0.25">
      <c r="A187" s="1" t="s">
        <v>189</v>
      </c>
      <c r="B187" s="68"/>
      <c r="C187" s="69" t="s">
        <v>647</v>
      </c>
      <c r="D187" s="68">
        <v>14</v>
      </c>
      <c r="E187" s="68" t="s">
        <v>26</v>
      </c>
      <c r="F187" s="70">
        <v>150000</v>
      </c>
      <c r="G187" s="157">
        <f>ROUNDDOWN(D187*F187,-3)</f>
        <v>2100000</v>
      </c>
      <c r="H187" s="191"/>
      <c r="I187" s="69" t="s">
        <v>647</v>
      </c>
      <c r="J187" s="68" cm="1">
        <f t="array" aca="1" ref="J187" ca="1">INDIRECT($J$5&amp;ROW())</f>
        <v>14</v>
      </c>
      <c r="K187" s="68" t="s">
        <v>26</v>
      </c>
      <c r="L187" s="70" cm="1">
        <f t="array" aca="1" ref="L187" ca="1">INDIRECT($L$5&amp;ROW())</f>
        <v>150000</v>
      </c>
      <c r="M187" s="70">
        <f ca="1">ROUNDDOWN(J187*L187,-3)</f>
        <v>2100000</v>
      </c>
      <c r="N187" s="70">
        <f ca="1">G187-M187</f>
        <v>0</v>
      </c>
      <c r="O187" s="245" t="str">
        <f ca="1">IF(AND(ISBLANK(H187),N187&lt;&gt;0),"Rev","")</f>
        <v/>
      </c>
      <c r="P187" s="249"/>
      <c r="Q187" s="249"/>
      <c r="R187" s="68">
        <v>14</v>
      </c>
      <c r="S187" s="70">
        <v>150000</v>
      </c>
      <c r="T187" s="70">
        <f>ROUNDDOWN(R187*S187,-3)</f>
        <v>2100000</v>
      </c>
      <c r="U187" s="252">
        <v>14</v>
      </c>
      <c r="V187" s="252">
        <v>150000</v>
      </c>
      <c r="W187" s="70">
        <f>ROUNDDOWN(U187*V187,-3)</f>
        <v>2100000</v>
      </c>
      <c r="X187" s="252"/>
      <c r="Y187" s="249"/>
    </row>
    <row r="188" spans="1:25" ht="13.2" hidden="1" x14ac:dyDescent="0.25">
      <c r="A188" s="1" t="s">
        <v>190</v>
      </c>
      <c r="B188" s="83" t="s">
        <v>191</v>
      </c>
      <c r="C188" s="84" t="s">
        <v>655</v>
      </c>
      <c r="D188" s="83"/>
      <c r="E188" s="83"/>
      <c r="F188" s="85"/>
      <c r="G188" s="162">
        <f>SUM(G189,G194,G196,G198)</f>
        <v>50042000</v>
      </c>
      <c r="H188" s="196" t="s">
        <v>191</v>
      </c>
      <c r="I188" s="84" t="s">
        <v>655</v>
      </c>
      <c r="J188" s="83"/>
      <c r="K188" s="83"/>
      <c r="L188" s="85"/>
      <c r="M188" s="85">
        <f ca="1">SUM(M189,M194,M196,M198)</f>
        <v>50042000</v>
      </c>
      <c r="N188" s="85">
        <f ca="1">SUM(N189,N194,N196,N198)</f>
        <v>0</v>
      </c>
      <c r="O188" s="162"/>
      <c r="P188" s="249" t="s">
        <v>502</v>
      </c>
      <c r="Q188" s="249" t="s">
        <v>503</v>
      </c>
      <c r="R188" s="83"/>
      <c r="S188" s="85"/>
      <c r="T188" s="85"/>
      <c r="U188" s="252"/>
      <c r="V188" s="249"/>
      <c r="W188" s="249"/>
      <c r="X188" s="252"/>
      <c r="Y188" s="249"/>
    </row>
    <row r="189" spans="1:25" ht="13.2" hidden="1" x14ac:dyDescent="0.25">
      <c r="A189" s="1" t="s">
        <v>192</v>
      </c>
      <c r="B189" s="71" t="s">
        <v>523</v>
      </c>
      <c r="C189" s="72" t="s">
        <v>24</v>
      </c>
      <c r="D189" s="71"/>
      <c r="E189" s="71"/>
      <c r="F189" s="73"/>
      <c r="G189" s="158">
        <f>SUM(G190:G193)</f>
        <v>20000000</v>
      </c>
      <c r="H189" s="192" t="s">
        <v>523</v>
      </c>
      <c r="I189" s="72" t="s">
        <v>24</v>
      </c>
      <c r="J189" s="71"/>
      <c r="K189" s="71"/>
      <c r="L189" s="73"/>
      <c r="M189" s="73">
        <f ca="1">SUM(M190:M193)</f>
        <v>20000000</v>
      </c>
      <c r="N189" s="73">
        <f ca="1">SUM(N190:N193)</f>
        <v>0</v>
      </c>
      <c r="O189" s="158"/>
      <c r="P189" s="249"/>
      <c r="Q189" s="249"/>
      <c r="R189" s="71"/>
      <c r="S189" s="73"/>
      <c r="T189" s="73"/>
      <c r="U189" s="252"/>
      <c r="V189" s="249"/>
      <c r="W189" s="249"/>
      <c r="X189" s="252"/>
      <c r="Y189" s="249"/>
    </row>
    <row r="190" spans="1:25" ht="13.2" hidden="1" x14ac:dyDescent="0.25">
      <c r="A190" s="1" t="s">
        <v>193</v>
      </c>
      <c r="B190" s="68"/>
      <c r="C190" s="69" t="s">
        <v>555</v>
      </c>
      <c r="D190" s="68">
        <v>160</v>
      </c>
      <c r="E190" s="68" t="s">
        <v>26</v>
      </c>
      <c r="F190" s="70">
        <v>75000</v>
      </c>
      <c r="G190" s="157">
        <f t="shared" ref="G190:G193" si="113">ROUNDDOWN(D190*F190,-3)</f>
        <v>12000000</v>
      </c>
      <c r="H190" s="191"/>
      <c r="I190" s="69" t="s">
        <v>555</v>
      </c>
      <c r="J190" s="68" cm="1">
        <f t="array" aca="1" ref="J190" ca="1">INDIRECT($J$5&amp;ROW())</f>
        <v>160</v>
      </c>
      <c r="K190" s="68" t="s">
        <v>26</v>
      </c>
      <c r="L190" s="70" cm="1">
        <f t="array" aca="1" ref="L190" ca="1">INDIRECT($L$5&amp;ROW())</f>
        <v>75000</v>
      </c>
      <c r="M190" s="70">
        <f t="shared" ref="M190:M193" ca="1" si="114">ROUNDDOWN(J190*L190,-3)</f>
        <v>12000000</v>
      </c>
      <c r="N190" s="70">
        <f t="shared" ref="N190:N193" ca="1" si="115">G190-M190</f>
        <v>0</v>
      </c>
      <c r="O190" s="245" t="str">
        <f t="shared" ref="O190:O193" ca="1" si="116">IF(AND(ISBLANK(H190),N190&lt;&gt;0),"Rev","")</f>
        <v/>
      </c>
      <c r="P190" s="249"/>
      <c r="Q190" s="249"/>
      <c r="R190" s="68">
        <v>160</v>
      </c>
      <c r="S190" s="70">
        <v>75000</v>
      </c>
      <c r="T190" s="70">
        <f t="shared" ref="T190:T193" si="117">ROUNDDOWN(R190*S190,-3)</f>
        <v>12000000</v>
      </c>
      <c r="U190" s="252">
        <v>160</v>
      </c>
      <c r="V190" s="252">
        <v>75000</v>
      </c>
      <c r="W190" s="70">
        <f t="shared" ref="W190:W193" si="118">ROUNDDOWN(U190*V190,-3)</f>
        <v>12000000</v>
      </c>
      <c r="X190" s="252"/>
      <c r="Y190" s="249"/>
    </row>
    <row r="191" spans="1:25" ht="13.2" hidden="1" x14ac:dyDescent="0.25">
      <c r="A191" s="1" t="s">
        <v>194</v>
      </c>
      <c r="B191" s="68"/>
      <c r="C191" s="69" t="s">
        <v>556</v>
      </c>
      <c r="D191" s="68">
        <v>2</v>
      </c>
      <c r="E191" s="68" t="s">
        <v>120</v>
      </c>
      <c r="F191" s="70">
        <v>1500000</v>
      </c>
      <c r="G191" s="157">
        <f t="shared" si="113"/>
        <v>3000000</v>
      </c>
      <c r="H191" s="191"/>
      <c r="I191" s="69" t="s">
        <v>556</v>
      </c>
      <c r="J191" s="68" cm="1">
        <f t="array" aca="1" ref="J191" ca="1">INDIRECT($J$5&amp;ROW())</f>
        <v>2</v>
      </c>
      <c r="K191" s="68" t="s">
        <v>120</v>
      </c>
      <c r="L191" s="70" cm="1">
        <f t="array" aca="1" ref="L191" ca="1">INDIRECT($L$5&amp;ROW())</f>
        <v>1500000</v>
      </c>
      <c r="M191" s="70">
        <f t="shared" ca="1" si="114"/>
        <v>3000000</v>
      </c>
      <c r="N191" s="70">
        <f t="shared" ca="1" si="115"/>
        <v>0</v>
      </c>
      <c r="O191" s="245" t="str">
        <f t="shared" ca="1" si="116"/>
        <v/>
      </c>
      <c r="P191" s="249"/>
      <c r="Q191" s="249"/>
      <c r="R191" s="68">
        <v>2</v>
      </c>
      <c r="S191" s="70">
        <v>1500000</v>
      </c>
      <c r="T191" s="70">
        <f t="shared" si="117"/>
        <v>3000000</v>
      </c>
      <c r="U191" s="252">
        <v>2</v>
      </c>
      <c r="V191" s="252">
        <v>1500000</v>
      </c>
      <c r="W191" s="70">
        <f t="shared" si="118"/>
        <v>3000000</v>
      </c>
      <c r="X191" s="252"/>
      <c r="Y191" s="249"/>
    </row>
    <row r="192" spans="1:25" ht="13.2" hidden="1" x14ac:dyDescent="0.25">
      <c r="A192" s="1" t="s">
        <v>195</v>
      </c>
      <c r="B192" s="68"/>
      <c r="C192" s="69" t="s">
        <v>557</v>
      </c>
      <c r="D192" s="68">
        <v>2</v>
      </c>
      <c r="E192" s="68" t="s">
        <v>120</v>
      </c>
      <c r="F192" s="70">
        <v>1500000</v>
      </c>
      <c r="G192" s="157">
        <f t="shared" si="113"/>
        <v>3000000</v>
      </c>
      <c r="H192" s="191"/>
      <c r="I192" s="69" t="s">
        <v>557</v>
      </c>
      <c r="J192" s="68" cm="1">
        <f t="array" aca="1" ref="J192" ca="1">INDIRECT($J$5&amp;ROW())</f>
        <v>2</v>
      </c>
      <c r="K192" s="68" t="s">
        <v>120</v>
      </c>
      <c r="L192" s="70" cm="1">
        <f t="array" aca="1" ref="L192" ca="1">INDIRECT($L$5&amp;ROW())</f>
        <v>1500000</v>
      </c>
      <c r="M192" s="70">
        <f t="shared" ca="1" si="114"/>
        <v>3000000</v>
      </c>
      <c r="N192" s="70">
        <f t="shared" ca="1" si="115"/>
        <v>0</v>
      </c>
      <c r="O192" s="245" t="str">
        <f t="shared" ca="1" si="116"/>
        <v/>
      </c>
      <c r="P192" s="249"/>
      <c r="Q192" s="249"/>
      <c r="R192" s="68">
        <v>2</v>
      </c>
      <c r="S192" s="70">
        <v>1500000</v>
      </c>
      <c r="T192" s="70">
        <f t="shared" si="117"/>
        <v>3000000</v>
      </c>
      <c r="U192" s="252">
        <v>2</v>
      </c>
      <c r="V192" s="252">
        <v>1500000</v>
      </c>
      <c r="W192" s="70">
        <f t="shared" si="118"/>
        <v>3000000</v>
      </c>
      <c r="X192" s="252"/>
      <c r="Y192" s="249"/>
    </row>
    <row r="193" spans="1:25" ht="13.2" hidden="1" x14ac:dyDescent="0.25">
      <c r="A193" s="1" t="s">
        <v>656</v>
      </c>
      <c r="B193" s="68"/>
      <c r="C193" s="69" t="s">
        <v>558</v>
      </c>
      <c r="D193" s="68">
        <v>2</v>
      </c>
      <c r="E193" s="68" t="s">
        <v>120</v>
      </c>
      <c r="F193" s="70">
        <v>1000000</v>
      </c>
      <c r="G193" s="157">
        <f t="shared" si="113"/>
        <v>2000000</v>
      </c>
      <c r="H193" s="191"/>
      <c r="I193" s="69" t="s">
        <v>558</v>
      </c>
      <c r="J193" s="68" cm="1">
        <f t="array" aca="1" ref="J193" ca="1">INDIRECT($J$5&amp;ROW())</f>
        <v>2</v>
      </c>
      <c r="K193" s="68" t="s">
        <v>120</v>
      </c>
      <c r="L193" s="70" cm="1">
        <f t="array" aca="1" ref="L193" ca="1">INDIRECT($L$5&amp;ROW())</f>
        <v>1000000</v>
      </c>
      <c r="M193" s="70">
        <f t="shared" ca="1" si="114"/>
        <v>2000000</v>
      </c>
      <c r="N193" s="70">
        <f t="shared" ca="1" si="115"/>
        <v>0</v>
      </c>
      <c r="O193" s="245" t="str">
        <f t="shared" ca="1" si="116"/>
        <v/>
      </c>
      <c r="P193" s="249"/>
      <c r="Q193" s="249"/>
      <c r="R193" s="68">
        <v>2</v>
      </c>
      <c r="S193" s="70">
        <v>1000000</v>
      </c>
      <c r="T193" s="70">
        <f t="shared" si="117"/>
        <v>2000000</v>
      </c>
      <c r="U193" s="252">
        <v>2</v>
      </c>
      <c r="V193" s="252">
        <v>1000000</v>
      </c>
      <c r="W193" s="70">
        <f t="shared" si="118"/>
        <v>2000000</v>
      </c>
      <c r="X193" s="252"/>
      <c r="Y193" s="249"/>
    </row>
    <row r="194" spans="1:25" ht="13.2" hidden="1" x14ac:dyDescent="0.25">
      <c r="A194" s="1" t="s">
        <v>196</v>
      </c>
      <c r="B194" s="71" t="s">
        <v>524</v>
      </c>
      <c r="C194" s="72" t="s">
        <v>73</v>
      </c>
      <c r="D194" s="71"/>
      <c r="E194" s="71"/>
      <c r="F194" s="73"/>
      <c r="G194" s="158">
        <f>G195</f>
        <v>3000000</v>
      </c>
      <c r="H194" s="192" t="s">
        <v>524</v>
      </c>
      <c r="I194" s="72" t="s">
        <v>73</v>
      </c>
      <c r="J194" s="71"/>
      <c r="K194" s="71"/>
      <c r="L194" s="73"/>
      <c r="M194" s="73">
        <f ca="1">M195</f>
        <v>3000000</v>
      </c>
      <c r="N194" s="73">
        <f ca="1">N195</f>
        <v>0</v>
      </c>
      <c r="O194" s="158"/>
      <c r="P194" s="249"/>
      <c r="Q194" s="249"/>
      <c r="R194" s="71"/>
      <c r="S194" s="73"/>
      <c r="T194" s="73"/>
      <c r="U194" s="252"/>
      <c r="V194" s="249"/>
      <c r="W194" s="249"/>
      <c r="X194" s="252"/>
      <c r="Y194" s="249"/>
    </row>
    <row r="195" spans="1:25" ht="13.2" hidden="1" x14ac:dyDescent="0.25">
      <c r="A195" s="1" t="s">
        <v>197</v>
      </c>
      <c r="B195" s="68"/>
      <c r="C195" s="69" t="s">
        <v>622</v>
      </c>
      <c r="D195" s="68">
        <v>12</v>
      </c>
      <c r="E195" s="68" t="s">
        <v>120</v>
      </c>
      <c r="F195" s="70">
        <v>250000</v>
      </c>
      <c r="G195" s="157">
        <f>ROUNDDOWN(D195*F195,-3)</f>
        <v>3000000</v>
      </c>
      <c r="H195" s="191"/>
      <c r="I195" s="69" t="s">
        <v>622</v>
      </c>
      <c r="J195" s="68" cm="1">
        <f t="array" aca="1" ref="J195" ca="1">INDIRECT($J$5&amp;ROW())</f>
        <v>12</v>
      </c>
      <c r="K195" s="68" t="s">
        <v>120</v>
      </c>
      <c r="L195" s="70" cm="1">
        <f t="array" aca="1" ref="L195" ca="1">INDIRECT($L$5&amp;ROW())</f>
        <v>250000</v>
      </c>
      <c r="M195" s="70">
        <f ca="1">ROUNDDOWN(J195*L195,-3)</f>
        <v>3000000</v>
      </c>
      <c r="N195" s="70">
        <f ca="1">G195-M195</f>
        <v>0</v>
      </c>
      <c r="O195" s="245" t="str">
        <f ca="1">IF(AND(ISBLANK(H195),N195&lt;&gt;0),"Rev","")</f>
        <v/>
      </c>
      <c r="P195" s="249"/>
      <c r="Q195" s="249"/>
      <c r="R195" s="68">
        <v>12</v>
      </c>
      <c r="S195" s="70">
        <v>250000</v>
      </c>
      <c r="T195" s="70">
        <f>ROUNDDOWN(R195*S195,-3)</f>
        <v>3000000</v>
      </c>
      <c r="U195" s="252">
        <v>12</v>
      </c>
      <c r="V195" s="252">
        <v>250000</v>
      </c>
      <c r="W195" s="70">
        <f>ROUNDDOWN(U195*V195,-3)</f>
        <v>3000000</v>
      </c>
      <c r="X195" s="252"/>
      <c r="Y195" s="249"/>
    </row>
    <row r="196" spans="1:25" ht="13.2" hidden="1" x14ac:dyDescent="0.25">
      <c r="A196" s="1" t="s">
        <v>198</v>
      </c>
      <c r="B196" s="71" t="s">
        <v>528</v>
      </c>
      <c r="C196" s="72" t="s">
        <v>31</v>
      </c>
      <c r="D196" s="71"/>
      <c r="E196" s="71"/>
      <c r="F196" s="73"/>
      <c r="G196" s="158">
        <f>G197</f>
        <v>9000000</v>
      </c>
      <c r="H196" s="192" t="s">
        <v>528</v>
      </c>
      <c r="I196" s="72" t="s">
        <v>31</v>
      </c>
      <c r="J196" s="71"/>
      <c r="K196" s="71"/>
      <c r="L196" s="73"/>
      <c r="M196" s="73">
        <f ca="1">M197</f>
        <v>9000000</v>
      </c>
      <c r="N196" s="73">
        <f ca="1">N197</f>
        <v>0</v>
      </c>
      <c r="O196" s="158"/>
      <c r="P196" s="249"/>
      <c r="Q196" s="249"/>
      <c r="R196" s="71"/>
      <c r="S196" s="73"/>
      <c r="T196" s="73"/>
      <c r="U196" s="252"/>
      <c r="V196" s="249"/>
      <c r="W196" s="249"/>
      <c r="X196" s="252"/>
      <c r="Y196" s="249"/>
    </row>
    <row r="197" spans="1:25" ht="13.2" hidden="1" x14ac:dyDescent="0.25">
      <c r="A197" s="1" t="s">
        <v>199</v>
      </c>
      <c r="B197" s="68"/>
      <c r="C197" s="69" t="s">
        <v>559</v>
      </c>
      <c r="D197" s="68">
        <v>10</v>
      </c>
      <c r="E197" s="68" t="s">
        <v>33</v>
      </c>
      <c r="F197" s="70">
        <v>900000</v>
      </c>
      <c r="G197" s="157">
        <f>ROUNDDOWN(D197*F197,-3)</f>
        <v>9000000</v>
      </c>
      <c r="H197" s="191"/>
      <c r="I197" s="69" t="s">
        <v>559</v>
      </c>
      <c r="J197" s="68" cm="1">
        <f t="array" aca="1" ref="J197" ca="1">INDIRECT($J$5&amp;ROW())</f>
        <v>10</v>
      </c>
      <c r="K197" s="68" t="s">
        <v>33</v>
      </c>
      <c r="L197" s="70" cm="1">
        <f t="array" aca="1" ref="L197" ca="1">INDIRECT($L$5&amp;ROW())</f>
        <v>900000</v>
      </c>
      <c r="M197" s="70">
        <f ca="1">ROUNDDOWN(J197*L197,-3)</f>
        <v>9000000</v>
      </c>
      <c r="N197" s="70">
        <f ca="1">G197-M197</f>
        <v>0</v>
      </c>
      <c r="O197" s="245" t="str">
        <f ca="1">IF(AND(ISBLANK(H197),N197&lt;&gt;0),"Rev","")</f>
        <v/>
      </c>
      <c r="P197" s="249"/>
      <c r="Q197" s="249"/>
      <c r="R197" s="68">
        <v>10</v>
      </c>
      <c r="S197" s="70">
        <v>900000</v>
      </c>
      <c r="T197" s="70">
        <f>ROUNDDOWN(R197*S197,-3)</f>
        <v>9000000</v>
      </c>
      <c r="U197" s="252">
        <v>10</v>
      </c>
      <c r="V197" s="252">
        <v>900000</v>
      </c>
      <c r="W197" s="70">
        <f>ROUNDDOWN(U197*V197,-3)</f>
        <v>9000000</v>
      </c>
      <c r="X197" s="252"/>
      <c r="Y197" s="249"/>
    </row>
    <row r="198" spans="1:25" ht="13.2" hidden="1" x14ac:dyDescent="0.25">
      <c r="A198" s="1" t="s">
        <v>200</v>
      </c>
      <c r="B198" s="71" t="s">
        <v>525</v>
      </c>
      <c r="C198" s="72" t="s">
        <v>35</v>
      </c>
      <c r="D198" s="71"/>
      <c r="E198" s="71"/>
      <c r="F198" s="73"/>
      <c r="G198" s="158">
        <f>G199</f>
        <v>18042000</v>
      </c>
      <c r="H198" s="192" t="s">
        <v>525</v>
      </c>
      <c r="I198" s="72" t="s">
        <v>35</v>
      </c>
      <c r="J198" s="71"/>
      <c r="K198" s="71"/>
      <c r="L198" s="73"/>
      <c r="M198" s="73">
        <f ca="1">M199</f>
        <v>18042000</v>
      </c>
      <c r="N198" s="73">
        <f ca="1">N199</f>
        <v>0</v>
      </c>
      <c r="O198" s="158"/>
      <c r="P198" s="249"/>
      <c r="Q198" s="249"/>
      <c r="R198" s="71"/>
      <c r="S198" s="73"/>
      <c r="T198" s="73"/>
      <c r="U198" s="252"/>
      <c r="V198" s="249"/>
      <c r="W198" s="249"/>
      <c r="X198" s="252"/>
      <c r="Y198" s="249"/>
    </row>
    <row r="199" spans="1:25" ht="13.2" hidden="1" x14ac:dyDescent="0.25">
      <c r="A199" s="1" t="s">
        <v>201</v>
      </c>
      <c r="B199" s="68"/>
      <c r="C199" s="69" t="s">
        <v>657</v>
      </c>
      <c r="D199" s="68">
        <v>6</v>
      </c>
      <c r="E199" s="68" t="s">
        <v>26</v>
      </c>
      <c r="F199" s="70">
        <v>3007000</v>
      </c>
      <c r="G199" s="157">
        <f>ROUNDDOWN(D199*F199,-3)</f>
        <v>18042000</v>
      </c>
      <c r="H199" s="191"/>
      <c r="I199" s="69" t="s">
        <v>657</v>
      </c>
      <c r="J199" s="68" cm="1">
        <f t="array" aca="1" ref="J199" ca="1">INDIRECT($J$5&amp;ROW())</f>
        <v>6</v>
      </c>
      <c r="K199" s="68" t="s">
        <v>26</v>
      </c>
      <c r="L199" s="70" cm="1">
        <f t="array" aca="1" ref="L199" ca="1">INDIRECT($L$5&amp;ROW())</f>
        <v>3007000</v>
      </c>
      <c r="M199" s="70">
        <f ca="1">ROUNDDOWN(J199*L199,-3)</f>
        <v>18042000</v>
      </c>
      <c r="N199" s="70">
        <f ca="1">G199-M199</f>
        <v>0</v>
      </c>
      <c r="O199" s="245" t="str">
        <f ca="1">IF(AND(ISBLANK(H199),N199&lt;&gt;0),"Rev","")</f>
        <v/>
      </c>
      <c r="P199" s="249"/>
      <c r="Q199" s="249"/>
      <c r="R199" s="68">
        <v>6</v>
      </c>
      <c r="S199" s="70">
        <v>3007000</v>
      </c>
      <c r="T199" s="70">
        <f>ROUNDDOWN(R199*S199,-3)</f>
        <v>18042000</v>
      </c>
      <c r="U199" s="252">
        <v>6</v>
      </c>
      <c r="V199" s="252">
        <v>3007000</v>
      </c>
      <c r="W199" s="70">
        <f>ROUNDDOWN(U199*V199,-3)</f>
        <v>18042000</v>
      </c>
      <c r="X199" s="252"/>
      <c r="Y199" s="249"/>
    </row>
    <row r="200" spans="1:25" ht="13.2" hidden="1" x14ac:dyDescent="0.25">
      <c r="A200" s="1" t="s">
        <v>202</v>
      </c>
      <c r="B200" s="83" t="s">
        <v>203</v>
      </c>
      <c r="C200" s="84" t="s">
        <v>658</v>
      </c>
      <c r="D200" s="83"/>
      <c r="E200" s="83"/>
      <c r="F200" s="85"/>
      <c r="G200" s="162">
        <f>SUM(G201,G206,G208)</f>
        <v>99334000</v>
      </c>
      <c r="H200" s="196" t="s">
        <v>203</v>
      </c>
      <c r="I200" s="84" t="s">
        <v>658</v>
      </c>
      <c r="J200" s="83"/>
      <c r="K200" s="83"/>
      <c r="L200" s="85"/>
      <c r="M200" s="85">
        <f ca="1">SUM(M201,M206,M208)</f>
        <v>99334000</v>
      </c>
      <c r="N200" s="85">
        <f ca="1">SUM(N201,N206,N208)</f>
        <v>0</v>
      </c>
      <c r="O200" s="162"/>
      <c r="P200" s="249" t="s">
        <v>499</v>
      </c>
      <c r="Q200" s="249" t="s">
        <v>500</v>
      </c>
      <c r="R200" s="83"/>
      <c r="S200" s="85"/>
      <c r="T200" s="85"/>
      <c r="U200" s="252"/>
      <c r="V200" s="249"/>
      <c r="W200" s="249"/>
      <c r="X200" s="252"/>
      <c r="Y200" s="249"/>
    </row>
    <row r="201" spans="1:25" ht="13.2" hidden="1" x14ac:dyDescent="0.25">
      <c r="A201" s="1" t="s">
        <v>205</v>
      </c>
      <c r="B201" s="65" t="s">
        <v>523</v>
      </c>
      <c r="C201" s="66" t="s">
        <v>24</v>
      </c>
      <c r="D201" s="65"/>
      <c r="E201" s="65"/>
      <c r="F201" s="67"/>
      <c r="G201" s="156">
        <f>SUM(G202:G205)</f>
        <v>24800000</v>
      </c>
      <c r="H201" s="190" t="s">
        <v>523</v>
      </c>
      <c r="I201" s="66" t="s">
        <v>24</v>
      </c>
      <c r="J201" s="65"/>
      <c r="K201" s="65"/>
      <c r="L201" s="67"/>
      <c r="M201" s="67">
        <f ca="1">SUM(M202:M205)</f>
        <v>24800000</v>
      </c>
      <c r="N201" s="67">
        <f ca="1">SUM(N202:N205)</f>
        <v>0</v>
      </c>
      <c r="O201" s="156"/>
      <c r="P201" s="249"/>
      <c r="Q201" s="249"/>
      <c r="R201" s="65"/>
      <c r="S201" s="67"/>
      <c r="T201" s="67"/>
      <c r="U201" s="252"/>
      <c r="V201" s="249"/>
      <c r="W201" s="249"/>
      <c r="X201" s="252"/>
      <c r="Y201" s="249"/>
    </row>
    <row r="202" spans="1:25" ht="13.2" hidden="1" x14ac:dyDescent="0.25">
      <c r="A202" s="1" t="s">
        <v>206</v>
      </c>
      <c r="B202" s="68"/>
      <c r="C202" s="69" t="s">
        <v>555</v>
      </c>
      <c r="D202" s="68">
        <v>224</v>
      </c>
      <c r="E202" s="68" t="s">
        <v>26</v>
      </c>
      <c r="F202" s="70">
        <v>75000</v>
      </c>
      <c r="G202" s="157">
        <f t="shared" ref="G202:G205" si="119">ROUNDDOWN(D202*F202,-3)</f>
        <v>16800000</v>
      </c>
      <c r="H202" s="191"/>
      <c r="I202" s="69" t="s">
        <v>555</v>
      </c>
      <c r="J202" s="68" cm="1">
        <f t="array" aca="1" ref="J202" ca="1">INDIRECT($J$5&amp;ROW())</f>
        <v>254</v>
      </c>
      <c r="K202" s="68" t="s">
        <v>26</v>
      </c>
      <c r="L202" s="70" cm="1">
        <f t="array" aca="1" ref="L202" ca="1">INDIRECT($L$5&amp;ROW())</f>
        <v>75000</v>
      </c>
      <c r="M202" s="70">
        <f t="shared" ref="M202:M205" ca="1" si="120">ROUNDDOWN(J202*L202,-3)</f>
        <v>19050000</v>
      </c>
      <c r="N202" s="70">
        <f t="shared" ref="N202:N205" ca="1" si="121">G202-M202</f>
        <v>-2250000</v>
      </c>
      <c r="O202" s="258" t="str">
        <f t="shared" ref="O202:O205" ca="1" si="122">IF(AND(ISBLANK(H202),N202&lt;&gt;0),"Rev","")</f>
        <v>Rev</v>
      </c>
      <c r="P202" s="249"/>
      <c r="Q202" s="249"/>
      <c r="R202" s="68">
        <v>254</v>
      </c>
      <c r="S202" s="70">
        <v>75000</v>
      </c>
      <c r="T202" s="70">
        <f t="shared" ref="T202:T205" si="123">ROUNDDOWN(R202*S202,-3)</f>
        <v>19050000</v>
      </c>
      <c r="U202" s="252">
        <v>254</v>
      </c>
      <c r="V202" s="252">
        <v>75000</v>
      </c>
      <c r="W202" s="70">
        <f t="shared" ref="W202:W205" si="124">ROUNDDOWN(U202*V202,-3)</f>
        <v>19050000</v>
      </c>
      <c r="X202" s="252"/>
      <c r="Y202" s="249"/>
    </row>
    <row r="203" spans="1:25" ht="13.2" hidden="1" x14ac:dyDescent="0.25">
      <c r="A203" s="1" t="s">
        <v>207</v>
      </c>
      <c r="B203" s="68"/>
      <c r="C203" s="69" t="s">
        <v>556</v>
      </c>
      <c r="D203" s="68">
        <v>2</v>
      </c>
      <c r="E203" s="68" t="s">
        <v>120</v>
      </c>
      <c r="F203" s="70">
        <v>1500000</v>
      </c>
      <c r="G203" s="157">
        <f t="shared" si="119"/>
        <v>3000000</v>
      </c>
      <c r="H203" s="191"/>
      <c r="I203" s="69" t="s">
        <v>556</v>
      </c>
      <c r="J203" s="68" cm="1">
        <f t="array" aca="1" ref="J203" ca="1">INDIRECT($J$5&amp;ROW())</f>
        <v>1</v>
      </c>
      <c r="K203" s="68" t="s">
        <v>120</v>
      </c>
      <c r="L203" s="70" cm="1">
        <f t="array" aca="1" ref="L203" ca="1">INDIRECT($L$5&amp;ROW())</f>
        <v>750000</v>
      </c>
      <c r="M203" s="70">
        <f t="shared" ca="1" si="120"/>
        <v>750000</v>
      </c>
      <c r="N203" s="70">
        <f t="shared" ca="1" si="121"/>
        <v>2250000</v>
      </c>
      <c r="O203" s="258" t="str">
        <f t="shared" ca="1" si="122"/>
        <v>Rev</v>
      </c>
      <c r="P203" s="249"/>
      <c r="Q203" s="249"/>
      <c r="R203" s="68">
        <v>1</v>
      </c>
      <c r="S203" s="70">
        <v>750000</v>
      </c>
      <c r="T203" s="70">
        <f t="shared" si="123"/>
        <v>750000</v>
      </c>
      <c r="U203" s="252">
        <v>1</v>
      </c>
      <c r="V203" s="252">
        <v>750000</v>
      </c>
      <c r="W203" s="70">
        <f t="shared" si="124"/>
        <v>750000</v>
      </c>
      <c r="X203" s="252"/>
      <c r="Y203" s="249"/>
    </row>
    <row r="204" spans="1:25" ht="13.2" hidden="1" x14ac:dyDescent="0.25">
      <c r="A204" s="1" t="s">
        <v>208</v>
      </c>
      <c r="B204" s="68"/>
      <c r="C204" s="69" t="s">
        <v>557</v>
      </c>
      <c r="D204" s="68">
        <v>2</v>
      </c>
      <c r="E204" s="68" t="s">
        <v>120</v>
      </c>
      <c r="F204" s="70">
        <v>1500000</v>
      </c>
      <c r="G204" s="157">
        <f t="shared" si="119"/>
        <v>3000000</v>
      </c>
      <c r="H204" s="191"/>
      <c r="I204" s="69" t="s">
        <v>557</v>
      </c>
      <c r="J204" s="68" cm="1">
        <f t="array" aca="1" ref="J204" ca="1">INDIRECT($J$5&amp;ROW())</f>
        <v>2</v>
      </c>
      <c r="K204" s="68" t="s">
        <v>120</v>
      </c>
      <c r="L204" s="70" cm="1">
        <f t="array" aca="1" ref="L204" ca="1">INDIRECT($L$5&amp;ROW())</f>
        <v>1500000</v>
      </c>
      <c r="M204" s="70">
        <f t="shared" ca="1" si="120"/>
        <v>3000000</v>
      </c>
      <c r="N204" s="70">
        <f t="shared" ca="1" si="121"/>
        <v>0</v>
      </c>
      <c r="O204" s="245" t="str">
        <f t="shared" ca="1" si="122"/>
        <v/>
      </c>
      <c r="P204" s="249"/>
      <c r="Q204" s="249"/>
      <c r="R204" s="68">
        <v>2</v>
      </c>
      <c r="S204" s="70">
        <v>1500000</v>
      </c>
      <c r="T204" s="70">
        <f t="shared" si="123"/>
        <v>3000000</v>
      </c>
      <c r="U204" s="252">
        <v>2</v>
      </c>
      <c r="V204" s="252">
        <v>1500000</v>
      </c>
      <c r="W204" s="70">
        <f t="shared" si="124"/>
        <v>3000000</v>
      </c>
      <c r="X204" s="252"/>
      <c r="Y204" s="249"/>
    </row>
    <row r="205" spans="1:25" ht="13.2" hidden="1" x14ac:dyDescent="0.25">
      <c r="A205" s="1" t="s">
        <v>659</v>
      </c>
      <c r="B205" s="68"/>
      <c r="C205" s="69" t="s">
        <v>558</v>
      </c>
      <c r="D205" s="68">
        <v>2</v>
      </c>
      <c r="E205" s="68" t="s">
        <v>120</v>
      </c>
      <c r="F205" s="70">
        <v>1000000</v>
      </c>
      <c r="G205" s="157">
        <f t="shared" si="119"/>
        <v>2000000</v>
      </c>
      <c r="H205" s="191"/>
      <c r="I205" s="69" t="s">
        <v>558</v>
      </c>
      <c r="J205" s="68" cm="1">
        <f t="array" aca="1" ref="J205" ca="1">INDIRECT($J$5&amp;ROW())</f>
        <v>2</v>
      </c>
      <c r="K205" s="68" t="s">
        <v>120</v>
      </c>
      <c r="L205" s="70" cm="1">
        <f t="array" aca="1" ref="L205" ca="1">INDIRECT($L$5&amp;ROW())</f>
        <v>1000000</v>
      </c>
      <c r="M205" s="70">
        <f t="shared" ca="1" si="120"/>
        <v>2000000</v>
      </c>
      <c r="N205" s="70">
        <f t="shared" ca="1" si="121"/>
        <v>0</v>
      </c>
      <c r="O205" s="245" t="str">
        <f t="shared" ca="1" si="122"/>
        <v/>
      </c>
      <c r="P205" s="249"/>
      <c r="Q205" s="249"/>
      <c r="R205" s="68">
        <v>2</v>
      </c>
      <c r="S205" s="70">
        <v>1000000</v>
      </c>
      <c r="T205" s="70">
        <f t="shared" si="123"/>
        <v>2000000</v>
      </c>
      <c r="U205" s="252">
        <v>2</v>
      </c>
      <c r="V205" s="252">
        <v>1000000</v>
      </c>
      <c r="W205" s="70">
        <f t="shared" si="124"/>
        <v>2000000</v>
      </c>
      <c r="X205" s="252"/>
      <c r="Y205" s="249"/>
    </row>
    <row r="206" spans="1:25" ht="13.2" hidden="1" x14ac:dyDescent="0.25">
      <c r="A206" s="1" t="s">
        <v>209</v>
      </c>
      <c r="B206" s="71" t="s">
        <v>524</v>
      </c>
      <c r="C206" s="72" t="s">
        <v>73</v>
      </c>
      <c r="D206" s="71"/>
      <c r="E206" s="71"/>
      <c r="F206" s="73"/>
      <c r="G206" s="158">
        <f>G207</f>
        <v>3000000</v>
      </c>
      <c r="H206" s="192" t="s">
        <v>524</v>
      </c>
      <c r="I206" s="72" t="s">
        <v>73</v>
      </c>
      <c r="J206" s="71"/>
      <c r="K206" s="71"/>
      <c r="L206" s="73"/>
      <c r="M206" s="73">
        <f ca="1">M207</f>
        <v>3000000</v>
      </c>
      <c r="N206" s="73">
        <f ca="1">N207</f>
        <v>0</v>
      </c>
      <c r="O206" s="158"/>
      <c r="P206" s="249"/>
      <c r="Q206" s="249"/>
      <c r="R206" s="71"/>
      <c r="S206" s="73"/>
      <c r="T206" s="73"/>
      <c r="U206" s="252"/>
      <c r="V206" s="249"/>
      <c r="W206" s="249"/>
      <c r="X206" s="252"/>
      <c r="Y206" s="249"/>
    </row>
    <row r="207" spans="1:25" ht="13.2" hidden="1" x14ac:dyDescent="0.25">
      <c r="A207" s="1" t="s">
        <v>210</v>
      </c>
      <c r="B207" s="68"/>
      <c r="C207" s="69" t="s">
        <v>622</v>
      </c>
      <c r="D207" s="68">
        <v>12</v>
      </c>
      <c r="E207" s="68" t="s">
        <v>120</v>
      </c>
      <c r="F207" s="70">
        <v>250000</v>
      </c>
      <c r="G207" s="157">
        <f>ROUNDDOWN(D207*F207,-3)</f>
        <v>3000000</v>
      </c>
      <c r="H207" s="191"/>
      <c r="I207" s="69" t="s">
        <v>622</v>
      </c>
      <c r="J207" s="68" cm="1">
        <f t="array" aca="1" ref="J207" ca="1">INDIRECT($J$5&amp;ROW())</f>
        <v>12</v>
      </c>
      <c r="K207" s="68" t="s">
        <v>120</v>
      </c>
      <c r="L207" s="70" cm="1">
        <f t="array" aca="1" ref="L207" ca="1">INDIRECT($L$5&amp;ROW())</f>
        <v>250000</v>
      </c>
      <c r="M207" s="70">
        <f ca="1">ROUNDDOWN(J207*L207,-3)</f>
        <v>3000000</v>
      </c>
      <c r="N207" s="70">
        <f ca="1">G207-M207</f>
        <v>0</v>
      </c>
      <c r="O207" s="245" t="str">
        <f ca="1">IF(AND(ISBLANK(H207),N207&lt;&gt;0),"Rev","")</f>
        <v/>
      </c>
      <c r="P207" s="249"/>
      <c r="Q207" s="249"/>
      <c r="R207" s="68">
        <v>12</v>
      </c>
      <c r="S207" s="70">
        <v>250000</v>
      </c>
      <c r="T207" s="70">
        <f>ROUNDDOWN(R207*S207,-3)</f>
        <v>3000000</v>
      </c>
      <c r="U207" s="252">
        <v>12</v>
      </c>
      <c r="V207" s="252">
        <v>250000</v>
      </c>
      <c r="W207" s="70">
        <f>ROUNDDOWN(U207*V207,-3)</f>
        <v>3000000</v>
      </c>
      <c r="X207" s="252"/>
      <c r="Y207" s="249"/>
    </row>
    <row r="208" spans="1:25" ht="13.2" hidden="1" x14ac:dyDescent="0.25">
      <c r="A208" s="1" t="s">
        <v>211</v>
      </c>
      <c r="B208" s="65" t="s">
        <v>525</v>
      </c>
      <c r="C208" s="66" t="s">
        <v>35</v>
      </c>
      <c r="D208" s="65"/>
      <c r="E208" s="65"/>
      <c r="F208" s="67"/>
      <c r="G208" s="156">
        <f>G209</f>
        <v>71534000</v>
      </c>
      <c r="H208" s="190" t="s">
        <v>525</v>
      </c>
      <c r="I208" s="66" t="s">
        <v>35</v>
      </c>
      <c r="J208" s="65"/>
      <c r="K208" s="65"/>
      <c r="L208" s="67"/>
      <c r="M208" s="67">
        <f ca="1">M209</f>
        <v>71534000</v>
      </c>
      <c r="N208" s="67">
        <f ca="1">N209</f>
        <v>0</v>
      </c>
      <c r="O208" s="156"/>
      <c r="P208" s="249"/>
      <c r="Q208" s="249"/>
      <c r="R208" s="65"/>
      <c r="S208" s="67"/>
      <c r="T208" s="67"/>
      <c r="U208" s="252"/>
      <c r="V208" s="249"/>
      <c r="W208" s="249"/>
      <c r="X208" s="252"/>
      <c r="Y208" s="249"/>
    </row>
    <row r="209" spans="1:25" ht="26.4" hidden="1" x14ac:dyDescent="0.25">
      <c r="A209" s="1" t="s">
        <v>212</v>
      </c>
      <c r="B209" s="68"/>
      <c r="C209" s="69" t="s">
        <v>660</v>
      </c>
      <c r="D209" s="68">
        <v>14</v>
      </c>
      <c r="E209" s="68" t="s">
        <v>26</v>
      </c>
      <c r="F209" s="70">
        <v>5109636</v>
      </c>
      <c r="G209" s="157">
        <f>ROUNDDOWN(D209*F209,-3)</f>
        <v>71534000</v>
      </c>
      <c r="H209" s="191"/>
      <c r="I209" s="69" t="s">
        <v>660</v>
      </c>
      <c r="J209" s="68" cm="1">
        <f t="array" aca="1" ref="J209" ca="1">INDIRECT($J$5&amp;ROW())</f>
        <v>14</v>
      </c>
      <c r="K209" s="68" t="s">
        <v>26</v>
      </c>
      <c r="L209" s="70" cm="1">
        <f t="array" aca="1" ref="L209" ca="1">INDIRECT($L$5&amp;ROW())</f>
        <v>5109636</v>
      </c>
      <c r="M209" s="70">
        <f ca="1">ROUNDDOWN(J209*L209,-3)</f>
        <v>71534000</v>
      </c>
      <c r="N209" s="70">
        <f ca="1">G209-M209</f>
        <v>0</v>
      </c>
      <c r="O209" s="245" t="str">
        <f ca="1">IF(AND(ISBLANK(H209),N209&lt;&gt;0),"Rev","")</f>
        <v/>
      </c>
      <c r="P209" s="249"/>
      <c r="Q209" s="249"/>
      <c r="R209" s="68">
        <v>14</v>
      </c>
      <c r="S209" s="70">
        <v>5109636</v>
      </c>
      <c r="T209" s="70">
        <f>ROUNDDOWN(R209*S209,-3)</f>
        <v>71534000</v>
      </c>
      <c r="U209" s="252">
        <v>14</v>
      </c>
      <c r="V209" s="252">
        <v>5109636</v>
      </c>
      <c r="W209" s="70">
        <f>ROUNDDOWN(U209*V209,-3)</f>
        <v>71534000</v>
      </c>
      <c r="X209" s="252"/>
      <c r="Y209" s="249"/>
    </row>
    <row r="210" spans="1:25" ht="13.2" hidden="1" x14ac:dyDescent="0.25">
      <c r="A210" s="1" t="s">
        <v>213</v>
      </c>
      <c r="B210" s="83" t="s">
        <v>214</v>
      </c>
      <c r="C210" s="84" t="s">
        <v>661</v>
      </c>
      <c r="D210" s="83"/>
      <c r="E210" s="83"/>
      <c r="F210" s="85"/>
      <c r="G210" s="162">
        <f>SUM(G211,G216)</f>
        <v>139554000</v>
      </c>
      <c r="H210" s="196" t="s">
        <v>214</v>
      </c>
      <c r="I210" s="84" t="s">
        <v>661</v>
      </c>
      <c r="J210" s="83"/>
      <c r="K210" s="83"/>
      <c r="L210" s="85"/>
      <c r="M210" s="85">
        <f ca="1">SUM(M211,M216)</f>
        <v>174685000</v>
      </c>
      <c r="N210" s="85">
        <f ca="1">SUM(N211,N216)</f>
        <v>-35131000</v>
      </c>
      <c r="O210" s="162"/>
      <c r="P210" s="249" t="s">
        <v>499</v>
      </c>
      <c r="Q210" s="249" t="s">
        <v>501</v>
      </c>
      <c r="R210" s="83"/>
      <c r="S210" s="85"/>
      <c r="T210" s="85"/>
      <c r="U210" s="252"/>
      <c r="V210" s="249"/>
      <c r="W210" s="249"/>
      <c r="X210" s="252"/>
      <c r="Y210" s="249"/>
    </row>
    <row r="211" spans="1:25" ht="13.2" hidden="1" x14ac:dyDescent="0.25">
      <c r="A211" s="1" t="s">
        <v>215</v>
      </c>
      <c r="B211" s="65" t="s">
        <v>523</v>
      </c>
      <c r="C211" s="66" t="s">
        <v>24</v>
      </c>
      <c r="D211" s="65"/>
      <c r="E211" s="65"/>
      <c r="F211" s="67"/>
      <c r="G211" s="156">
        <f>SUM(G212:G215)</f>
        <v>23500000</v>
      </c>
      <c r="H211" s="190" t="s">
        <v>523</v>
      </c>
      <c r="I211" s="66" t="s">
        <v>24</v>
      </c>
      <c r="J211" s="65"/>
      <c r="K211" s="65"/>
      <c r="L211" s="67"/>
      <c r="M211" s="67">
        <f ca="1">SUM(M212:M215)</f>
        <v>31000000</v>
      </c>
      <c r="N211" s="67">
        <f ca="1">SUM(N212:N215)</f>
        <v>-7500000</v>
      </c>
      <c r="O211" s="156"/>
      <c r="P211" s="249"/>
      <c r="Q211" s="249"/>
      <c r="R211" s="65"/>
      <c r="S211" s="67"/>
      <c r="T211" s="67"/>
      <c r="U211" s="252"/>
      <c r="V211" s="249"/>
      <c r="W211" s="249"/>
      <c r="X211" s="252"/>
      <c r="Y211" s="249"/>
    </row>
    <row r="212" spans="1:25" ht="13.2" hidden="1" x14ac:dyDescent="0.25">
      <c r="A212" s="1" t="s">
        <v>216</v>
      </c>
      <c r="B212" s="68"/>
      <c r="C212" s="69" t="s">
        <v>555</v>
      </c>
      <c r="D212" s="68">
        <v>100</v>
      </c>
      <c r="E212" s="68" t="s">
        <v>26</v>
      </c>
      <c r="F212" s="70">
        <v>75000</v>
      </c>
      <c r="G212" s="157">
        <f t="shared" ref="G212:G215" si="125">ROUNDDOWN(D212*F212,-3)</f>
        <v>7500000</v>
      </c>
      <c r="H212" s="191"/>
      <c r="I212" s="69" t="s">
        <v>555</v>
      </c>
      <c r="J212" s="68" cm="1">
        <f t="array" aca="1" ref="J212" ca="1">INDIRECT($J$5&amp;ROW())</f>
        <v>200</v>
      </c>
      <c r="K212" s="68" t="s">
        <v>26</v>
      </c>
      <c r="L212" s="70" cm="1">
        <f t="array" aca="1" ref="L212" ca="1">INDIRECT($L$5&amp;ROW())</f>
        <v>75000</v>
      </c>
      <c r="M212" s="70">
        <f t="shared" ref="M212:M215" ca="1" si="126">ROUNDDOWN(J212*L212,-3)</f>
        <v>15000000</v>
      </c>
      <c r="N212" s="70">
        <f t="shared" ref="N212:N215" ca="1" si="127">G212-M212</f>
        <v>-7500000</v>
      </c>
      <c r="O212" s="258" t="str">
        <f t="shared" ref="O212:O215" ca="1" si="128">IF(AND(ISBLANK(H212),N212&lt;&gt;0),"Rev","")</f>
        <v>Rev</v>
      </c>
      <c r="P212" s="249"/>
      <c r="Q212" s="249"/>
      <c r="R212" s="68">
        <v>200</v>
      </c>
      <c r="S212" s="70">
        <v>75000</v>
      </c>
      <c r="T212" s="70">
        <f t="shared" ref="T212:T215" si="129">ROUNDDOWN(R212*S212,-3)</f>
        <v>15000000</v>
      </c>
      <c r="U212" s="252">
        <v>200</v>
      </c>
      <c r="V212" s="252">
        <v>75000</v>
      </c>
      <c r="W212" s="70">
        <f t="shared" ref="W212:W215" si="130">ROUNDDOWN(U212*V212,-3)</f>
        <v>15000000</v>
      </c>
      <c r="X212" s="252"/>
      <c r="Y212" s="249"/>
    </row>
    <row r="213" spans="1:25" ht="13.2" hidden="1" x14ac:dyDescent="0.25">
      <c r="A213" s="1" t="s">
        <v>217</v>
      </c>
      <c r="B213" s="68"/>
      <c r="C213" s="69" t="s">
        <v>556</v>
      </c>
      <c r="D213" s="68">
        <v>4</v>
      </c>
      <c r="E213" s="68" t="s">
        <v>120</v>
      </c>
      <c r="F213" s="70">
        <v>1500000</v>
      </c>
      <c r="G213" s="157">
        <f t="shared" si="125"/>
        <v>6000000</v>
      </c>
      <c r="H213" s="191"/>
      <c r="I213" s="69" t="s">
        <v>556</v>
      </c>
      <c r="J213" s="68" cm="1">
        <f t="array" aca="1" ref="J213" ca="1">INDIRECT($J$5&amp;ROW())</f>
        <v>4</v>
      </c>
      <c r="K213" s="68" t="s">
        <v>120</v>
      </c>
      <c r="L213" s="70" cm="1">
        <f t="array" aca="1" ref="L213" ca="1">INDIRECT($L$5&amp;ROW())</f>
        <v>1500000</v>
      </c>
      <c r="M213" s="70">
        <f t="shared" ca="1" si="126"/>
        <v>6000000</v>
      </c>
      <c r="N213" s="70">
        <f t="shared" ca="1" si="127"/>
        <v>0</v>
      </c>
      <c r="O213" s="245" t="str">
        <f t="shared" ca="1" si="128"/>
        <v/>
      </c>
      <c r="P213" s="249"/>
      <c r="Q213" s="249"/>
      <c r="R213" s="68">
        <v>4</v>
      </c>
      <c r="S213" s="70">
        <v>1500000</v>
      </c>
      <c r="T213" s="70">
        <f t="shared" si="129"/>
        <v>6000000</v>
      </c>
      <c r="U213" s="252">
        <v>4</v>
      </c>
      <c r="V213" s="252">
        <v>1500000</v>
      </c>
      <c r="W213" s="70">
        <f t="shared" si="130"/>
        <v>6000000</v>
      </c>
      <c r="X213" s="252"/>
      <c r="Y213" s="249"/>
    </row>
    <row r="214" spans="1:25" ht="13.2" hidden="1" x14ac:dyDescent="0.25">
      <c r="A214" s="1" t="s">
        <v>218</v>
      </c>
      <c r="B214" s="68"/>
      <c r="C214" s="69" t="s">
        <v>557</v>
      </c>
      <c r="D214" s="68">
        <v>4</v>
      </c>
      <c r="E214" s="68" t="s">
        <v>120</v>
      </c>
      <c r="F214" s="70">
        <v>1500000</v>
      </c>
      <c r="G214" s="157">
        <f t="shared" si="125"/>
        <v>6000000</v>
      </c>
      <c r="H214" s="191"/>
      <c r="I214" s="69" t="s">
        <v>557</v>
      </c>
      <c r="J214" s="68" cm="1">
        <f t="array" aca="1" ref="J214" ca="1">INDIRECT($J$5&amp;ROW())</f>
        <v>4</v>
      </c>
      <c r="K214" s="68" t="s">
        <v>120</v>
      </c>
      <c r="L214" s="70" cm="1">
        <f t="array" aca="1" ref="L214" ca="1">INDIRECT($L$5&amp;ROW())</f>
        <v>1500000</v>
      </c>
      <c r="M214" s="70">
        <f t="shared" ca="1" si="126"/>
        <v>6000000</v>
      </c>
      <c r="N214" s="70">
        <f t="shared" ca="1" si="127"/>
        <v>0</v>
      </c>
      <c r="O214" s="245" t="str">
        <f t="shared" ca="1" si="128"/>
        <v/>
      </c>
      <c r="P214" s="249"/>
      <c r="Q214" s="249"/>
      <c r="R214" s="68">
        <v>4</v>
      </c>
      <c r="S214" s="70">
        <v>1500000</v>
      </c>
      <c r="T214" s="70">
        <f t="shared" si="129"/>
        <v>6000000</v>
      </c>
      <c r="U214" s="252">
        <v>4</v>
      </c>
      <c r="V214" s="252">
        <v>1500000</v>
      </c>
      <c r="W214" s="70">
        <f t="shared" si="130"/>
        <v>6000000</v>
      </c>
      <c r="X214" s="252"/>
      <c r="Y214" s="249"/>
    </row>
    <row r="215" spans="1:25" ht="13.2" hidden="1" x14ac:dyDescent="0.25">
      <c r="A215" s="1" t="s">
        <v>219</v>
      </c>
      <c r="B215" s="68"/>
      <c r="C215" s="69" t="s">
        <v>558</v>
      </c>
      <c r="D215" s="68">
        <v>4</v>
      </c>
      <c r="E215" s="68" t="s">
        <v>120</v>
      </c>
      <c r="F215" s="70">
        <v>1000000</v>
      </c>
      <c r="G215" s="157">
        <f t="shared" si="125"/>
        <v>4000000</v>
      </c>
      <c r="H215" s="191"/>
      <c r="I215" s="69" t="s">
        <v>558</v>
      </c>
      <c r="J215" s="68" cm="1">
        <f t="array" aca="1" ref="J215" ca="1">INDIRECT($J$5&amp;ROW())</f>
        <v>4</v>
      </c>
      <c r="K215" s="68" t="s">
        <v>120</v>
      </c>
      <c r="L215" s="70" cm="1">
        <f t="array" aca="1" ref="L215" ca="1">INDIRECT($L$5&amp;ROW())</f>
        <v>1000000</v>
      </c>
      <c r="M215" s="70">
        <f t="shared" ca="1" si="126"/>
        <v>4000000</v>
      </c>
      <c r="N215" s="70">
        <f t="shared" ca="1" si="127"/>
        <v>0</v>
      </c>
      <c r="O215" s="245" t="str">
        <f t="shared" ca="1" si="128"/>
        <v/>
      </c>
      <c r="P215" s="249"/>
      <c r="Q215" s="249"/>
      <c r="R215" s="68">
        <v>4</v>
      </c>
      <c r="S215" s="70">
        <v>1000000</v>
      </c>
      <c r="T215" s="70">
        <f t="shared" si="129"/>
        <v>4000000</v>
      </c>
      <c r="U215" s="252">
        <v>4</v>
      </c>
      <c r="V215" s="252">
        <v>1000000</v>
      </c>
      <c r="W215" s="70">
        <f t="shared" si="130"/>
        <v>4000000</v>
      </c>
      <c r="X215" s="252"/>
      <c r="Y215" s="249"/>
    </row>
    <row r="216" spans="1:25" ht="13.2" hidden="1" x14ac:dyDescent="0.25">
      <c r="A216" s="1" t="s">
        <v>220</v>
      </c>
      <c r="B216" s="65" t="s">
        <v>525</v>
      </c>
      <c r="C216" s="66" t="s">
        <v>35</v>
      </c>
      <c r="D216" s="65"/>
      <c r="E216" s="65"/>
      <c r="F216" s="67"/>
      <c r="G216" s="156">
        <f>G217</f>
        <v>116054000</v>
      </c>
      <c r="H216" s="190" t="s">
        <v>525</v>
      </c>
      <c r="I216" s="66" t="s">
        <v>35</v>
      </c>
      <c r="J216" s="65"/>
      <c r="K216" s="65"/>
      <c r="L216" s="67"/>
      <c r="M216" s="67">
        <f ca="1">M217</f>
        <v>143685000</v>
      </c>
      <c r="N216" s="67">
        <f ca="1">N217</f>
        <v>-27631000</v>
      </c>
      <c r="O216" s="156"/>
      <c r="P216" s="249"/>
      <c r="Q216" s="249"/>
      <c r="R216" s="65"/>
      <c r="S216" s="67"/>
      <c r="T216" s="67"/>
      <c r="U216" s="252"/>
      <c r="V216" s="249"/>
      <c r="W216" s="249"/>
      <c r="X216" s="252"/>
      <c r="Y216" s="249"/>
    </row>
    <row r="217" spans="1:25" ht="13.2" hidden="1" x14ac:dyDescent="0.25">
      <c r="A217" s="1" t="s">
        <v>221</v>
      </c>
      <c r="B217" s="68"/>
      <c r="C217" s="69" t="s">
        <v>662</v>
      </c>
      <c r="D217" s="68">
        <v>21</v>
      </c>
      <c r="E217" s="68" t="s">
        <v>26</v>
      </c>
      <c r="F217" s="70">
        <v>5526381</v>
      </c>
      <c r="G217" s="157">
        <f>ROUNDDOWN(D217*F217,-3)</f>
        <v>116054000</v>
      </c>
      <c r="H217" s="191"/>
      <c r="I217" s="69" t="s">
        <v>662</v>
      </c>
      <c r="J217" s="68" cm="1">
        <f t="array" aca="1" ref="J217" ca="1">INDIRECT($J$5&amp;ROW())</f>
        <v>26</v>
      </c>
      <c r="K217" s="68" t="s">
        <v>26</v>
      </c>
      <c r="L217" s="70" cm="1">
        <f t="array" aca="1" ref="L217" ca="1">INDIRECT($L$5&amp;ROW())</f>
        <v>5526381</v>
      </c>
      <c r="M217" s="70">
        <f ca="1">ROUNDDOWN(J217*L217,-3)</f>
        <v>143685000</v>
      </c>
      <c r="N217" s="70">
        <f ca="1">G217-M217</f>
        <v>-27631000</v>
      </c>
      <c r="O217" s="258" t="str">
        <f ca="1">IF(AND(ISBLANK(H217),N217&lt;&gt;0),"Rev","")</f>
        <v>Rev</v>
      </c>
      <c r="P217" s="249"/>
      <c r="Q217" s="249"/>
      <c r="R217" s="68">
        <v>26</v>
      </c>
      <c r="S217" s="70">
        <v>5526381</v>
      </c>
      <c r="T217" s="70">
        <f>ROUNDDOWN(R217*S217,-3)</f>
        <v>143685000</v>
      </c>
      <c r="U217" s="252">
        <v>26</v>
      </c>
      <c r="V217" s="252">
        <v>5526381</v>
      </c>
      <c r="W217" s="70">
        <f>ROUNDDOWN(U217*V217,-3)</f>
        <v>143685000</v>
      </c>
      <c r="X217" s="252"/>
      <c r="Y217" s="249"/>
    </row>
    <row r="218" spans="1:25" ht="13.2" hidden="1" x14ac:dyDescent="0.25">
      <c r="A218" s="1" t="s">
        <v>222</v>
      </c>
      <c r="B218" s="83" t="s">
        <v>223</v>
      </c>
      <c r="C218" s="84" t="s">
        <v>663</v>
      </c>
      <c r="D218" s="83"/>
      <c r="E218" s="83"/>
      <c r="F218" s="85"/>
      <c r="G218" s="162">
        <f>SUM(G219,G224)</f>
        <v>50000000</v>
      </c>
      <c r="H218" s="196" t="s">
        <v>223</v>
      </c>
      <c r="I218" s="84" t="s">
        <v>663</v>
      </c>
      <c r="J218" s="83"/>
      <c r="K218" s="83"/>
      <c r="L218" s="85"/>
      <c r="M218" s="85">
        <f ca="1">SUM(M219,M224)</f>
        <v>50000000</v>
      </c>
      <c r="N218" s="85">
        <f ca="1">SUM(N219,N224)</f>
        <v>0</v>
      </c>
      <c r="O218" s="162"/>
      <c r="P218" s="249" t="s">
        <v>502</v>
      </c>
      <c r="Q218" s="249" t="s">
        <v>503</v>
      </c>
      <c r="R218" s="83"/>
      <c r="S218" s="85"/>
      <c r="T218" s="85"/>
      <c r="U218" s="252"/>
      <c r="V218" s="249"/>
      <c r="W218" s="249"/>
      <c r="X218" s="252"/>
      <c r="Y218" s="249"/>
    </row>
    <row r="219" spans="1:25" ht="13.2" hidden="1" x14ac:dyDescent="0.25">
      <c r="A219" s="1" t="s">
        <v>224</v>
      </c>
      <c r="B219" s="71" t="s">
        <v>523</v>
      </c>
      <c r="C219" s="72" t="s">
        <v>24</v>
      </c>
      <c r="D219" s="71"/>
      <c r="E219" s="71"/>
      <c r="F219" s="73"/>
      <c r="G219" s="158">
        <f>SUM(G220:G223)</f>
        <v>15500000</v>
      </c>
      <c r="H219" s="192" t="s">
        <v>523</v>
      </c>
      <c r="I219" s="72" t="s">
        <v>24</v>
      </c>
      <c r="J219" s="71"/>
      <c r="K219" s="71"/>
      <c r="L219" s="73"/>
      <c r="M219" s="73">
        <f ca="1">SUM(M220:M223)</f>
        <v>15500000</v>
      </c>
      <c r="N219" s="73">
        <f ca="1">SUM(N220:N223)</f>
        <v>0</v>
      </c>
      <c r="O219" s="158"/>
      <c r="P219" s="249"/>
      <c r="Q219" s="249"/>
      <c r="R219" s="71"/>
      <c r="S219" s="73"/>
      <c r="T219" s="73"/>
      <c r="U219" s="252"/>
      <c r="V219" s="249"/>
      <c r="W219" s="249"/>
      <c r="X219" s="252"/>
      <c r="Y219" s="249"/>
    </row>
    <row r="220" spans="1:25" ht="13.2" hidden="1" x14ac:dyDescent="0.25">
      <c r="A220" s="1" t="s">
        <v>225</v>
      </c>
      <c r="B220" s="68"/>
      <c r="C220" s="69" t="s">
        <v>555</v>
      </c>
      <c r="D220" s="68">
        <v>100</v>
      </c>
      <c r="E220" s="68" t="s">
        <v>26</v>
      </c>
      <c r="F220" s="70">
        <v>75000</v>
      </c>
      <c r="G220" s="157">
        <f t="shared" ref="G220:G223" si="131">ROUNDDOWN(D220*F220,-3)</f>
        <v>7500000</v>
      </c>
      <c r="H220" s="191"/>
      <c r="I220" s="69" t="s">
        <v>555</v>
      </c>
      <c r="J220" s="68" cm="1">
        <f t="array" aca="1" ref="J220" ca="1">INDIRECT($J$5&amp;ROW())</f>
        <v>100</v>
      </c>
      <c r="K220" s="68" t="s">
        <v>26</v>
      </c>
      <c r="L220" s="70" cm="1">
        <f t="array" aca="1" ref="L220" ca="1">INDIRECT($L$5&amp;ROW())</f>
        <v>75000</v>
      </c>
      <c r="M220" s="70">
        <f t="shared" ref="M220:M223" ca="1" si="132">ROUNDDOWN(J220*L220,-3)</f>
        <v>7500000</v>
      </c>
      <c r="N220" s="70">
        <f t="shared" ref="N220:N223" ca="1" si="133">G220-M220</f>
        <v>0</v>
      </c>
      <c r="O220" s="245" t="str">
        <f t="shared" ref="O220:O223" ca="1" si="134">IF(AND(ISBLANK(H220),N220&lt;&gt;0),"Rev","")</f>
        <v/>
      </c>
      <c r="P220" s="249"/>
      <c r="Q220" s="249"/>
      <c r="R220" s="68">
        <v>100</v>
      </c>
      <c r="S220" s="70">
        <v>75000</v>
      </c>
      <c r="T220" s="70">
        <f t="shared" ref="T220:T223" si="135">ROUNDDOWN(R220*S220,-3)</f>
        <v>7500000</v>
      </c>
      <c r="U220" s="252">
        <v>100</v>
      </c>
      <c r="V220" s="252">
        <v>75000</v>
      </c>
      <c r="W220" s="70">
        <f t="shared" ref="W220:W223" si="136">ROUNDDOWN(U220*V220,-3)</f>
        <v>7500000</v>
      </c>
      <c r="X220" s="252"/>
      <c r="Y220" s="249"/>
    </row>
    <row r="221" spans="1:25" ht="13.2" hidden="1" x14ac:dyDescent="0.25">
      <c r="A221" s="1" t="s">
        <v>226</v>
      </c>
      <c r="B221" s="68"/>
      <c r="C221" s="69" t="s">
        <v>556</v>
      </c>
      <c r="D221" s="68">
        <v>2</v>
      </c>
      <c r="E221" s="68" t="s">
        <v>120</v>
      </c>
      <c r="F221" s="70">
        <v>1500000</v>
      </c>
      <c r="G221" s="157">
        <f t="shared" si="131"/>
        <v>3000000</v>
      </c>
      <c r="H221" s="191"/>
      <c r="I221" s="69" t="s">
        <v>556</v>
      </c>
      <c r="J221" s="68" cm="1">
        <f t="array" aca="1" ref="J221" ca="1">INDIRECT($J$5&amp;ROW())</f>
        <v>2</v>
      </c>
      <c r="K221" s="68" t="s">
        <v>120</v>
      </c>
      <c r="L221" s="70" cm="1">
        <f t="array" aca="1" ref="L221" ca="1">INDIRECT($L$5&amp;ROW())</f>
        <v>1500000</v>
      </c>
      <c r="M221" s="70">
        <f t="shared" ca="1" si="132"/>
        <v>3000000</v>
      </c>
      <c r="N221" s="70">
        <f t="shared" ca="1" si="133"/>
        <v>0</v>
      </c>
      <c r="O221" s="245" t="str">
        <f t="shared" ca="1" si="134"/>
        <v/>
      </c>
      <c r="P221" s="249"/>
      <c r="Q221" s="249"/>
      <c r="R221" s="68">
        <v>2</v>
      </c>
      <c r="S221" s="70">
        <v>1500000</v>
      </c>
      <c r="T221" s="70">
        <f t="shared" si="135"/>
        <v>3000000</v>
      </c>
      <c r="U221" s="252">
        <v>2</v>
      </c>
      <c r="V221" s="252">
        <v>1500000</v>
      </c>
      <c r="W221" s="70">
        <f t="shared" si="136"/>
        <v>3000000</v>
      </c>
      <c r="X221" s="252"/>
      <c r="Y221" s="249"/>
    </row>
    <row r="222" spans="1:25" ht="13.2" hidden="1" x14ac:dyDescent="0.25">
      <c r="A222" s="1" t="s">
        <v>227</v>
      </c>
      <c r="B222" s="68"/>
      <c r="C222" s="69" t="s">
        <v>557</v>
      </c>
      <c r="D222" s="68">
        <v>2</v>
      </c>
      <c r="E222" s="68" t="s">
        <v>120</v>
      </c>
      <c r="F222" s="70">
        <v>1500000</v>
      </c>
      <c r="G222" s="157">
        <f t="shared" si="131"/>
        <v>3000000</v>
      </c>
      <c r="H222" s="191"/>
      <c r="I222" s="69" t="s">
        <v>557</v>
      </c>
      <c r="J222" s="68" cm="1">
        <f t="array" aca="1" ref="J222" ca="1">INDIRECT($J$5&amp;ROW())</f>
        <v>2</v>
      </c>
      <c r="K222" s="68" t="s">
        <v>120</v>
      </c>
      <c r="L222" s="70" cm="1">
        <f t="array" aca="1" ref="L222" ca="1">INDIRECT($L$5&amp;ROW())</f>
        <v>1500000</v>
      </c>
      <c r="M222" s="70">
        <f t="shared" ca="1" si="132"/>
        <v>3000000</v>
      </c>
      <c r="N222" s="70">
        <f t="shared" ca="1" si="133"/>
        <v>0</v>
      </c>
      <c r="O222" s="245" t="str">
        <f t="shared" ca="1" si="134"/>
        <v/>
      </c>
      <c r="P222" s="249"/>
      <c r="Q222" s="249"/>
      <c r="R222" s="68">
        <v>2</v>
      </c>
      <c r="S222" s="70">
        <v>1500000</v>
      </c>
      <c r="T222" s="70">
        <f t="shared" si="135"/>
        <v>3000000</v>
      </c>
      <c r="U222" s="252">
        <v>2</v>
      </c>
      <c r="V222" s="252">
        <v>1500000</v>
      </c>
      <c r="W222" s="70">
        <f t="shared" si="136"/>
        <v>3000000</v>
      </c>
      <c r="X222" s="252"/>
      <c r="Y222" s="249"/>
    </row>
    <row r="223" spans="1:25" ht="13.2" hidden="1" x14ac:dyDescent="0.25">
      <c r="A223" s="1" t="s">
        <v>228</v>
      </c>
      <c r="B223" s="68"/>
      <c r="C223" s="69" t="s">
        <v>558</v>
      </c>
      <c r="D223" s="68">
        <v>2</v>
      </c>
      <c r="E223" s="68" t="s">
        <v>120</v>
      </c>
      <c r="F223" s="70">
        <v>1000000</v>
      </c>
      <c r="G223" s="157">
        <f t="shared" si="131"/>
        <v>2000000</v>
      </c>
      <c r="H223" s="191"/>
      <c r="I223" s="69" t="s">
        <v>558</v>
      </c>
      <c r="J223" s="68" cm="1">
        <f t="array" aca="1" ref="J223" ca="1">INDIRECT($J$5&amp;ROW())</f>
        <v>2</v>
      </c>
      <c r="K223" s="68" t="s">
        <v>120</v>
      </c>
      <c r="L223" s="70" cm="1">
        <f t="array" aca="1" ref="L223" ca="1">INDIRECT($L$5&amp;ROW())</f>
        <v>1000000</v>
      </c>
      <c r="M223" s="70">
        <f t="shared" ca="1" si="132"/>
        <v>2000000</v>
      </c>
      <c r="N223" s="70">
        <f t="shared" ca="1" si="133"/>
        <v>0</v>
      </c>
      <c r="O223" s="245" t="str">
        <f t="shared" ca="1" si="134"/>
        <v/>
      </c>
      <c r="P223" s="249"/>
      <c r="Q223" s="249"/>
      <c r="R223" s="68">
        <v>2</v>
      </c>
      <c r="S223" s="70">
        <v>1000000</v>
      </c>
      <c r="T223" s="70">
        <f t="shared" si="135"/>
        <v>2000000</v>
      </c>
      <c r="U223" s="252">
        <v>2</v>
      </c>
      <c r="V223" s="252">
        <v>1000000</v>
      </c>
      <c r="W223" s="70">
        <f t="shared" si="136"/>
        <v>2000000</v>
      </c>
      <c r="X223" s="252"/>
      <c r="Y223" s="249"/>
    </row>
    <row r="224" spans="1:25" ht="13.2" hidden="1" x14ac:dyDescent="0.25">
      <c r="A224" s="1" t="s">
        <v>229</v>
      </c>
      <c r="B224" s="65" t="s">
        <v>525</v>
      </c>
      <c r="C224" s="66" t="s">
        <v>35</v>
      </c>
      <c r="D224" s="65"/>
      <c r="E224" s="65"/>
      <c r="F224" s="67"/>
      <c r="G224" s="156">
        <f>G225</f>
        <v>34500000</v>
      </c>
      <c r="H224" s="190" t="s">
        <v>525</v>
      </c>
      <c r="I224" s="66" t="s">
        <v>35</v>
      </c>
      <c r="J224" s="65"/>
      <c r="K224" s="65"/>
      <c r="L224" s="67"/>
      <c r="M224" s="67">
        <f ca="1">M225</f>
        <v>34500000</v>
      </c>
      <c r="N224" s="67">
        <f ca="1">N225</f>
        <v>0</v>
      </c>
      <c r="O224" s="156"/>
      <c r="P224" s="249"/>
      <c r="Q224" s="249"/>
      <c r="R224" s="65"/>
      <c r="S224" s="67"/>
      <c r="T224" s="67"/>
      <c r="U224" s="252"/>
      <c r="V224" s="249"/>
      <c r="W224" s="249"/>
      <c r="X224" s="252"/>
      <c r="Y224" s="249"/>
    </row>
    <row r="225" spans="1:25" ht="13.2" hidden="1" x14ac:dyDescent="0.25">
      <c r="A225" s="1" t="s">
        <v>230</v>
      </c>
      <c r="B225" s="68"/>
      <c r="C225" s="69" t="s">
        <v>664</v>
      </c>
      <c r="D225" s="68">
        <v>6</v>
      </c>
      <c r="E225" s="68" t="s">
        <v>26</v>
      </c>
      <c r="F225" s="70">
        <v>5750000</v>
      </c>
      <c r="G225" s="157">
        <f>ROUNDDOWN(D225*F225,-3)</f>
        <v>34500000</v>
      </c>
      <c r="H225" s="191"/>
      <c r="I225" s="69" t="s">
        <v>664</v>
      </c>
      <c r="J225" s="68" cm="1">
        <f t="array" aca="1" ref="J225" ca="1">INDIRECT($J$5&amp;ROW())</f>
        <v>6</v>
      </c>
      <c r="K225" s="68" t="s">
        <v>26</v>
      </c>
      <c r="L225" s="70" cm="1">
        <f t="array" aca="1" ref="L225" ca="1">INDIRECT($L$5&amp;ROW())</f>
        <v>5750000</v>
      </c>
      <c r="M225" s="70">
        <f ca="1">ROUNDDOWN(J225*L225,-3)</f>
        <v>34500000</v>
      </c>
      <c r="N225" s="70">
        <f ca="1">G225-M225</f>
        <v>0</v>
      </c>
      <c r="O225" s="245" t="str">
        <f ca="1">IF(AND(ISBLANK(H225),N225&lt;&gt;0),"Rev","")</f>
        <v/>
      </c>
      <c r="P225" s="249"/>
      <c r="Q225" s="249"/>
      <c r="R225" s="68">
        <v>6</v>
      </c>
      <c r="S225" s="70">
        <v>5750000</v>
      </c>
      <c r="T225" s="70">
        <f>ROUNDDOWN(R225*S225,-3)</f>
        <v>34500000</v>
      </c>
      <c r="U225" s="252">
        <v>6</v>
      </c>
      <c r="V225" s="252">
        <v>5750000</v>
      </c>
      <c r="W225" s="70">
        <f>ROUNDDOWN(U225*V225,-3)</f>
        <v>34500000</v>
      </c>
      <c r="X225" s="252"/>
      <c r="Y225" s="249"/>
    </row>
    <row r="226" spans="1:25" ht="13.2" hidden="1" x14ac:dyDescent="0.25">
      <c r="A226" s="1"/>
      <c r="B226" s="68"/>
      <c r="C226" s="69"/>
      <c r="D226" s="68"/>
      <c r="E226" s="68"/>
      <c r="F226" s="70"/>
      <c r="G226" s="157"/>
      <c r="H226" s="196" t="s">
        <v>960</v>
      </c>
      <c r="I226" s="84" t="s">
        <v>969</v>
      </c>
      <c r="J226" s="83"/>
      <c r="K226" s="83"/>
      <c r="L226" s="85"/>
      <c r="M226" s="85">
        <f ca="1">SUM(M227,M232,M234,M236)</f>
        <v>198500000</v>
      </c>
      <c r="N226" s="85">
        <f ca="1">SUM(N227,N232,N234)</f>
        <v>-99700000</v>
      </c>
      <c r="O226" s="157"/>
      <c r="P226" s="249" t="s">
        <v>505</v>
      </c>
      <c r="Q226" s="249" t="s">
        <v>506</v>
      </c>
      <c r="R226" s="83"/>
      <c r="S226" s="85"/>
      <c r="T226" s="85"/>
      <c r="U226" s="252"/>
      <c r="V226" s="249"/>
      <c r="W226" s="249"/>
      <c r="X226" s="252"/>
      <c r="Y226" s="249"/>
    </row>
    <row r="227" spans="1:25" ht="13.2" hidden="1" x14ac:dyDescent="0.25">
      <c r="A227" s="1"/>
      <c r="B227" s="68"/>
      <c r="C227" s="69"/>
      <c r="D227" s="68"/>
      <c r="E227" s="68"/>
      <c r="F227" s="70"/>
      <c r="G227" s="157"/>
      <c r="H227" s="192">
        <v>521211</v>
      </c>
      <c r="I227" s="72" t="s">
        <v>24</v>
      </c>
      <c r="J227" s="71"/>
      <c r="K227" s="71"/>
      <c r="L227" s="73"/>
      <c r="M227" s="73">
        <f ca="1">SUM(M228:M231)</f>
        <v>36500000</v>
      </c>
      <c r="N227" s="73">
        <f ca="1">SUM(N228:N231)</f>
        <v>-36500000</v>
      </c>
      <c r="O227" s="157"/>
      <c r="P227" s="249"/>
      <c r="Q227" s="249"/>
      <c r="R227" s="71"/>
      <c r="S227" s="73"/>
      <c r="T227" s="73"/>
      <c r="U227" s="252"/>
      <c r="V227" s="249"/>
      <c r="W227" s="249"/>
      <c r="X227" s="252"/>
      <c r="Y227" s="249"/>
    </row>
    <row r="228" spans="1:25" ht="13.2" hidden="1" x14ac:dyDescent="0.25">
      <c r="A228" s="1"/>
      <c r="B228" s="68"/>
      <c r="C228" s="69"/>
      <c r="D228" s="68"/>
      <c r="E228" s="68"/>
      <c r="F228" s="70"/>
      <c r="G228" s="157"/>
      <c r="H228" s="191"/>
      <c r="I228" s="69" t="s">
        <v>970</v>
      </c>
      <c r="J228" s="68" cm="1">
        <f t="array" aca="1" ref="J228" ca="1">INDIRECT($J$5&amp;ROW())</f>
        <v>65</v>
      </c>
      <c r="K228" s="68" t="s">
        <v>120</v>
      </c>
      <c r="L228" s="70" cm="1">
        <f t="array" aca="1" ref="L228" ca="1">INDIRECT($L$5&amp;ROW())</f>
        <v>500000</v>
      </c>
      <c r="M228" s="70">
        <f t="shared" ref="M228:M231" ca="1" si="137">ROUNDDOWN(J228*L228,-3)</f>
        <v>32500000</v>
      </c>
      <c r="N228" s="70">
        <f t="shared" ref="N228:N231" ca="1" si="138">G228-M228</f>
        <v>-32500000</v>
      </c>
      <c r="O228" s="258" t="str">
        <f t="shared" ref="O228:O231" ca="1" si="139">IF(AND(ISBLANK(H228),N228&lt;&gt;0),"Rev","")</f>
        <v>Rev</v>
      </c>
      <c r="P228" s="249"/>
      <c r="Q228" s="249"/>
      <c r="R228" s="68">
        <v>65</v>
      </c>
      <c r="S228" s="70">
        <v>500000</v>
      </c>
      <c r="T228" s="70">
        <f t="shared" ref="T228:T231" si="140">ROUNDDOWN(R228*S228,-3)</f>
        <v>32500000</v>
      </c>
      <c r="U228" s="252">
        <v>65</v>
      </c>
      <c r="V228" s="252">
        <v>500000</v>
      </c>
      <c r="W228" s="70">
        <f t="shared" ref="W228:W231" si="141">ROUNDDOWN(U228*V228,-3)</f>
        <v>32500000</v>
      </c>
      <c r="X228" s="252"/>
      <c r="Y228" s="249"/>
    </row>
    <row r="229" spans="1:25" ht="13.2" hidden="1" x14ac:dyDescent="0.25">
      <c r="A229" s="1"/>
      <c r="B229" s="68"/>
      <c r="C229" s="69"/>
      <c r="D229" s="68"/>
      <c r="E229" s="68"/>
      <c r="F229" s="70"/>
      <c r="G229" s="157"/>
      <c r="H229" s="191"/>
      <c r="I229" s="69" t="s">
        <v>563</v>
      </c>
      <c r="J229" s="68" cm="1">
        <f t="array" aca="1" ref="J229" ca="1">INDIRECT($J$5&amp;ROW())</f>
        <v>1</v>
      </c>
      <c r="K229" s="68" t="s">
        <v>120</v>
      </c>
      <c r="L229" s="70" cm="1">
        <f t="array" aca="1" ref="L229" ca="1">INDIRECT($L$5&amp;ROW())</f>
        <v>1500000</v>
      </c>
      <c r="M229" s="70">
        <f t="shared" ca="1" si="137"/>
        <v>1500000</v>
      </c>
      <c r="N229" s="70">
        <f t="shared" ca="1" si="138"/>
        <v>-1500000</v>
      </c>
      <c r="O229" s="258" t="str">
        <f t="shared" ca="1" si="139"/>
        <v>Rev</v>
      </c>
      <c r="P229" s="249"/>
      <c r="Q229" s="249"/>
      <c r="R229" s="68">
        <v>1</v>
      </c>
      <c r="S229" s="70">
        <v>1500000</v>
      </c>
      <c r="T229" s="70">
        <f t="shared" si="140"/>
        <v>1500000</v>
      </c>
      <c r="U229" s="252">
        <v>1</v>
      </c>
      <c r="V229" s="252">
        <v>1500000</v>
      </c>
      <c r="W229" s="70">
        <f t="shared" si="141"/>
        <v>1500000</v>
      </c>
      <c r="X229" s="252"/>
      <c r="Y229" s="249"/>
    </row>
    <row r="230" spans="1:25" ht="13.2" hidden="1" x14ac:dyDescent="0.25">
      <c r="A230" s="1"/>
      <c r="B230" s="68"/>
      <c r="C230" s="69"/>
      <c r="D230" s="68"/>
      <c r="E230" s="68"/>
      <c r="F230" s="70"/>
      <c r="G230" s="157"/>
      <c r="H230" s="191"/>
      <c r="I230" s="69" t="s">
        <v>564</v>
      </c>
      <c r="J230" s="68" cm="1">
        <f t="array" aca="1" ref="J230" ca="1">INDIRECT($J$5&amp;ROW())</f>
        <v>1</v>
      </c>
      <c r="K230" s="68" t="s">
        <v>120</v>
      </c>
      <c r="L230" s="70" cm="1">
        <f t="array" aca="1" ref="L230" ca="1">INDIRECT($L$5&amp;ROW())</f>
        <v>1000000</v>
      </c>
      <c r="M230" s="70">
        <f t="shared" ca="1" si="137"/>
        <v>1000000</v>
      </c>
      <c r="N230" s="70">
        <f t="shared" ca="1" si="138"/>
        <v>-1000000</v>
      </c>
      <c r="O230" s="258" t="str">
        <f t="shared" ca="1" si="139"/>
        <v>Rev</v>
      </c>
      <c r="P230" s="249"/>
      <c r="Q230" s="249"/>
      <c r="R230" s="68">
        <v>1</v>
      </c>
      <c r="S230" s="70">
        <v>1000000</v>
      </c>
      <c r="T230" s="70">
        <f t="shared" si="140"/>
        <v>1000000</v>
      </c>
      <c r="U230" s="252">
        <v>1</v>
      </c>
      <c r="V230" s="252">
        <v>1000000</v>
      </c>
      <c r="W230" s="70">
        <f t="shared" si="141"/>
        <v>1000000</v>
      </c>
      <c r="X230" s="252"/>
      <c r="Y230" s="249"/>
    </row>
    <row r="231" spans="1:25" ht="13.2" hidden="1" x14ac:dyDescent="0.25">
      <c r="A231" s="1"/>
      <c r="B231" s="68"/>
      <c r="C231" s="69"/>
      <c r="D231" s="68"/>
      <c r="E231" s="68"/>
      <c r="F231" s="70"/>
      <c r="G231" s="157"/>
      <c r="H231" s="191"/>
      <c r="I231" s="69" t="s">
        <v>644</v>
      </c>
      <c r="J231" s="68" cm="1">
        <f t="array" aca="1" ref="J231" ca="1">INDIRECT($J$5&amp;ROW())</f>
        <v>1</v>
      </c>
      <c r="K231" s="68" t="s">
        <v>120</v>
      </c>
      <c r="L231" s="70" cm="1">
        <f t="array" aca="1" ref="L231" ca="1">INDIRECT($L$5&amp;ROW())</f>
        <v>1500000</v>
      </c>
      <c r="M231" s="70">
        <f t="shared" ca="1" si="137"/>
        <v>1500000</v>
      </c>
      <c r="N231" s="70">
        <f t="shared" ca="1" si="138"/>
        <v>-1500000</v>
      </c>
      <c r="O231" s="258" t="str">
        <f t="shared" ca="1" si="139"/>
        <v>Rev</v>
      </c>
      <c r="P231" s="249"/>
      <c r="Q231" s="249"/>
      <c r="R231" s="68">
        <v>1</v>
      </c>
      <c r="S231" s="70">
        <v>1500000</v>
      </c>
      <c r="T231" s="70">
        <f t="shared" si="140"/>
        <v>1500000</v>
      </c>
      <c r="U231" s="252">
        <v>1</v>
      </c>
      <c r="V231" s="252">
        <v>1500000</v>
      </c>
      <c r="W231" s="70">
        <f t="shared" si="141"/>
        <v>1500000</v>
      </c>
      <c r="X231" s="252"/>
      <c r="Y231" s="249"/>
    </row>
    <row r="232" spans="1:25" ht="13.2" hidden="1" x14ac:dyDescent="0.25">
      <c r="A232" s="1"/>
      <c r="B232" s="68"/>
      <c r="C232" s="69"/>
      <c r="D232" s="68"/>
      <c r="E232" s="68"/>
      <c r="F232" s="70"/>
      <c r="G232" s="157"/>
      <c r="H232" s="190">
        <v>522191</v>
      </c>
      <c r="I232" s="66" t="s">
        <v>185</v>
      </c>
      <c r="J232" s="65"/>
      <c r="K232" s="65"/>
      <c r="L232" s="67"/>
      <c r="M232" s="67">
        <f ca="1">M233</f>
        <v>60000000</v>
      </c>
      <c r="N232" s="67">
        <f ca="1">N233</f>
        <v>-60000000</v>
      </c>
      <c r="O232" s="157"/>
      <c r="P232" s="249"/>
      <c r="Q232" s="249"/>
      <c r="R232" s="65"/>
      <c r="S232" s="67"/>
      <c r="T232" s="67"/>
      <c r="U232" s="252"/>
      <c r="V232" s="249"/>
      <c r="W232" s="249"/>
      <c r="X232" s="252"/>
      <c r="Y232" s="249"/>
    </row>
    <row r="233" spans="1:25" ht="13.2" hidden="1" x14ac:dyDescent="0.25">
      <c r="A233" s="1"/>
      <c r="B233" s="68"/>
      <c r="C233" s="69"/>
      <c r="D233" s="68"/>
      <c r="E233" s="68"/>
      <c r="F233" s="70"/>
      <c r="G233" s="157"/>
      <c r="H233" s="191"/>
      <c r="I233" s="69" t="s">
        <v>971</v>
      </c>
      <c r="J233" s="68" cm="1">
        <f t="array" aca="1" ref="J233" ca="1">INDIRECT($J$5&amp;ROW())</f>
        <v>1</v>
      </c>
      <c r="K233" s="68" t="s">
        <v>120</v>
      </c>
      <c r="L233" s="70" cm="1">
        <f t="array" aca="1" ref="L233" ca="1">INDIRECT($L$5&amp;ROW())</f>
        <v>60000000</v>
      </c>
      <c r="M233" s="70">
        <f ca="1">ROUNDDOWN(J233*L233,-3)</f>
        <v>60000000</v>
      </c>
      <c r="N233" s="70">
        <f ca="1">G233-M233</f>
        <v>-60000000</v>
      </c>
      <c r="O233" s="258" t="str">
        <f ca="1">IF(AND(ISBLANK(H233),N233&lt;&gt;0),"Rev","")</f>
        <v>Rev</v>
      </c>
      <c r="P233" s="249"/>
      <c r="Q233" s="249"/>
      <c r="R233" s="68">
        <v>1</v>
      </c>
      <c r="S233" s="70">
        <v>60000000</v>
      </c>
      <c r="T233" s="70">
        <f>ROUNDDOWN(R233*S233,-3)</f>
        <v>60000000</v>
      </c>
      <c r="U233" s="252">
        <v>1</v>
      </c>
      <c r="V233" s="252">
        <v>60000000</v>
      </c>
      <c r="W233" s="70">
        <f>ROUNDDOWN(U233*V233,-3)</f>
        <v>60000000</v>
      </c>
      <c r="X233" s="252"/>
      <c r="Y233" s="249"/>
    </row>
    <row r="234" spans="1:25" ht="13.2" hidden="1" x14ac:dyDescent="0.25">
      <c r="A234" s="1"/>
      <c r="B234" s="68"/>
      <c r="C234" s="69"/>
      <c r="D234" s="68"/>
      <c r="E234" s="68"/>
      <c r="F234" s="70"/>
      <c r="G234" s="157"/>
      <c r="H234" s="190">
        <v>524111</v>
      </c>
      <c r="I234" s="66" t="s">
        <v>35</v>
      </c>
      <c r="J234" s="68"/>
      <c r="K234" s="68"/>
      <c r="L234" s="70"/>
      <c r="M234" s="67">
        <f ca="1">M235</f>
        <v>3200000</v>
      </c>
      <c r="N234" s="67">
        <f ca="1">N235</f>
        <v>-3200000</v>
      </c>
      <c r="O234" s="157"/>
      <c r="P234" s="249"/>
      <c r="Q234" s="249"/>
      <c r="R234" s="68"/>
      <c r="S234" s="70"/>
      <c r="T234" s="70"/>
      <c r="U234" s="252"/>
      <c r="V234" s="249"/>
      <c r="W234" s="249"/>
      <c r="X234" s="252"/>
      <c r="Y234" s="249"/>
    </row>
    <row r="235" spans="1:25" ht="13.2" hidden="1" x14ac:dyDescent="0.25">
      <c r="A235" s="1"/>
      <c r="B235" s="68"/>
      <c r="C235" s="69"/>
      <c r="D235" s="68"/>
      <c r="E235" s="68"/>
      <c r="F235" s="70"/>
      <c r="G235" s="157"/>
      <c r="H235" s="191"/>
      <c r="I235" s="69" t="s">
        <v>972</v>
      </c>
      <c r="J235" s="68" cm="1">
        <f t="array" aca="1" ref="J235" ca="1">INDIRECT($J$5&amp;ROW())</f>
        <v>4</v>
      </c>
      <c r="K235" s="68" t="s">
        <v>26</v>
      </c>
      <c r="L235" s="70" cm="1">
        <f t="array" aca="1" ref="L235" ca="1">INDIRECT($L$5&amp;ROW())</f>
        <v>800000</v>
      </c>
      <c r="M235" s="70">
        <f ca="1">ROUNDDOWN(J235*L235,-3)</f>
        <v>3200000</v>
      </c>
      <c r="N235" s="70">
        <f t="shared" ref="N235" ca="1" si="142">G235-M235</f>
        <v>-3200000</v>
      </c>
      <c r="O235" s="258" t="str">
        <f ca="1">IF(AND(ISBLANK(H235),N235&lt;&gt;0),"Rev","")</f>
        <v>Rev</v>
      </c>
      <c r="P235" s="249"/>
      <c r="Q235" s="249"/>
      <c r="R235" s="68">
        <v>4</v>
      </c>
      <c r="S235" s="70">
        <v>800000</v>
      </c>
      <c r="T235" s="70">
        <f>ROUNDDOWN(R235*S235,-3)</f>
        <v>3200000</v>
      </c>
      <c r="U235" s="252">
        <v>4</v>
      </c>
      <c r="V235" s="252">
        <v>800000</v>
      </c>
      <c r="W235" s="70">
        <f>ROUNDDOWN(U235*V235,-3)</f>
        <v>3200000</v>
      </c>
      <c r="X235" s="252"/>
      <c r="Y235" s="249"/>
    </row>
    <row r="236" spans="1:25" ht="13.2" hidden="1" x14ac:dyDescent="0.25">
      <c r="A236" s="1"/>
      <c r="B236" s="68"/>
      <c r="C236" s="69"/>
      <c r="D236" s="68"/>
      <c r="E236" s="68"/>
      <c r="F236" s="70"/>
      <c r="G236" s="157"/>
      <c r="H236" s="192" t="s">
        <v>529</v>
      </c>
      <c r="I236" s="72" t="s">
        <v>477</v>
      </c>
      <c r="J236" s="71"/>
      <c r="K236" s="71"/>
      <c r="L236" s="73"/>
      <c r="M236" s="73">
        <f ca="1">SUM(M237:M239)</f>
        <v>98800000</v>
      </c>
      <c r="N236" s="73">
        <f ca="1">SUM(N237:N239)</f>
        <v>-98800000</v>
      </c>
      <c r="O236" s="157"/>
      <c r="P236" s="249"/>
      <c r="Q236" s="249"/>
      <c r="R236" s="71"/>
      <c r="S236" s="73"/>
      <c r="T236" s="73"/>
      <c r="U236" s="252"/>
      <c r="V236" s="249"/>
      <c r="W236" s="249"/>
      <c r="X236" s="252"/>
      <c r="Y236" s="249"/>
    </row>
    <row r="237" spans="1:25" ht="13.2" hidden="1" x14ac:dyDescent="0.25">
      <c r="A237" s="1"/>
      <c r="B237" s="68"/>
      <c r="C237" s="69"/>
      <c r="D237" s="68"/>
      <c r="E237" s="68"/>
      <c r="F237" s="70"/>
      <c r="G237" s="157"/>
      <c r="H237" s="191"/>
      <c r="I237" s="69" t="s">
        <v>973</v>
      </c>
      <c r="J237" s="68" cm="1">
        <f t="array" aca="1" ref="J237" ca="1">INDIRECT($J$5&amp;ROW())</f>
        <v>65</v>
      </c>
      <c r="K237" s="68" t="s">
        <v>479</v>
      </c>
      <c r="L237" s="70" cm="1">
        <f t="array" aca="1" ref="L237" ca="1">INDIRECT($L$5&amp;ROW())</f>
        <v>820000</v>
      </c>
      <c r="M237" s="70">
        <f t="shared" ref="M237:M239" ca="1" si="143">ROUNDDOWN(J237*L237,-3)</f>
        <v>53300000</v>
      </c>
      <c r="N237" s="70">
        <f t="shared" ref="N237:N239" ca="1" si="144">G237-M237</f>
        <v>-53300000</v>
      </c>
      <c r="O237" s="258" t="str">
        <f t="shared" ref="O237:O239" ca="1" si="145">IF(AND(ISBLANK(H237),N237&lt;&gt;0),"Rev","")</f>
        <v>Rev</v>
      </c>
      <c r="P237" s="249"/>
      <c r="Q237" s="249"/>
      <c r="R237" s="68">
        <v>65</v>
      </c>
      <c r="S237" s="70">
        <v>820000</v>
      </c>
      <c r="T237" s="70">
        <f t="shared" ref="T237:T239" si="146">ROUNDDOWN(R237*S237,-3)</f>
        <v>53300000</v>
      </c>
      <c r="U237" s="252">
        <v>65</v>
      </c>
      <c r="V237" s="252">
        <v>820000</v>
      </c>
      <c r="W237" s="70">
        <f t="shared" ref="W237:W239" si="147">ROUNDDOWN(U237*V237,-3)</f>
        <v>53300000</v>
      </c>
      <c r="X237" s="252"/>
      <c r="Y237" s="249"/>
    </row>
    <row r="238" spans="1:25" ht="13.2" hidden="1" x14ac:dyDescent="0.25">
      <c r="A238" s="1"/>
      <c r="B238" s="68"/>
      <c r="C238" s="69"/>
      <c r="D238" s="68"/>
      <c r="E238" s="68"/>
      <c r="F238" s="70"/>
      <c r="G238" s="157"/>
      <c r="H238" s="191"/>
      <c r="I238" s="69" t="s">
        <v>974</v>
      </c>
      <c r="J238" s="68" cm="1">
        <f t="array" aca="1" ref="J238" ca="1">INDIRECT($J$5&amp;ROW())</f>
        <v>130</v>
      </c>
      <c r="K238" s="68" t="s">
        <v>479</v>
      </c>
      <c r="L238" s="70" cm="1">
        <f t="array" aca="1" ref="L238" ca="1">INDIRECT($L$5&amp;ROW())</f>
        <v>150000</v>
      </c>
      <c r="M238" s="70">
        <f t="shared" ca="1" si="143"/>
        <v>19500000</v>
      </c>
      <c r="N238" s="70">
        <f t="shared" ca="1" si="144"/>
        <v>-19500000</v>
      </c>
      <c r="O238" s="258" t="str">
        <f t="shared" ca="1" si="145"/>
        <v>Rev</v>
      </c>
      <c r="P238" s="249"/>
      <c r="Q238" s="249"/>
      <c r="R238" s="68">
        <v>130</v>
      </c>
      <c r="S238" s="70">
        <v>150000</v>
      </c>
      <c r="T238" s="70">
        <f t="shared" si="146"/>
        <v>19500000</v>
      </c>
      <c r="U238" s="252">
        <v>130</v>
      </c>
      <c r="V238" s="252">
        <v>150000</v>
      </c>
      <c r="W238" s="70">
        <f t="shared" si="147"/>
        <v>19500000</v>
      </c>
      <c r="X238" s="252"/>
      <c r="Y238" s="249"/>
    </row>
    <row r="239" spans="1:25" ht="13.2" hidden="1" x14ac:dyDescent="0.25">
      <c r="A239" s="1"/>
      <c r="B239" s="68"/>
      <c r="C239" s="69"/>
      <c r="D239" s="68"/>
      <c r="E239" s="68"/>
      <c r="F239" s="70"/>
      <c r="G239" s="157"/>
      <c r="H239" s="191"/>
      <c r="I239" s="69" t="s">
        <v>844</v>
      </c>
      <c r="J239" s="68" cm="1">
        <f t="array" aca="1" ref="J239" ca="1">INDIRECT($J$5&amp;ROW())</f>
        <v>65</v>
      </c>
      <c r="K239" s="68" t="s">
        <v>26</v>
      </c>
      <c r="L239" s="70" cm="1">
        <f t="array" aca="1" ref="L239" ca="1">INDIRECT($L$5&amp;ROW())</f>
        <v>400000</v>
      </c>
      <c r="M239" s="70">
        <f t="shared" ca="1" si="143"/>
        <v>26000000</v>
      </c>
      <c r="N239" s="70">
        <f t="shared" ca="1" si="144"/>
        <v>-26000000</v>
      </c>
      <c r="O239" s="258" t="str">
        <f t="shared" ca="1" si="145"/>
        <v>Rev</v>
      </c>
      <c r="P239" s="249"/>
      <c r="Q239" s="249"/>
      <c r="R239" s="68">
        <v>65</v>
      </c>
      <c r="S239" s="70">
        <v>400000</v>
      </c>
      <c r="T239" s="70">
        <f t="shared" si="146"/>
        <v>26000000</v>
      </c>
      <c r="U239" s="252">
        <v>65</v>
      </c>
      <c r="V239" s="252">
        <v>400000</v>
      </c>
      <c r="W239" s="70">
        <f t="shared" si="147"/>
        <v>26000000</v>
      </c>
      <c r="X239" s="252"/>
      <c r="Y239" s="249"/>
    </row>
    <row r="240" spans="1:25" ht="13.2" hidden="1" x14ac:dyDescent="0.25">
      <c r="A240" s="1"/>
      <c r="B240" s="68"/>
      <c r="C240" s="69"/>
      <c r="D240" s="68"/>
      <c r="E240" s="68"/>
      <c r="F240" s="70"/>
      <c r="G240" s="157"/>
      <c r="H240" s="196" t="s">
        <v>968</v>
      </c>
      <c r="I240" s="84" t="s">
        <v>961</v>
      </c>
      <c r="J240" s="83"/>
      <c r="K240" s="83"/>
      <c r="L240" s="85"/>
      <c r="M240" s="85">
        <f ca="1">SUM(M241,M246,M248)</f>
        <v>175655000</v>
      </c>
      <c r="N240" s="85">
        <f ca="1">SUM(N241,N246,N248)</f>
        <v>-175655000</v>
      </c>
      <c r="O240" s="157"/>
      <c r="P240" s="249" t="s">
        <v>499</v>
      </c>
      <c r="Q240" s="249" t="s">
        <v>500</v>
      </c>
      <c r="R240" s="83"/>
      <c r="S240" s="85"/>
      <c r="T240" s="85"/>
      <c r="U240" s="252"/>
      <c r="V240" s="249"/>
      <c r="W240" s="249"/>
      <c r="X240" s="252"/>
      <c r="Y240" s="249"/>
    </row>
    <row r="241" spans="1:25" ht="13.2" hidden="1" x14ac:dyDescent="0.25">
      <c r="A241" s="1"/>
      <c r="B241" s="68"/>
      <c r="C241" s="69"/>
      <c r="D241" s="68"/>
      <c r="E241" s="68"/>
      <c r="F241" s="70"/>
      <c r="G241" s="157"/>
      <c r="H241" s="192">
        <v>521211</v>
      </c>
      <c r="I241" s="72" t="s">
        <v>24</v>
      </c>
      <c r="J241" s="71"/>
      <c r="K241" s="71"/>
      <c r="L241" s="73"/>
      <c r="M241" s="73">
        <f ca="1">SUM(M242:M245)</f>
        <v>11000000</v>
      </c>
      <c r="N241" s="73">
        <f ca="1">SUM(N242:N245)</f>
        <v>-11000000</v>
      </c>
      <c r="O241" s="157"/>
      <c r="P241" s="249"/>
      <c r="Q241" s="249"/>
      <c r="R241" s="71"/>
      <c r="S241" s="73"/>
      <c r="T241" s="73"/>
      <c r="U241" s="252"/>
      <c r="V241" s="249"/>
      <c r="W241" s="249"/>
      <c r="X241" s="252"/>
      <c r="Y241" s="249"/>
    </row>
    <row r="242" spans="1:25" ht="13.2" hidden="1" x14ac:dyDescent="0.25">
      <c r="A242" s="1"/>
      <c r="B242" s="68"/>
      <c r="C242" s="69"/>
      <c r="D242" s="68"/>
      <c r="E242" s="68"/>
      <c r="F242" s="70"/>
      <c r="G242" s="157"/>
      <c r="H242" s="191"/>
      <c r="I242" s="69" t="s">
        <v>555</v>
      </c>
      <c r="J242" s="68" cm="1">
        <f t="array" aca="1" ref="J242" ca="1">INDIRECT($J$5&amp;ROW())</f>
        <v>100</v>
      </c>
      <c r="K242" s="68" t="s">
        <v>26</v>
      </c>
      <c r="L242" s="70" cm="1">
        <f t="array" aca="1" ref="L242" ca="1">INDIRECT($L$5&amp;ROW())</f>
        <v>75000</v>
      </c>
      <c r="M242" s="70">
        <f t="shared" ref="M242:M245" ca="1" si="148">ROUNDDOWN(J242*L242,-3)</f>
        <v>7500000</v>
      </c>
      <c r="N242" s="70">
        <f t="shared" ref="N242:N245" ca="1" si="149">G242-M242</f>
        <v>-7500000</v>
      </c>
      <c r="O242" s="258" t="str">
        <f t="shared" ref="O242:O245" ca="1" si="150">IF(AND(ISBLANK(H242),N242&lt;&gt;0),"Rev","")</f>
        <v>Rev</v>
      </c>
      <c r="P242" s="249"/>
      <c r="Q242" s="249"/>
      <c r="R242" s="68">
        <v>100</v>
      </c>
      <c r="S242" s="70">
        <v>75000</v>
      </c>
      <c r="T242" s="70">
        <f t="shared" ref="T242:T245" si="151">ROUNDDOWN(R242*S242,-3)</f>
        <v>7500000</v>
      </c>
      <c r="U242" s="252">
        <v>100</v>
      </c>
      <c r="V242" s="252">
        <v>75000</v>
      </c>
      <c r="W242" s="70">
        <f t="shared" ref="W242:W245" si="152">ROUNDDOWN(U242*V242,-3)</f>
        <v>7500000</v>
      </c>
      <c r="X242" s="252"/>
      <c r="Y242" s="249"/>
    </row>
    <row r="243" spans="1:25" ht="13.2" hidden="1" x14ac:dyDescent="0.25">
      <c r="A243" s="1"/>
      <c r="B243" s="68"/>
      <c r="C243" s="69"/>
      <c r="D243" s="68"/>
      <c r="E243" s="68"/>
      <c r="F243" s="70"/>
      <c r="G243" s="157"/>
      <c r="H243" s="191"/>
      <c r="I243" s="69" t="s">
        <v>893</v>
      </c>
      <c r="J243" s="68" cm="1">
        <f t="array" aca="1" ref="J243" ca="1">INDIRECT($J$5&amp;ROW())</f>
        <v>1</v>
      </c>
      <c r="K243" s="68" t="s">
        <v>120</v>
      </c>
      <c r="L243" s="70" cm="1">
        <f t="array" aca="1" ref="L243" ca="1">INDIRECT($L$5&amp;ROW())</f>
        <v>1000000</v>
      </c>
      <c r="M243" s="70">
        <f t="shared" ca="1" si="148"/>
        <v>1000000</v>
      </c>
      <c r="N243" s="70">
        <f t="shared" ca="1" si="149"/>
        <v>-1000000</v>
      </c>
      <c r="O243" s="258" t="str">
        <f t="shared" ca="1" si="150"/>
        <v>Rev</v>
      </c>
      <c r="P243" s="249"/>
      <c r="Q243" s="249"/>
      <c r="R243" s="68">
        <v>1</v>
      </c>
      <c r="S243" s="70">
        <v>1000000</v>
      </c>
      <c r="T243" s="70">
        <f t="shared" si="151"/>
        <v>1000000</v>
      </c>
      <c r="U243" s="252">
        <v>1</v>
      </c>
      <c r="V243" s="252">
        <v>1000000</v>
      </c>
      <c r="W243" s="70">
        <f t="shared" si="152"/>
        <v>1000000</v>
      </c>
      <c r="X243" s="252"/>
      <c r="Y243" s="249"/>
    </row>
    <row r="244" spans="1:25" ht="13.2" hidden="1" x14ac:dyDescent="0.25">
      <c r="A244" s="1"/>
      <c r="B244" s="68"/>
      <c r="C244" s="69"/>
      <c r="D244" s="68"/>
      <c r="E244" s="68"/>
      <c r="F244" s="70"/>
      <c r="G244" s="157"/>
      <c r="H244" s="191"/>
      <c r="I244" s="69" t="s">
        <v>557</v>
      </c>
      <c r="J244" s="68" cm="1">
        <f t="array" aca="1" ref="J244" ca="1">INDIRECT($J$5&amp;ROW())</f>
        <v>1</v>
      </c>
      <c r="K244" s="68" t="s">
        <v>120</v>
      </c>
      <c r="L244" s="70" cm="1">
        <f t="array" aca="1" ref="L244" ca="1">INDIRECT($L$5&amp;ROW())</f>
        <v>1500000</v>
      </c>
      <c r="M244" s="70">
        <f t="shared" ca="1" si="148"/>
        <v>1500000</v>
      </c>
      <c r="N244" s="70">
        <f t="shared" ca="1" si="149"/>
        <v>-1500000</v>
      </c>
      <c r="O244" s="258" t="str">
        <f t="shared" ca="1" si="150"/>
        <v>Rev</v>
      </c>
      <c r="P244" s="249"/>
      <c r="Q244" s="249"/>
      <c r="R244" s="68">
        <v>1</v>
      </c>
      <c r="S244" s="70">
        <v>1500000</v>
      </c>
      <c r="T244" s="70">
        <f t="shared" si="151"/>
        <v>1500000</v>
      </c>
      <c r="U244" s="252">
        <v>1</v>
      </c>
      <c r="V244" s="252">
        <v>1500000</v>
      </c>
      <c r="W244" s="70">
        <f t="shared" si="152"/>
        <v>1500000</v>
      </c>
      <c r="X244" s="252"/>
      <c r="Y244" s="249"/>
    </row>
    <row r="245" spans="1:25" ht="13.2" hidden="1" x14ac:dyDescent="0.25">
      <c r="A245" s="1"/>
      <c r="B245" s="68"/>
      <c r="C245" s="69"/>
      <c r="D245" s="68"/>
      <c r="E245" s="68"/>
      <c r="F245" s="70"/>
      <c r="G245" s="157"/>
      <c r="H245" s="191"/>
      <c r="I245" s="69" t="s">
        <v>558</v>
      </c>
      <c r="J245" s="68" cm="1">
        <f t="array" aca="1" ref="J245" ca="1">INDIRECT($J$5&amp;ROW())</f>
        <v>1</v>
      </c>
      <c r="K245" s="68" t="s">
        <v>120</v>
      </c>
      <c r="L245" s="70" cm="1">
        <f t="array" aca="1" ref="L245" ca="1">INDIRECT($L$5&amp;ROW())</f>
        <v>1000000</v>
      </c>
      <c r="M245" s="70">
        <f t="shared" ca="1" si="148"/>
        <v>1000000</v>
      </c>
      <c r="N245" s="70">
        <f t="shared" ca="1" si="149"/>
        <v>-1000000</v>
      </c>
      <c r="O245" s="258" t="str">
        <f t="shared" ca="1" si="150"/>
        <v>Rev</v>
      </c>
      <c r="P245" s="249"/>
      <c r="Q245" s="249"/>
      <c r="R245" s="68">
        <v>1</v>
      </c>
      <c r="S245" s="70">
        <v>1000000</v>
      </c>
      <c r="T245" s="70">
        <f t="shared" si="151"/>
        <v>1000000</v>
      </c>
      <c r="U245" s="252">
        <v>1</v>
      </c>
      <c r="V245" s="252">
        <v>1000000</v>
      </c>
      <c r="W245" s="70">
        <f t="shared" si="152"/>
        <v>1000000</v>
      </c>
      <c r="X245" s="252"/>
      <c r="Y245" s="249"/>
    </row>
    <row r="246" spans="1:25" ht="13.2" hidden="1" x14ac:dyDescent="0.25">
      <c r="A246" s="1"/>
      <c r="B246" s="68"/>
      <c r="C246" s="69"/>
      <c r="D246" s="68"/>
      <c r="E246" s="68"/>
      <c r="F246" s="70"/>
      <c r="G246" s="157"/>
      <c r="H246" s="190">
        <v>522151</v>
      </c>
      <c r="I246" s="66" t="s">
        <v>31</v>
      </c>
      <c r="J246" s="65"/>
      <c r="K246" s="65"/>
      <c r="L246" s="67"/>
      <c r="M246" s="67">
        <f ca="1">M247</f>
        <v>20000000</v>
      </c>
      <c r="N246" s="67">
        <f ca="1">N247</f>
        <v>-20000000</v>
      </c>
      <c r="O246" s="157"/>
      <c r="P246" s="249"/>
      <c r="Q246" s="249"/>
      <c r="R246" s="65"/>
      <c r="S246" s="67"/>
      <c r="T246" s="67"/>
      <c r="U246" s="252"/>
      <c r="V246" s="249"/>
      <c r="W246" s="249"/>
      <c r="X246" s="252"/>
      <c r="Y246" s="249"/>
    </row>
    <row r="247" spans="1:25" ht="13.2" hidden="1" x14ac:dyDescent="0.25">
      <c r="A247" s="1"/>
      <c r="B247" s="68"/>
      <c r="C247" s="69"/>
      <c r="D247" s="68"/>
      <c r="E247" s="68"/>
      <c r="F247" s="70"/>
      <c r="G247" s="157"/>
      <c r="H247" s="191"/>
      <c r="I247" s="69" t="s">
        <v>559</v>
      </c>
      <c r="J247" s="68" cm="1">
        <f t="array" aca="1" ref="J247" ca="1">INDIRECT($J$5&amp;ROW())</f>
        <v>20</v>
      </c>
      <c r="K247" s="68" t="s">
        <v>33</v>
      </c>
      <c r="L247" s="70" cm="1">
        <f t="array" aca="1" ref="L247" ca="1">INDIRECT($L$5&amp;ROW())</f>
        <v>1000000</v>
      </c>
      <c r="M247" s="70">
        <f ca="1">ROUNDDOWN(J247*L247,-3)</f>
        <v>20000000</v>
      </c>
      <c r="N247" s="70">
        <f ca="1">G247-M247</f>
        <v>-20000000</v>
      </c>
      <c r="O247" s="258" t="str">
        <f ca="1">IF(AND(ISBLANK(H247),N247&lt;&gt;0),"Rev","")</f>
        <v>Rev</v>
      </c>
      <c r="P247" s="249"/>
      <c r="Q247" s="249"/>
      <c r="R247" s="68">
        <v>20</v>
      </c>
      <c r="S247" s="70">
        <v>1000000</v>
      </c>
      <c r="T247" s="70">
        <f>ROUNDDOWN(R247*S247,-3)</f>
        <v>20000000</v>
      </c>
      <c r="U247" s="252">
        <v>20</v>
      </c>
      <c r="V247" s="252">
        <v>1000000</v>
      </c>
      <c r="W247" s="70">
        <f>ROUNDDOWN(U247*V247,-3)</f>
        <v>20000000</v>
      </c>
      <c r="X247" s="252"/>
      <c r="Y247" s="249"/>
    </row>
    <row r="248" spans="1:25" ht="13.2" hidden="1" x14ac:dyDescent="0.25">
      <c r="A248" s="1"/>
      <c r="B248" s="68"/>
      <c r="C248" s="69"/>
      <c r="D248" s="68"/>
      <c r="E248" s="68"/>
      <c r="F248" s="70"/>
      <c r="G248" s="157"/>
      <c r="H248" s="190">
        <v>524111</v>
      </c>
      <c r="I248" s="66" t="s">
        <v>35</v>
      </c>
      <c r="J248" s="68"/>
      <c r="K248" s="68"/>
      <c r="L248" s="70"/>
      <c r="M248" s="67">
        <f ca="1">M249</f>
        <v>144655000</v>
      </c>
      <c r="N248" s="67">
        <f ca="1">N249</f>
        <v>-144655000</v>
      </c>
      <c r="O248" s="157"/>
      <c r="P248" s="249"/>
      <c r="Q248" s="249"/>
      <c r="R248" s="68"/>
      <c r="S248" s="70"/>
      <c r="T248" s="70"/>
      <c r="U248" s="252"/>
      <c r="V248" s="249"/>
      <c r="W248" s="249"/>
      <c r="X248" s="252"/>
      <c r="Y248" s="249"/>
    </row>
    <row r="249" spans="1:25" ht="13.2" hidden="1" x14ac:dyDescent="0.25">
      <c r="A249" s="1"/>
      <c r="B249" s="68"/>
      <c r="C249" s="69"/>
      <c r="D249" s="68"/>
      <c r="E249" s="68"/>
      <c r="F249" s="70"/>
      <c r="G249" s="157"/>
      <c r="H249" s="191"/>
      <c r="I249" s="69" t="s">
        <v>962</v>
      </c>
      <c r="J249" s="68" cm="1">
        <f t="array" aca="1" ref="J249" ca="1">INDIRECT($J$5&amp;ROW())</f>
        <v>24</v>
      </c>
      <c r="K249" s="68" t="s">
        <v>26</v>
      </c>
      <c r="L249" s="70" cm="1">
        <f t="array" aca="1" ref="L249" ca="1">INDIRECT($L$5&amp;ROW())</f>
        <v>6027312.5</v>
      </c>
      <c r="M249" s="70">
        <f ca="1">ROUNDDOWN(J249*L249,-3)</f>
        <v>144655000</v>
      </c>
      <c r="N249" s="70">
        <f t="shared" ref="N249" ca="1" si="153">G249-M249</f>
        <v>-144655000</v>
      </c>
      <c r="O249" s="258" t="str">
        <f ca="1">IF(AND(ISBLANK(H249),N249&lt;&gt;0),"Rev","")</f>
        <v>Rev</v>
      </c>
      <c r="P249" s="249"/>
      <c r="Q249" s="249"/>
      <c r="R249" s="68">
        <v>24</v>
      </c>
      <c r="S249" s="70">
        <v>6027312.5</v>
      </c>
      <c r="T249" s="70">
        <f>ROUNDDOWN(R249*S249,-3)</f>
        <v>144655000</v>
      </c>
      <c r="U249" s="252">
        <v>24</v>
      </c>
      <c r="V249" s="252">
        <v>6027312.5</v>
      </c>
      <c r="W249" s="70">
        <f>ROUNDDOWN(U249*V249,-3)</f>
        <v>144655000</v>
      </c>
      <c r="X249" s="252"/>
      <c r="Y249" s="249"/>
    </row>
    <row r="250" spans="1:25" ht="13.2" hidden="1" x14ac:dyDescent="0.25">
      <c r="A250" s="1" t="s">
        <v>231</v>
      </c>
      <c r="B250" s="122" t="s">
        <v>232</v>
      </c>
      <c r="C250" s="123" t="s">
        <v>233</v>
      </c>
      <c r="D250" s="122">
        <v>1</v>
      </c>
      <c r="E250" s="122" t="s">
        <v>123</v>
      </c>
      <c r="F250" s="124"/>
      <c r="G250" s="175">
        <f>SUM(G251,G277)</f>
        <v>9231678000</v>
      </c>
      <c r="H250" s="209" t="s">
        <v>232</v>
      </c>
      <c r="I250" s="123" t="s">
        <v>233</v>
      </c>
      <c r="J250" s="122">
        <v>1</v>
      </c>
      <c r="K250" s="122" t="s">
        <v>123</v>
      </c>
      <c r="L250" s="124"/>
      <c r="M250" s="124">
        <f ca="1">SUM(M251,M277)</f>
        <v>9231678000</v>
      </c>
      <c r="N250" s="124">
        <f ca="1">SUM(N251,N277)</f>
        <v>0</v>
      </c>
      <c r="O250" s="175"/>
      <c r="P250" s="249"/>
      <c r="Q250" s="249"/>
      <c r="R250" s="122">
        <v>1</v>
      </c>
      <c r="S250" s="124"/>
      <c r="T250" s="124"/>
      <c r="U250" s="252"/>
      <c r="V250" s="249"/>
      <c r="W250" s="249"/>
      <c r="X250" s="252"/>
      <c r="Y250" s="249"/>
    </row>
    <row r="251" spans="1:25" ht="14.4" hidden="1" x14ac:dyDescent="0.3">
      <c r="A251" t="s">
        <v>535</v>
      </c>
      <c r="B251" s="80" t="s">
        <v>536</v>
      </c>
      <c r="C251" s="125" t="s">
        <v>537</v>
      </c>
      <c r="D251" s="126"/>
      <c r="E251" s="126" t="s">
        <v>554</v>
      </c>
      <c r="F251" s="127"/>
      <c r="G251" s="176">
        <f>G252</f>
        <v>7036020000</v>
      </c>
      <c r="H251" s="195" t="s">
        <v>536</v>
      </c>
      <c r="I251" s="125" t="s">
        <v>537</v>
      </c>
      <c r="J251" s="126"/>
      <c r="K251" s="126" t="s">
        <v>554</v>
      </c>
      <c r="L251" s="127"/>
      <c r="M251" s="127">
        <f ca="1">M252</f>
        <v>7036020000</v>
      </c>
      <c r="N251" s="127">
        <f ca="1">N252</f>
        <v>0</v>
      </c>
      <c r="O251" s="176"/>
      <c r="P251" s="249"/>
      <c r="Q251" s="249"/>
      <c r="R251" s="126"/>
      <c r="S251" s="127"/>
      <c r="T251" s="127"/>
      <c r="U251" s="252"/>
      <c r="V251" s="249"/>
      <c r="W251" s="249"/>
      <c r="X251" s="252"/>
      <c r="Y251" s="249"/>
    </row>
    <row r="252" spans="1:25" ht="13.2" hidden="1" x14ac:dyDescent="0.25">
      <c r="A252" s="1" t="s">
        <v>665</v>
      </c>
      <c r="B252" s="83" t="s">
        <v>666</v>
      </c>
      <c r="C252" s="84" t="s">
        <v>538</v>
      </c>
      <c r="D252" s="83"/>
      <c r="E252" s="83"/>
      <c r="F252" s="85"/>
      <c r="G252" s="162">
        <f>SUM(G253,G255,G257,G259,G261,G263,G265,G267,G269,G271,G273,G275)</f>
        <v>7036020000</v>
      </c>
      <c r="H252" s="196" t="s">
        <v>666</v>
      </c>
      <c r="I252" s="84" t="s">
        <v>538</v>
      </c>
      <c r="J252" s="83"/>
      <c r="K252" s="83"/>
      <c r="L252" s="85"/>
      <c r="M252" s="85">
        <f ca="1">SUM(M253,M255,M257,M259,M261,M263,M265,M267,M269,M271,M273,M275)</f>
        <v>7036020000</v>
      </c>
      <c r="N252" s="85">
        <f ca="1">SUM(N253,N255,N257,N259,N261,N263,N265,N267,N269,N271,N273,N275)</f>
        <v>0</v>
      </c>
      <c r="O252" s="162"/>
      <c r="P252" s="249" t="s">
        <v>505</v>
      </c>
      <c r="Q252" s="249" t="s">
        <v>510</v>
      </c>
      <c r="R252" s="83"/>
      <c r="S252" s="85"/>
      <c r="T252" s="85"/>
      <c r="U252" s="252"/>
      <c r="V252" s="249"/>
      <c r="W252" s="249"/>
      <c r="X252" s="252"/>
      <c r="Y252" s="249"/>
    </row>
    <row r="253" spans="1:25" ht="13.2" hidden="1" x14ac:dyDescent="0.25">
      <c r="A253" s="1" t="s">
        <v>667</v>
      </c>
      <c r="B253" s="77" t="s">
        <v>668</v>
      </c>
      <c r="C253" s="78" t="s">
        <v>539</v>
      </c>
      <c r="D253" s="77"/>
      <c r="E253" s="77"/>
      <c r="F253" s="79"/>
      <c r="G253" s="160">
        <f>G254</f>
        <v>2390272000</v>
      </c>
      <c r="H253" s="194" t="s">
        <v>668</v>
      </c>
      <c r="I253" s="78" t="s">
        <v>539</v>
      </c>
      <c r="J253" s="77"/>
      <c r="K253" s="77"/>
      <c r="L253" s="79"/>
      <c r="M253" s="79">
        <f ca="1">M254</f>
        <v>2390272000</v>
      </c>
      <c r="N253" s="79">
        <f ca="1">N254</f>
        <v>0</v>
      </c>
      <c r="O253" s="160"/>
      <c r="P253" s="249"/>
      <c r="Q253" s="249"/>
      <c r="R253" s="77"/>
      <c r="S253" s="79"/>
      <c r="T253" s="79"/>
      <c r="U253" s="252"/>
      <c r="V253" s="249"/>
      <c r="W253" s="249"/>
      <c r="X253" s="252"/>
      <c r="Y253" s="249"/>
    </row>
    <row r="254" spans="1:25" ht="13.2" hidden="1" x14ac:dyDescent="0.25">
      <c r="A254" s="1" t="s">
        <v>669</v>
      </c>
      <c r="B254" s="68"/>
      <c r="C254" s="69" t="s">
        <v>670</v>
      </c>
      <c r="D254" s="68">
        <v>14</v>
      </c>
      <c r="E254" s="68" t="s">
        <v>671</v>
      </c>
      <c r="F254" s="70">
        <v>170733715</v>
      </c>
      <c r="G254" s="157">
        <f>ROUNDDOWN(D254*F254,-3)</f>
        <v>2390272000</v>
      </c>
      <c r="H254" s="191"/>
      <c r="I254" s="69" t="s">
        <v>670</v>
      </c>
      <c r="J254" s="68" cm="1">
        <f t="array" aca="1" ref="J254" ca="1">INDIRECT($J$5&amp;ROW())</f>
        <v>14</v>
      </c>
      <c r="K254" s="68" t="s">
        <v>671</v>
      </c>
      <c r="L254" s="70" cm="1">
        <f t="array" aca="1" ref="L254" ca="1">INDIRECT($L$5&amp;ROW())</f>
        <v>170733715</v>
      </c>
      <c r="M254" s="70">
        <f ca="1">ROUNDDOWN(J254*L254,-3)</f>
        <v>2390272000</v>
      </c>
      <c r="N254" s="70">
        <f ca="1">G254-M254</f>
        <v>0</v>
      </c>
      <c r="O254" s="245" t="str">
        <f ca="1">IF(AND(ISBLANK(H254),N254&lt;&gt;0),"Rev","")</f>
        <v/>
      </c>
      <c r="P254" s="249"/>
      <c r="Q254" s="249"/>
      <c r="R254" s="68">
        <v>14</v>
      </c>
      <c r="S254" s="70">
        <v>170733715</v>
      </c>
      <c r="T254" s="70">
        <f>ROUNDDOWN(R254*S254,-3)</f>
        <v>2390272000</v>
      </c>
      <c r="U254" s="252">
        <v>14</v>
      </c>
      <c r="V254" s="252">
        <v>170733715</v>
      </c>
      <c r="W254" s="70">
        <f>ROUNDDOWN(U254*V254,-3)</f>
        <v>2390272000</v>
      </c>
      <c r="X254" s="252"/>
      <c r="Y254" s="249"/>
    </row>
    <row r="255" spans="1:25" ht="13.2" hidden="1" x14ac:dyDescent="0.25">
      <c r="A255" s="1" t="s">
        <v>672</v>
      </c>
      <c r="B255" s="71" t="s">
        <v>673</v>
      </c>
      <c r="C255" s="72" t="s">
        <v>540</v>
      </c>
      <c r="D255" s="71"/>
      <c r="E255" s="71"/>
      <c r="F255" s="73"/>
      <c r="G255" s="158">
        <f>G256</f>
        <v>109000</v>
      </c>
      <c r="H255" s="192" t="s">
        <v>673</v>
      </c>
      <c r="I255" s="72" t="s">
        <v>540</v>
      </c>
      <c r="J255" s="71"/>
      <c r="K255" s="71"/>
      <c r="L255" s="73"/>
      <c r="M255" s="73">
        <f ca="1">M256</f>
        <v>109000</v>
      </c>
      <c r="N255" s="73">
        <f ca="1">N256</f>
        <v>0</v>
      </c>
      <c r="O255" s="158"/>
      <c r="P255" s="249"/>
      <c r="Q255" s="249"/>
      <c r="R255" s="71"/>
      <c r="S255" s="73"/>
      <c r="T255" s="73"/>
      <c r="U255" s="252"/>
      <c r="V255" s="249"/>
      <c r="W255" s="249"/>
      <c r="X255" s="252"/>
      <c r="Y255" s="249"/>
    </row>
    <row r="256" spans="1:25" ht="13.2" hidden="1" x14ac:dyDescent="0.25">
      <c r="A256" s="1" t="s">
        <v>674</v>
      </c>
      <c r="B256" s="68"/>
      <c r="C256" s="69" t="s">
        <v>675</v>
      </c>
      <c r="D256" s="68">
        <v>14</v>
      </c>
      <c r="E256" s="68" t="s">
        <v>671</v>
      </c>
      <c r="F256" s="70">
        <v>7786</v>
      </c>
      <c r="G256" s="157">
        <f>ROUNDDOWN(D256*F256,-3)</f>
        <v>109000</v>
      </c>
      <c r="H256" s="191"/>
      <c r="I256" s="69" t="s">
        <v>675</v>
      </c>
      <c r="J256" s="68" cm="1">
        <f t="array" aca="1" ref="J256" ca="1">INDIRECT($J$5&amp;ROW())</f>
        <v>14</v>
      </c>
      <c r="K256" s="68" t="s">
        <v>671</v>
      </c>
      <c r="L256" s="70" cm="1">
        <f t="array" aca="1" ref="L256" ca="1">INDIRECT($L$5&amp;ROW())</f>
        <v>7786</v>
      </c>
      <c r="M256" s="70">
        <f ca="1">ROUNDDOWN(J256*L256,-3)</f>
        <v>109000</v>
      </c>
      <c r="N256" s="70">
        <f ca="1">G256-M256</f>
        <v>0</v>
      </c>
      <c r="O256" s="245" t="str">
        <f ca="1">IF(AND(ISBLANK(H256),N256&lt;&gt;0),"Rev","")</f>
        <v/>
      </c>
      <c r="P256" s="249"/>
      <c r="Q256" s="249"/>
      <c r="R256" s="68">
        <v>14</v>
      </c>
      <c r="S256" s="70">
        <v>7786</v>
      </c>
      <c r="T256" s="70">
        <f>ROUNDDOWN(R256*S256,-3)</f>
        <v>109000</v>
      </c>
      <c r="U256" s="252">
        <v>14</v>
      </c>
      <c r="V256" s="252">
        <v>7786</v>
      </c>
      <c r="W256" s="70">
        <f>ROUNDDOWN(U256*V256,-3)</f>
        <v>109000</v>
      </c>
      <c r="X256" s="252"/>
      <c r="Y256" s="249"/>
    </row>
    <row r="257" spans="1:25" ht="13.2" hidden="1" x14ac:dyDescent="0.25">
      <c r="A257" s="1" t="s">
        <v>676</v>
      </c>
      <c r="B257" s="71" t="s">
        <v>677</v>
      </c>
      <c r="C257" s="72" t="s">
        <v>541</v>
      </c>
      <c r="D257" s="71"/>
      <c r="E257" s="71"/>
      <c r="F257" s="73"/>
      <c r="G257" s="158">
        <f>G258</f>
        <v>163168000</v>
      </c>
      <c r="H257" s="192" t="s">
        <v>677</v>
      </c>
      <c r="I257" s="72" t="s">
        <v>541</v>
      </c>
      <c r="J257" s="71"/>
      <c r="K257" s="71"/>
      <c r="L257" s="73"/>
      <c r="M257" s="73">
        <f ca="1">M258</f>
        <v>163168000</v>
      </c>
      <c r="N257" s="73">
        <f ca="1">N258</f>
        <v>0</v>
      </c>
      <c r="O257" s="158"/>
      <c r="P257" s="249"/>
      <c r="Q257" s="249"/>
      <c r="R257" s="71"/>
      <c r="S257" s="73"/>
      <c r="T257" s="73"/>
      <c r="U257" s="252"/>
      <c r="V257" s="249"/>
      <c r="W257" s="249"/>
      <c r="X257" s="252"/>
      <c r="Y257" s="249"/>
    </row>
    <row r="258" spans="1:25" ht="13.2" hidden="1" x14ac:dyDescent="0.25">
      <c r="A258" s="1" t="s">
        <v>678</v>
      </c>
      <c r="B258" s="68"/>
      <c r="C258" s="69" t="s">
        <v>679</v>
      </c>
      <c r="D258" s="68">
        <v>14</v>
      </c>
      <c r="E258" s="68" t="s">
        <v>671</v>
      </c>
      <c r="F258" s="70">
        <v>11654858</v>
      </c>
      <c r="G258" s="157">
        <f>ROUNDDOWN(D258*F258,-3)</f>
        <v>163168000</v>
      </c>
      <c r="H258" s="191"/>
      <c r="I258" s="69" t="s">
        <v>679</v>
      </c>
      <c r="J258" s="68" cm="1">
        <f t="array" aca="1" ref="J258" ca="1">INDIRECT($J$5&amp;ROW())</f>
        <v>14</v>
      </c>
      <c r="K258" s="68" t="s">
        <v>671</v>
      </c>
      <c r="L258" s="70" cm="1">
        <f t="array" aca="1" ref="L258" ca="1">INDIRECT($L$5&amp;ROW())</f>
        <v>11654858</v>
      </c>
      <c r="M258" s="70">
        <f ca="1">ROUNDDOWN(J258*L258,-3)</f>
        <v>163168000</v>
      </c>
      <c r="N258" s="70">
        <f ca="1">G258-M258</f>
        <v>0</v>
      </c>
      <c r="O258" s="245" t="str">
        <f ca="1">IF(AND(ISBLANK(H258),N258&lt;&gt;0),"Rev","")</f>
        <v/>
      </c>
      <c r="P258" s="249"/>
      <c r="Q258" s="249"/>
      <c r="R258" s="68">
        <v>14</v>
      </c>
      <c r="S258" s="70">
        <v>11654858</v>
      </c>
      <c r="T258" s="70">
        <f>ROUNDDOWN(R258*S258,-3)</f>
        <v>163168000</v>
      </c>
      <c r="U258" s="252">
        <v>14</v>
      </c>
      <c r="V258" s="252">
        <v>11654858</v>
      </c>
      <c r="W258" s="70">
        <f>ROUNDDOWN(U258*V258,-3)</f>
        <v>163168000</v>
      </c>
      <c r="X258" s="252"/>
      <c r="Y258" s="249"/>
    </row>
    <row r="259" spans="1:25" ht="13.2" hidden="1" x14ac:dyDescent="0.25">
      <c r="A259" s="1" t="s">
        <v>680</v>
      </c>
      <c r="B259" s="71" t="s">
        <v>681</v>
      </c>
      <c r="C259" s="72" t="s">
        <v>542</v>
      </c>
      <c r="D259" s="71"/>
      <c r="E259" s="71"/>
      <c r="F259" s="73"/>
      <c r="G259" s="158">
        <f>G260</f>
        <v>57444000</v>
      </c>
      <c r="H259" s="192" t="s">
        <v>681</v>
      </c>
      <c r="I259" s="72" t="s">
        <v>542</v>
      </c>
      <c r="J259" s="71"/>
      <c r="K259" s="71"/>
      <c r="L259" s="73"/>
      <c r="M259" s="73">
        <f ca="1">M260</f>
        <v>57444000</v>
      </c>
      <c r="N259" s="73">
        <f ca="1">N260</f>
        <v>0</v>
      </c>
      <c r="O259" s="158"/>
      <c r="P259" s="249"/>
      <c r="Q259" s="249"/>
      <c r="R259" s="71"/>
      <c r="S259" s="73"/>
      <c r="T259" s="73"/>
      <c r="U259" s="252"/>
      <c r="V259" s="249"/>
      <c r="W259" s="249"/>
      <c r="X259" s="252"/>
      <c r="Y259" s="249"/>
    </row>
    <row r="260" spans="1:25" ht="13.2" hidden="1" x14ac:dyDescent="0.25">
      <c r="A260" s="1" t="s">
        <v>682</v>
      </c>
      <c r="B260" s="68"/>
      <c r="C260" s="69" t="s">
        <v>683</v>
      </c>
      <c r="D260" s="68">
        <v>14</v>
      </c>
      <c r="E260" s="68" t="s">
        <v>671</v>
      </c>
      <c r="F260" s="70">
        <v>4103143</v>
      </c>
      <c r="G260" s="157">
        <f>ROUNDDOWN(D260*F260,-3)</f>
        <v>57444000</v>
      </c>
      <c r="H260" s="191"/>
      <c r="I260" s="69" t="s">
        <v>683</v>
      </c>
      <c r="J260" s="68" cm="1">
        <f t="array" aca="1" ref="J260" ca="1">INDIRECT($J$5&amp;ROW())</f>
        <v>14</v>
      </c>
      <c r="K260" s="68" t="s">
        <v>671</v>
      </c>
      <c r="L260" s="70" cm="1">
        <f t="array" aca="1" ref="L260" ca="1">INDIRECT($L$5&amp;ROW())</f>
        <v>4103143</v>
      </c>
      <c r="M260" s="70">
        <f ca="1">ROUNDDOWN(J260*L260,-3)</f>
        <v>57444000</v>
      </c>
      <c r="N260" s="70">
        <f ca="1">G260-M260</f>
        <v>0</v>
      </c>
      <c r="O260" s="245" t="str">
        <f ca="1">IF(AND(ISBLANK(H260),N260&lt;&gt;0),"Rev","")</f>
        <v/>
      </c>
      <c r="P260" s="249"/>
      <c r="Q260" s="249"/>
      <c r="R260" s="68">
        <v>14</v>
      </c>
      <c r="S260" s="70">
        <v>4103143</v>
      </c>
      <c r="T260" s="70">
        <f>ROUNDDOWN(R260*S260,-3)</f>
        <v>57444000</v>
      </c>
      <c r="U260" s="252">
        <v>14</v>
      </c>
      <c r="V260" s="252">
        <v>4103143</v>
      </c>
      <c r="W260" s="70">
        <f>ROUNDDOWN(U260*V260,-3)</f>
        <v>57444000</v>
      </c>
      <c r="X260" s="252"/>
      <c r="Y260" s="249"/>
    </row>
    <row r="261" spans="1:25" ht="13.2" hidden="1" x14ac:dyDescent="0.25">
      <c r="A261" s="1" t="s">
        <v>684</v>
      </c>
      <c r="B261" s="71" t="s">
        <v>685</v>
      </c>
      <c r="C261" s="72" t="s">
        <v>543</v>
      </c>
      <c r="D261" s="71"/>
      <c r="E261" s="71"/>
      <c r="F261" s="73"/>
      <c r="G261" s="158">
        <f>G262</f>
        <v>136220000</v>
      </c>
      <c r="H261" s="192" t="s">
        <v>685</v>
      </c>
      <c r="I261" s="72" t="s">
        <v>543</v>
      </c>
      <c r="J261" s="71"/>
      <c r="K261" s="71"/>
      <c r="L261" s="73"/>
      <c r="M261" s="73">
        <f ca="1">M262</f>
        <v>136220000</v>
      </c>
      <c r="N261" s="73">
        <f ca="1">N262</f>
        <v>0</v>
      </c>
      <c r="O261" s="158"/>
      <c r="P261" s="249"/>
      <c r="Q261" s="249"/>
      <c r="R261" s="71"/>
      <c r="S261" s="73"/>
      <c r="T261" s="73"/>
      <c r="U261" s="252"/>
      <c r="V261" s="249"/>
      <c r="W261" s="249"/>
      <c r="X261" s="252"/>
      <c r="Y261" s="249"/>
    </row>
    <row r="262" spans="1:25" ht="13.2" hidden="1" x14ac:dyDescent="0.25">
      <c r="A262" s="1" t="s">
        <v>686</v>
      </c>
      <c r="B262" s="68"/>
      <c r="C262" s="69" t="s">
        <v>687</v>
      </c>
      <c r="D262" s="68">
        <v>14</v>
      </c>
      <c r="E262" s="68" t="s">
        <v>671</v>
      </c>
      <c r="F262" s="70">
        <v>9730000</v>
      </c>
      <c r="G262" s="157">
        <f>ROUNDDOWN(D262*F262,-3)</f>
        <v>136220000</v>
      </c>
      <c r="H262" s="191"/>
      <c r="I262" s="69" t="s">
        <v>687</v>
      </c>
      <c r="J262" s="68" cm="1">
        <f t="array" aca="1" ref="J262" ca="1">INDIRECT($J$5&amp;ROW())</f>
        <v>14</v>
      </c>
      <c r="K262" s="68" t="s">
        <v>671</v>
      </c>
      <c r="L262" s="70" cm="1">
        <f t="array" aca="1" ref="L262" ca="1">INDIRECT($L$5&amp;ROW())</f>
        <v>9730000</v>
      </c>
      <c r="M262" s="70">
        <f ca="1">ROUNDDOWN(J262*L262,-3)</f>
        <v>136220000</v>
      </c>
      <c r="N262" s="70">
        <f ca="1">G262-M262</f>
        <v>0</v>
      </c>
      <c r="O262" s="245" t="str">
        <f ca="1">IF(AND(ISBLANK(H262),N262&lt;&gt;0),"Rev","")</f>
        <v/>
      </c>
      <c r="P262" s="249"/>
      <c r="Q262" s="249"/>
      <c r="R262" s="68">
        <v>14</v>
      </c>
      <c r="S262" s="70">
        <v>9730000</v>
      </c>
      <c r="T262" s="70">
        <f>ROUNDDOWN(R262*S262,-3)</f>
        <v>136220000</v>
      </c>
      <c r="U262" s="252">
        <v>14</v>
      </c>
      <c r="V262" s="252">
        <v>9730000</v>
      </c>
      <c r="W262" s="70">
        <f>ROUNDDOWN(U262*V262,-3)</f>
        <v>136220000</v>
      </c>
      <c r="X262" s="252"/>
      <c r="Y262" s="249"/>
    </row>
    <row r="263" spans="1:25" ht="13.2" hidden="1" x14ac:dyDescent="0.25">
      <c r="A263" s="1" t="s">
        <v>688</v>
      </c>
      <c r="B263" s="71" t="s">
        <v>689</v>
      </c>
      <c r="C263" s="72" t="s">
        <v>544</v>
      </c>
      <c r="D263" s="71"/>
      <c r="E263" s="71"/>
      <c r="F263" s="73"/>
      <c r="G263" s="158">
        <f>G264</f>
        <v>198366000</v>
      </c>
      <c r="H263" s="192" t="s">
        <v>689</v>
      </c>
      <c r="I263" s="72" t="s">
        <v>544</v>
      </c>
      <c r="J263" s="71"/>
      <c r="K263" s="71"/>
      <c r="L263" s="73"/>
      <c r="M263" s="73">
        <f ca="1">M264</f>
        <v>198366000</v>
      </c>
      <c r="N263" s="73">
        <f ca="1">N264</f>
        <v>0</v>
      </c>
      <c r="O263" s="158"/>
      <c r="P263" s="249"/>
      <c r="Q263" s="249"/>
      <c r="R263" s="71"/>
      <c r="S263" s="73"/>
      <c r="T263" s="73"/>
      <c r="U263" s="252"/>
      <c r="V263" s="249"/>
      <c r="W263" s="249"/>
      <c r="X263" s="252"/>
      <c r="Y263" s="249"/>
    </row>
    <row r="264" spans="1:25" ht="13.2" hidden="1" x14ac:dyDescent="0.25">
      <c r="A264" s="1" t="s">
        <v>690</v>
      </c>
      <c r="B264" s="68"/>
      <c r="C264" s="69" t="s">
        <v>691</v>
      </c>
      <c r="D264" s="68">
        <v>14</v>
      </c>
      <c r="E264" s="68" t="s">
        <v>671</v>
      </c>
      <c r="F264" s="70">
        <v>14169000</v>
      </c>
      <c r="G264" s="157">
        <f>ROUNDDOWN(D264*F264,-3)</f>
        <v>198366000</v>
      </c>
      <c r="H264" s="191"/>
      <c r="I264" s="69" t="s">
        <v>691</v>
      </c>
      <c r="J264" s="68" cm="1">
        <f t="array" aca="1" ref="J264" ca="1">INDIRECT($J$5&amp;ROW())</f>
        <v>14</v>
      </c>
      <c r="K264" s="68" t="s">
        <v>671</v>
      </c>
      <c r="L264" s="70" cm="1">
        <f t="array" aca="1" ref="L264" ca="1">INDIRECT($L$5&amp;ROW())</f>
        <v>14169000</v>
      </c>
      <c r="M264" s="70">
        <f ca="1">ROUNDDOWN(J264*L264,-3)</f>
        <v>198366000</v>
      </c>
      <c r="N264" s="70">
        <f ca="1">G264-M264</f>
        <v>0</v>
      </c>
      <c r="O264" s="245" t="str">
        <f ca="1">IF(AND(ISBLANK(H264),N264&lt;&gt;0),"Rev","")</f>
        <v/>
      </c>
      <c r="P264" s="249"/>
      <c r="Q264" s="249"/>
      <c r="R264" s="68">
        <v>14</v>
      </c>
      <c r="S264" s="70">
        <v>14169000</v>
      </c>
      <c r="T264" s="70">
        <f>ROUNDDOWN(R264*S264,-3)</f>
        <v>198366000</v>
      </c>
      <c r="U264" s="252">
        <v>14</v>
      </c>
      <c r="V264" s="252">
        <v>14169000</v>
      </c>
      <c r="W264" s="70">
        <f>ROUNDDOWN(U264*V264,-3)</f>
        <v>198366000</v>
      </c>
      <c r="X264" s="252"/>
      <c r="Y264" s="249"/>
    </row>
    <row r="265" spans="1:25" ht="13.2" hidden="1" x14ac:dyDescent="0.25">
      <c r="A265" s="1" t="s">
        <v>692</v>
      </c>
      <c r="B265" s="71" t="s">
        <v>693</v>
      </c>
      <c r="C265" s="72" t="s">
        <v>545</v>
      </c>
      <c r="D265" s="71"/>
      <c r="E265" s="71"/>
      <c r="F265" s="73"/>
      <c r="G265" s="158">
        <f>G266</f>
        <v>13346000</v>
      </c>
      <c r="H265" s="192" t="s">
        <v>693</v>
      </c>
      <c r="I265" s="72" t="s">
        <v>545</v>
      </c>
      <c r="J265" s="71"/>
      <c r="K265" s="71"/>
      <c r="L265" s="73"/>
      <c r="M265" s="73">
        <f ca="1">M266</f>
        <v>13346000</v>
      </c>
      <c r="N265" s="73">
        <f ca="1">N266</f>
        <v>0</v>
      </c>
      <c r="O265" s="158"/>
      <c r="P265" s="249"/>
      <c r="Q265" s="249"/>
      <c r="R265" s="71"/>
      <c r="S265" s="73"/>
      <c r="T265" s="73"/>
      <c r="U265" s="252"/>
      <c r="V265" s="249"/>
      <c r="W265" s="249"/>
      <c r="X265" s="252"/>
      <c r="Y265" s="249"/>
    </row>
    <row r="266" spans="1:25" ht="13.2" hidden="1" x14ac:dyDescent="0.25">
      <c r="A266" s="1" t="s">
        <v>694</v>
      </c>
      <c r="B266" s="68"/>
      <c r="C266" s="69" t="s">
        <v>695</v>
      </c>
      <c r="D266" s="68">
        <v>14</v>
      </c>
      <c r="E266" s="68" t="s">
        <v>671</v>
      </c>
      <c r="F266" s="70">
        <v>953357</v>
      </c>
      <c r="G266" s="157">
        <f>ROUNDDOWN(D266*F266,-3)</f>
        <v>13346000</v>
      </c>
      <c r="H266" s="191"/>
      <c r="I266" s="69" t="s">
        <v>695</v>
      </c>
      <c r="J266" s="68" cm="1">
        <f t="array" aca="1" ref="J266" ca="1">INDIRECT($J$5&amp;ROW())</f>
        <v>14</v>
      </c>
      <c r="K266" s="68" t="s">
        <v>671</v>
      </c>
      <c r="L266" s="70" cm="1">
        <f t="array" aca="1" ref="L266" ca="1">INDIRECT($L$5&amp;ROW())</f>
        <v>953357</v>
      </c>
      <c r="M266" s="70">
        <f ca="1">ROUNDDOWN(J266*L266,-3)</f>
        <v>13346000</v>
      </c>
      <c r="N266" s="70">
        <f ca="1">G266-M266</f>
        <v>0</v>
      </c>
      <c r="O266" s="245" t="str">
        <f ca="1">IF(AND(ISBLANK(H266),N266&lt;&gt;0),"Rev","")</f>
        <v/>
      </c>
      <c r="P266" s="249"/>
      <c r="Q266" s="249"/>
      <c r="R266" s="68">
        <v>14</v>
      </c>
      <c r="S266" s="70">
        <v>953357</v>
      </c>
      <c r="T266" s="70">
        <f>ROUNDDOWN(R266*S266,-3)</f>
        <v>13346000</v>
      </c>
      <c r="U266" s="252">
        <v>14</v>
      </c>
      <c r="V266" s="252">
        <v>953357</v>
      </c>
      <c r="W266" s="70">
        <f>ROUNDDOWN(U266*V266,-3)</f>
        <v>13346000</v>
      </c>
      <c r="X266" s="252"/>
      <c r="Y266" s="249"/>
    </row>
    <row r="267" spans="1:25" ht="13.2" hidden="1" x14ac:dyDescent="0.25">
      <c r="A267" s="1" t="s">
        <v>696</v>
      </c>
      <c r="B267" s="65" t="s">
        <v>697</v>
      </c>
      <c r="C267" s="66" t="s">
        <v>546</v>
      </c>
      <c r="D267" s="65"/>
      <c r="E267" s="65"/>
      <c r="F267" s="67"/>
      <c r="G267" s="156">
        <f>G268</f>
        <v>113636000</v>
      </c>
      <c r="H267" s="190" t="s">
        <v>697</v>
      </c>
      <c r="I267" s="66" t="s">
        <v>546</v>
      </c>
      <c r="J267" s="65"/>
      <c r="K267" s="65"/>
      <c r="L267" s="67"/>
      <c r="M267" s="67">
        <f ca="1">M268</f>
        <v>113636000</v>
      </c>
      <c r="N267" s="67">
        <f ca="1">N268</f>
        <v>0</v>
      </c>
      <c r="O267" s="156"/>
      <c r="P267" s="249"/>
      <c r="Q267" s="249"/>
      <c r="R267" s="65"/>
      <c r="S267" s="67"/>
      <c r="T267" s="67"/>
      <c r="U267" s="252"/>
      <c r="V267" s="249"/>
      <c r="W267" s="249"/>
      <c r="X267" s="252"/>
      <c r="Y267" s="249"/>
    </row>
    <row r="268" spans="1:25" ht="13.2" hidden="1" x14ac:dyDescent="0.25">
      <c r="A268" s="1" t="s">
        <v>698</v>
      </c>
      <c r="B268" s="68"/>
      <c r="C268" s="69" t="s">
        <v>699</v>
      </c>
      <c r="D268" s="68">
        <v>1</v>
      </c>
      <c r="E268" s="68" t="s">
        <v>388</v>
      </c>
      <c r="F268" s="70">
        <v>113636000</v>
      </c>
      <c r="G268" s="157">
        <f>ROUNDDOWN(D268*F268,-3)</f>
        <v>113636000</v>
      </c>
      <c r="H268" s="191"/>
      <c r="I268" s="69" t="s">
        <v>699</v>
      </c>
      <c r="J268" s="68" cm="1">
        <f t="array" aca="1" ref="J268" ca="1">INDIRECT($J$5&amp;ROW())</f>
        <v>1</v>
      </c>
      <c r="K268" s="68" t="s">
        <v>388</v>
      </c>
      <c r="L268" s="70" cm="1">
        <f t="array" aca="1" ref="L268" ca="1">INDIRECT($L$5&amp;ROW())</f>
        <v>113636000</v>
      </c>
      <c r="M268" s="70">
        <f ca="1">ROUNDDOWN(J268*L268,-3)</f>
        <v>113636000</v>
      </c>
      <c r="N268" s="70">
        <f ca="1">G268-M268</f>
        <v>0</v>
      </c>
      <c r="O268" s="245" t="str">
        <f ca="1">IF(AND(ISBLANK(H268),N268&lt;&gt;0),"Rev","")</f>
        <v/>
      </c>
      <c r="P268" s="249"/>
      <c r="Q268" s="249"/>
      <c r="R268" s="68">
        <v>1</v>
      </c>
      <c r="S268" s="70">
        <v>113636000</v>
      </c>
      <c r="T268" s="70">
        <f>ROUNDDOWN(R268*S268,-3)</f>
        <v>113636000</v>
      </c>
      <c r="U268" s="252">
        <v>1</v>
      </c>
      <c r="V268" s="252">
        <v>113636000</v>
      </c>
      <c r="W268" s="70">
        <f>ROUNDDOWN(U268*V268,-3)</f>
        <v>113636000</v>
      </c>
      <c r="X268" s="252"/>
      <c r="Y268" s="249"/>
    </row>
    <row r="269" spans="1:25" ht="13.2" hidden="1" x14ac:dyDescent="0.25">
      <c r="A269" s="1" t="s">
        <v>700</v>
      </c>
      <c r="B269" s="71" t="s">
        <v>701</v>
      </c>
      <c r="C269" s="72" t="s">
        <v>547</v>
      </c>
      <c r="D269" s="71"/>
      <c r="E269" s="71"/>
      <c r="F269" s="73"/>
      <c r="G269" s="158">
        <f>G270</f>
        <v>451220000</v>
      </c>
      <c r="H269" s="192" t="s">
        <v>701</v>
      </c>
      <c r="I269" s="72" t="s">
        <v>547</v>
      </c>
      <c r="J269" s="71"/>
      <c r="K269" s="71"/>
      <c r="L269" s="73"/>
      <c r="M269" s="73">
        <f ca="1">M270</f>
        <v>451220000</v>
      </c>
      <c r="N269" s="73">
        <f ca="1">N270</f>
        <v>0</v>
      </c>
      <c r="O269" s="158"/>
      <c r="P269" s="249"/>
      <c r="Q269" s="249"/>
      <c r="R269" s="71"/>
      <c r="S269" s="73"/>
      <c r="T269" s="73"/>
      <c r="U269" s="252"/>
      <c r="V269" s="249"/>
      <c r="W269" s="249"/>
      <c r="X269" s="252"/>
      <c r="Y269" s="249"/>
    </row>
    <row r="270" spans="1:25" ht="13.2" hidden="1" x14ac:dyDescent="0.25">
      <c r="A270" s="1" t="s">
        <v>702</v>
      </c>
      <c r="B270" s="68"/>
      <c r="C270" s="69" t="s">
        <v>703</v>
      </c>
      <c r="D270" s="68">
        <v>1</v>
      </c>
      <c r="E270" s="68" t="s">
        <v>388</v>
      </c>
      <c r="F270" s="70">
        <v>451220000</v>
      </c>
      <c r="G270" s="157">
        <f>ROUNDDOWN(D270*F270,-3)</f>
        <v>451220000</v>
      </c>
      <c r="H270" s="191"/>
      <c r="I270" s="69" t="s">
        <v>703</v>
      </c>
      <c r="J270" s="68" cm="1">
        <f t="array" aca="1" ref="J270" ca="1">INDIRECT($J$5&amp;ROW())</f>
        <v>1</v>
      </c>
      <c r="K270" s="68" t="s">
        <v>388</v>
      </c>
      <c r="L270" s="70" cm="1">
        <f t="array" aca="1" ref="L270" ca="1">INDIRECT($L$5&amp;ROW())</f>
        <v>451220000</v>
      </c>
      <c r="M270" s="70">
        <f ca="1">ROUNDDOWN(J270*L270,-3)</f>
        <v>451220000</v>
      </c>
      <c r="N270" s="70">
        <f ca="1">G270-M270</f>
        <v>0</v>
      </c>
      <c r="O270" s="245" t="str">
        <f ca="1">IF(AND(ISBLANK(H270),N270&lt;&gt;0),"Rev","")</f>
        <v/>
      </c>
      <c r="P270" s="249"/>
      <c r="Q270" s="249"/>
      <c r="R270" s="68">
        <v>1</v>
      </c>
      <c r="S270" s="70">
        <v>451220000</v>
      </c>
      <c r="T270" s="70">
        <f>ROUNDDOWN(R270*S270,-3)</f>
        <v>451220000</v>
      </c>
      <c r="U270" s="252">
        <v>1</v>
      </c>
      <c r="V270" s="252">
        <v>451220000</v>
      </c>
      <c r="W270" s="70">
        <f>ROUNDDOWN(U270*V270,-3)</f>
        <v>451220000</v>
      </c>
      <c r="X270" s="252"/>
      <c r="Y270" s="249"/>
    </row>
    <row r="271" spans="1:25" ht="13.2" hidden="1" x14ac:dyDescent="0.25">
      <c r="A271" s="1" t="s">
        <v>704</v>
      </c>
      <c r="B271" s="65" t="s">
        <v>705</v>
      </c>
      <c r="C271" s="66" t="s">
        <v>548</v>
      </c>
      <c r="D271" s="65"/>
      <c r="E271" s="65"/>
      <c r="F271" s="67"/>
      <c r="G271" s="156">
        <f>G272</f>
        <v>81480000</v>
      </c>
      <c r="H271" s="190" t="s">
        <v>705</v>
      </c>
      <c r="I271" s="66" t="s">
        <v>548</v>
      </c>
      <c r="J271" s="65"/>
      <c r="K271" s="65"/>
      <c r="L271" s="67"/>
      <c r="M271" s="67">
        <f ca="1">M272</f>
        <v>81480000</v>
      </c>
      <c r="N271" s="67">
        <f ca="1">N272</f>
        <v>0</v>
      </c>
      <c r="O271" s="156"/>
      <c r="P271" s="249"/>
      <c r="Q271" s="249"/>
      <c r="R271" s="65"/>
      <c r="S271" s="67"/>
      <c r="T271" s="67"/>
      <c r="U271" s="252"/>
      <c r="V271" s="249"/>
      <c r="W271" s="249"/>
      <c r="X271" s="252"/>
      <c r="Y271" s="249"/>
    </row>
    <row r="272" spans="1:25" ht="13.2" hidden="1" x14ac:dyDescent="0.25">
      <c r="A272" s="1" t="s">
        <v>706</v>
      </c>
      <c r="B272" s="68"/>
      <c r="C272" s="69" t="s">
        <v>707</v>
      </c>
      <c r="D272" s="68">
        <v>14</v>
      </c>
      <c r="E272" s="68" t="s">
        <v>671</v>
      </c>
      <c r="F272" s="70">
        <v>5820000</v>
      </c>
      <c r="G272" s="157">
        <f>ROUNDDOWN(D272*F272,-3)</f>
        <v>81480000</v>
      </c>
      <c r="H272" s="191"/>
      <c r="I272" s="69" t="s">
        <v>707</v>
      </c>
      <c r="J272" s="68" cm="1">
        <f t="array" aca="1" ref="J272" ca="1">INDIRECT($J$5&amp;ROW())</f>
        <v>14</v>
      </c>
      <c r="K272" s="68" t="s">
        <v>671</v>
      </c>
      <c r="L272" s="70" cm="1">
        <f t="array" aca="1" ref="L272" ca="1">INDIRECT($L$5&amp;ROW())</f>
        <v>5820000</v>
      </c>
      <c r="M272" s="70">
        <f ca="1">ROUNDDOWN(J272*L272,-3)</f>
        <v>81480000</v>
      </c>
      <c r="N272" s="70">
        <f ca="1">G272-M272</f>
        <v>0</v>
      </c>
      <c r="O272" s="245" t="str">
        <f ca="1">IF(AND(ISBLANK(H272),N272&lt;&gt;0),"Rev","")</f>
        <v/>
      </c>
      <c r="P272" s="249"/>
      <c r="Q272" s="249"/>
      <c r="R272" s="68">
        <v>14</v>
      </c>
      <c r="S272" s="70">
        <v>5820000</v>
      </c>
      <c r="T272" s="70">
        <f>ROUNDDOWN(R272*S272,-3)</f>
        <v>81480000</v>
      </c>
      <c r="U272" s="252">
        <v>14</v>
      </c>
      <c r="V272" s="252">
        <v>5820000</v>
      </c>
      <c r="W272" s="70">
        <f>ROUNDDOWN(U272*V272,-3)</f>
        <v>81480000</v>
      </c>
      <c r="X272" s="252"/>
      <c r="Y272" s="249"/>
    </row>
    <row r="273" spans="1:25" ht="13.2" hidden="1" x14ac:dyDescent="0.25">
      <c r="A273" s="1" t="s">
        <v>708</v>
      </c>
      <c r="B273" s="77" t="s">
        <v>709</v>
      </c>
      <c r="C273" s="78" t="s">
        <v>710</v>
      </c>
      <c r="D273" s="77"/>
      <c r="E273" s="77"/>
      <c r="F273" s="79"/>
      <c r="G273" s="160">
        <f>G274</f>
        <v>173032000</v>
      </c>
      <c r="H273" s="194" t="s">
        <v>709</v>
      </c>
      <c r="I273" s="78" t="s">
        <v>710</v>
      </c>
      <c r="J273" s="77"/>
      <c r="K273" s="77"/>
      <c r="L273" s="79"/>
      <c r="M273" s="79">
        <f ca="1">M274</f>
        <v>173032000</v>
      </c>
      <c r="N273" s="79">
        <f ca="1">N274</f>
        <v>0</v>
      </c>
      <c r="O273" s="160"/>
      <c r="P273" s="249"/>
      <c r="Q273" s="249"/>
      <c r="R273" s="77"/>
      <c r="S273" s="79"/>
      <c r="T273" s="79"/>
      <c r="U273" s="252"/>
      <c r="V273" s="249"/>
      <c r="W273" s="249"/>
      <c r="X273" s="252"/>
      <c r="Y273" s="249"/>
    </row>
    <row r="274" spans="1:25" ht="13.2" hidden="1" x14ac:dyDescent="0.25">
      <c r="A274" s="1" t="s">
        <v>711</v>
      </c>
      <c r="B274" s="68"/>
      <c r="C274" s="69" t="s">
        <v>712</v>
      </c>
      <c r="D274" s="68">
        <v>1</v>
      </c>
      <c r="E274" s="68" t="s">
        <v>388</v>
      </c>
      <c r="F274" s="70">
        <v>173032000</v>
      </c>
      <c r="G274" s="157">
        <f>ROUNDDOWN(D274*F274,-3)</f>
        <v>173032000</v>
      </c>
      <c r="H274" s="191"/>
      <c r="I274" s="69" t="s">
        <v>712</v>
      </c>
      <c r="J274" s="68" cm="1">
        <f t="array" aca="1" ref="J274" ca="1">INDIRECT($J$5&amp;ROW())</f>
        <v>1</v>
      </c>
      <c r="K274" s="68" t="s">
        <v>388</v>
      </c>
      <c r="L274" s="70" cm="1">
        <f t="array" aca="1" ref="L274" ca="1">INDIRECT($L$5&amp;ROW())</f>
        <v>173032000</v>
      </c>
      <c r="M274" s="70">
        <f ca="1">ROUNDDOWN(J274*L274,-3)</f>
        <v>173032000</v>
      </c>
      <c r="N274" s="70">
        <f ca="1">G274-M274</f>
        <v>0</v>
      </c>
      <c r="O274" s="245" t="str">
        <f ca="1">IF(AND(ISBLANK(H274),N274&lt;&gt;0),"Rev","")</f>
        <v/>
      </c>
      <c r="P274" s="249"/>
      <c r="Q274" s="249"/>
      <c r="R274" s="68">
        <v>1</v>
      </c>
      <c r="S274" s="70">
        <v>173032000</v>
      </c>
      <c r="T274" s="70">
        <f>ROUNDDOWN(R274*S274,-3)</f>
        <v>173032000</v>
      </c>
      <c r="U274" s="252">
        <v>1</v>
      </c>
      <c r="V274" s="252">
        <v>173032000</v>
      </c>
      <c r="W274" s="70">
        <f>ROUNDDOWN(U274*V274,-3)</f>
        <v>173032000</v>
      </c>
      <c r="X274" s="252"/>
      <c r="Y274" s="249"/>
    </row>
    <row r="275" spans="1:25" ht="13.2" hidden="1" x14ac:dyDescent="0.25">
      <c r="A275" s="1" t="s">
        <v>713</v>
      </c>
      <c r="B275" s="71" t="s">
        <v>714</v>
      </c>
      <c r="C275" s="72" t="s">
        <v>549</v>
      </c>
      <c r="D275" s="71"/>
      <c r="E275" s="71"/>
      <c r="F275" s="73"/>
      <c r="G275" s="158">
        <f>G276</f>
        <v>3257727000</v>
      </c>
      <c r="H275" s="192" t="s">
        <v>714</v>
      </c>
      <c r="I275" s="72" t="s">
        <v>549</v>
      </c>
      <c r="J275" s="71"/>
      <c r="K275" s="71"/>
      <c r="L275" s="73"/>
      <c r="M275" s="73">
        <f ca="1">M276</f>
        <v>3257727000</v>
      </c>
      <c r="N275" s="73">
        <f ca="1">N276</f>
        <v>0</v>
      </c>
      <c r="O275" s="158"/>
      <c r="P275" s="249"/>
      <c r="Q275" s="249"/>
      <c r="R275" s="71"/>
      <c r="S275" s="73"/>
      <c r="T275" s="73"/>
      <c r="U275" s="252"/>
      <c r="V275" s="249"/>
      <c r="W275" s="249"/>
      <c r="X275" s="252"/>
      <c r="Y275" s="249"/>
    </row>
    <row r="276" spans="1:25" ht="13.2" hidden="1" x14ac:dyDescent="0.25">
      <c r="A276" s="1" t="s">
        <v>715</v>
      </c>
      <c r="B276" s="68"/>
      <c r="C276" s="69" t="s">
        <v>716</v>
      </c>
      <c r="D276" s="68">
        <v>14</v>
      </c>
      <c r="E276" s="68" t="s">
        <v>671</v>
      </c>
      <c r="F276" s="70">
        <v>232694790</v>
      </c>
      <c r="G276" s="157">
        <f>ROUNDDOWN(D276*F276,-3)</f>
        <v>3257727000</v>
      </c>
      <c r="H276" s="191"/>
      <c r="I276" s="69" t="s">
        <v>716</v>
      </c>
      <c r="J276" s="68" cm="1">
        <f t="array" aca="1" ref="J276" ca="1">INDIRECT($J$5&amp;ROW())</f>
        <v>14</v>
      </c>
      <c r="K276" s="68" t="s">
        <v>671</v>
      </c>
      <c r="L276" s="70" cm="1">
        <f t="array" aca="1" ref="L276" ca="1">INDIRECT($L$5&amp;ROW())</f>
        <v>232694790</v>
      </c>
      <c r="M276" s="70">
        <f ca="1">ROUNDDOWN(J276*L276,-3)</f>
        <v>3257727000</v>
      </c>
      <c r="N276" s="70">
        <f ca="1">G276-M276</f>
        <v>0</v>
      </c>
      <c r="O276" s="245" t="str">
        <f ca="1">IF(AND(ISBLANK(H276),N276&lt;&gt;0),"Rev","")</f>
        <v/>
      </c>
      <c r="P276" s="249"/>
      <c r="Q276" s="249"/>
      <c r="R276" s="68">
        <v>14</v>
      </c>
      <c r="S276" s="70">
        <v>232694790</v>
      </c>
      <c r="T276" s="70">
        <f>ROUNDDOWN(R276*S276,-3)</f>
        <v>3257727000</v>
      </c>
      <c r="U276" s="252">
        <v>14</v>
      </c>
      <c r="V276" s="252">
        <v>232694790</v>
      </c>
      <c r="W276" s="70">
        <f>ROUNDDOWN(U276*V276,-3)</f>
        <v>3257727000</v>
      </c>
      <c r="X276" s="252"/>
      <c r="Y276" s="249"/>
    </row>
    <row r="277" spans="1:25" ht="13.2" hidden="1" x14ac:dyDescent="0.25">
      <c r="A277" s="1" t="s">
        <v>234</v>
      </c>
      <c r="B277" s="80" t="s">
        <v>235</v>
      </c>
      <c r="C277" s="81" t="s">
        <v>236</v>
      </c>
      <c r="D277" s="80"/>
      <c r="E277" s="80" t="s">
        <v>554</v>
      </c>
      <c r="F277" s="82"/>
      <c r="G277" s="161">
        <f>SUM(G278,G302,G308,G321)</f>
        <v>2195658000</v>
      </c>
      <c r="H277" s="195" t="s">
        <v>235</v>
      </c>
      <c r="I277" s="81" t="s">
        <v>236</v>
      </c>
      <c r="J277" s="80"/>
      <c r="K277" s="80" t="s">
        <v>554</v>
      </c>
      <c r="L277" s="82"/>
      <c r="M277" s="82">
        <f ca="1">SUM(M278,M302,M308,M321)</f>
        <v>2195658000</v>
      </c>
      <c r="N277" s="82">
        <f ca="1">SUM(N278,N302,N308,N321)</f>
        <v>0</v>
      </c>
      <c r="O277" s="161"/>
      <c r="P277" s="249"/>
      <c r="Q277" s="249"/>
      <c r="R277" s="80"/>
      <c r="S277" s="82"/>
      <c r="T277" s="82"/>
      <c r="U277" s="252"/>
      <c r="V277" s="249"/>
      <c r="W277" s="249"/>
      <c r="X277" s="252"/>
      <c r="Y277" s="249"/>
    </row>
    <row r="278" spans="1:25" ht="13.2" hidden="1" x14ac:dyDescent="0.25">
      <c r="A278" s="1" t="s">
        <v>237</v>
      </c>
      <c r="B278" s="83" t="s">
        <v>238</v>
      </c>
      <c r="C278" s="84" t="s">
        <v>239</v>
      </c>
      <c r="D278" s="83"/>
      <c r="E278" s="83"/>
      <c r="F278" s="85"/>
      <c r="G278" s="162">
        <f>SUM(G279,G290,G292)</f>
        <v>1410100000</v>
      </c>
      <c r="H278" s="196" t="s">
        <v>238</v>
      </c>
      <c r="I278" s="84" t="s">
        <v>239</v>
      </c>
      <c r="J278" s="83"/>
      <c r="K278" s="83"/>
      <c r="L278" s="85"/>
      <c r="M278" s="85">
        <f ca="1">SUM(M279,M290,M292)</f>
        <v>1528900000</v>
      </c>
      <c r="N278" s="85">
        <f ca="1">SUM(N279,N290,N292)</f>
        <v>-118800000</v>
      </c>
      <c r="O278" s="162"/>
      <c r="P278" s="249" t="s">
        <v>505</v>
      </c>
      <c r="Q278" s="249" t="s">
        <v>506</v>
      </c>
      <c r="R278" s="83"/>
      <c r="S278" s="85"/>
      <c r="T278" s="85"/>
      <c r="U278" s="252"/>
      <c r="V278" s="249"/>
      <c r="W278" s="249"/>
      <c r="X278" s="252"/>
      <c r="Y278" s="249"/>
    </row>
    <row r="279" spans="1:25" ht="13.2" hidden="1" x14ac:dyDescent="0.25">
      <c r="A279" s="1" t="s">
        <v>240</v>
      </c>
      <c r="B279" s="71" t="s">
        <v>717</v>
      </c>
      <c r="C279" s="72" t="s">
        <v>241</v>
      </c>
      <c r="D279" s="71"/>
      <c r="E279" s="71"/>
      <c r="F279" s="73"/>
      <c r="G279" s="158">
        <f>SUM(G280:G289)</f>
        <v>1099590000</v>
      </c>
      <c r="H279" s="192" t="s">
        <v>717</v>
      </c>
      <c r="I279" s="72" t="s">
        <v>241</v>
      </c>
      <c r="J279" s="71"/>
      <c r="K279" s="71"/>
      <c r="L279" s="73"/>
      <c r="M279" s="73">
        <f ca="1">SUM(M280:M289)</f>
        <v>1252040000</v>
      </c>
      <c r="N279" s="73">
        <f ca="1">SUM(N280:N289)</f>
        <v>-152450000</v>
      </c>
      <c r="O279" s="158"/>
      <c r="P279" s="249"/>
      <c r="Q279" s="249"/>
      <c r="R279" s="71"/>
      <c r="S279" s="73"/>
      <c r="T279" s="73"/>
      <c r="U279" s="252"/>
      <c r="V279" s="249"/>
      <c r="W279" s="249"/>
      <c r="X279" s="252"/>
      <c r="Y279" s="249"/>
    </row>
    <row r="280" spans="1:25" ht="13.2" hidden="1" x14ac:dyDescent="0.25">
      <c r="A280" s="1" t="s">
        <v>242</v>
      </c>
      <c r="B280" s="68"/>
      <c r="C280" s="69" t="s">
        <v>718</v>
      </c>
      <c r="D280" s="68">
        <v>60</v>
      </c>
      <c r="E280" s="68" t="s">
        <v>719</v>
      </c>
      <c r="F280" s="70">
        <v>1500000</v>
      </c>
      <c r="G280" s="157">
        <f t="shared" ref="G280:G289" si="154">ROUNDDOWN(D280*F280,-3)</f>
        <v>90000000</v>
      </c>
      <c r="H280" s="191"/>
      <c r="I280" s="69" t="s">
        <v>718</v>
      </c>
      <c r="J280" s="68" cm="1">
        <f t="array" aca="1" ref="J280" ca="1">INDIRECT($J$5&amp;ROW())</f>
        <v>60</v>
      </c>
      <c r="K280" s="68" t="s">
        <v>719</v>
      </c>
      <c r="L280" s="70" cm="1">
        <f t="array" aca="1" ref="L280" ca="1">INDIRECT($L$5&amp;ROW())</f>
        <v>1487500</v>
      </c>
      <c r="M280" s="70">
        <f t="shared" ref="M280:M289" ca="1" si="155">ROUNDDOWN(J280*L280,-3)</f>
        <v>89250000</v>
      </c>
      <c r="N280" s="70">
        <f t="shared" ref="N280:N289" ca="1" si="156">G280-M280</f>
        <v>750000</v>
      </c>
      <c r="O280" s="258" t="str">
        <f t="shared" ref="O280:O289" ca="1" si="157">IF(AND(ISBLANK(H280),N280&lt;&gt;0),"Rev","")</f>
        <v>Rev</v>
      </c>
      <c r="P280" s="249"/>
      <c r="Q280" s="249"/>
      <c r="R280" s="68">
        <v>60</v>
      </c>
      <c r="S280" s="70">
        <v>1487500</v>
      </c>
      <c r="T280" s="70">
        <f t="shared" ref="T280:T289" si="158">ROUNDDOWN(R280*S280,-3)</f>
        <v>89250000</v>
      </c>
      <c r="U280" s="252">
        <v>60</v>
      </c>
      <c r="V280" s="252">
        <v>1487500</v>
      </c>
      <c r="W280" s="70">
        <f t="shared" ref="W280:W289" si="159">ROUNDDOWN(U280*V280,-3)</f>
        <v>89250000</v>
      </c>
      <c r="X280" s="252"/>
      <c r="Y280" s="249"/>
    </row>
    <row r="281" spans="1:25" ht="13.2" hidden="1" x14ac:dyDescent="0.25">
      <c r="A281" s="1" t="s">
        <v>243</v>
      </c>
      <c r="B281" s="128"/>
      <c r="C281" s="69" t="s">
        <v>720</v>
      </c>
      <c r="D281" s="68">
        <v>1</v>
      </c>
      <c r="E281" s="68" t="s">
        <v>147</v>
      </c>
      <c r="F281" s="70">
        <v>63386000</v>
      </c>
      <c r="G281" s="157">
        <f t="shared" si="154"/>
        <v>63386000</v>
      </c>
      <c r="H281" s="210"/>
      <c r="I281" s="69" t="s">
        <v>720</v>
      </c>
      <c r="J281" s="68" cm="1">
        <f t="array" aca="1" ref="J281" ca="1">INDIRECT($J$5&amp;ROW())</f>
        <v>1</v>
      </c>
      <c r="K281" s="68" t="s">
        <v>147</v>
      </c>
      <c r="L281" s="70" cm="1">
        <f t="array" aca="1" ref="L281" ca="1">INDIRECT($L$5&amp;ROW())</f>
        <v>63386000</v>
      </c>
      <c r="M281" s="70">
        <f t="shared" ca="1" si="155"/>
        <v>63386000</v>
      </c>
      <c r="N281" s="70">
        <f t="shared" ca="1" si="156"/>
        <v>0</v>
      </c>
      <c r="O281" s="245" t="str">
        <f t="shared" ca="1" si="157"/>
        <v/>
      </c>
      <c r="P281" s="249"/>
      <c r="Q281" s="249"/>
      <c r="R281" s="68">
        <v>1</v>
      </c>
      <c r="S281" s="70">
        <v>63386000</v>
      </c>
      <c r="T281" s="70">
        <f t="shared" si="158"/>
        <v>63386000</v>
      </c>
      <c r="U281" s="252">
        <v>1</v>
      </c>
      <c r="V281" s="252">
        <v>63386000</v>
      </c>
      <c r="W281" s="70">
        <f t="shared" si="159"/>
        <v>63386000</v>
      </c>
      <c r="X281" s="252"/>
      <c r="Y281" s="249"/>
    </row>
    <row r="282" spans="1:25" ht="13.2" hidden="1" x14ac:dyDescent="0.25">
      <c r="A282" s="1" t="s">
        <v>244</v>
      </c>
      <c r="B282" s="68"/>
      <c r="C282" s="69" t="s">
        <v>721</v>
      </c>
      <c r="D282" s="68">
        <v>144</v>
      </c>
      <c r="E282" s="68" t="s">
        <v>184</v>
      </c>
      <c r="F282" s="70">
        <v>5100000</v>
      </c>
      <c r="G282" s="157">
        <f t="shared" si="154"/>
        <v>734400000</v>
      </c>
      <c r="H282" s="191"/>
      <c r="I282" s="69" t="s">
        <v>976</v>
      </c>
      <c r="J282" s="68" cm="1">
        <f t="array" aca="1" ref="J282" ca="1">INDIRECT($J$5&amp;ROW())</f>
        <v>156</v>
      </c>
      <c r="K282" s="68" t="s">
        <v>184</v>
      </c>
      <c r="L282" s="70" cm="1">
        <f t="array" aca="1" ref="L282" ca="1">INDIRECT($L$5&amp;ROW())</f>
        <v>5100000</v>
      </c>
      <c r="M282" s="70">
        <f t="shared" ca="1" si="155"/>
        <v>795600000</v>
      </c>
      <c r="N282" s="70">
        <f t="shared" ca="1" si="156"/>
        <v>-61200000</v>
      </c>
      <c r="O282" s="258" t="str">
        <f t="shared" ca="1" si="157"/>
        <v>Rev</v>
      </c>
      <c r="P282" s="249"/>
      <c r="Q282" s="249"/>
      <c r="R282" s="68">
        <v>156</v>
      </c>
      <c r="S282" s="70">
        <v>5100000</v>
      </c>
      <c r="T282" s="70">
        <f t="shared" si="158"/>
        <v>795600000</v>
      </c>
      <c r="U282" s="252">
        <v>156</v>
      </c>
      <c r="V282" s="252">
        <v>5100000</v>
      </c>
      <c r="W282" s="70">
        <f t="shared" si="159"/>
        <v>795600000</v>
      </c>
      <c r="X282" s="252"/>
      <c r="Y282" s="249"/>
    </row>
    <row r="283" spans="1:25" ht="13.2" hidden="1" x14ac:dyDescent="0.25">
      <c r="A283" s="1" t="s">
        <v>245</v>
      </c>
      <c r="B283" s="68"/>
      <c r="C283" s="69" t="s">
        <v>722</v>
      </c>
      <c r="D283" s="68">
        <v>12</v>
      </c>
      <c r="E283" s="68" t="s">
        <v>184</v>
      </c>
      <c r="F283" s="70">
        <v>5600000</v>
      </c>
      <c r="G283" s="157">
        <f t="shared" si="154"/>
        <v>67200000</v>
      </c>
      <c r="H283" s="191"/>
      <c r="I283" s="69" t="s">
        <v>977</v>
      </c>
      <c r="J283" s="68" cm="1">
        <f t="array" aca="1" ref="J283" ca="1">INDIRECT($J$5&amp;ROW())</f>
        <v>13</v>
      </c>
      <c r="K283" s="68" t="s">
        <v>184</v>
      </c>
      <c r="L283" s="70" cm="1">
        <f t="array" aca="1" ref="L283" ca="1">INDIRECT($L$5&amp;ROW())</f>
        <v>5600000</v>
      </c>
      <c r="M283" s="70">
        <f t="shared" ca="1" si="155"/>
        <v>72800000</v>
      </c>
      <c r="N283" s="70">
        <f t="shared" ca="1" si="156"/>
        <v>-5600000</v>
      </c>
      <c r="O283" s="258" t="str">
        <f t="shared" ca="1" si="157"/>
        <v>Rev</v>
      </c>
      <c r="P283" s="249"/>
      <c r="Q283" s="249"/>
      <c r="R283" s="68">
        <v>13</v>
      </c>
      <c r="S283" s="70">
        <v>5600000</v>
      </c>
      <c r="T283" s="70">
        <f t="shared" si="158"/>
        <v>72800000</v>
      </c>
      <c r="U283" s="252">
        <v>13</v>
      </c>
      <c r="V283" s="252">
        <v>5600000</v>
      </c>
      <c r="W283" s="70">
        <f t="shared" si="159"/>
        <v>72800000</v>
      </c>
      <c r="X283" s="252"/>
      <c r="Y283" s="249"/>
    </row>
    <row r="284" spans="1:25" ht="13.2" hidden="1" x14ac:dyDescent="0.25">
      <c r="A284" s="1" t="s">
        <v>246</v>
      </c>
      <c r="B284" s="68"/>
      <c r="C284" s="69" t="s">
        <v>723</v>
      </c>
      <c r="D284" s="68">
        <v>11</v>
      </c>
      <c r="E284" s="68" t="s">
        <v>247</v>
      </c>
      <c r="F284" s="70">
        <v>400000</v>
      </c>
      <c r="G284" s="157">
        <f t="shared" si="154"/>
        <v>4400000</v>
      </c>
      <c r="H284" s="191"/>
      <c r="I284" s="69" t="s">
        <v>723</v>
      </c>
      <c r="J284" s="68" cm="1">
        <f t="array" aca="1" ref="J284" ca="1">INDIRECT($J$5&amp;ROW())</f>
        <v>12</v>
      </c>
      <c r="K284" s="68" t="s">
        <v>247</v>
      </c>
      <c r="L284" s="70" cm="1">
        <f t="array" aca="1" ref="L284" ca="1">INDIRECT($L$5&amp;ROW())</f>
        <v>400000</v>
      </c>
      <c r="M284" s="70">
        <f t="shared" ca="1" si="155"/>
        <v>4800000</v>
      </c>
      <c r="N284" s="70">
        <f t="shared" ca="1" si="156"/>
        <v>-400000</v>
      </c>
      <c r="O284" s="258" t="str">
        <f t="shared" ca="1" si="157"/>
        <v>Rev</v>
      </c>
      <c r="P284" s="249"/>
      <c r="Q284" s="249"/>
      <c r="R284" s="68">
        <v>12</v>
      </c>
      <c r="S284" s="70">
        <v>400000</v>
      </c>
      <c r="T284" s="70">
        <f t="shared" si="158"/>
        <v>4800000</v>
      </c>
      <c r="U284" s="252">
        <v>12</v>
      </c>
      <c r="V284" s="252">
        <v>400000</v>
      </c>
      <c r="W284" s="70">
        <f t="shared" si="159"/>
        <v>4800000</v>
      </c>
      <c r="X284" s="252"/>
      <c r="Y284" s="249"/>
    </row>
    <row r="285" spans="1:25" ht="13.2" hidden="1" x14ac:dyDescent="0.25">
      <c r="A285" s="1" t="s">
        <v>248</v>
      </c>
      <c r="B285" s="68"/>
      <c r="C285" s="69" t="s">
        <v>724</v>
      </c>
      <c r="D285" s="68">
        <v>70</v>
      </c>
      <c r="E285" s="68" t="s">
        <v>59</v>
      </c>
      <c r="F285" s="70">
        <v>500000</v>
      </c>
      <c r="G285" s="157">
        <f t="shared" si="154"/>
        <v>35000000</v>
      </c>
      <c r="H285" s="191"/>
      <c r="I285" s="69" t="s">
        <v>975</v>
      </c>
      <c r="J285" s="68" cm="1">
        <f t="array" aca="1" ref="J285" ca="1">INDIRECT($J$5&amp;ROW())</f>
        <v>1</v>
      </c>
      <c r="K285" s="68" t="s">
        <v>147</v>
      </c>
      <c r="L285" s="70" cm="1">
        <f t="array" aca="1" ref="L285" ca="1">INDIRECT($L$5&amp;ROW())</f>
        <v>130000000</v>
      </c>
      <c r="M285" s="70">
        <f t="shared" ca="1" si="155"/>
        <v>130000000</v>
      </c>
      <c r="N285" s="70">
        <f t="shared" ca="1" si="156"/>
        <v>-95000000</v>
      </c>
      <c r="O285" s="258" t="str">
        <f t="shared" ca="1" si="157"/>
        <v>Rev</v>
      </c>
      <c r="P285" s="249"/>
      <c r="Q285" s="249"/>
      <c r="R285" s="68">
        <v>1</v>
      </c>
      <c r="S285" s="70">
        <v>130000000</v>
      </c>
      <c r="T285" s="70">
        <f t="shared" si="158"/>
        <v>130000000</v>
      </c>
      <c r="U285" s="252">
        <v>1</v>
      </c>
      <c r="V285" s="252">
        <v>130000000</v>
      </c>
      <c r="W285" s="70">
        <f t="shared" si="159"/>
        <v>130000000</v>
      </c>
      <c r="X285" s="252"/>
      <c r="Y285" s="249"/>
    </row>
    <row r="286" spans="1:25" ht="13.2" hidden="1" x14ac:dyDescent="0.25">
      <c r="A286" s="1" t="s">
        <v>249</v>
      </c>
      <c r="B286" s="68"/>
      <c r="C286" s="69" t="s">
        <v>725</v>
      </c>
      <c r="D286" s="68">
        <v>12</v>
      </c>
      <c r="E286" s="68" t="s">
        <v>247</v>
      </c>
      <c r="F286" s="70">
        <v>750000</v>
      </c>
      <c r="G286" s="157">
        <f t="shared" si="154"/>
        <v>9000000</v>
      </c>
      <c r="H286" s="191"/>
      <c r="I286" s="230"/>
      <c r="J286" s="231" cm="1">
        <f t="array" aca="1" ref="J286" ca="1">INDIRECT($J$5&amp;ROW())</f>
        <v>0</v>
      </c>
      <c r="K286" s="231"/>
      <c r="L286" s="232" cm="1">
        <f t="array" aca="1" ref="L286" ca="1">INDIRECT($L$5&amp;ROW())</f>
        <v>0</v>
      </c>
      <c r="M286" s="232"/>
      <c r="N286" s="70">
        <f t="shared" si="156"/>
        <v>9000000</v>
      </c>
      <c r="O286" s="258" t="str">
        <f t="shared" si="157"/>
        <v>Rev</v>
      </c>
      <c r="P286" s="249"/>
      <c r="Q286" s="249"/>
      <c r="R286" s="68">
        <v>0</v>
      </c>
      <c r="S286" s="70">
        <v>0</v>
      </c>
      <c r="T286" s="70">
        <f t="shared" si="158"/>
        <v>0</v>
      </c>
      <c r="U286" s="252">
        <v>0</v>
      </c>
      <c r="V286" s="252">
        <v>0</v>
      </c>
      <c r="W286" s="70">
        <f t="shared" si="159"/>
        <v>0</v>
      </c>
      <c r="X286" s="252"/>
      <c r="Y286" s="249"/>
    </row>
    <row r="287" spans="1:25" ht="13.2" hidden="1" x14ac:dyDescent="0.25">
      <c r="A287" s="1" t="s">
        <v>250</v>
      </c>
      <c r="B287" s="68"/>
      <c r="C287" s="69" t="s">
        <v>726</v>
      </c>
      <c r="D287" s="68">
        <v>12</v>
      </c>
      <c r="E287" s="68" t="s">
        <v>247</v>
      </c>
      <c r="F287" s="70">
        <v>1325000</v>
      </c>
      <c r="G287" s="157">
        <f t="shared" si="154"/>
        <v>15900000</v>
      </c>
      <c r="H287" s="191"/>
      <c r="I287" s="69" t="s">
        <v>726</v>
      </c>
      <c r="J287" s="68" cm="1">
        <f t="array" aca="1" ref="J287" ca="1">INDIRECT($J$5&amp;ROW())</f>
        <v>12</v>
      </c>
      <c r="K287" s="68" t="s">
        <v>247</v>
      </c>
      <c r="L287" s="70" cm="1">
        <f t="array" aca="1" ref="L287" ca="1">INDIRECT($L$5&amp;ROW())</f>
        <v>1325000</v>
      </c>
      <c r="M287" s="70">
        <f t="shared" ca="1" si="155"/>
        <v>15900000</v>
      </c>
      <c r="N287" s="70">
        <f t="shared" ca="1" si="156"/>
        <v>0</v>
      </c>
      <c r="O287" s="245" t="str">
        <f t="shared" ca="1" si="157"/>
        <v/>
      </c>
      <c r="P287" s="249"/>
      <c r="Q287" s="249"/>
      <c r="R287" s="68">
        <v>12</v>
      </c>
      <c r="S287" s="70">
        <v>1325000</v>
      </c>
      <c r="T287" s="70">
        <f t="shared" si="158"/>
        <v>15900000</v>
      </c>
      <c r="U287" s="252">
        <v>12</v>
      </c>
      <c r="V287" s="252">
        <v>1325000</v>
      </c>
      <c r="W287" s="70">
        <f t="shared" si="159"/>
        <v>15900000</v>
      </c>
      <c r="X287" s="252"/>
      <c r="Y287" s="249"/>
    </row>
    <row r="288" spans="1:25" ht="13.2" hidden="1" x14ac:dyDescent="0.25">
      <c r="A288" s="1" t="s">
        <v>251</v>
      </c>
      <c r="B288" s="68"/>
      <c r="C288" s="69" t="s">
        <v>727</v>
      </c>
      <c r="D288" s="68">
        <v>12</v>
      </c>
      <c r="E288" s="68" t="s">
        <v>247</v>
      </c>
      <c r="F288" s="70">
        <v>3000000</v>
      </c>
      <c r="G288" s="157">
        <f t="shared" si="154"/>
        <v>36000000</v>
      </c>
      <c r="H288" s="191"/>
      <c r="I288" s="69" t="s">
        <v>727</v>
      </c>
      <c r="J288" s="68" cm="1">
        <f t="array" aca="1" ref="J288" ca="1">INDIRECT($J$5&amp;ROW())</f>
        <v>12</v>
      </c>
      <c r="K288" s="68" t="s">
        <v>247</v>
      </c>
      <c r="L288" s="70" cm="1">
        <f t="array" aca="1" ref="L288" ca="1">INDIRECT($L$5&amp;ROW())</f>
        <v>3000000</v>
      </c>
      <c r="M288" s="70">
        <f t="shared" ca="1" si="155"/>
        <v>36000000</v>
      </c>
      <c r="N288" s="70">
        <f t="shared" ca="1" si="156"/>
        <v>0</v>
      </c>
      <c r="O288" s="245" t="str">
        <f t="shared" ca="1" si="157"/>
        <v/>
      </c>
      <c r="P288" s="249"/>
      <c r="Q288" s="249"/>
      <c r="R288" s="68">
        <v>12</v>
      </c>
      <c r="S288" s="70">
        <v>3000000</v>
      </c>
      <c r="T288" s="70">
        <f t="shared" si="158"/>
        <v>36000000</v>
      </c>
      <c r="U288" s="252">
        <v>12</v>
      </c>
      <c r="V288" s="252">
        <v>3000000</v>
      </c>
      <c r="W288" s="70">
        <f t="shared" si="159"/>
        <v>36000000</v>
      </c>
      <c r="X288" s="252"/>
      <c r="Y288" s="249"/>
    </row>
    <row r="289" spans="1:25" ht="13.2" hidden="1" x14ac:dyDescent="0.25">
      <c r="A289" s="1" t="s">
        <v>728</v>
      </c>
      <c r="B289" s="68"/>
      <c r="C289" s="69" t="s">
        <v>729</v>
      </c>
      <c r="D289" s="68">
        <v>1</v>
      </c>
      <c r="E289" s="68" t="s">
        <v>88</v>
      </c>
      <c r="F289" s="70">
        <v>44304000</v>
      </c>
      <c r="G289" s="157">
        <f t="shared" si="154"/>
        <v>44304000</v>
      </c>
      <c r="H289" s="191"/>
      <c r="I289" s="69" t="s">
        <v>729</v>
      </c>
      <c r="J289" s="68" cm="1">
        <f t="array" aca="1" ref="J289" ca="1">INDIRECT($J$5&amp;ROW())</f>
        <v>1</v>
      </c>
      <c r="K289" s="68" t="s">
        <v>88</v>
      </c>
      <c r="L289" s="70" cm="1">
        <f t="array" aca="1" ref="L289" ca="1">INDIRECT($L$5&amp;ROW())</f>
        <v>44304000</v>
      </c>
      <c r="M289" s="70">
        <f t="shared" ca="1" si="155"/>
        <v>44304000</v>
      </c>
      <c r="N289" s="70">
        <f t="shared" ca="1" si="156"/>
        <v>0</v>
      </c>
      <c r="O289" s="245" t="str">
        <f t="shared" ca="1" si="157"/>
        <v/>
      </c>
      <c r="P289" s="249"/>
      <c r="Q289" s="249"/>
      <c r="R289" s="68">
        <v>1</v>
      </c>
      <c r="S289" s="70">
        <v>44304000</v>
      </c>
      <c r="T289" s="70">
        <f t="shared" si="158"/>
        <v>44304000</v>
      </c>
      <c r="U289" s="252">
        <v>1</v>
      </c>
      <c r="V289" s="252">
        <v>44304000</v>
      </c>
      <c r="W289" s="70">
        <f t="shared" si="159"/>
        <v>44304000</v>
      </c>
      <c r="X289" s="252"/>
      <c r="Y289" s="249"/>
    </row>
    <row r="290" spans="1:25" ht="26.4" hidden="1" x14ac:dyDescent="0.25">
      <c r="A290" s="1" t="s">
        <v>730</v>
      </c>
      <c r="B290" s="65" t="s">
        <v>731</v>
      </c>
      <c r="C290" s="66" t="s">
        <v>732</v>
      </c>
      <c r="D290" s="65"/>
      <c r="E290" s="65"/>
      <c r="F290" s="67"/>
      <c r="G290" s="156">
        <f>G291</f>
        <v>103250000</v>
      </c>
      <c r="H290" s="190" t="s">
        <v>731</v>
      </c>
      <c r="I290" s="66" t="s">
        <v>732</v>
      </c>
      <c r="J290" s="65"/>
      <c r="K290" s="65"/>
      <c r="L290" s="67"/>
      <c r="M290" s="67">
        <f ca="1">M291</f>
        <v>69600000</v>
      </c>
      <c r="N290" s="67">
        <f ca="1">N291</f>
        <v>33650000</v>
      </c>
      <c r="O290" s="156"/>
      <c r="P290" s="249"/>
      <c r="Q290" s="249"/>
      <c r="R290" s="65"/>
      <c r="S290" s="67"/>
      <c r="T290" s="67"/>
      <c r="U290" s="252"/>
      <c r="V290" s="249"/>
      <c r="W290" s="249"/>
      <c r="X290" s="252"/>
      <c r="Y290" s="249"/>
    </row>
    <row r="291" spans="1:25" ht="26.4" hidden="1" x14ac:dyDescent="0.25">
      <c r="A291" s="1" t="s">
        <v>733</v>
      </c>
      <c r="B291" s="68"/>
      <c r="C291" s="69" t="s">
        <v>734</v>
      </c>
      <c r="D291" s="68">
        <v>413</v>
      </c>
      <c r="E291" s="68" t="s">
        <v>26</v>
      </c>
      <c r="F291" s="70">
        <v>250000</v>
      </c>
      <c r="G291" s="157">
        <f>ROUNDDOWN(D291*F291,-3)</f>
        <v>103250000</v>
      </c>
      <c r="H291" s="191"/>
      <c r="I291" s="69" t="s">
        <v>978</v>
      </c>
      <c r="J291" s="68" cm="1">
        <f t="array" aca="1" ref="J291" ca="1">INDIRECT($J$5&amp;ROW())</f>
        <v>696</v>
      </c>
      <c r="K291" s="68" t="s">
        <v>184</v>
      </c>
      <c r="L291" s="70" cm="1">
        <f t="array" aca="1" ref="L291" ca="1">INDIRECT($L$5&amp;ROW())</f>
        <v>100000</v>
      </c>
      <c r="M291" s="70">
        <f ca="1">ROUNDDOWN(J291*L291,-3)</f>
        <v>69600000</v>
      </c>
      <c r="N291" s="70">
        <f ca="1">G291-M291</f>
        <v>33650000</v>
      </c>
      <c r="O291" s="258" t="str">
        <f ca="1">IF(AND(ISBLANK(H291),N291&lt;&gt;0),"Rev","")</f>
        <v>Rev</v>
      </c>
      <c r="P291" s="249"/>
      <c r="Q291" s="249"/>
      <c r="R291" s="68">
        <v>696</v>
      </c>
      <c r="S291" s="70">
        <v>100000</v>
      </c>
      <c r="T291" s="70">
        <f>ROUNDDOWN(R291*S291,-3)</f>
        <v>69600000</v>
      </c>
      <c r="U291" s="252">
        <v>696</v>
      </c>
      <c r="V291" s="252">
        <v>100000</v>
      </c>
      <c r="W291" s="70">
        <f>ROUNDDOWN(U291*V291,-3)</f>
        <v>69600000</v>
      </c>
      <c r="X291" s="252"/>
      <c r="Y291" s="249"/>
    </row>
    <row r="292" spans="1:25" ht="13.2" hidden="1" x14ac:dyDescent="0.25">
      <c r="A292" s="1" t="s">
        <v>252</v>
      </c>
      <c r="B292" s="116" t="s">
        <v>735</v>
      </c>
      <c r="C292" s="117" t="s">
        <v>74</v>
      </c>
      <c r="D292" s="116"/>
      <c r="E292" s="116"/>
      <c r="F292" s="118"/>
      <c r="G292" s="173">
        <f>SUM(G293:G301)</f>
        <v>207260000</v>
      </c>
      <c r="H292" s="207" t="s">
        <v>735</v>
      </c>
      <c r="I292" s="117" t="s">
        <v>74</v>
      </c>
      <c r="J292" s="116"/>
      <c r="K292" s="116"/>
      <c r="L292" s="118"/>
      <c r="M292" s="118">
        <f ca="1">SUM(M293:M301)</f>
        <v>207260000</v>
      </c>
      <c r="N292" s="118">
        <f ca="1">SUM(N293:N301)</f>
        <v>0</v>
      </c>
      <c r="O292" s="173"/>
      <c r="P292" s="249"/>
      <c r="Q292" s="249"/>
      <c r="R292" s="116"/>
      <c r="S292" s="118"/>
      <c r="T292" s="118"/>
      <c r="U292" s="252"/>
      <c r="V292" s="249"/>
      <c r="W292" s="249"/>
      <c r="X292" s="252"/>
      <c r="Y292" s="249"/>
    </row>
    <row r="293" spans="1:25" ht="13.2" hidden="1" x14ac:dyDescent="0.25">
      <c r="A293" s="26" t="s">
        <v>253</v>
      </c>
      <c r="B293" s="68"/>
      <c r="C293" s="69" t="s">
        <v>736</v>
      </c>
      <c r="D293" s="68">
        <v>48</v>
      </c>
      <c r="E293" s="68" t="s">
        <v>120</v>
      </c>
      <c r="F293" s="70">
        <v>1000000</v>
      </c>
      <c r="G293" s="157">
        <f t="shared" ref="G293:G301" si="160">ROUNDDOWN(D293*F293,-3)</f>
        <v>48000000</v>
      </c>
      <c r="H293" s="191"/>
      <c r="I293" s="69" t="s">
        <v>736</v>
      </c>
      <c r="J293" s="68" cm="1">
        <f t="array" aca="1" ref="J293" ca="1">INDIRECT($J$5&amp;ROW())</f>
        <v>48</v>
      </c>
      <c r="K293" s="68" t="s">
        <v>120</v>
      </c>
      <c r="L293" s="70" cm="1">
        <f t="array" aca="1" ref="L293" ca="1">INDIRECT($L$5&amp;ROW())</f>
        <v>1000000</v>
      </c>
      <c r="M293" s="70">
        <f t="shared" ref="M293:M301" ca="1" si="161">ROUNDDOWN(J293*L293,-3)</f>
        <v>48000000</v>
      </c>
      <c r="N293" s="70">
        <f t="shared" ref="N293:N301" ca="1" si="162">G293-M293</f>
        <v>0</v>
      </c>
      <c r="O293" s="245" t="str">
        <f t="shared" ref="O293:O301" ca="1" si="163">IF(AND(ISBLANK(H293),N293&lt;&gt;0),"Rev","")</f>
        <v/>
      </c>
      <c r="P293" s="249"/>
      <c r="Q293" s="249"/>
      <c r="R293" s="68">
        <v>48</v>
      </c>
      <c r="S293" s="70">
        <v>1000000</v>
      </c>
      <c r="T293" s="70">
        <f t="shared" ref="T293:T301" si="164">ROUNDDOWN(R293*S293,-3)</f>
        <v>48000000</v>
      </c>
      <c r="U293" s="252">
        <v>48</v>
      </c>
      <c r="V293" s="252">
        <v>1000000</v>
      </c>
      <c r="W293" s="70">
        <f t="shared" ref="W293:W301" si="165">ROUNDDOWN(U293*V293,-3)</f>
        <v>48000000</v>
      </c>
      <c r="X293" s="252"/>
      <c r="Y293" s="249"/>
    </row>
    <row r="294" spans="1:25" ht="13.2" hidden="1" x14ac:dyDescent="0.25">
      <c r="A294" s="1" t="s">
        <v>254</v>
      </c>
      <c r="B294" s="68"/>
      <c r="C294" s="69" t="s">
        <v>563</v>
      </c>
      <c r="D294" s="68">
        <v>48</v>
      </c>
      <c r="E294" s="68" t="s">
        <v>120</v>
      </c>
      <c r="F294" s="70">
        <v>1500000</v>
      </c>
      <c r="G294" s="157">
        <f t="shared" si="160"/>
        <v>72000000</v>
      </c>
      <c r="H294" s="191"/>
      <c r="I294" s="69" t="s">
        <v>563</v>
      </c>
      <c r="J294" s="68" cm="1">
        <f t="array" aca="1" ref="J294" ca="1">INDIRECT($J$5&amp;ROW())</f>
        <v>48</v>
      </c>
      <c r="K294" s="68" t="s">
        <v>120</v>
      </c>
      <c r="L294" s="70" cm="1">
        <f t="array" aca="1" ref="L294" ca="1">INDIRECT($L$5&amp;ROW())</f>
        <v>1500000</v>
      </c>
      <c r="M294" s="70">
        <f t="shared" ca="1" si="161"/>
        <v>72000000</v>
      </c>
      <c r="N294" s="70">
        <f t="shared" ca="1" si="162"/>
        <v>0</v>
      </c>
      <c r="O294" s="245" t="str">
        <f t="shared" ca="1" si="163"/>
        <v/>
      </c>
      <c r="P294" s="249"/>
      <c r="Q294" s="249"/>
      <c r="R294" s="68">
        <v>48</v>
      </c>
      <c r="S294" s="70">
        <v>1500000</v>
      </c>
      <c r="T294" s="70">
        <f t="shared" si="164"/>
        <v>72000000</v>
      </c>
      <c r="U294" s="252">
        <v>48</v>
      </c>
      <c r="V294" s="252">
        <v>1500000</v>
      </c>
      <c r="W294" s="70">
        <f t="shared" si="165"/>
        <v>72000000</v>
      </c>
      <c r="X294" s="252"/>
      <c r="Y294" s="249"/>
    </row>
    <row r="295" spans="1:25" ht="13.2" hidden="1" x14ac:dyDescent="0.25">
      <c r="A295" s="1" t="s">
        <v>255</v>
      </c>
      <c r="B295" s="68"/>
      <c r="C295" s="69" t="s">
        <v>737</v>
      </c>
      <c r="D295" s="68">
        <v>192</v>
      </c>
      <c r="E295" s="68" t="s">
        <v>120</v>
      </c>
      <c r="F295" s="70">
        <v>50000</v>
      </c>
      <c r="G295" s="157">
        <f t="shared" si="160"/>
        <v>9600000</v>
      </c>
      <c r="H295" s="191"/>
      <c r="I295" s="69" t="s">
        <v>737</v>
      </c>
      <c r="J295" s="68" cm="1">
        <f t="array" aca="1" ref="J295" ca="1">INDIRECT($J$5&amp;ROW())</f>
        <v>192</v>
      </c>
      <c r="K295" s="68" t="s">
        <v>120</v>
      </c>
      <c r="L295" s="70" cm="1">
        <f t="array" aca="1" ref="L295" ca="1">INDIRECT($L$5&amp;ROW())</f>
        <v>50000</v>
      </c>
      <c r="M295" s="70">
        <f t="shared" ca="1" si="161"/>
        <v>9600000</v>
      </c>
      <c r="N295" s="70">
        <f t="shared" ca="1" si="162"/>
        <v>0</v>
      </c>
      <c r="O295" s="245" t="str">
        <f t="shared" ca="1" si="163"/>
        <v/>
      </c>
      <c r="P295" s="249"/>
      <c r="Q295" s="249"/>
      <c r="R295" s="68">
        <v>192</v>
      </c>
      <c r="S295" s="70">
        <v>50000</v>
      </c>
      <c r="T295" s="70">
        <f t="shared" si="164"/>
        <v>9600000</v>
      </c>
      <c r="U295" s="252">
        <v>192</v>
      </c>
      <c r="V295" s="252">
        <v>50000</v>
      </c>
      <c r="W295" s="70">
        <f t="shared" si="165"/>
        <v>9600000</v>
      </c>
      <c r="X295" s="252"/>
      <c r="Y295" s="249"/>
    </row>
    <row r="296" spans="1:25" ht="13.2" hidden="1" x14ac:dyDescent="0.25">
      <c r="A296" s="1" t="s">
        <v>256</v>
      </c>
      <c r="B296" s="68"/>
      <c r="C296" s="69" t="s">
        <v>738</v>
      </c>
      <c r="D296" s="68">
        <v>192</v>
      </c>
      <c r="E296" s="68" t="s">
        <v>120</v>
      </c>
      <c r="F296" s="70">
        <v>55000</v>
      </c>
      <c r="G296" s="157">
        <f t="shared" si="160"/>
        <v>10560000</v>
      </c>
      <c r="H296" s="191"/>
      <c r="I296" s="69" t="s">
        <v>738</v>
      </c>
      <c r="J296" s="68" cm="1">
        <f t="array" aca="1" ref="J296" ca="1">INDIRECT($J$5&amp;ROW())</f>
        <v>192</v>
      </c>
      <c r="K296" s="68" t="s">
        <v>120</v>
      </c>
      <c r="L296" s="70" cm="1">
        <f t="array" aca="1" ref="L296" ca="1">INDIRECT($L$5&amp;ROW())</f>
        <v>55000</v>
      </c>
      <c r="M296" s="70">
        <f t="shared" ca="1" si="161"/>
        <v>10560000</v>
      </c>
      <c r="N296" s="70">
        <f t="shared" ca="1" si="162"/>
        <v>0</v>
      </c>
      <c r="O296" s="245" t="str">
        <f t="shared" ca="1" si="163"/>
        <v/>
      </c>
      <c r="P296" s="249"/>
      <c r="Q296" s="249"/>
      <c r="R296" s="68">
        <v>192</v>
      </c>
      <c r="S296" s="70">
        <v>55000</v>
      </c>
      <c r="T296" s="70">
        <f t="shared" si="164"/>
        <v>10560000</v>
      </c>
      <c r="U296" s="252">
        <v>192</v>
      </c>
      <c r="V296" s="252">
        <v>55000</v>
      </c>
      <c r="W296" s="70">
        <f t="shared" si="165"/>
        <v>10560000</v>
      </c>
      <c r="X296" s="252"/>
      <c r="Y296" s="249"/>
    </row>
    <row r="297" spans="1:25" ht="13.2" hidden="1" x14ac:dyDescent="0.25">
      <c r="A297" s="1" t="s">
        <v>257</v>
      </c>
      <c r="B297" s="68"/>
      <c r="C297" s="69" t="s">
        <v>739</v>
      </c>
      <c r="D297" s="68">
        <v>60</v>
      </c>
      <c r="E297" s="68" t="s">
        <v>258</v>
      </c>
      <c r="F297" s="70">
        <v>220000</v>
      </c>
      <c r="G297" s="157">
        <f t="shared" si="160"/>
        <v>13200000</v>
      </c>
      <c r="H297" s="191"/>
      <c r="I297" s="69" t="s">
        <v>739</v>
      </c>
      <c r="J297" s="68" cm="1">
        <f t="array" aca="1" ref="J297" ca="1">INDIRECT($J$5&amp;ROW())</f>
        <v>60</v>
      </c>
      <c r="K297" s="68" t="s">
        <v>258</v>
      </c>
      <c r="L297" s="70" cm="1">
        <f t="array" aca="1" ref="L297" ca="1">INDIRECT($L$5&amp;ROW())</f>
        <v>220000</v>
      </c>
      <c r="M297" s="70">
        <f t="shared" ca="1" si="161"/>
        <v>13200000</v>
      </c>
      <c r="N297" s="70">
        <f t="shared" ca="1" si="162"/>
        <v>0</v>
      </c>
      <c r="O297" s="245" t="str">
        <f t="shared" ca="1" si="163"/>
        <v/>
      </c>
      <c r="P297" s="249"/>
      <c r="Q297" s="249"/>
      <c r="R297" s="68">
        <v>60</v>
      </c>
      <c r="S297" s="70">
        <v>220000</v>
      </c>
      <c r="T297" s="70">
        <f t="shared" si="164"/>
        <v>13200000</v>
      </c>
      <c r="U297" s="252">
        <v>60</v>
      </c>
      <c r="V297" s="252">
        <v>220000</v>
      </c>
      <c r="W297" s="70">
        <f t="shared" si="165"/>
        <v>13200000</v>
      </c>
      <c r="X297" s="252"/>
      <c r="Y297" s="249"/>
    </row>
    <row r="298" spans="1:25" ht="13.2" hidden="1" x14ac:dyDescent="0.25">
      <c r="A298" s="1" t="s">
        <v>259</v>
      </c>
      <c r="B298" s="68"/>
      <c r="C298" s="69" t="s">
        <v>740</v>
      </c>
      <c r="D298" s="68">
        <v>60</v>
      </c>
      <c r="E298" s="68" t="s">
        <v>258</v>
      </c>
      <c r="F298" s="70">
        <v>240000</v>
      </c>
      <c r="G298" s="157">
        <f t="shared" si="160"/>
        <v>14400000</v>
      </c>
      <c r="H298" s="191"/>
      <c r="I298" s="69" t="s">
        <v>740</v>
      </c>
      <c r="J298" s="68" cm="1">
        <f t="array" aca="1" ref="J298" ca="1">INDIRECT($J$5&amp;ROW())</f>
        <v>60</v>
      </c>
      <c r="K298" s="68" t="s">
        <v>258</v>
      </c>
      <c r="L298" s="70" cm="1">
        <f t="array" aca="1" ref="L298" ca="1">INDIRECT($L$5&amp;ROW())</f>
        <v>240000</v>
      </c>
      <c r="M298" s="70">
        <f t="shared" ca="1" si="161"/>
        <v>14400000</v>
      </c>
      <c r="N298" s="70">
        <f t="shared" ca="1" si="162"/>
        <v>0</v>
      </c>
      <c r="O298" s="245" t="str">
        <f t="shared" ca="1" si="163"/>
        <v/>
      </c>
      <c r="P298" s="249"/>
      <c r="Q298" s="249"/>
      <c r="R298" s="68">
        <v>60</v>
      </c>
      <c r="S298" s="70">
        <v>240000</v>
      </c>
      <c r="T298" s="70">
        <f t="shared" si="164"/>
        <v>14400000</v>
      </c>
      <c r="U298" s="252">
        <v>60</v>
      </c>
      <c r="V298" s="252">
        <v>240000</v>
      </c>
      <c r="W298" s="70">
        <f t="shared" si="165"/>
        <v>14400000</v>
      </c>
      <c r="X298" s="252"/>
      <c r="Y298" s="249"/>
    </row>
    <row r="299" spans="1:25" ht="13.2" hidden="1" x14ac:dyDescent="0.25">
      <c r="A299" s="1" t="s">
        <v>260</v>
      </c>
      <c r="B299" s="68"/>
      <c r="C299" s="69" t="s">
        <v>741</v>
      </c>
      <c r="D299" s="68">
        <v>950</v>
      </c>
      <c r="E299" s="68" t="s">
        <v>742</v>
      </c>
      <c r="F299" s="70">
        <v>5000</v>
      </c>
      <c r="G299" s="157">
        <f t="shared" si="160"/>
        <v>4750000</v>
      </c>
      <c r="H299" s="191"/>
      <c r="I299" s="69" t="s">
        <v>741</v>
      </c>
      <c r="J299" s="68" cm="1">
        <f t="array" aca="1" ref="J299" ca="1">INDIRECT($J$5&amp;ROW())</f>
        <v>950</v>
      </c>
      <c r="K299" s="68" t="s">
        <v>742</v>
      </c>
      <c r="L299" s="70" cm="1">
        <f t="array" aca="1" ref="L299" ca="1">INDIRECT($L$5&amp;ROW())</f>
        <v>5000</v>
      </c>
      <c r="M299" s="70">
        <f t="shared" ca="1" si="161"/>
        <v>4750000</v>
      </c>
      <c r="N299" s="70">
        <f t="shared" ca="1" si="162"/>
        <v>0</v>
      </c>
      <c r="O299" s="245" t="str">
        <f t="shared" ca="1" si="163"/>
        <v/>
      </c>
      <c r="P299" s="249"/>
      <c r="Q299" s="249"/>
      <c r="R299" s="68">
        <v>950</v>
      </c>
      <c r="S299" s="70">
        <v>5000</v>
      </c>
      <c r="T299" s="70">
        <f t="shared" si="164"/>
        <v>4750000</v>
      </c>
      <c r="U299" s="252">
        <v>950</v>
      </c>
      <c r="V299" s="252">
        <v>5000</v>
      </c>
      <c r="W299" s="70">
        <f t="shared" si="165"/>
        <v>4750000</v>
      </c>
      <c r="X299" s="252"/>
      <c r="Y299" s="249"/>
    </row>
    <row r="300" spans="1:25" ht="13.2" hidden="1" x14ac:dyDescent="0.25">
      <c r="A300" s="1" t="s">
        <v>262</v>
      </c>
      <c r="B300" s="68"/>
      <c r="C300" s="69" t="s">
        <v>743</v>
      </c>
      <c r="D300" s="68">
        <v>50</v>
      </c>
      <c r="E300" s="68" t="s">
        <v>263</v>
      </c>
      <c r="F300" s="70">
        <v>220000</v>
      </c>
      <c r="G300" s="157">
        <f t="shared" si="160"/>
        <v>11000000</v>
      </c>
      <c r="H300" s="191"/>
      <c r="I300" s="69" t="s">
        <v>743</v>
      </c>
      <c r="J300" s="68" cm="1">
        <f t="array" aca="1" ref="J300" ca="1">INDIRECT($J$5&amp;ROW())</f>
        <v>50</v>
      </c>
      <c r="K300" s="68" t="s">
        <v>263</v>
      </c>
      <c r="L300" s="70" cm="1">
        <f t="array" aca="1" ref="L300" ca="1">INDIRECT($L$5&amp;ROW())</f>
        <v>220000</v>
      </c>
      <c r="M300" s="70">
        <f t="shared" ca="1" si="161"/>
        <v>11000000</v>
      </c>
      <c r="N300" s="70">
        <f t="shared" ca="1" si="162"/>
        <v>0</v>
      </c>
      <c r="O300" s="245" t="str">
        <f t="shared" ca="1" si="163"/>
        <v/>
      </c>
      <c r="P300" s="249"/>
      <c r="Q300" s="249"/>
      <c r="R300" s="68">
        <v>50</v>
      </c>
      <c r="S300" s="70">
        <v>220000</v>
      </c>
      <c r="T300" s="70">
        <f t="shared" si="164"/>
        <v>11000000</v>
      </c>
      <c r="U300" s="252">
        <v>50</v>
      </c>
      <c r="V300" s="252">
        <v>220000</v>
      </c>
      <c r="W300" s="70">
        <f t="shared" si="165"/>
        <v>11000000</v>
      </c>
      <c r="X300" s="252"/>
      <c r="Y300" s="249"/>
    </row>
    <row r="301" spans="1:25" ht="13.2" hidden="1" x14ac:dyDescent="0.25">
      <c r="A301" s="1" t="s">
        <v>264</v>
      </c>
      <c r="B301" s="68"/>
      <c r="C301" s="69" t="s">
        <v>744</v>
      </c>
      <c r="D301" s="68">
        <v>950</v>
      </c>
      <c r="E301" s="68" t="s">
        <v>261</v>
      </c>
      <c r="F301" s="70">
        <v>25000</v>
      </c>
      <c r="G301" s="157">
        <f t="shared" si="160"/>
        <v>23750000</v>
      </c>
      <c r="H301" s="191"/>
      <c r="I301" s="69" t="s">
        <v>744</v>
      </c>
      <c r="J301" s="68" cm="1">
        <f t="array" aca="1" ref="J301" ca="1">INDIRECT($J$5&amp;ROW())</f>
        <v>950</v>
      </c>
      <c r="K301" s="68" t="s">
        <v>261</v>
      </c>
      <c r="L301" s="70" cm="1">
        <f t="array" aca="1" ref="L301" ca="1">INDIRECT($L$5&amp;ROW())</f>
        <v>25000</v>
      </c>
      <c r="M301" s="70">
        <f t="shared" ca="1" si="161"/>
        <v>23750000</v>
      </c>
      <c r="N301" s="70">
        <f t="shared" ca="1" si="162"/>
        <v>0</v>
      </c>
      <c r="O301" s="245" t="str">
        <f t="shared" ca="1" si="163"/>
        <v/>
      </c>
      <c r="P301" s="249"/>
      <c r="Q301" s="249"/>
      <c r="R301" s="68">
        <v>950</v>
      </c>
      <c r="S301" s="70">
        <v>25000</v>
      </c>
      <c r="T301" s="70">
        <f t="shared" si="164"/>
        <v>23750000</v>
      </c>
      <c r="U301" s="252">
        <v>950</v>
      </c>
      <c r="V301" s="252">
        <v>25000</v>
      </c>
      <c r="W301" s="70">
        <f t="shared" si="165"/>
        <v>23750000</v>
      </c>
      <c r="X301" s="252"/>
      <c r="Y301" s="249"/>
    </row>
    <row r="302" spans="1:25" ht="13.2" hidden="1" x14ac:dyDescent="0.25">
      <c r="A302" s="1" t="s">
        <v>265</v>
      </c>
      <c r="B302" s="83" t="s">
        <v>266</v>
      </c>
      <c r="C302" s="84" t="s">
        <v>267</v>
      </c>
      <c r="D302" s="83"/>
      <c r="E302" s="83"/>
      <c r="F302" s="85"/>
      <c r="G302" s="162">
        <f>SUM(G303,G305)</f>
        <v>150000000</v>
      </c>
      <c r="H302" s="196" t="s">
        <v>266</v>
      </c>
      <c r="I302" s="84" t="s">
        <v>267</v>
      </c>
      <c r="J302" s="83"/>
      <c r="K302" s="83"/>
      <c r="L302" s="85"/>
      <c r="M302" s="85">
        <f ca="1">SUM(M303,M305)</f>
        <v>119000000</v>
      </c>
      <c r="N302" s="85">
        <f ca="1">SUM(N303,N305)</f>
        <v>31000000</v>
      </c>
      <c r="O302" s="162"/>
      <c r="P302" s="249" t="s">
        <v>505</v>
      </c>
      <c r="Q302" s="249" t="s">
        <v>506</v>
      </c>
      <c r="R302" s="83"/>
      <c r="S302" s="85"/>
      <c r="T302" s="85"/>
      <c r="U302" s="252"/>
      <c r="V302" s="249"/>
      <c r="W302" s="249"/>
      <c r="X302" s="252"/>
      <c r="Y302" s="249"/>
    </row>
    <row r="303" spans="1:25" ht="13.2" hidden="1" x14ac:dyDescent="0.25">
      <c r="A303" s="1" t="s">
        <v>268</v>
      </c>
      <c r="B303" s="71" t="s">
        <v>745</v>
      </c>
      <c r="C303" s="72" t="s">
        <v>269</v>
      </c>
      <c r="D303" s="71"/>
      <c r="E303" s="71"/>
      <c r="F303" s="73"/>
      <c r="G303" s="158">
        <f>G304</f>
        <v>30000000</v>
      </c>
      <c r="H303" s="192" t="s">
        <v>745</v>
      </c>
      <c r="I303" s="72" t="s">
        <v>269</v>
      </c>
      <c r="J303" s="71"/>
      <c r="K303" s="71"/>
      <c r="L303" s="73"/>
      <c r="M303" s="73">
        <f ca="1">M304</f>
        <v>9000000</v>
      </c>
      <c r="N303" s="73">
        <f ca="1">N304</f>
        <v>21000000</v>
      </c>
      <c r="O303" s="158"/>
      <c r="P303" s="249"/>
      <c r="Q303" s="249"/>
      <c r="R303" s="71"/>
      <c r="S303" s="73"/>
      <c r="T303" s="73"/>
      <c r="U303" s="252"/>
      <c r="V303" s="249"/>
      <c r="W303" s="249"/>
      <c r="X303" s="252"/>
      <c r="Y303" s="249"/>
    </row>
    <row r="304" spans="1:25" ht="13.2" hidden="1" x14ac:dyDescent="0.25">
      <c r="A304" s="1" t="s">
        <v>270</v>
      </c>
      <c r="B304" s="68"/>
      <c r="C304" s="69" t="s">
        <v>746</v>
      </c>
      <c r="D304" s="68">
        <v>12</v>
      </c>
      <c r="E304" s="68" t="s">
        <v>247</v>
      </c>
      <c r="F304" s="70">
        <v>2500000</v>
      </c>
      <c r="G304" s="157">
        <f>ROUNDDOWN(D304*F304,-3)</f>
        <v>30000000</v>
      </c>
      <c r="H304" s="191"/>
      <c r="I304" s="69" t="s">
        <v>746</v>
      </c>
      <c r="J304" s="68" cm="1">
        <f t="array" aca="1" ref="J304" ca="1">INDIRECT($J$5&amp;ROW())</f>
        <v>12</v>
      </c>
      <c r="K304" s="68" t="s">
        <v>247</v>
      </c>
      <c r="L304" s="70" cm="1">
        <f t="array" aca="1" ref="L304" ca="1">INDIRECT($L$5&amp;ROW())</f>
        <v>750000</v>
      </c>
      <c r="M304" s="70">
        <f ca="1">ROUNDDOWN(J304*L304,-3)</f>
        <v>9000000</v>
      </c>
      <c r="N304" s="70">
        <f ca="1">G304-M304</f>
        <v>21000000</v>
      </c>
      <c r="O304" s="258" t="str">
        <f ca="1">IF(AND(ISBLANK(H304),N304&lt;&gt;0),"Rev","")</f>
        <v>Rev</v>
      </c>
      <c r="P304" s="249"/>
      <c r="Q304" s="249"/>
      <c r="R304" s="68">
        <v>12</v>
      </c>
      <c r="S304" s="70">
        <v>750000</v>
      </c>
      <c r="T304" s="70">
        <f>ROUNDDOWN(R304*S304,-3)</f>
        <v>9000000</v>
      </c>
      <c r="U304" s="252">
        <v>12</v>
      </c>
      <c r="V304" s="252">
        <v>750000</v>
      </c>
      <c r="W304" s="70">
        <f>ROUNDDOWN(U304*V304,-3)</f>
        <v>9000000</v>
      </c>
      <c r="X304" s="252"/>
      <c r="Y304" s="249"/>
    </row>
    <row r="305" spans="1:25" ht="13.2" hidden="1" x14ac:dyDescent="0.25">
      <c r="A305" s="1" t="s">
        <v>271</v>
      </c>
      <c r="B305" s="65" t="s">
        <v>532</v>
      </c>
      <c r="C305" s="66" t="s">
        <v>159</v>
      </c>
      <c r="D305" s="65"/>
      <c r="E305" s="65"/>
      <c r="F305" s="67"/>
      <c r="G305" s="156">
        <f>SUM(G306:G307)</f>
        <v>120000000</v>
      </c>
      <c r="H305" s="190" t="s">
        <v>532</v>
      </c>
      <c r="I305" s="66" t="s">
        <v>159</v>
      </c>
      <c r="J305" s="65"/>
      <c r="K305" s="65"/>
      <c r="L305" s="67"/>
      <c r="M305" s="67">
        <f ca="1">SUM(M306:M307)</f>
        <v>110000000</v>
      </c>
      <c r="N305" s="67">
        <f ca="1">SUM(N306:N307)</f>
        <v>10000000</v>
      </c>
      <c r="O305" s="156"/>
      <c r="P305" s="249"/>
      <c r="Q305" s="249"/>
      <c r="R305" s="65"/>
      <c r="S305" s="67"/>
      <c r="T305" s="67"/>
      <c r="U305" s="252"/>
      <c r="V305" s="249"/>
      <c r="W305" s="249"/>
      <c r="X305" s="252"/>
      <c r="Y305" s="249"/>
    </row>
    <row r="306" spans="1:25" ht="13.2" hidden="1" x14ac:dyDescent="0.25">
      <c r="A306" s="1" t="s">
        <v>272</v>
      </c>
      <c r="B306" s="68"/>
      <c r="C306" s="69" t="s">
        <v>747</v>
      </c>
      <c r="D306" s="68">
        <v>12</v>
      </c>
      <c r="E306" s="68" t="s">
        <v>247</v>
      </c>
      <c r="F306" s="70">
        <v>5000000</v>
      </c>
      <c r="G306" s="157">
        <f t="shared" ref="G306:G307" si="166">ROUNDDOWN(D306*F306,-3)</f>
        <v>60000000</v>
      </c>
      <c r="H306" s="191"/>
      <c r="I306" s="69" t="s">
        <v>747</v>
      </c>
      <c r="J306" s="68" cm="1">
        <f t="array" aca="1" ref="J306" ca="1">INDIRECT($J$5&amp;ROW())</f>
        <v>12</v>
      </c>
      <c r="K306" s="68" t="s">
        <v>247</v>
      </c>
      <c r="L306" s="70" cm="1">
        <f t="array" aca="1" ref="L306" ca="1">INDIRECT($L$5&amp;ROW())</f>
        <v>5000000</v>
      </c>
      <c r="M306" s="70">
        <f t="shared" ref="M306:M307" ca="1" si="167">ROUNDDOWN(J306*L306,-3)</f>
        <v>60000000</v>
      </c>
      <c r="N306" s="70">
        <f t="shared" ref="N306:N307" ca="1" si="168">G306-M306</f>
        <v>0</v>
      </c>
      <c r="O306" s="245" t="str">
        <f t="shared" ref="O306:O307" ca="1" si="169">IF(AND(ISBLANK(H306),N306&lt;&gt;0),"Rev","")</f>
        <v/>
      </c>
      <c r="P306" s="249"/>
      <c r="Q306" s="249"/>
      <c r="R306" s="68">
        <v>12</v>
      </c>
      <c r="S306" s="70">
        <v>5000000</v>
      </c>
      <c r="T306" s="70">
        <f t="shared" ref="T306:T307" si="170">ROUNDDOWN(R306*S306,-3)</f>
        <v>60000000</v>
      </c>
      <c r="U306" s="252">
        <v>12</v>
      </c>
      <c r="V306" s="252">
        <v>5000000</v>
      </c>
      <c r="W306" s="70">
        <f t="shared" ref="W306:W307" si="171">ROUNDDOWN(U306*V306,-3)</f>
        <v>60000000</v>
      </c>
      <c r="X306" s="252"/>
      <c r="Y306" s="249"/>
    </row>
    <row r="307" spans="1:25" ht="13.2" hidden="1" x14ac:dyDescent="0.25">
      <c r="A307" s="1" t="s">
        <v>273</v>
      </c>
      <c r="B307" s="68"/>
      <c r="C307" s="69" t="s">
        <v>748</v>
      </c>
      <c r="D307" s="68">
        <v>1</v>
      </c>
      <c r="E307" s="68" t="s">
        <v>147</v>
      </c>
      <c r="F307" s="70">
        <v>60000000</v>
      </c>
      <c r="G307" s="157">
        <f t="shared" si="166"/>
        <v>60000000</v>
      </c>
      <c r="H307" s="191"/>
      <c r="I307" s="69" t="s">
        <v>748</v>
      </c>
      <c r="J307" s="68" cm="1">
        <f t="array" aca="1" ref="J307" ca="1">INDIRECT($J$5&amp;ROW())</f>
        <v>1</v>
      </c>
      <c r="K307" s="68" t="s">
        <v>147</v>
      </c>
      <c r="L307" s="70" cm="1">
        <f t="array" aca="1" ref="L307" ca="1">INDIRECT($L$5&amp;ROW())</f>
        <v>50000000</v>
      </c>
      <c r="M307" s="70">
        <f t="shared" ca="1" si="167"/>
        <v>50000000</v>
      </c>
      <c r="N307" s="70">
        <f t="shared" ca="1" si="168"/>
        <v>10000000</v>
      </c>
      <c r="O307" s="258" t="str">
        <f t="shared" ca="1" si="169"/>
        <v>Rev</v>
      </c>
      <c r="P307" s="249"/>
      <c r="Q307" s="249"/>
      <c r="R307" s="68">
        <v>1</v>
      </c>
      <c r="S307" s="70">
        <v>50000000</v>
      </c>
      <c r="T307" s="70">
        <f t="shared" si="170"/>
        <v>50000000</v>
      </c>
      <c r="U307" s="252">
        <v>1</v>
      </c>
      <c r="V307" s="252">
        <v>50000000</v>
      </c>
      <c r="W307" s="70">
        <f t="shared" si="171"/>
        <v>50000000</v>
      </c>
      <c r="X307" s="252"/>
      <c r="Y307" s="249"/>
    </row>
    <row r="308" spans="1:25" ht="13.2" hidden="1" x14ac:dyDescent="0.25">
      <c r="A308" s="1" t="s">
        <v>274</v>
      </c>
      <c r="B308" s="83" t="s">
        <v>275</v>
      </c>
      <c r="C308" s="84" t="s">
        <v>276</v>
      </c>
      <c r="D308" s="83"/>
      <c r="E308" s="83"/>
      <c r="F308" s="85"/>
      <c r="G308" s="162">
        <f>SUM(G309,G319)</f>
        <v>498162000</v>
      </c>
      <c r="H308" s="196" t="s">
        <v>275</v>
      </c>
      <c r="I308" s="84" t="s">
        <v>276</v>
      </c>
      <c r="J308" s="83"/>
      <c r="K308" s="83"/>
      <c r="L308" s="85"/>
      <c r="M308" s="85">
        <f ca="1">SUM(M309,M319)</f>
        <v>410362000</v>
      </c>
      <c r="N308" s="85">
        <f ca="1">SUM(N309,N319)</f>
        <v>87800000</v>
      </c>
      <c r="O308" s="162"/>
      <c r="P308" s="249" t="s">
        <v>505</v>
      </c>
      <c r="Q308" s="249" t="s">
        <v>506</v>
      </c>
      <c r="R308" s="83"/>
      <c r="S308" s="85"/>
      <c r="T308" s="85"/>
      <c r="U308" s="252"/>
      <c r="V308" s="249"/>
      <c r="W308" s="249"/>
      <c r="X308" s="252"/>
      <c r="Y308" s="249"/>
    </row>
    <row r="309" spans="1:25" ht="13.2" hidden="1" x14ac:dyDescent="0.25">
      <c r="A309" s="1" t="s">
        <v>277</v>
      </c>
      <c r="B309" s="71" t="s">
        <v>749</v>
      </c>
      <c r="C309" s="72" t="s">
        <v>278</v>
      </c>
      <c r="D309" s="71"/>
      <c r="E309" s="71"/>
      <c r="F309" s="73"/>
      <c r="G309" s="158">
        <f>SUM(G310:G318)</f>
        <v>462162000</v>
      </c>
      <c r="H309" s="192" t="s">
        <v>749</v>
      </c>
      <c r="I309" s="72" t="s">
        <v>278</v>
      </c>
      <c r="J309" s="71"/>
      <c r="K309" s="71"/>
      <c r="L309" s="73"/>
      <c r="M309" s="73">
        <f ca="1">SUM(M310:M318)</f>
        <v>374362000</v>
      </c>
      <c r="N309" s="73">
        <f ca="1">SUM(N310:N318)</f>
        <v>87800000</v>
      </c>
      <c r="O309" s="158"/>
      <c r="P309" s="249"/>
      <c r="Q309" s="249"/>
      <c r="R309" s="71"/>
      <c r="S309" s="73"/>
      <c r="T309" s="73"/>
      <c r="U309" s="252"/>
      <c r="V309" s="249"/>
      <c r="W309" s="249"/>
      <c r="X309" s="252"/>
      <c r="Y309" s="249"/>
    </row>
    <row r="310" spans="1:25" ht="26.4" hidden="1" x14ac:dyDescent="0.25">
      <c r="A310" s="1" t="s">
        <v>279</v>
      </c>
      <c r="B310" s="68"/>
      <c r="C310" s="69" t="s">
        <v>750</v>
      </c>
      <c r="D310" s="68">
        <v>1</v>
      </c>
      <c r="E310" s="68" t="s">
        <v>111</v>
      </c>
      <c r="F310" s="70">
        <v>38730000</v>
      </c>
      <c r="G310" s="157">
        <f t="shared" ref="G310:G318" si="172">ROUNDDOWN(D310*F310,-3)</f>
        <v>38730000</v>
      </c>
      <c r="H310" s="191"/>
      <c r="I310" s="69" t="s">
        <v>750</v>
      </c>
      <c r="J310" s="68" cm="1">
        <f t="array" aca="1" ref="J310" ca="1">INDIRECT($J$5&amp;ROW())</f>
        <v>1</v>
      </c>
      <c r="K310" s="68" t="s">
        <v>111</v>
      </c>
      <c r="L310" s="70" cm="1">
        <f t="array" aca="1" ref="L310" ca="1">INDIRECT($L$5&amp;ROW())</f>
        <v>38730000</v>
      </c>
      <c r="M310" s="70">
        <f t="shared" ref="M310:M318" ca="1" si="173">ROUNDDOWN(J310*L310,-3)</f>
        <v>38730000</v>
      </c>
      <c r="N310" s="70">
        <f t="shared" ref="N310:N318" ca="1" si="174">G310-M310</f>
        <v>0</v>
      </c>
      <c r="O310" s="245" t="str">
        <f t="shared" ref="O310:O318" ca="1" si="175">IF(AND(ISBLANK(H310),N310&lt;&gt;0),"Rev","")</f>
        <v/>
      </c>
      <c r="P310" s="249"/>
      <c r="Q310" s="249"/>
      <c r="R310" s="68">
        <v>1</v>
      </c>
      <c r="S310" s="70">
        <v>38730000</v>
      </c>
      <c r="T310" s="70">
        <f t="shared" ref="T310:T318" si="176">ROUNDDOWN(R310*S310,-3)</f>
        <v>38730000</v>
      </c>
      <c r="U310" s="252">
        <v>1</v>
      </c>
      <c r="V310" s="252">
        <v>38730000</v>
      </c>
      <c r="W310" s="70">
        <f t="shared" ref="W310:W318" si="177">ROUNDDOWN(U310*V310,-3)</f>
        <v>38730000</v>
      </c>
      <c r="X310" s="252"/>
      <c r="Y310" s="249"/>
    </row>
    <row r="311" spans="1:25" ht="13.2" hidden="1" x14ac:dyDescent="0.25">
      <c r="A311" s="1" t="s">
        <v>280</v>
      </c>
      <c r="B311" s="68"/>
      <c r="C311" s="69" t="s">
        <v>751</v>
      </c>
      <c r="D311" s="68">
        <v>8</v>
      </c>
      <c r="E311" s="68" t="s">
        <v>752</v>
      </c>
      <c r="F311" s="70">
        <v>32850000</v>
      </c>
      <c r="G311" s="157">
        <f t="shared" si="172"/>
        <v>262800000</v>
      </c>
      <c r="H311" s="191"/>
      <c r="I311" s="69" t="s">
        <v>751</v>
      </c>
      <c r="J311" s="68" cm="1">
        <f t="array" aca="1" ref="J311" ca="1">INDIRECT($J$5&amp;ROW())</f>
        <v>7</v>
      </c>
      <c r="K311" s="68" t="s">
        <v>111</v>
      </c>
      <c r="L311" s="70" cm="1">
        <f t="array" aca="1" ref="L311" ca="1">INDIRECT($L$5&amp;ROW())</f>
        <v>25000000</v>
      </c>
      <c r="M311" s="70">
        <f t="shared" ca="1" si="173"/>
        <v>175000000</v>
      </c>
      <c r="N311" s="70">
        <f t="shared" ca="1" si="174"/>
        <v>87800000</v>
      </c>
      <c r="O311" s="258" t="str">
        <f t="shared" ca="1" si="175"/>
        <v>Rev</v>
      </c>
      <c r="P311" s="249"/>
      <c r="Q311" s="249"/>
      <c r="R311" s="68">
        <v>7</v>
      </c>
      <c r="S311" s="70">
        <v>25000000</v>
      </c>
      <c r="T311" s="70">
        <f t="shared" si="176"/>
        <v>175000000</v>
      </c>
      <c r="U311" s="252">
        <v>7</v>
      </c>
      <c r="V311" s="252">
        <v>25000000</v>
      </c>
      <c r="W311" s="70">
        <f t="shared" si="177"/>
        <v>175000000</v>
      </c>
      <c r="X311" s="252"/>
      <c r="Y311" s="249"/>
    </row>
    <row r="312" spans="1:25" ht="13.2" hidden="1" x14ac:dyDescent="0.25">
      <c r="A312" s="1" t="s">
        <v>281</v>
      </c>
      <c r="B312" s="68"/>
      <c r="C312" s="69" t="s">
        <v>753</v>
      </c>
      <c r="D312" s="68">
        <v>5</v>
      </c>
      <c r="E312" s="68" t="s">
        <v>111</v>
      </c>
      <c r="F312" s="70">
        <v>3640000</v>
      </c>
      <c r="G312" s="157">
        <f t="shared" si="172"/>
        <v>18200000</v>
      </c>
      <c r="H312" s="191"/>
      <c r="I312" s="69" t="s">
        <v>753</v>
      </c>
      <c r="J312" s="68" cm="1">
        <f t="array" aca="1" ref="J312" ca="1">INDIRECT($J$5&amp;ROW())</f>
        <v>5</v>
      </c>
      <c r="K312" s="68" t="s">
        <v>111</v>
      </c>
      <c r="L312" s="70" cm="1">
        <f t="array" aca="1" ref="L312" ca="1">INDIRECT($L$5&amp;ROW())</f>
        <v>3640000</v>
      </c>
      <c r="M312" s="70">
        <f t="shared" ca="1" si="173"/>
        <v>18200000</v>
      </c>
      <c r="N312" s="70">
        <f t="shared" ca="1" si="174"/>
        <v>0</v>
      </c>
      <c r="O312" s="245" t="str">
        <f t="shared" ca="1" si="175"/>
        <v/>
      </c>
      <c r="P312" s="249"/>
      <c r="Q312" s="249"/>
      <c r="R312" s="68">
        <v>5</v>
      </c>
      <c r="S312" s="70">
        <v>3640000</v>
      </c>
      <c r="T312" s="70">
        <f t="shared" si="176"/>
        <v>18200000</v>
      </c>
      <c r="U312" s="252">
        <v>5</v>
      </c>
      <c r="V312" s="252">
        <v>3640000</v>
      </c>
      <c r="W312" s="70">
        <f t="shared" si="177"/>
        <v>18200000</v>
      </c>
      <c r="X312" s="252"/>
      <c r="Y312" s="249"/>
    </row>
    <row r="313" spans="1:25" ht="13.2" hidden="1" x14ac:dyDescent="0.25">
      <c r="A313" s="1" t="s">
        <v>282</v>
      </c>
      <c r="B313" s="68"/>
      <c r="C313" s="69" t="s">
        <v>754</v>
      </c>
      <c r="D313" s="68">
        <v>30</v>
      </c>
      <c r="E313" s="68" t="s">
        <v>111</v>
      </c>
      <c r="F313" s="70">
        <v>730000</v>
      </c>
      <c r="G313" s="157">
        <f t="shared" si="172"/>
        <v>21900000</v>
      </c>
      <c r="H313" s="191"/>
      <c r="I313" s="69" t="s">
        <v>754</v>
      </c>
      <c r="J313" s="68" cm="1">
        <f t="array" aca="1" ref="J313" ca="1">INDIRECT($J$5&amp;ROW())</f>
        <v>30</v>
      </c>
      <c r="K313" s="68" t="s">
        <v>111</v>
      </c>
      <c r="L313" s="70" cm="1">
        <f t="array" aca="1" ref="L313" ca="1">INDIRECT($L$5&amp;ROW())</f>
        <v>730000</v>
      </c>
      <c r="M313" s="70">
        <f t="shared" ca="1" si="173"/>
        <v>21900000</v>
      </c>
      <c r="N313" s="70">
        <f t="shared" ca="1" si="174"/>
        <v>0</v>
      </c>
      <c r="O313" s="245" t="str">
        <f t="shared" ca="1" si="175"/>
        <v/>
      </c>
      <c r="P313" s="249"/>
      <c r="Q313" s="249"/>
      <c r="R313" s="68">
        <v>30</v>
      </c>
      <c r="S313" s="70">
        <v>730000</v>
      </c>
      <c r="T313" s="70">
        <f t="shared" si="176"/>
        <v>21900000</v>
      </c>
      <c r="U313" s="252">
        <v>30</v>
      </c>
      <c r="V313" s="252">
        <v>730000</v>
      </c>
      <c r="W313" s="70">
        <f t="shared" si="177"/>
        <v>21900000</v>
      </c>
      <c r="X313" s="252"/>
      <c r="Y313" s="249"/>
    </row>
    <row r="314" spans="1:25" ht="13.2" hidden="1" x14ac:dyDescent="0.25">
      <c r="A314" s="1" t="s">
        <v>283</v>
      </c>
      <c r="B314" s="68"/>
      <c r="C314" s="69" t="s">
        <v>755</v>
      </c>
      <c r="D314" s="68">
        <v>35</v>
      </c>
      <c r="E314" s="68" t="s">
        <v>111</v>
      </c>
      <c r="F314" s="70">
        <v>730000</v>
      </c>
      <c r="G314" s="157">
        <f t="shared" si="172"/>
        <v>25550000</v>
      </c>
      <c r="H314" s="191"/>
      <c r="I314" s="69" t="s">
        <v>755</v>
      </c>
      <c r="J314" s="68" cm="1">
        <f t="array" aca="1" ref="J314" ca="1">INDIRECT($J$5&amp;ROW())</f>
        <v>35</v>
      </c>
      <c r="K314" s="68" t="s">
        <v>111</v>
      </c>
      <c r="L314" s="70" cm="1">
        <f t="array" aca="1" ref="L314" ca="1">INDIRECT($L$5&amp;ROW())</f>
        <v>730000</v>
      </c>
      <c r="M314" s="70">
        <f t="shared" ca="1" si="173"/>
        <v>25550000</v>
      </c>
      <c r="N314" s="70">
        <f t="shared" ca="1" si="174"/>
        <v>0</v>
      </c>
      <c r="O314" s="245" t="str">
        <f t="shared" ca="1" si="175"/>
        <v/>
      </c>
      <c r="P314" s="249"/>
      <c r="Q314" s="249"/>
      <c r="R314" s="68">
        <v>35</v>
      </c>
      <c r="S314" s="70">
        <v>730000</v>
      </c>
      <c r="T314" s="70">
        <f t="shared" si="176"/>
        <v>25550000</v>
      </c>
      <c r="U314" s="252">
        <v>35</v>
      </c>
      <c r="V314" s="252">
        <v>730000</v>
      </c>
      <c r="W314" s="70">
        <f t="shared" si="177"/>
        <v>25550000</v>
      </c>
      <c r="X314" s="252"/>
      <c r="Y314" s="249"/>
    </row>
    <row r="315" spans="1:25" ht="13.2" hidden="1" x14ac:dyDescent="0.25">
      <c r="A315" s="1" t="s">
        <v>284</v>
      </c>
      <c r="B315" s="68"/>
      <c r="C315" s="69" t="s">
        <v>756</v>
      </c>
      <c r="D315" s="68">
        <v>40</v>
      </c>
      <c r="E315" s="68" t="s">
        <v>111</v>
      </c>
      <c r="F315" s="70">
        <v>690000</v>
      </c>
      <c r="G315" s="157">
        <f t="shared" si="172"/>
        <v>27600000</v>
      </c>
      <c r="H315" s="191"/>
      <c r="I315" s="69" t="s">
        <v>756</v>
      </c>
      <c r="J315" s="68" cm="1">
        <f t="array" aca="1" ref="J315" ca="1">INDIRECT($J$5&amp;ROW())</f>
        <v>40</v>
      </c>
      <c r="K315" s="68" t="s">
        <v>111</v>
      </c>
      <c r="L315" s="70" cm="1">
        <f t="array" aca="1" ref="L315" ca="1">INDIRECT($L$5&amp;ROW())</f>
        <v>690000</v>
      </c>
      <c r="M315" s="70">
        <f t="shared" ca="1" si="173"/>
        <v>27600000</v>
      </c>
      <c r="N315" s="70">
        <f t="shared" ca="1" si="174"/>
        <v>0</v>
      </c>
      <c r="O315" s="245" t="str">
        <f t="shared" ca="1" si="175"/>
        <v/>
      </c>
      <c r="P315" s="249"/>
      <c r="Q315" s="249"/>
      <c r="R315" s="68">
        <v>40</v>
      </c>
      <c r="S315" s="70">
        <v>690000</v>
      </c>
      <c r="T315" s="70">
        <f t="shared" si="176"/>
        <v>27600000</v>
      </c>
      <c r="U315" s="252">
        <v>40</v>
      </c>
      <c r="V315" s="252">
        <v>690000</v>
      </c>
      <c r="W315" s="70">
        <f t="shared" si="177"/>
        <v>27600000</v>
      </c>
      <c r="X315" s="252"/>
      <c r="Y315" s="249"/>
    </row>
    <row r="316" spans="1:25" ht="13.2" hidden="1" x14ac:dyDescent="0.25">
      <c r="A316" s="1" t="s">
        <v>285</v>
      </c>
      <c r="B316" s="68"/>
      <c r="C316" s="69" t="s">
        <v>757</v>
      </c>
      <c r="D316" s="68">
        <v>3</v>
      </c>
      <c r="E316" s="68" t="s">
        <v>111</v>
      </c>
      <c r="F316" s="70">
        <v>3500000</v>
      </c>
      <c r="G316" s="157">
        <f t="shared" si="172"/>
        <v>10500000</v>
      </c>
      <c r="H316" s="191"/>
      <c r="I316" s="69" t="s">
        <v>757</v>
      </c>
      <c r="J316" s="68" cm="1">
        <f t="array" aca="1" ref="J316" ca="1">INDIRECT($J$5&amp;ROW())</f>
        <v>3</v>
      </c>
      <c r="K316" s="68" t="s">
        <v>111</v>
      </c>
      <c r="L316" s="70" cm="1">
        <f t="array" aca="1" ref="L316" ca="1">INDIRECT($L$5&amp;ROW())</f>
        <v>3500000</v>
      </c>
      <c r="M316" s="70">
        <f t="shared" ca="1" si="173"/>
        <v>10500000</v>
      </c>
      <c r="N316" s="70">
        <f t="shared" ca="1" si="174"/>
        <v>0</v>
      </c>
      <c r="O316" s="245" t="str">
        <f t="shared" ca="1" si="175"/>
        <v/>
      </c>
      <c r="P316" s="249"/>
      <c r="Q316" s="249"/>
      <c r="R316" s="68">
        <v>3</v>
      </c>
      <c r="S316" s="70">
        <v>3500000</v>
      </c>
      <c r="T316" s="70">
        <f t="shared" si="176"/>
        <v>10500000</v>
      </c>
      <c r="U316" s="252">
        <v>3</v>
      </c>
      <c r="V316" s="252">
        <v>3500000</v>
      </c>
      <c r="W316" s="70">
        <f t="shared" si="177"/>
        <v>10500000</v>
      </c>
      <c r="X316" s="252"/>
      <c r="Y316" s="249"/>
    </row>
    <row r="317" spans="1:25" ht="13.2" hidden="1" x14ac:dyDescent="0.25">
      <c r="A317" s="1" t="s">
        <v>286</v>
      </c>
      <c r="B317" s="68"/>
      <c r="C317" s="69" t="s">
        <v>758</v>
      </c>
      <c r="D317" s="68">
        <v>6</v>
      </c>
      <c r="E317" s="68" t="s">
        <v>111</v>
      </c>
      <c r="F317" s="70">
        <v>470000</v>
      </c>
      <c r="G317" s="157">
        <f t="shared" si="172"/>
        <v>2820000</v>
      </c>
      <c r="H317" s="191"/>
      <c r="I317" s="69" t="s">
        <v>758</v>
      </c>
      <c r="J317" s="68" cm="1">
        <f t="array" aca="1" ref="J317" ca="1">INDIRECT($J$5&amp;ROW())</f>
        <v>6</v>
      </c>
      <c r="K317" s="68" t="s">
        <v>111</v>
      </c>
      <c r="L317" s="70" cm="1">
        <f t="array" aca="1" ref="L317" ca="1">INDIRECT($L$5&amp;ROW())</f>
        <v>470000</v>
      </c>
      <c r="M317" s="70">
        <f t="shared" ca="1" si="173"/>
        <v>2820000</v>
      </c>
      <c r="N317" s="70">
        <f t="shared" ca="1" si="174"/>
        <v>0</v>
      </c>
      <c r="O317" s="245" t="str">
        <f t="shared" ca="1" si="175"/>
        <v/>
      </c>
      <c r="P317" s="249"/>
      <c r="Q317" s="249"/>
      <c r="R317" s="68">
        <v>6</v>
      </c>
      <c r="S317" s="70">
        <v>470000</v>
      </c>
      <c r="T317" s="70">
        <f t="shared" si="176"/>
        <v>2820000</v>
      </c>
      <c r="U317" s="252">
        <v>6</v>
      </c>
      <c r="V317" s="252">
        <v>470000</v>
      </c>
      <c r="W317" s="70">
        <f t="shared" si="177"/>
        <v>2820000</v>
      </c>
      <c r="X317" s="252"/>
      <c r="Y317" s="249"/>
    </row>
    <row r="318" spans="1:25" ht="13.2" hidden="1" x14ac:dyDescent="0.25">
      <c r="A318" s="1" t="s">
        <v>287</v>
      </c>
      <c r="B318" s="68"/>
      <c r="C318" s="69" t="s">
        <v>759</v>
      </c>
      <c r="D318" s="68">
        <v>1</v>
      </c>
      <c r="E318" s="68" t="s">
        <v>147</v>
      </c>
      <c r="F318" s="70">
        <v>54062000</v>
      </c>
      <c r="G318" s="157">
        <f t="shared" si="172"/>
        <v>54062000</v>
      </c>
      <c r="H318" s="191"/>
      <c r="I318" s="69" t="s">
        <v>759</v>
      </c>
      <c r="J318" s="68" cm="1">
        <f t="array" aca="1" ref="J318" ca="1">INDIRECT($J$5&amp;ROW())</f>
        <v>1</v>
      </c>
      <c r="K318" s="68" t="s">
        <v>147</v>
      </c>
      <c r="L318" s="70" cm="1">
        <f t="array" aca="1" ref="L318" ca="1">INDIRECT($L$5&amp;ROW())</f>
        <v>54062000</v>
      </c>
      <c r="M318" s="70">
        <f t="shared" ca="1" si="173"/>
        <v>54062000</v>
      </c>
      <c r="N318" s="70">
        <f t="shared" ca="1" si="174"/>
        <v>0</v>
      </c>
      <c r="O318" s="245" t="str">
        <f t="shared" ca="1" si="175"/>
        <v/>
      </c>
      <c r="P318" s="249"/>
      <c r="Q318" s="249"/>
      <c r="R318" s="68">
        <v>1</v>
      </c>
      <c r="S318" s="70">
        <v>54062000</v>
      </c>
      <c r="T318" s="70">
        <f t="shared" si="176"/>
        <v>54062000</v>
      </c>
      <c r="U318" s="252">
        <v>1</v>
      </c>
      <c r="V318" s="252">
        <v>54062000</v>
      </c>
      <c r="W318" s="70">
        <f t="shared" si="177"/>
        <v>54062000</v>
      </c>
      <c r="X318" s="252"/>
      <c r="Y318" s="249"/>
    </row>
    <row r="319" spans="1:25" ht="13.2" hidden="1" x14ac:dyDescent="0.25">
      <c r="A319" s="1" t="s">
        <v>288</v>
      </c>
      <c r="B319" s="71" t="s">
        <v>760</v>
      </c>
      <c r="C319" s="72" t="s">
        <v>289</v>
      </c>
      <c r="D319" s="71"/>
      <c r="E319" s="71"/>
      <c r="F319" s="73"/>
      <c r="G319" s="158">
        <f>G320</f>
        <v>36000000</v>
      </c>
      <c r="H319" s="192" t="s">
        <v>760</v>
      </c>
      <c r="I319" s="72" t="s">
        <v>289</v>
      </c>
      <c r="J319" s="71"/>
      <c r="K319" s="71"/>
      <c r="L319" s="73"/>
      <c r="M319" s="73">
        <f ca="1">M320</f>
        <v>36000000</v>
      </c>
      <c r="N319" s="73">
        <f ca="1">N320</f>
        <v>0</v>
      </c>
      <c r="O319" s="158"/>
      <c r="P319" s="249"/>
      <c r="Q319" s="249"/>
      <c r="R319" s="71"/>
      <c r="S319" s="73"/>
      <c r="T319" s="73"/>
      <c r="U319" s="252"/>
      <c r="V319" s="249"/>
      <c r="W319" s="249"/>
      <c r="X319" s="252"/>
      <c r="Y319" s="249"/>
    </row>
    <row r="320" spans="1:25" ht="13.2" hidden="1" x14ac:dyDescent="0.25">
      <c r="A320" s="1" t="s">
        <v>290</v>
      </c>
      <c r="B320" s="68"/>
      <c r="C320" s="69" t="s">
        <v>761</v>
      </c>
      <c r="D320" s="68">
        <v>24</v>
      </c>
      <c r="E320" s="68" t="s">
        <v>291</v>
      </c>
      <c r="F320" s="70">
        <v>1500000</v>
      </c>
      <c r="G320" s="157">
        <f>ROUNDDOWN(D320*F320,-3)</f>
        <v>36000000</v>
      </c>
      <c r="H320" s="191"/>
      <c r="I320" s="69" t="s">
        <v>761</v>
      </c>
      <c r="J320" s="68" cm="1">
        <f t="array" aca="1" ref="J320" ca="1">INDIRECT($J$5&amp;ROW())</f>
        <v>24</v>
      </c>
      <c r="K320" s="68" t="s">
        <v>291</v>
      </c>
      <c r="L320" s="70" cm="1">
        <f t="array" aca="1" ref="L320" ca="1">INDIRECT($L$5&amp;ROW())</f>
        <v>1500000</v>
      </c>
      <c r="M320" s="70">
        <f ca="1">ROUNDDOWN(J320*L320,-3)</f>
        <v>36000000</v>
      </c>
      <c r="N320" s="70">
        <f ca="1">G320-M320</f>
        <v>0</v>
      </c>
      <c r="O320" s="245" t="str">
        <f ca="1">IF(AND(ISBLANK(H320),N320&lt;&gt;0),"Rev","")</f>
        <v/>
      </c>
      <c r="P320" s="249"/>
      <c r="Q320" s="249"/>
      <c r="R320" s="68">
        <v>24</v>
      </c>
      <c r="S320" s="70">
        <v>1500000</v>
      </c>
      <c r="T320" s="70">
        <f>ROUNDDOWN(R320*S320,-3)</f>
        <v>36000000</v>
      </c>
      <c r="U320" s="252">
        <v>24</v>
      </c>
      <c r="V320" s="252">
        <v>1500000</v>
      </c>
      <c r="W320" s="70">
        <f>ROUNDDOWN(U320*V320,-3)</f>
        <v>36000000</v>
      </c>
      <c r="X320" s="252"/>
      <c r="Y320" s="249"/>
    </row>
    <row r="321" spans="1:25" ht="26.4" hidden="1" x14ac:dyDescent="0.25">
      <c r="A321" s="1" t="s">
        <v>292</v>
      </c>
      <c r="B321" s="62" t="s">
        <v>293</v>
      </c>
      <c r="C321" s="63" t="s">
        <v>294</v>
      </c>
      <c r="D321" s="62"/>
      <c r="E321" s="62"/>
      <c r="F321" s="64"/>
      <c r="G321" s="155">
        <f>SUM(G322,G324)</f>
        <v>137396000</v>
      </c>
      <c r="H321" s="189" t="s">
        <v>293</v>
      </c>
      <c r="I321" s="63" t="s">
        <v>294</v>
      </c>
      <c r="J321" s="62"/>
      <c r="K321" s="62"/>
      <c r="L321" s="64"/>
      <c r="M321" s="64">
        <f ca="1">SUM(M322,M324)</f>
        <v>137396000</v>
      </c>
      <c r="N321" s="64">
        <f ca="1">SUM(N322,N324)</f>
        <v>0</v>
      </c>
      <c r="O321" s="155"/>
      <c r="P321" s="249" t="s">
        <v>505</v>
      </c>
      <c r="Q321" s="249" t="s">
        <v>506</v>
      </c>
      <c r="R321" s="62"/>
      <c r="S321" s="64"/>
      <c r="T321" s="64"/>
      <c r="U321" s="252"/>
      <c r="V321" s="249"/>
      <c r="W321" s="249"/>
      <c r="X321" s="252"/>
      <c r="Y321" s="249"/>
    </row>
    <row r="322" spans="1:25" ht="13.2" hidden="1" x14ac:dyDescent="0.25">
      <c r="A322" s="1" t="s">
        <v>295</v>
      </c>
      <c r="B322" s="65" t="s">
        <v>717</v>
      </c>
      <c r="C322" s="66" t="s">
        <v>241</v>
      </c>
      <c r="D322" s="65"/>
      <c r="E322" s="65"/>
      <c r="F322" s="67"/>
      <c r="G322" s="156">
        <f>G323</f>
        <v>79060000</v>
      </c>
      <c r="H322" s="190" t="s">
        <v>717</v>
      </c>
      <c r="I322" s="66" t="s">
        <v>241</v>
      </c>
      <c r="J322" s="65"/>
      <c r="K322" s="65"/>
      <c r="L322" s="67"/>
      <c r="M322" s="67">
        <f ca="1">M323</f>
        <v>79060000</v>
      </c>
      <c r="N322" s="67">
        <f ca="1">N323</f>
        <v>0</v>
      </c>
      <c r="O322" s="156"/>
      <c r="P322" s="249"/>
      <c r="Q322" s="249"/>
      <c r="R322" s="65"/>
      <c r="S322" s="67"/>
      <c r="T322" s="67"/>
      <c r="U322" s="252"/>
      <c r="V322" s="249"/>
      <c r="W322" s="249"/>
      <c r="X322" s="252"/>
      <c r="Y322" s="249"/>
    </row>
    <row r="323" spans="1:25" ht="13.2" hidden="1" x14ac:dyDescent="0.25">
      <c r="A323" s="1" t="s">
        <v>296</v>
      </c>
      <c r="B323" s="68"/>
      <c r="C323" s="69" t="s">
        <v>762</v>
      </c>
      <c r="D323" s="68">
        <v>118</v>
      </c>
      <c r="E323" s="68" t="s">
        <v>297</v>
      </c>
      <c r="F323" s="70">
        <v>670000</v>
      </c>
      <c r="G323" s="157">
        <f>ROUNDDOWN(D323*F323,-3)</f>
        <v>79060000</v>
      </c>
      <c r="H323" s="191"/>
      <c r="I323" s="69" t="s">
        <v>762</v>
      </c>
      <c r="J323" s="68" cm="1">
        <f t="array" aca="1" ref="J323" ca="1">INDIRECT($J$5&amp;ROW())</f>
        <v>118</v>
      </c>
      <c r="K323" s="68" t="s">
        <v>297</v>
      </c>
      <c r="L323" s="70" cm="1">
        <f t="array" aca="1" ref="L323" ca="1">INDIRECT($L$5&amp;ROW())</f>
        <v>670000</v>
      </c>
      <c r="M323" s="70">
        <f ca="1">ROUNDDOWN(J323*L323,-3)</f>
        <v>79060000</v>
      </c>
      <c r="N323" s="70">
        <f ca="1">G323-M323</f>
        <v>0</v>
      </c>
      <c r="O323" s="245" t="str">
        <f ca="1">IF(AND(ISBLANK(H323),N323&lt;&gt;0),"Rev","")</f>
        <v/>
      </c>
      <c r="P323" s="249"/>
      <c r="Q323" s="249"/>
      <c r="R323" s="68">
        <v>118</v>
      </c>
      <c r="S323" s="70">
        <v>670000</v>
      </c>
      <c r="T323" s="70">
        <f>ROUNDDOWN(R323*S323,-3)</f>
        <v>79060000</v>
      </c>
      <c r="U323" s="252">
        <v>118</v>
      </c>
      <c r="V323" s="252">
        <v>670000</v>
      </c>
      <c r="W323" s="70">
        <f>ROUNDDOWN(U323*V323,-3)</f>
        <v>79060000</v>
      </c>
      <c r="X323" s="252"/>
      <c r="Y323" s="249"/>
    </row>
    <row r="324" spans="1:25" ht="13.2" hidden="1" x14ac:dyDescent="0.25">
      <c r="A324" s="1" t="s">
        <v>298</v>
      </c>
      <c r="B324" s="71" t="s">
        <v>763</v>
      </c>
      <c r="C324" s="72" t="s">
        <v>299</v>
      </c>
      <c r="D324" s="71"/>
      <c r="E324" s="71"/>
      <c r="F324" s="73"/>
      <c r="G324" s="158">
        <f>SUM(G325:G334)</f>
        <v>58336000</v>
      </c>
      <c r="H324" s="192" t="s">
        <v>763</v>
      </c>
      <c r="I324" s="72" t="s">
        <v>299</v>
      </c>
      <c r="J324" s="71"/>
      <c r="K324" s="71"/>
      <c r="L324" s="73"/>
      <c r="M324" s="73">
        <f ca="1">SUM(M325:M334)</f>
        <v>58336000</v>
      </c>
      <c r="N324" s="73">
        <f ca="1">SUM(N325:N334)</f>
        <v>0</v>
      </c>
      <c r="O324" s="158"/>
      <c r="P324" s="249"/>
      <c r="Q324" s="249"/>
      <c r="R324" s="71"/>
      <c r="S324" s="73"/>
      <c r="T324" s="73"/>
      <c r="U324" s="252"/>
      <c r="V324" s="249"/>
      <c r="W324" s="249"/>
      <c r="X324" s="252"/>
      <c r="Y324" s="249"/>
    </row>
    <row r="325" spans="1:25" ht="13.2" hidden="1" x14ac:dyDescent="0.25">
      <c r="A325" s="1" t="s">
        <v>300</v>
      </c>
      <c r="B325" s="68"/>
      <c r="C325" s="69" t="s">
        <v>764</v>
      </c>
      <c r="D325" s="68">
        <v>12</v>
      </c>
      <c r="E325" s="68" t="s">
        <v>184</v>
      </c>
      <c r="F325" s="70">
        <v>2920000</v>
      </c>
      <c r="G325" s="157">
        <f t="shared" ref="G325:G334" si="178">ROUNDDOWN(D325*F325,-3)</f>
        <v>35040000</v>
      </c>
      <c r="H325" s="191"/>
      <c r="I325" s="69" t="s">
        <v>764</v>
      </c>
      <c r="J325" s="68" cm="1">
        <f t="array" aca="1" ref="J325" ca="1">INDIRECT($J$5&amp;ROW())</f>
        <v>12</v>
      </c>
      <c r="K325" s="68" t="s">
        <v>184</v>
      </c>
      <c r="L325" s="70" cm="1">
        <f t="array" aca="1" ref="L325" ca="1">INDIRECT($L$5&amp;ROW())</f>
        <v>2920000</v>
      </c>
      <c r="M325" s="70">
        <f t="shared" ref="M325:M334" ca="1" si="179">ROUNDDOWN(J325*L325,-3)</f>
        <v>35040000</v>
      </c>
      <c r="N325" s="70">
        <f t="shared" ref="N325:N334" ca="1" si="180">G325-M325</f>
        <v>0</v>
      </c>
      <c r="O325" s="245" t="str">
        <f t="shared" ref="O325:O334" ca="1" si="181">IF(AND(ISBLANK(H325),N325&lt;&gt;0),"Rev","")</f>
        <v/>
      </c>
      <c r="P325" s="249"/>
      <c r="Q325" s="249"/>
      <c r="R325" s="68">
        <v>12</v>
      </c>
      <c r="S325" s="70">
        <v>2920000</v>
      </c>
      <c r="T325" s="70">
        <f t="shared" ref="T325:T334" si="182">ROUNDDOWN(R325*S325,-3)</f>
        <v>35040000</v>
      </c>
      <c r="U325" s="252">
        <v>12</v>
      </c>
      <c r="V325" s="252">
        <v>2920000</v>
      </c>
      <c r="W325" s="70">
        <f t="shared" ref="W325:W334" si="183">ROUNDDOWN(U325*V325,-3)</f>
        <v>35040000</v>
      </c>
      <c r="X325" s="252"/>
      <c r="Y325" s="249"/>
    </row>
    <row r="326" spans="1:25" ht="13.2" hidden="1" x14ac:dyDescent="0.25">
      <c r="A326" s="1" t="s">
        <v>301</v>
      </c>
      <c r="B326" s="68"/>
      <c r="C326" s="69" t="s">
        <v>765</v>
      </c>
      <c r="D326" s="68">
        <v>12</v>
      </c>
      <c r="E326" s="68" t="s">
        <v>184</v>
      </c>
      <c r="F326" s="70">
        <v>324000</v>
      </c>
      <c r="G326" s="157">
        <f t="shared" si="178"/>
        <v>3888000</v>
      </c>
      <c r="H326" s="191"/>
      <c r="I326" s="69" t="s">
        <v>765</v>
      </c>
      <c r="J326" s="68" cm="1">
        <f t="array" aca="1" ref="J326" ca="1">INDIRECT($J$5&amp;ROW())</f>
        <v>12</v>
      </c>
      <c r="K326" s="68" t="s">
        <v>184</v>
      </c>
      <c r="L326" s="70" cm="1">
        <f t="array" aca="1" ref="L326" ca="1">INDIRECT($L$5&amp;ROW())</f>
        <v>324000</v>
      </c>
      <c r="M326" s="70">
        <f t="shared" ca="1" si="179"/>
        <v>3888000</v>
      </c>
      <c r="N326" s="70">
        <f t="shared" ca="1" si="180"/>
        <v>0</v>
      </c>
      <c r="O326" s="245" t="str">
        <f t="shared" ca="1" si="181"/>
        <v/>
      </c>
      <c r="P326" s="249"/>
      <c r="Q326" s="249"/>
      <c r="R326" s="68">
        <v>12</v>
      </c>
      <c r="S326" s="70">
        <v>324000</v>
      </c>
      <c r="T326" s="70">
        <f t="shared" si="182"/>
        <v>3888000</v>
      </c>
      <c r="U326" s="252">
        <v>12</v>
      </c>
      <c r="V326" s="252">
        <v>324000</v>
      </c>
      <c r="W326" s="70">
        <f t="shared" si="183"/>
        <v>3888000</v>
      </c>
      <c r="X326" s="252"/>
      <c r="Y326" s="249"/>
    </row>
    <row r="327" spans="1:25" ht="13.2" hidden="1" x14ac:dyDescent="0.25">
      <c r="A327" s="1" t="s">
        <v>302</v>
      </c>
      <c r="B327" s="68"/>
      <c r="C327" s="69" t="s">
        <v>766</v>
      </c>
      <c r="D327" s="68">
        <v>12</v>
      </c>
      <c r="E327" s="68" t="s">
        <v>184</v>
      </c>
      <c r="F327" s="70">
        <v>324000</v>
      </c>
      <c r="G327" s="157">
        <f t="shared" si="178"/>
        <v>3888000</v>
      </c>
      <c r="H327" s="191"/>
      <c r="I327" s="69" t="s">
        <v>766</v>
      </c>
      <c r="J327" s="68" cm="1">
        <f t="array" aca="1" ref="J327" ca="1">INDIRECT($J$5&amp;ROW())</f>
        <v>12</v>
      </c>
      <c r="K327" s="68" t="s">
        <v>184</v>
      </c>
      <c r="L327" s="70" cm="1">
        <f t="array" aca="1" ref="L327" ca="1">INDIRECT($L$5&amp;ROW())</f>
        <v>324000</v>
      </c>
      <c r="M327" s="70">
        <f t="shared" ca="1" si="179"/>
        <v>3888000</v>
      </c>
      <c r="N327" s="70">
        <f t="shared" ca="1" si="180"/>
        <v>0</v>
      </c>
      <c r="O327" s="245" t="str">
        <f t="shared" ca="1" si="181"/>
        <v/>
      </c>
      <c r="P327" s="249"/>
      <c r="Q327" s="249"/>
      <c r="R327" s="68">
        <v>12</v>
      </c>
      <c r="S327" s="70">
        <v>324000</v>
      </c>
      <c r="T327" s="70">
        <f t="shared" si="182"/>
        <v>3888000</v>
      </c>
      <c r="U327" s="252">
        <v>12</v>
      </c>
      <c r="V327" s="252">
        <v>324000</v>
      </c>
      <c r="W327" s="70">
        <f t="shared" si="183"/>
        <v>3888000</v>
      </c>
      <c r="X327" s="252"/>
      <c r="Y327" s="249"/>
    </row>
    <row r="328" spans="1:25" ht="13.2" hidden="1" x14ac:dyDescent="0.25">
      <c r="A328" s="1" t="s">
        <v>303</v>
      </c>
      <c r="B328" s="68"/>
      <c r="C328" s="69" t="s">
        <v>767</v>
      </c>
      <c r="D328" s="68">
        <v>12</v>
      </c>
      <c r="E328" s="68" t="s">
        <v>184</v>
      </c>
      <c r="F328" s="70">
        <v>680000</v>
      </c>
      <c r="G328" s="157">
        <f t="shared" si="178"/>
        <v>8160000</v>
      </c>
      <c r="H328" s="191"/>
      <c r="I328" s="69" t="s">
        <v>767</v>
      </c>
      <c r="J328" s="68" cm="1">
        <f t="array" aca="1" ref="J328" ca="1">INDIRECT($J$5&amp;ROW())</f>
        <v>12</v>
      </c>
      <c r="K328" s="68" t="s">
        <v>184</v>
      </c>
      <c r="L328" s="70" cm="1">
        <f t="array" aca="1" ref="L328" ca="1">INDIRECT($L$5&amp;ROW())</f>
        <v>680000</v>
      </c>
      <c r="M328" s="70">
        <f t="shared" ca="1" si="179"/>
        <v>8160000</v>
      </c>
      <c r="N328" s="70">
        <f t="shared" ca="1" si="180"/>
        <v>0</v>
      </c>
      <c r="O328" s="245" t="str">
        <f t="shared" ca="1" si="181"/>
        <v/>
      </c>
      <c r="P328" s="249"/>
      <c r="Q328" s="249"/>
      <c r="R328" s="68">
        <v>12</v>
      </c>
      <c r="S328" s="70">
        <v>680000</v>
      </c>
      <c r="T328" s="70">
        <f t="shared" si="182"/>
        <v>8160000</v>
      </c>
      <c r="U328" s="252">
        <v>12</v>
      </c>
      <c r="V328" s="252">
        <v>680000</v>
      </c>
      <c r="W328" s="70">
        <f t="shared" si="183"/>
        <v>8160000</v>
      </c>
      <c r="X328" s="252"/>
      <c r="Y328" s="249"/>
    </row>
    <row r="329" spans="1:25" ht="13.2" hidden="1" x14ac:dyDescent="0.25">
      <c r="A329" s="1" t="s">
        <v>304</v>
      </c>
      <c r="B329" s="68"/>
      <c r="C329" s="69" t="s">
        <v>768</v>
      </c>
      <c r="D329" s="68">
        <v>12</v>
      </c>
      <c r="E329" s="68" t="s">
        <v>184</v>
      </c>
      <c r="F329" s="70">
        <v>200000</v>
      </c>
      <c r="G329" s="157">
        <f t="shared" si="178"/>
        <v>2400000</v>
      </c>
      <c r="H329" s="191"/>
      <c r="I329" s="69" t="s">
        <v>768</v>
      </c>
      <c r="J329" s="68" cm="1">
        <f t="array" aca="1" ref="J329" ca="1">INDIRECT($J$5&amp;ROW())</f>
        <v>12</v>
      </c>
      <c r="K329" s="68" t="s">
        <v>184</v>
      </c>
      <c r="L329" s="70" cm="1">
        <f t="array" aca="1" ref="L329" ca="1">INDIRECT($L$5&amp;ROW())</f>
        <v>200000</v>
      </c>
      <c r="M329" s="70">
        <f t="shared" ca="1" si="179"/>
        <v>2400000</v>
      </c>
      <c r="N329" s="70">
        <f t="shared" ca="1" si="180"/>
        <v>0</v>
      </c>
      <c r="O329" s="245" t="str">
        <f t="shared" ca="1" si="181"/>
        <v/>
      </c>
      <c r="P329" s="249"/>
      <c r="Q329" s="249"/>
      <c r="R329" s="68">
        <v>12</v>
      </c>
      <c r="S329" s="70">
        <v>200000</v>
      </c>
      <c r="T329" s="70">
        <f t="shared" si="182"/>
        <v>2400000</v>
      </c>
      <c r="U329" s="252">
        <v>12</v>
      </c>
      <c r="V329" s="252">
        <v>200000</v>
      </c>
      <c r="W329" s="70">
        <f t="shared" si="183"/>
        <v>2400000</v>
      </c>
      <c r="X329" s="252"/>
      <c r="Y329" s="249"/>
    </row>
    <row r="330" spans="1:25" ht="13.2" hidden="1" x14ac:dyDescent="0.25">
      <c r="A330" s="1" t="s">
        <v>305</v>
      </c>
      <c r="B330" s="68"/>
      <c r="C330" s="69" t="s">
        <v>769</v>
      </c>
      <c r="D330" s="68">
        <v>12</v>
      </c>
      <c r="E330" s="68" t="s">
        <v>184</v>
      </c>
      <c r="F330" s="70">
        <v>80000</v>
      </c>
      <c r="G330" s="157">
        <f t="shared" si="178"/>
        <v>960000</v>
      </c>
      <c r="H330" s="191"/>
      <c r="I330" s="69" t="s">
        <v>769</v>
      </c>
      <c r="J330" s="68" cm="1">
        <f t="array" aca="1" ref="J330" ca="1">INDIRECT($J$5&amp;ROW())</f>
        <v>12</v>
      </c>
      <c r="K330" s="68" t="s">
        <v>184</v>
      </c>
      <c r="L330" s="70" cm="1">
        <f t="array" aca="1" ref="L330" ca="1">INDIRECT($L$5&amp;ROW())</f>
        <v>80000</v>
      </c>
      <c r="M330" s="70">
        <f t="shared" ca="1" si="179"/>
        <v>960000</v>
      </c>
      <c r="N330" s="70">
        <f t="shared" ca="1" si="180"/>
        <v>0</v>
      </c>
      <c r="O330" s="245" t="str">
        <f t="shared" ca="1" si="181"/>
        <v/>
      </c>
      <c r="P330" s="249"/>
      <c r="Q330" s="249"/>
      <c r="R330" s="68">
        <v>12</v>
      </c>
      <c r="S330" s="70">
        <v>80000</v>
      </c>
      <c r="T330" s="70">
        <f t="shared" si="182"/>
        <v>960000</v>
      </c>
      <c r="U330" s="252">
        <v>12</v>
      </c>
      <c r="V330" s="252">
        <v>80000</v>
      </c>
      <c r="W330" s="70">
        <f t="shared" si="183"/>
        <v>960000</v>
      </c>
      <c r="X330" s="252"/>
      <c r="Y330" s="249"/>
    </row>
    <row r="331" spans="1:25" ht="13.2" hidden="1" x14ac:dyDescent="0.25">
      <c r="A331" s="1" t="s">
        <v>306</v>
      </c>
      <c r="B331" s="68"/>
      <c r="C331" s="69" t="s">
        <v>770</v>
      </c>
      <c r="D331" s="68">
        <v>12</v>
      </c>
      <c r="E331" s="68" t="s">
        <v>184</v>
      </c>
      <c r="F331" s="70">
        <v>200000</v>
      </c>
      <c r="G331" s="157">
        <f t="shared" si="178"/>
        <v>2400000</v>
      </c>
      <c r="H331" s="191"/>
      <c r="I331" s="69" t="s">
        <v>770</v>
      </c>
      <c r="J331" s="68" cm="1">
        <f t="array" aca="1" ref="J331" ca="1">INDIRECT($J$5&amp;ROW())</f>
        <v>12</v>
      </c>
      <c r="K331" s="68" t="s">
        <v>184</v>
      </c>
      <c r="L331" s="70" cm="1">
        <f t="array" aca="1" ref="L331" ca="1">INDIRECT($L$5&amp;ROW())</f>
        <v>200000</v>
      </c>
      <c r="M331" s="70">
        <f t="shared" ca="1" si="179"/>
        <v>2400000</v>
      </c>
      <c r="N331" s="70">
        <f t="shared" ca="1" si="180"/>
        <v>0</v>
      </c>
      <c r="O331" s="245" t="str">
        <f t="shared" ca="1" si="181"/>
        <v/>
      </c>
      <c r="P331" s="249"/>
      <c r="Q331" s="249"/>
      <c r="R331" s="68">
        <v>12</v>
      </c>
      <c r="S331" s="70">
        <v>200000</v>
      </c>
      <c r="T331" s="70">
        <f t="shared" si="182"/>
        <v>2400000</v>
      </c>
      <c r="U331" s="252">
        <v>12</v>
      </c>
      <c r="V331" s="252">
        <v>200000</v>
      </c>
      <c r="W331" s="70">
        <f t="shared" si="183"/>
        <v>2400000</v>
      </c>
      <c r="X331" s="252"/>
      <c r="Y331" s="249"/>
    </row>
    <row r="332" spans="1:25" ht="13.2" hidden="1" x14ac:dyDescent="0.25">
      <c r="A332" s="1" t="s">
        <v>307</v>
      </c>
      <c r="B332" s="68"/>
      <c r="C332" s="69" t="s">
        <v>771</v>
      </c>
      <c r="D332" s="68">
        <v>1</v>
      </c>
      <c r="E332" s="68" t="s">
        <v>26</v>
      </c>
      <c r="F332" s="70">
        <v>400000</v>
      </c>
      <c r="G332" s="157">
        <f t="shared" si="178"/>
        <v>400000</v>
      </c>
      <c r="H332" s="191"/>
      <c r="I332" s="69" t="s">
        <v>771</v>
      </c>
      <c r="J332" s="68" cm="1">
        <f t="array" aca="1" ref="J332" ca="1">INDIRECT($J$5&amp;ROW())</f>
        <v>1</v>
      </c>
      <c r="K332" s="68" t="s">
        <v>26</v>
      </c>
      <c r="L332" s="70" cm="1">
        <f t="array" aca="1" ref="L332" ca="1">INDIRECT($L$5&amp;ROW())</f>
        <v>400000</v>
      </c>
      <c r="M332" s="70">
        <f t="shared" ca="1" si="179"/>
        <v>400000</v>
      </c>
      <c r="N332" s="70">
        <f t="shared" ca="1" si="180"/>
        <v>0</v>
      </c>
      <c r="O332" s="245" t="str">
        <f t="shared" ca="1" si="181"/>
        <v/>
      </c>
      <c r="P332" s="249"/>
      <c r="Q332" s="249"/>
      <c r="R332" s="68">
        <v>1</v>
      </c>
      <c r="S332" s="70">
        <v>400000</v>
      </c>
      <c r="T332" s="70">
        <f t="shared" si="182"/>
        <v>400000</v>
      </c>
      <c r="U332" s="252">
        <v>1</v>
      </c>
      <c r="V332" s="252">
        <v>400000</v>
      </c>
      <c r="W332" s="70">
        <f t="shared" si="183"/>
        <v>400000</v>
      </c>
      <c r="X332" s="252"/>
      <c r="Y332" s="249"/>
    </row>
    <row r="333" spans="1:25" ht="13.2" hidden="1" x14ac:dyDescent="0.25">
      <c r="A333" s="1" t="s">
        <v>308</v>
      </c>
      <c r="B333" s="68"/>
      <c r="C333" s="69" t="s">
        <v>772</v>
      </c>
      <c r="D333" s="68">
        <v>1</v>
      </c>
      <c r="E333" s="68" t="s">
        <v>26</v>
      </c>
      <c r="F333" s="70">
        <v>300000</v>
      </c>
      <c r="G333" s="157">
        <f t="shared" si="178"/>
        <v>300000</v>
      </c>
      <c r="H333" s="191"/>
      <c r="I333" s="69" t="s">
        <v>772</v>
      </c>
      <c r="J333" s="68" cm="1">
        <f t="array" aca="1" ref="J333" ca="1">INDIRECT($J$5&amp;ROW())</f>
        <v>1</v>
      </c>
      <c r="K333" s="68" t="s">
        <v>26</v>
      </c>
      <c r="L333" s="70" cm="1">
        <f t="array" aca="1" ref="L333" ca="1">INDIRECT($L$5&amp;ROW())</f>
        <v>300000</v>
      </c>
      <c r="M333" s="70">
        <f t="shared" ca="1" si="179"/>
        <v>300000</v>
      </c>
      <c r="N333" s="70">
        <f t="shared" ca="1" si="180"/>
        <v>0</v>
      </c>
      <c r="O333" s="245" t="str">
        <f t="shared" ca="1" si="181"/>
        <v/>
      </c>
      <c r="P333" s="249"/>
      <c r="Q333" s="249"/>
      <c r="R333" s="68">
        <v>1</v>
      </c>
      <c r="S333" s="70">
        <v>300000</v>
      </c>
      <c r="T333" s="70">
        <f t="shared" si="182"/>
        <v>300000</v>
      </c>
      <c r="U333" s="252">
        <v>1</v>
      </c>
      <c r="V333" s="252">
        <v>300000</v>
      </c>
      <c r="W333" s="70">
        <f t="shared" si="183"/>
        <v>300000</v>
      </c>
      <c r="X333" s="252"/>
      <c r="Y333" s="249"/>
    </row>
    <row r="334" spans="1:25" ht="13.2" hidden="1" x14ac:dyDescent="0.25">
      <c r="A334" s="1" t="s">
        <v>309</v>
      </c>
      <c r="B334" s="68"/>
      <c r="C334" s="69" t="s">
        <v>773</v>
      </c>
      <c r="D334" s="68">
        <v>3</v>
      </c>
      <c r="E334" s="68" t="s">
        <v>26</v>
      </c>
      <c r="F334" s="70">
        <v>300000</v>
      </c>
      <c r="G334" s="157">
        <f t="shared" si="178"/>
        <v>900000</v>
      </c>
      <c r="H334" s="191"/>
      <c r="I334" s="69" t="s">
        <v>773</v>
      </c>
      <c r="J334" s="68" cm="1">
        <f t="array" aca="1" ref="J334" ca="1">INDIRECT($J$5&amp;ROW())</f>
        <v>3</v>
      </c>
      <c r="K334" s="68" t="s">
        <v>26</v>
      </c>
      <c r="L334" s="70" cm="1">
        <f t="array" aca="1" ref="L334" ca="1">INDIRECT($L$5&amp;ROW())</f>
        <v>300000</v>
      </c>
      <c r="M334" s="70">
        <f t="shared" ca="1" si="179"/>
        <v>900000</v>
      </c>
      <c r="N334" s="70">
        <f t="shared" ca="1" si="180"/>
        <v>0</v>
      </c>
      <c r="O334" s="245" t="str">
        <f t="shared" ca="1" si="181"/>
        <v/>
      </c>
      <c r="P334" s="249"/>
      <c r="Q334" s="249"/>
      <c r="R334" s="68">
        <v>3</v>
      </c>
      <c r="S334" s="70">
        <v>300000</v>
      </c>
      <c r="T334" s="70">
        <f t="shared" si="182"/>
        <v>900000</v>
      </c>
      <c r="U334" s="252">
        <v>3</v>
      </c>
      <c r="V334" s="252">
        <v>300000</v>
      </c>
      <c r="W334" s="70">
        <f t="shared" si="183"/>
        <v>900000</v>
      </c>
      <c r="X334" s="252"/>
      <c r="Y334" s="249"/>
    </row>
    <row r="335" spans="1:25" ht="13.2" hidden="1" x14ac:dyDescent="0.25">
      <c r="A335" s="1" t="s">
        <v>310</v>
      </c>
      <c r="B335" s="92" t="s">
        <v>311</v>
      </c>
      <c r="C335" s="93" t="s">
        <v>774</v>
      </c>
      <c r="D335" s="92">
        <v>3</v>
      </c>
      <c r="E335" s="92" t="s">
        <v>775</v>
      </c>
      <c r="F335" s="94"/>
      <c r="G335" s="165">
        <f t="shared" ref="G335:G338" si="184">G336</f>
        <v>200000000</v>
      </c>
      <c r="H335" s="199" t="s">
        <v>311</v>
      </c>
      <c r="I335" s="93" t="s">
        <v>774</v>
      </c>
      <c r="J335" s="92">
        <v>3</v>
      </c>
      <c r="K335" s="92" t="s">
        <v>775</v>
      </c>
      <c r="L335" s="94"/>
      <c r="M335" s="94">
        <f t="shared" ref="M335:M338" ca="1" si="185">M336</f>
        <v>200000000</v>
      </c>
      <c r="N335" s="94">
        <f t="shared" ref="N335:N338" ca="1" si="186">N336</f>
        <v>0</v>
      </c>
      <c r="O335" s="165"/>
      <c r="P335" s="249"/>
      <c r="Q335" s="249"/>
      <c r="R335" s="92">
        <v>3</v>
      </c>
      <c r="S335" s="94"/>
      <c r="T335" s="94"/>
      <c r="U335" s="252"/>
      <c r="V335" s="249"/>
      <c r="W335" s="249"/>
      <c r="X335" s="252"/>
      <c r="Y335" s="249"/>
    </row>
    <row r="336" spans="1:25" ht="13.2" hidden="1" x14ac:dyDescent="0.25">
      <c r="A336" s="1" t="s">
        <v>312</v>
      </c>
      <c r="B336" s="95" t="s">
        <v>313</v>
      </c>
      <c r="C336" s="96" t="s">
        <v>314</v>
      </c>
      <c r="D336" s="95">
        <v>2</v>
      </c>
      <c r="E336" s="95" t="s">
        <v>111</v>
      </c>
      <c r="F336" s="97"/>
      <c r="G336" s="166">
        <f t="shared" si="184"/>
        <v>200000000</v>
      </c>
      <c r="H336" s="200" t="s">
        <v>313</v>
      </c>
      <c r="I336" s="96" t="s">
        <v>314</v>
      </c>
      <c r="J336" s="95">
        <v>2</v>
      </c>
      <c r="K336" s="95" t="s">
        <v>111</v>
      </c>
      <c r="L336" s="97"/>
      <c r="M336" s="97">
        <f t="shared" ca="1" si="185"/>
        <v>200000000</v>
      </c>
      <c r="N336" s="97">
        <f t="shared" ca="1" si="186"/>
        <v>0</v>
      </c>
      <c r="O336" s="166"/>
      <c r="P336" s="249"/>
      <c r="Q336" s="249"/>
      <c r="R336" s="95">
        <v>2</v>
      </c>
      <c r="S336" s="97"/>
      <c r="T336" s="97"/>
      <c r="U336" s="252"/>
      <c r="V336" s="249"/>
      <c r="W336" s="249"/>
      <c r="X336" s="252"/>
      <c r="Y336" s="249"/>
    </row>
    <row r="337" spans="1:25" ht="26.4" hidden="1" x14ac:dyDescent="0.25">
      <c r="A337" s="1" t="s">
        <v>776</v>
      </c>
      <c r="B337" s="80" t="s">
        <v>777</v>
      </c>
      <c r="C337" s="81" t="s">
        <v>778</v>
      </c>
      <c r="D337" s="80"/>
      <c r="E337" s="80" t="s">
        <v>554</v>
      </c>
      <c r="F337" s="82"/>
      <c r="G337" s="161">
        <f t="shared" si="184"/>
        <v>200000000</v>
      </c>
      <c r="H337" s="195" t="s">
        <v>777</v>
      </c>
      <c r="I337" s="81" t="s">
        <v>778</v>
      </c>
      <c r="J337" s="80"/>
      <c r="K337" s="80" t="s">
        <v>554</v>
      </c>
      <c r="L337" s="82"/>
      <c r="M337" s="82">
        <f t="shared" ca="1" si="185"/>
        <v>200000000</v>
      </c>
      <c r="N337" s="82">
        <f t="shared" ca="1" si="186"/>
        <v>0</v>
      </c>
      <c r="O337" s="161"/>
      <c r="P337" s="249"/>
      <c r="Q337" s="249"/>
      <c r="R337" s="80"/>
      <c r="S337" s="82"/>
      <c r="T337" s="82"/>
      <c r="U337" s="252"/>
      <c r="V337" s="249"/>
      <c r="W337" s="249"/>
      <c r="X337" s="252"/>
      <c r="Y337" s="249"/>
    </row>
    <row r="338" spans="1:25" ht="26.4" hidden="1" x14ac:dyDescent="0.25">
      <c r="A338" s="1" t="s">
        <v>779</v>
      </c>
      <c r="B338" s="74" t="s">
        <v>21</v>
      </c>
      <c r="C338" s="75" t="s">
        <v>778</v>
      </c>
      <c r="D338" s="74"/>
      <c r="E338" s="74"/>
      <c r="F338" s="76"/>
      <c r="G338" s="159">
        <f t="shared" si="184"/>
        <v>200000000</v>
      </c>
      <c r="H338" s="193" t="s">
        <v>21</v>
      </c>
      <c r="I338" s="75" t="s">
        <v>778</v>
      </c>
      <c r="J338" s="74"/>
      <c r="K338" s="74"/>
      <c r="L338" s="76"/>
      <c r="M338" s="76">
        <f t="shared" ca="1" si="185"/>
        <v>200000000</v>
      </c>
      <c r="N338" s="76">
        <f t="shared" ca="1" si="186"/>
        <v>0</v>
      </c>
      <c r="O338" s="159"/>
      <c r="P338" s="249" t="s">
        <v>505</v>
      </c>
      <c r="Q338" s="249" t="s">
        <v>506</v>
      </c>
      <c r="R338" s="74"/>
      <c r="S338" s="76"/>
      <c r="T338" s="76"/>
      <c r="U338" s="252"/>
      <c r="V338" s="249"/>
      <c r="W338" s="249"/>
      <c r="X338" s="252"/>
      <c r="Y338" s="249"/>
    </row>
    <row r="339" spans="1:25" ht="13.2" hidden="1" x14ac:dyDescent="0.25">
      <c r="A339" s="1" t="s">
        <v>780</v>
      </c>
      <c r="B339" s="71" t="s">
        <v>608</v>
      </c>
      <c r="C339" s="72" t="s">
        <v>118</v>
      </c>
      <c r="D339" s="71"/>
      <c r="E339" s="71"/>
      <c r="F339" s="73"/>
      <c r="G339" s="158">
        <f>G340</f>
        <v>200000000</v>
      </c>
      <c r="H339" s="192" t="s">
        <v>608</v>
      </c>
      <c r="I339" s="72" t="s">
        <v>118</v>
      </c>
      <c r="J339" s="71"/>
      <c r="K339" s="71"/>
      <c r="L339" s="73"/>
      <c r="M339" s="73">
        <f ca="1">M340</f>
        <v>200000000</v>
      </c>
      <c r="N339" s="73">
        <f ca="1">N340</f>
        <v>0</v>
      </c>
      <c r="O339" s="158"/>
      <c r="P339" s="249"/>
      <c r="Q339" s="249"/>
      <c r="R339" s="71"/>
      <c r="S339" s="73"/>
      <c r="T339" s="73"/>
      <c r="U339" s="252"/>
      <c r="V339" s="249"/>
      <c r="W339" s="249"/>
      <c r="X339" s="252"/>
      <c r="Y339" s="249"/>
    </row>
    <row r="340" spans="1:25" ht="13.2" hidden="1" x14ac:dyDescent="0.25">
      <c r="A340" s="1" t="s">
        <v>781</v>
      </c>
      <c r="B340" s="68"/>
      <c r="C340" s="69" t="s">
        <v>782</v>
      </c>
      <c r="D340" s="68">
        <v>1</v>
      </c>
      <c r="E340" s="68" t="s">
        <v>120</v>
      </c>
      <c r="F340" s="70">
        <v>200000000</v>
      </c>
      <c r="G340" s="157">
        <f>ROUNDDOWN(D340*F340,-3)</f>
        <v>200000000</v>
      </c>
      <c r="H340" s="191"/>
      <c r="I340" s="69" t="s">
        <v>782</v>
      </c>
      <c r="J340" s="68" cm="1">
        <f t="array" aca="1" ref="J340" ca="1">INDIRECT($J$5&amp;ROW())</f>
        <v>1</v>
      </c>
      <c r="K340" s="68" t="s">
        <v>120</v>
      </c>
      <c r="L340" s="70" cm="1">
        <f t="array" aca="1" ref="L340" ca="1">INDIRECT($L$5&amp;ROW())</f>
        <v>200000000</v>
      </c>
      <c r="M340" s="70">
        <f ca="1">ROUNDDOWN(J340*L340,-3)</f>
        <v>200000000</v>
      </c>
      <c r="N340" s="70">
        <f ca="1">G340-M340</f>
        <v>0</v>
      </c>
      <c r="O340" s="245" t="str">
        <f ca="1">IF(AND(ISBLANK(H340),N340&lt;&gt;0),"Rev","")</f>
        <v/>
      </c>
      <c r="P340" s="249"/>
      <c r="Q340" s="249"/>
      <c r="R340" s="68">
        <v>1</v>
      </c>
      <c r="S340" s="70">
        <v>200000000</v>
      </c>
      <c r="T340" s="70">
        <f>ROUNDDOWN(R340*S340,-3)</f>
        <v>200000000</v>
      </c>
      <c r="U340" s="252">
        <v>1</v>
      </c>
      <c r="V340" s="252">
        <v>200000000</v>
      </c>
      <c r="W340" s="70">
        <f>ROUNDDOWN(U340*V340,-3)</f>
        <v>200000000</v>
      </c>
      <c r="X340" s="252"/>
      <c r="Y340" s="249"/>
    </row>
    <row r="341" spans="1:25" ht="13.2" hidden="1" customHeight="1" x14ac:dyDescent="0.25">
      <c r="A341" s="1" t="s">
        <v>315</v>
      </c>
      <c r="B341" s="129" t="s">
        <v>316</v>
      </c>
      <c r="C341" s="130" t="s">
        <v>783</v>
      </c>
      <c r="D341" s="129">
        <v>7</v>
      </c>
      <c r="E341" s="298" t="s">
        <v>784</v>
      </c>
      <c r="F341" s="299"/>
      <c r="G341" s="177">
        <f>SUM(G342,G413,G461)</f>
        <v>2633607000</v>
      </c>
      <c r="H341" s="211" t="s">
        <v>316</v>
      </c>
      <c r="I341" s="130" t="s">
        <v>783</v>
      </c>
      <c r="J341" s="129">
        <v>7</v>
      </c>
      <c r="K341" s="239" t="s">
        <v>784</v>
      </c>
      <c r="L341" s="240"/>
      <c r="M341" s="131">
        <f ca="1">SUM(M342,M413,M461)</f>
        <v>2799028000</v>
      </c>
      <c r="N341" s="131">
        <f ca="1">SUM(N342,N413,N461)</f>
        <v>-165421000</v>
      </c>
      <c r="O341" s="177"/>
      <c r="P341" s="249"/>
      <c r="Q341" s="249"/>
      <c r="R341" s="129">
        <v>7</v>
      </c>
      <c r="S341" s="255"/>
      <c r="T341" s="255"/>
      <c r="U341" s="252"/>
      <c r="V341" s="249"/>
      <c r="W341" s="249"/>
      <c r="X341" s="252"/>
      <c r="Y341" s="249"/>
    </row>
    <row r="342" spans="1:25" ht="13.2" hidden="1" x14ac:dyDescent="0.25">
      <c r="A342" s="1" t="s">
        <v>318</v>
      </c>
      <c r="B342" s="95" t="s">
        <v>319</v>
      </c>
      <c r="C342" s="96" t="s">
        <v>320</v>
      </c>
      <c r="D342" s="95">
        <v>2</v>
      </c>
      <c r="E342" s="95" t="s">
        <v>317</v>
      </c>
      <c r="F342" s="97"/>
      <c r="G342" s="166">
        <f>G343</f>
        <v>1331072000</v>
      </c>
      <c r="H342" s="200" t="s">
        <v>319</v>
      </c>
      <c r="I342" s="96" t="s">
        <v>320</v>
      </c>
      <c r="J342" s="95">
        <v>2</v>
      </c>
      <c r="K342" s="95" t="s">
        <v>317</v>
      </c>
      <c r="L342" s="97"/>
      <c r="M342" s="97">
        <f ca="1">M343</f>
        <v>1331072000</v>
      </c>
      <c r="N342" s="97">
        <f ca="1">N343</f>
        <v>0</v>
      </c>
      <c r="O342" s="166"/>
      <c r="P342" s="249"/>
      <c r="Q342" s="249"/>
      <c r="R342" s="95">
        <v>2</v>
      </c>
      <c r="S342" s="97"/>
      <c r="T342" s="97"/>
      <c r="U342" s="252"/>
      <c r="V342" s="249"/>
      <c r="W342" s="249"/>
      <c r="X342" s="252"/>
      <c r="Y342" s="249"/>
    </row>
    <row r="343" spans="1:25" ht="26.4" hidden="1" x14ac:dyDescent="0.25">
      <c r="A343" s="1" t="s">
        <v>321</v>
      </c>
      <c r="B343" s="80" t="s">
        <v>606</v>
      </c>
      <c r="C343" s="81" t="s">
        <v>322</v>
      </c>
      <c r="D343" s="80"/>
      <c r="E343" s="80" t="s">
        <v>554</v>
      </c>
      <c r="F343" s="82"/>
      <c r="G343" s="161">
        <f>SUM(G344,G355,G368,G381,G389,G397)</f>
        <v>1331072000</v>
      </c>
      <c r="H343" s="195" t="s">
        <v>606</v>
      </c>
      <c r="I343" s="81" t="s">
        <v>322</v>
      </c>
      <c r="J343" s="80"/>
      <c r="K343" s="80" t="s">
        <v>554</v>
      </c>
      <c r="L343" s="82"/>
      <c r="M343" s="82">
        <f ca="1">SUM(M344,M355,M368,M381,M389,M397)</f>
        <v>1331072000</v>
      </c>
      <c r="N343" s="82">
        <f ca="1">SUM(N344,N355,N368,N381,N389,N397)</f>
        <v>0</v>
      </c>
      <c r="O343" s="161"/>
      <c r="P343" s="249"/>
      <c r="Q343" s="249"/>
      <c r="R343" s="80"/>
      <c r="S343" s="82"/>
      <c r="T343" s="82"/>
      <c r="U343" s="252"/>
      <c r="V343" s="249"/>
      <c r="W343" s="249"/>
      <c r="X343" s="252"/>
      <c r="Y343" s="249"/>
    </row>
    <row r="344" spans="1:25" ht="13.2" hidden="1" x14ac:dyDescent="0.25">
      <c r="A344" s="1" t="s">
        <v>323</v>
      </c>
      <c r="B344" s="83" t="s">
        <v>21</v>
      </c>
      <c r="C344" s="84" t="s">
        <v>785</v>
      </c>
      <c r="D344" s="83"/>
      <c r="E344" s="83"/>
      <c r="F344" s="85"/>
      <c r="G344" s="162">
        <f>SUM(G345,G351,G353)</f>
        <v>189750000</v>
      </c>
      <c r="H344" s="196" t="s">
        <v>21</v>
      </c>
      <c r="I344" s="84" t="s">
        <v>785</v>
      </c>
      <c r="J344" s="83"/>
      <c r="K344" s="83"/>
      <c r="L344" s="85"/>
      <c r="M344" s="85">
        <f ca="1">SUM(M345,M351,M353)</f>
        <v>189750000</v>
      </c>
      <c r="N344" s="85">
        <f ca="1">SUM(N345,N351,N353)</f>
        <v>0</v>
      </c>
      <c r="O344" s="162"/>
      <c r="P344" s="249" t="s">
        <v>507</v>
      </c>
      <c r="Q344" s="249" t="s">
        <v>508</v>
      </c>
      <c r="R344" s="83"/>
      <c r="S344" s="85"/>
      <c r="T344" s="85"/>
      <c r="U344" s="252"/>
      <c r="V344" s="249"/>
      <c r="W344" s="249"/>
      <c r="X344" s="252"/>
      <c r="Y344" s="249"/>
    </row>
    <row r="345" spans="1:25" ht="13.2" hidden="1" x14ac:dyDescent="0.25">
      <c r="A345" s="1" t="s">
        <v>324</v>
      </c>
      <c r="B345" s="71" t="s">
        <v>523</v>
      </c>
      <c r="C345" s="72" t="s">
        <v>24</v>
      </c>
      <c r="D345" s="71"/>
      <c r="E345" s="71"/>
      <c r="F345" s="73"/>
      <c r="G345" s="158">
        <f>SUM(G346:G350)</f>
        <v>58750000</v>
      </c>
      <c r="H345" s="192" t="s">
        <v>523</v>
      </c>
      <c r="I345" s="72" t="s">
        <v>24</v>
      </c>
      <c r="J345" s="71"/>
      <c r="K345" s="71"/>
      <c r="L345" s="73"/>
      <c r="M345" s="73">
        <f ca="1">SUM(M346:M350)</f>
        <v>58750000</v>
      </c>
      <c r="N345" s="73">
        <f ca="1">SUM(N346:N350)</f>
        <v>0</v>
      </c>
      <c r="O345" s="158"/>
      <c r="P345" s="249"/>
      <c r="Q345" s="249"/>
      <c r="R345" s="71"/>
      <c r="S345" s="73"/>
      <c r="T345" s="73"/>
      <c r="U345" s="252"/>
      <c r="V345" s="249"/>
      <c r="W345" s="249"/>
      <c r="X345" s="252"/>
      <c r="Y345" s="249"/>
    </row>
    <row r="346" spans="1:25" ht="13.2" x14ac:dyDescent="0.25">
      <c r="A346" s="1" t="s">
        <v>325</v>
      </c>
      <c r="B346" s="68"/>
      <c r="C346" s="69" t="s">
        <v>555</v>
      </c>
      <c r="D346" s="68">
        <v>230</v>
      </c>
      <c r="E346" s="68" t="s">
        <v>26</v>
      </c>
      <c r="F346" s="70">
        <v>75000</v>
      </c>
      <c r="G346" s="157">
        <f t="shared" ref="G346:G350" si="187">ROUNDDOWN(D346*F346,-3)</f>
        <v>17250000</v>
      </c>
      <c r="H346" s="191"/>
      <c r="I346" s="69" t="s">
        <v>555</v>
      </c>
      <c r="J346" s="259" cm="1">
        <f t="array" aca="1" ref="J346" ca="1">INDIRECT($J$5&amp;ROW())</f>
        <v>230</v>
      </c>
      <c r="K346" s="68" t="s">
        <v>26</v>
      </c>
      <c r="L346" s="70" cm="1">
        <f t="array" aca="1" ref="L346" ca="1">INDIRECT($L$5&amp;ROW())</f>
        <v>75000</v>
      </c>
      <c r="M346" s="70">
        <f t="shared" ref="M346:M350" ca="1" si="188">ROUNDDOWN(J346*L346,-3)</f>
        <v>17250000</v>
      </c>
      <c r="N346" s="70">
        <f t="shared" ref="N346:N350" ca="1" si="189">G346-M346</f>
        <v>0</v>
      </c>
      <c r="O346" s="245" t="str">
        <f t="shared" ref="O346:O350" ca="1" si="190">IF(AND(ISBLANK(H346),N346&lt;&gt;0),"Rev","")</f>
        <v/>
      </c>
      <c r="P346" s="249"/>
      <c r="Q346" s="249"/>
      <c r="R346" s="68">
        <v>230</v>
      </c>
      <c r="S346" s="70">
        <v>75000</v>
      </c>
      <c r="T346" s="70">
        <f t="shared" ref="T346:T350" si="191">ROUNDDOWN(R346*S346,-3)</f>
        <v>17250000</v>
      </c>
      <c r="U346" s="252">
        <v>200</v>
      </c>
      <c r="V346" s="252">
        <v>75000</v>
      </c>
      <c r="W346" s="70">
        <f t="shared" ref="W346:W350" si="192">ROUNDDOWN(U346*V346,-3)</f>
        <v>15000000</v>
      </c>
      <c r="X346" s="252"/>
      <c r="Y346" s="249"/>
    </row>
    <row r="347" spans="1:25" ht="13.2" x14ac:dyDescent="0.25">
      <c r="A347" s="1" t="s">
        <v>786</v>
      </c>
      <c r="B347" s="68"/>
      <c r="C347" s="69" t="s">
        <v>556</v>
      </c>
      <c r="D347" s="68">
        <v>8</v>
      </c>
      <c r="E347" s="68" t="s">
        <v>120</v>
      </c>
      <c r="F347" s="70">
        <v>1500000</v>
      </c>
      <c r="G347" s="157">
        <f t="shared" si="187"/>
        <v>12000000</v>
      </c>
      <c r="H347" s="191"/>
      <c r="I347" s="69" t="s">
        <v>556</v>
      </c>
      <c r="J347" s="259" cm="1">
        <f t="array" aca="1" ref="J347" ca="1">INDIRECT($J$5&amp;ROW())</f>
        <v>8</v>
      </c>
      <c r="K347" s="68" t="s">
        <v>120</v>
      </c>
      <c r="L347" s="70" cm="1">
        <f t="array" aca="1" ref="L347" ca="1">INDIRECT($L$5&amp;ROW())</f>
        <v>1500000</v>
      </c>
      <c r="M347" s="70">
        <f t="shared" ca="1" si="188"/>
        <v>12000000</v>
      </c>
      <c r="N347" s="70">
        <f t="shared" ca="1" si="189"/>
        <v>0</v>
      </c>
      <c r="O347" s="245" t="str">
        <f t="shared" ca="1" si="190"/>
        <v/>
      </c>
      <c r="P347" s="249"/>
      <c r="Q347" s="249"/>
      <c r="R347" s="68">
        <v>8</v>
      </c>
      <c r="S347" s="70">
        <v>1500000</v>
      </c>
      <c r="T347" s="70">
        <f t="shared" si="191"/>
        <v>12000000</v>
      </c>
      <c r="U347" s="252">
        <v>6</v>
      </c>
      <c r="V347" s="252">
        <v>1500000</v>
      </c>
      <c r="W347" s="70">
        <f t="shared" si="192"/>
        <v>9000000</v>
      </c>
      <c r="X347" s="252"/>
      <c r="Y347" s="249"/>
    </row>
    <row r="348" spans="1:25" ht="13.2" x14ac:dyDescent="0.25">
      <c r="A348" s="1" t="s">
        <v>787</v>
      </c>
      <c r="B348" s="68"/>
      <c r="C348" s="69" t="s">
        <v>557</v>
      </c>
      <c r="D348" s="68">
        <v>8</v>
      </c>
      <c r="E348" s="68" t="s">
        <v>120</v>
      </c>
      <c r="F348" s="70">
        <v>1500000</v>
      </c>
      <c r="G348" s="157">
        <f t="shared" si="187"/>
        <v>12000000</v>
      </c>
      <c r="H348" s="191"/>
      <c r="I348" s="69" t="s">
        <v>557</v>
      </c>
      <c r="J348" s="259" cm="1">
        <f t="array" aca="1" ref="J348" ca="1">INDIRECT($J$5&amp;ROW())</f>
        <v>8</v>
      </c>
      <c r="K348" s="68" t="s">
        <v>120</v>
      </c>
      <c r="L348" s="70" cm="1">
        <f t="array" aca="1" ref="L348" ca="1">INDIRECT($L$5&amp;ROW())</f>
        <v>1500000</v>
      </c>
      <c r="M348" s="70">
        <f t="shared" ca="1" si="188"/>
        <v>12000000</v>
      </c>
      <c r="N348" s="70">
        <f t="shared" ca="1" si="189"/>
        <v>0</v>
      </c>
      <c r="O348" s="245" t="str">
        <f t="shared" ca="1" si="190"/>
        <v/>
      </c>
      <c r="P348" s="249"/>
      <c r="Q348" s="249"/>
      <c r="R348" s="68">
        <v>8</v>
      </c>
      <c r="S348" s="70">
        <v>1500000</v>
      </c>
      <c r="T348" s="70">
        <f t="shared" si="191"/>
        <v>12000000</v>
      </c>
      <c r="U348" s="252">
        <v>6</v>
      </c>
      <c r="V348" s="252">
        <v>1500000</v>
      </c>
      <c r="W348" s="70">
        <f t="shared" si="192"/>
        <v>9000000</v>
      </c>
      <c r="X348" s="252"/>
      <c r="Y348" s="249"/>
    </row>
    <row r="349" spans="1:25" ht="13.2" x14ac:dyDescent="0.25">
      <c r="A349" s="1" t="s">
        <v>788</v>
      </c>
      <c r="B349" s="68"/>
      <c r="C349" s="69" t="s">
        <v>558</v>
      </c>
      <c r="D349" s="68">
        <v>8</v>
      </c>
      <c r="E349" s="68" t="s">
        <v>120</v>
      </c>
      <c r="F349" s="70">
        <v>1000000</v>
      </c>
      <c r="G349" s="157">
        <f t="shared" si="187"/>
        <v>8000000</v>
      </c>
      <c r="H349" s="191"/>
      <c r="I349" s="69" t="s">
        <v>558</v>
      </c>
      <c r="J349" s="259" cm="1">
        <f t="array" aca="1" ref="J349" ca="1">INDIRECT($J$5&amp;ROW())</f>
        <v>8</v>
      </c>
      <c r="K349" s="68" t="s">
        <v>120</v>
      </c>
      <c r="L349" s="70" cm="1">
        <f t="array" aca="1" ref="L349" ca="1">INDIRECT($L$5&amp;ROW())</f>
        <v>1000000</v>
      </c>
      <c r="M349" s="70">
        <f t="shared" ca="1" si="188"/>
        <v>8000000</v>
      </c>
      <c r="N349" s="70">
        <f t="shared" ca="1" si="189"/>
        <v>0</v>
      </c>
      <c r="O349" s="245" t="str">
        <f t="shared" ca="1" si="190"/>
        <v/>
      </c>
      <c r="P349" s="249"/>
      <c r="Q349" s="249"/>
      <c r="R349" s="68">
        <v>8</v>
      </c>
      <c r="S349" s="70">
        <v>1000000</v>
      </c>
      <c r="T349" s="70">
        <f t="shared" si="191"/>
        <v>8000000</v>
      </c>
      <c r="U349" s="252">
        <v>6</v>
      </c>
      <c r="V349" s="252">
        <v>1000000</v>
      </c>
      <c r="W349" s="70">
        <f t="shared" si="192"/>
        <v>6000000</v>
      </c>
      <c r="X349" s="252"/>
      <c r="Y349" s="249"/>
    </row>
    <row r="350" spans="1:25" ht="13.2" x14ac:dyDescent="0.25">
      <c r="A350" s="1" t="s">
        <v>789</v>
      </c>
      <c r="B350" s="68"/>
      <c r="C350" s="69" t="s">
        <v>790</v>
      </c>
      <c r="D350" s="68">
        <v>38</v>
      </c>
      <c r="E350" s="68" t="s">
        <v>59</v>
      </c>
      <c r="F350" s="70">
        <v>250000</v>
      </c>
      <c r="G350" s="157">
        <f t="shared" si="187"/>
        <v>9500000</v>
      </c>
      <c r="H350" s="191"/>
      <c r="I350" s="69" t="s">
        <v>790</v>
      </c>
      <c r="J350" s="259" cm="1">
        <f t="array" aca="1" ref="J350" ca="1">INDIRECT($J$5&amp;ROW())</f>
        <v>38</v>
      </c>
      <c r="K350" s="68" t="s">
        <v>59</v>
      </c>
      <c r="L350" s="70" cm="1">
        <f t="array" aca="1" ref="L350" ca="1">INDIRECT($L$5&amp;ROW())</f>
        <v>250000</v>
      </c>
      <c r="M350" s="70">
        <f t="shared" ca="1" si="188"/>
        <v>9500000</v>
      </c>
      <c r="N350" s="70">
        <f t="shared" ca="1" si="189"/>
        <v>0</v>
      </c>
      <c r="O350" s="245" t="str">
        <f t="shared" ca="1" si="190"/>
        <v/>
      </c>
      <c r="P350" s="249"/>
      <c r="Q350" s="249"/>
      <c r="R350" s="68">
        <v>38</v>
      </c>
      <c r="S350" s="70">
        <v>250000</v>
      </c>
      <c r="T350" s="70">
        <f t="shared" si="191"/>
        <v>9500000</v>
      </c>
      <c r="U350" s="252">
        <v>20</v>
      </c>
      <c r="V350" s="252">
        <v>250000</v>
      </c>
      <c r="W350" s="70">
        <f t="shared" si="192"/>
        <v>5000000</v>
      </c>
      <c r="X350" s="252"/>
      <c r="Y350" s="249"/>
    </row>
    <row r="351" spans="1:25" ht="13.2" hidden="1" x14ac:dyDescent="0.25">
      <c r="A351" s="1" t="s">
        <v>326</v>
      </c>
      <c r="B351" s="71" t="s">
        <v>524</v>
      </c>
      <c r="C351" s="72" t="s">
        <v>73</v>
      </c>
      <c r="D351" s="71"/>
      <c r="E351" s="71"/>
      <c r="F351" s="73"/>
      <c r="G351" s="158">
        <f>G352</f>
        <v>1000000</v>
      </c>
      <c r="H351" s="192" t="s">
        <v>524</v>
      </c>
      <c r="I351" s="72" t="s">
        <v>73</v>
      </c>
      <c r="J351" s="71"/>
      <c r="K351" s="71"/>
      <c r="L351" s="73"/>
      <c r="M351" s="73">
        <f ca="1">M352</f>
        <v>1000000</v>
      </c>
      <c r="N351" s="73">
        <f ca="1">N352</f>
        <v>0</v>
      </c>
      <c r="O351" s="158"/>
      <c r="P351" s="249"/>
      <c r="Q351" s="249"/>
      <c r="R351" s="71"/>
      <c r="S351" s="73"/>
      <c r="T351" s="73"/>
      <c r="U351" s="252"/>
      <c r="V351" s="249"/>
      <c r="W351" s="249"/>
      <c r="X351" s="252"/>
      <c r="Y351" s="249"/>
    </row>
    <row r="352" spans="1:25" ht="13.2" hidden="1" x14ac:dyDescent="0.25">
      <c r="A352" s="1" t="s">
        <v>327</v>
      </c>
      <c r="B352" s="68"/>
      <c r="C352" s="69" t="s">
        <v>622</v>
      </c>
      <c r="D352" s="68">
        <v>4</v>
      </c>
      <c r="E352" s="68" t="s">
        <v>120</v>
      </c>
      <c r="F352" s="70">
        <v>250000</v>
      </c>
      <c r="G352" s="157">
        <f>ROUNDDOWN(D352*F352,-3)</f>
        <v>1000000</v>
      </c>
      <c r="H352" s="191"/>
      <c r="I352" s="69" t="s">
        <v>622</v>
      </c>
      <c r="J352" s="68" cm="1">
        <f t="array" aca="1" ref="J352" ca="1">INDIRECT($J$5&amp;ROW())</f>
        <v>4</v>
      </c>
      <c r="K352" s="68" t="s">
        <v>120</v>
      </c>
      <c r="L352" s="70" cm="1">
        <f t="array" aca="1" ref="L352" ca="1">INDIRECT($L$5&amp;ROW())</f>
        <v>250000</v>
      </c>
      <c r="M352" s="70">
        <f ca="1">ROUNDDOWN(J352*L352,-3)</f>
        <v>1000000</v>
      </c>
      <c r="N352" s="70">
        <f ca="1">G352-M352</f>
        <v>0</v>
      </c>
      <c r="O352" s="245" t="str">
        <f ca="1">IF(AND(ISBLANK(H352),N352&lt;&gt;0),"Rev","")</f>
        <v/>
      </c>
      <c r="P352" s="249"/>
      <c r="Q352" s="249"/>
      <c r="R352" s="68">
        <v>4</v>
      </c>
      <c r="S352" s="70">
        <v>250000</v>
      </c>
      <c r="T352" s="70">
        <f>ROUNDDOWN(R352*S352,-3)</f>
        <v>1000000</v>
      </c>
      <c r="U352" s="252">
        <v>4</v>
      </c>
      <c r="V352" s="252">
        <v>250000</v>
      </c>
      <c r="W352" s="70">
        <f>ROUNDDOWN(U352*V352,-3)</f>
        <v>1000000</v>
      </c>
      <c r="X352" s="252"/>
      <c r="Y352" s="249"/>
    </row>
    <row r="353" spans="1:25" ht="13.2" hidden="1" x14ac:dyDescent="0.25">
      <c r="A353" s="1" t="s">
        <v>328</v>
      </c>
      <c r="B353" s="71" t="s">
        <v>525</v>
      </c>
      <c r="C353" s="72" t="s">
        <v>35</v>
      </c>
      <c r="D353" s="71"/>
      <c r="E353" s="71"/>
      <c r="F353" s="73"/>
      <c r="G353" s="158">
        <f>G354</f>
        <v>130000000</v>
      </c>
      <c r="H353" s="192" t="s">
        <v>525</v>
      </c>
      <c r="I353" s="72" t="s">
        <v>35</v>
      </c>
      <c r="J353" s="71"/>
      <c r="K353" s="71"/>
      <c r="L353" s="73"/>
      <c r="M353" s="73">
        <f ca="1">M354</f>
        <v>130000000</v>
      </c>
      <c r="N353" s="73">
        <f ca="1">N354</f>
        <v>0</v>
      </c>
      <c r="O353" s="158"/>
      <c r="P353" s="249"/>
      <c r="Q353" s="249"/>
      <c r="R353" s="71"/>
      <c r="S353" s="73"/>
      <c r="T353" s="73"/>
      <c r="U353" s="252"/>
      <c r="V353" s="249"/>
      <c r="W353" s="249"/>
      <c r="X353" s="252"/>
      <c r="Y353" s="249"/>
    </row>
    <row r="354" spans="1:25" ht="26.4" hidden="1" x14ac:dyDescent="0.25">
      <c r="A354" s="1" t="s">
        <v>329</v>
      </c>
      <c r="B354" s="68"/>
      <c r="C354" s="69" t="s">
        <v>791</v>
      </c>
      <c r="D354" s="68">
        <v>25</v>
      </c>
      <c r="E354" s="68" t="s">
        <v>26</v>
      </c>
      <c r="F354" s="70">
        <v>5200000</v>
      </c>
      <c r="G354" s="157">
        <f>ROUNDDOWN(D354*F354,-3)</f>
        <v>130000000</v>
      </c>
      <c r="H354" s="191"/>
      <c r="I354" s="69" t="s">
        <v>791</v>
      </c>
      <c r="J354" s="68" cm="1">
        <f t="array" aca="1" ref="J354" ca="1">INDIRECT($J$5&amp;ROW())</f>
        <v>25</v>
      </c>
      <c r="K354" s="68" t="s">
        <v>26</v>
      </c>
      <c r="L354" s="70" cm="1">
        <f t="array" aca="1" ref="L354" ca="1">INDIRECT($L$5&amp;ROW())</f>
        <v>5200000</v>
      </c>
      <c r="M354" s="70">
        <f ca="1">ROUNDDOWN(J354*L354,-3)</f>
        <v>130000000</v>
      </c>
      <c r="N354" s="70">
        <f ca="1">G354-M354</f>
        <v>0</v>
      </c>
      <c r="O354" s="245" t="str">
        <f ca="1">IF(AND(ISBLANK(H354),N354&lt;&gt;0),"Rev","")</f>
        <v/>
      </c>
      <c r="P354" s="249"/>
      <c r="Q354" s="249"/>
      <c r="R354" s="68">
        <v>25</v>
      </c>
      <c r="S354" s="70">
        <v>5200000</v>
      </c>
      <c r="T354" s="70">
        <f>ROUNDDOWN(R354*S354,-3)</f>
        <v>130000000</v>
      </c>
      <c r="U354" s="252">
        <v>25</v>
      </c>
      <c r="V354" s="252">
        <v>5200000</v>
      </c>
      <c r="W354" s="70">
        <f>ROUNDDOWN(U354*V354,-3)</f>
        <v>130000000</v>
      </c>
      <c r="X354" s="252"/>
      <c r="Y354" s="249"/>
    </row>
    <row r="355" spans="1:25" ht="13.2" hidden="1" x14ac:dyDescent="0.25">
      <c r="A355" s="1" t="s">
        <v>330</v>
      </c>
      <c r="B355" s="74" t="s">
        <v>38</v>
      </c>
      <c r="C355" s="75" t="s">
        <v>331</v>
      </c>
      <c r="D355" s="74"/>
      <c r="E355" s="74"/>
      <c r="F355" s="76"/>
      <c r="G355" s="159">
        <f>SUM(G356,G362,G364,G366)</f>
        <v>190250000</v>
      </c>
      <c r="H355" s="193" t="s">
        <v>38</v>
      </c>
      <c r="I355" s="75" t="s">
        <v>331</v>
      </c>
      <c r="J355" s="74"/>
      <c r="K355" s="74"/>
      <c r="L355" s="76"/>
      <c r="M355" s="76">
        <f ca="1">SUM(M356,M362,M364,M366)</f>
        <v>190250000</v>
      </c>
      <c r="N355" s="76">
        <f ca="1">SUM(N356,N362,N364,N366)</f>
        <v>0</v>
      </c>
      <c r="O355" s="159"/>
      <c r="P355" s="249" t="s">
        <v>507</v>
      </c>
      <c r="Q355" s="249" t="s">
        <v>508</v>
      </c>
      <c r="R355" s="74"/>
      <c r="S355" s="76"/>
      <c r="T355" s="76"/>
      <c r="U355" s="252"/>
      <c r="V355" s="249"/>
      <c r="W355" s="249"/>
      <c r="X355" s="252"/>
      <c r="Y355" s="249"/>
    </row>
    <row r="356" spans="1:25" ht="13.2" hidden="1" x14ac:dyDescent="0.25">
      <c r="A356" s="1" t="s">
        <v>332</v>
      </c>
      <c r="B356" s="71" t="s">
        <v>523</v>
      </c>
      <c r="C356" s="72" t="s">
        <v>24</v>
      </c>
      <c r="D356" s="71"/>
      <c r="E356" s="71"/>
      <c r="F356" s="73"/>
      <c r="G356" s="158">
        <f>SUM(G357:G361)</f>
        <v>68250000</v>
      </c>
      <c r="H356" s="192" t="s">
        <v>523</v>
      </c>
      <c r="I356" s="72" t="s">
        <v>24</v>
      </c>
      <c r="J356" s="71"/>
      <c r="K356" s="71"/>
      <c r="L356" s="73"/>
      <c r="M356" s="73">
        <f ca="1">SUM(M357:M361)</f>
        <v>68250000</v>
      </c>
      <c r="N356" s="73">
        <f ca="1">SUM(N357:N361)</f>
        <v>0</v>
      </c>
      <c r="O356" s="158"/>
      <c r="P356" s="249"/>
      <c r="Q356" s="249"/>
      <c r="R356" s="71"/>
      <c r="S356" s="73"/>
      <c r="T356" s="73"/>
      <c r="U356" s="252"/>
      <c r="V356" s="249"/>
      <c r="W356" s="249"/>
      <c r="X356" s="252"/>
      <c r="Y356" s="249"/>
    </row>
    <row r="357" spans="1:25" ht="13.2" hidden="1" x14ac:dyDescent="0.25">
      <c r="A357" s="1" t="s">
        <v>333</v>
      </c>
      <c r="B357" s="68"/>
      <c r="C357" s="69" t="s">
        <v>555</v>
      </c>
      <c r="D357" s="68">
        <v>350</v>
      </c>
      <c r="E357" s="68" t="s">
        <v>26</v>
      </c>
      <c r="F357" s="70">
        <v>75000</v>
      </c>
      <c r="G357" s="157">
        <f t="shared" ref="G357:G361" si="193">ROUNDDOWN(D357*F357,-3)</f>
        <v>26250000</v>
      </c>
      <c r="H357" s="191"/>
      <c r="I357" s="69" t="s">
        <v>555</v>
      </c>
      <c r="J357" s="68" cm="1">
        <f t="array" aca="1" ref="J357" ca="1">INDIRECT($J$5&amp;ROW())</f>
        <v>350</v>
      </c>
      <c r="K357" s="68" t="s">
        <v>26</v>
      </c>
      <c r="L357" s="70" cm="1">
        <f t="array" aca="1" ref="L357" ca="1">INDIRECT($L$5&amp;ROW())</f>
        <v>75000</v>
      </c>
      <c r="M357" s="70">
        <f t="shared" ref="M357:M361" ca="1" si="194">ROUNDDOWN(J357*L357,-3)</f>
        <v>26250000</v>
      </c>
      <c r="N357" s="70">
        <f t="shared" ref="N357:N361" ca="1" si="195">G357-M357</f>
        <v>0</v>
      </c>
      <c r="O357" s="245" t="str">
        <f t="shared" ref="O357:O361" ca="1" si="196">IF(AND(ISBLANK(H357),N357&lt;&gt;0),"Rev","")</f>
        <v/>
      </c>
      <c r="P357" s="249"/>
      <c r="Q357" s="249"/>
      <c r="R357" s="68">
        <v>350</v>
      </c>
      <c r="S357" s="70">
        <v>75000</v>
      </c>
      <c r="T357" s="70">
        <f t="shared" ref="T357:T361" si="197">ROUNDDOWN(R357*S357,-3)</f>
        <v>26250000</v>
      </c>
      <c r="U357" s="252">
        <v>200</v>
      </c>
      <c r="V357" s="252">
        <v>75000</v>
      </c>
      <c r="W357" s="70">
        <f t="shared" ref="W357:W361" si="198">ROUNDDOWN(U357*V357,-3)</f>
        <v>15000000</v>
      </c>
      <c r="X357" s="252"/>
      <c r="Y357" s="249"/>
    </row>
    <row r="358" spans="1:25" ht="13.2" hidden="1" x14ac:dyDescent="0.25">
      <c r="A358" s="1" t="s">
        <v>334</v>
      </c>
      <c r="B358" s="68"/>
      <c r="C358" s="69" t="s">
        <v>556</v>
      </c>
      <c r="D358" s="68">
        <v>8</v>
      </c>
      <c r="E358" s="68" t="s">
        <v>120</v>
      </c>
      <c r="F358" s="70">
        <v>1500000</v>
      </c>
      <c r="G358" s="157">
        <f t="shared" si="193"/>
        <v>12000000</v>
      </c>
      <c r="H358" s="191"/>
      <c r="I358" s="69" t="s">
        <v>556</v>
      </c>
      <c r="J358" s="68" cm="1">
        <f t="array" aca="1" ref="J358" ca="1">INDIRECT($J$5&amp;ROW())</f>
        <v>8</v>
      </c>
      <c r="K358" s="68" t="s">
        <v>120</v>
      </c>
      <c r="L358" s="70" cm="1">
        <f t="array" aca="1" ref="L358" ca="1">INDIRECT($L$5&amp;ROW())</f>
        <v>1500000</v>
      </c>
      <c r="M358" s="70">
        <f t="shared" ca="1" si="194"/>
        <v>12000000</v>
      </c>
      <c r="N358" s="70">
        <f t="shared" ca="1" si="195"/>
        <v>0</v>
      </c>
      <c r="O358" s="245" t="str">
        <f t="shared" ca="1" si="196"/>
        <v/>
      </c>
      <c r="P358" s="249"/>
      <c r="Q358" s="249"/>
      <c r="R358" s="68">
        <v>8</v>
      </c>
      <c r="S358" s="70">
        <v>1500000</v>
      </c>
      <c r="T358" s="70">
        <f t="shared" si="197"/>
        <v>12000000</v>
      </c>
      <c r="U358" s="252">
        <v>6</v>
      </c>
      <c r="V358" s="252">
        <v>1500000</v>
      </c>
      <c r="W358" s="70">
        <f t="shared" si="198"/>
        <v>9000000</v>
      </c>
      <c r="X358" s="252"/>
      <c r="Y358" s="249"/>
    </row>
    <row r="359" spans="1:25" ht="13.2" hidden="1" x14ac:dyDescent="0.25">
      <c r="A359" s="1" t="s">
        <v>792</v>
      </c>
      <c r="B359" s="68"/>
      <c r="C359" s="69" t="s">
        <v>557</v>
      </c>
      <c r="D359" s="68">
        <v>8</v>
      </c>
      <c r="E359" s="68" t="s">
        <v>120</v>
      </c>
      <c r="F359" s="70">
        <v>1500000</v>
      </c>
      <c r="G359" s="157">
        <f t="shared" si="193"/>
        <v>12000000</v>
      </c>
      <c r="H359" s="191"/>
      <c r="I359" s="69" t="s">
        <v>557</v>
      </c>
      <c r="J359" s="68" cm="1">
        <f t="array" aca="1" ref="J359" ca="1">INDIRECT($J$5&amp;ROW())</f>
        <v>8</v>
      </c>
      <c r="K359" s="68" t="s">
        <v>120</v>
      </c>
      <c r="L359" s="70" cm="1">
        <f t="array" aca="1" ref="L359" ca="1">INDIRECT($L$5&amp;ROW())</f>
        <v>1500000</v>
      </c>
      <c r="M359" s="70">
        <f t="shared" ca="1" si="194"/>
        <v>12000000</v>
      </c>
      <c r="N359" s="70">
        <f t="shared" ca="1" si="195"/>
        <v>0</v>
      </c>
      <c r="O359" s="245" t="str">
        <f t="shared" ca="1" si="196"/>
        <v/>
      </c>
      <c r="P359" s="249"/>
      <c r="Q359" s="249"/>
      <c r="R359" s="68">
        <v>8</v>
      </c>
      <c r="S359" s="70">
        <v>1500000</v>
      </c>
      <c r="T359" s="70">
        <f t="shared" si="197"/>
        <v>12000000</v>
      </c>
      <c r="U359" s="252">
        <v>6</v>
      </c>
      <c r="V359" s="252">
        <v>1500000</v>
      </c>
      <c r="W359" s="70">
        <f t="shared" si="198"/>
        <v>9000000</v>
      </c>
      <c r="X359" s="252"/>
      <c r="Y359" s="249"/>
    </row>
    <row r="360" spans="1:25" ht="13.2" hidden="1" x14ac:dyDescent="0.25">
      <c r="A360" s="1" t="s">
        <v>793</v>
      </c>
      <c r="B360" s="68"/>
      <c r="C360" s="69" t="s">
        <v>558</v>
      </c>
      <c r="D360" s="68">
        <v>8</v>
      </c>
      <c r="E360" s="68" t="s">
        <v>120</v>
      </c>
      <c r="F360" s="70">
        <v>1000000</v>
      </c>
      <c r="G360" s="157">
        <f t="shared" si="193"/>
        <v>8000000</v>
      </c>
      <c r="H360" s="191"/>
      <c r="I360" s="69" t="s">
        <v>558</v>
      </c>
      <c r="J360" s="68" cm="1">
        <f t="array" aca="1" ref="J360" ca="1">INDIRECT($J$5&amp;ROW())</f>
        <v>8</v>
      </c>
      <c r="K360" s="68" t="s">
        <v>120</v>
      </c>
      <c r="L360" s="70" cm="1">
        <f t="array" aca="1" ref="L360" ca="1">INDIRECT($L$5&amp;ROW())</f>
        <v>1000000</v>
      </c>
      <c r="M360" s="70">
        <f t="shared" ca="1" si="194"/>
        <v>8000000</v>
      </c>
      <c r="N360" s="70">
        <f t="shared" ca="1" si="195"/>
        <v>0</v>
      </c>
      <c r="O360" s="245" t="str">
        <f t="shared" ca="1" si="196"/>
        <v/>
      </c>
      <c r="P360" s="249"/>
      <c r="Q360" s="249"/>
      <c r="R360" s="68">
        <v>8</v>
      </c>
      <c r="S360" s="70">
        <v>1000000</v>
      </c>
      <c r="T360" s="70">
        <f t="shared" si="197"/>
        <v>8000000</v>
      </c>
      <c r="U360" s="252">
        <v>6</v>
      </c>
      <c r="V360" s="252">
        <v>1000000</v>
      </c>
      <c r="W360" s="70">
        <f t="shared" si="198"/>
        <v>6000000</v>
      </c>
      <c r="X360" s="252"/>
      <c r="Y360" s="249"/>
    </row>
    <row r="361" spans="1:25" ht="13.2" hidden="1" x14ac:dyDescent="0.25">
      <c r="A361" s="1" t="s">
        <v>794</v>
      </c>
      <c r="B361" s="68"/>
      <c r="C361" s="69" t="s">
        <v>790</v>
      </c>
      <c r="D361" s="68">
        <v>40</v>
      </c>
      <c r="E361" s="68" t="s">
        <v>59</v>
      </c>
      <c r="F361" s="70">
        <v>250000</v>
      </c>
      <c r="G361" s="157">
        <f t="shared" si="193"/>
        <v>10000000</v>
      </c>
      <c r="H361" s="191"/>
      <c r="I361" s="69" t="s">
        <v>790</v>
      </c>
      <c r="J361" s="68" cm="1">
        <f t="array" aca="1" ref="J361" ca="1">INDIRECT($J$5&amp;ROW())</f>
        <v>40</v>
      </c>
      <c r="K361" s="68" t="s">
        <v>59</v>
      </c>
      <c r="L361" s="70" cm="1">
        <f t="array" aca="1" ref="L361" ca="1">INDIRECT($L$5&amp;ROW())</f>
        <v>250000</v>
      </c>
      <c r="M361" s="70">
        <f t="shared" ca="1" si="194"/>
        <v>10000000</v>
      </c>
      <c r="N361" s="70">
        <f t="shared" ca="1" si="195"/>
        <v>0</v>
      </c>
      <c r="O361" s="245" t="str">
        <f t="shared" ca="1" si="196"/>
        <v/>
      </c>
      <c r="P361" s="249"/>
      <c r="Q361" s="249"/>
      <c r="R361" s="68">
        <v>40</v>
      </c>
      <c r="S361" s="70">
        <v>250000</v>
      </c>
      <c r="T361" s="70">
        <f t="shared" si="197"/>
        <v>10000000</v>
      </c>
      <c r="U361" s="252">
        <v>20</v>
      </c>
      <c r="V361" s="252">
        <v>250000</v>
      </c>
      <c r="W361" s="70">
        <f t="shared" si="198"/>
        <v>5000000</v>
      </c>
      <c r="X361" s="252"/>
      <c r="Y361" s="249"/>
    </row>
    <row r="362" spans="1:25" ht="13.2" hidden="1" x14ac:dyDescent="0.25">
      <c r="A362" s="1" t="s">
        <v>335</v>
      </c>
      <c r="B362" s="71" t="s">
        <v>524</v>
      </c>
      <c r="C362" s="72" t="s">
        <v>73</v>
      </c>
      <c r="D362" s="71"/>
      <c r="E362" s="71"/>
      <c r="F362" s="73"/>
      <c r="G362" s="158">
        <f>G363</f>
        <v>1000000</v>
      </c>
      <c r="H362" s="192" t="s">
        <v>524</v>
      </c>
      <c r="I362" s="72" t="s">
        <v>73</v>
      </c>
      <c r="J362" s="71"/>
      <c r="K362" s="71"/>
      <c r="L362" s="73"/>
      <c r="M362" s="73">
        <f ca="1">M363</f>
        <v>1000000</v>
      </c>
      <c r="N362" s="73">
        <f ca="1">N363</f>
        <v>0</v>
      </c>
      <c r="O362" s="158"/>
      <c r="P362" s="249"/>
      <c r="Q362" s="249"/>
      <c r="R362" s="71"/>
      <c r="S362" s="73"/>
      <c r="T362" s="73"/>
      <c r="U362" s="252"/>
      <c r="V362" s="249"/>
      <c r="W362" s="249"/>
      <c r="X362" s="252"/>
      <c r="Y362" s="249"/>
    </row>
    <row r="363" spans="1:25" ht="13.2" hidden="1" x14ac:dyDescent="0.25">
      <c r="A363" s="1" t="s">
        <v>336</v>
      </c>
      <c r="B363" s="68"/>
      <c r="C363" s="69" t="s">
        <v>622</v>
      </c>
      <c r="D363" s="68">
        <v>4</v>
      </c>
      <c r="E363" s="68" t="s">
        <v>120</v>
      </c>
      <c r="F363" s="70">
        <v>250000</v>
      </c>
      <c r="G363" s="157">
        <f>ROUNDDOWN(D363*F363,-3)</f>
        <v>1000000</v>
      </c>
      <c r="H363" s="191"/>
      <c r="I363" s="69" t="s">
        <v>622</v>
      </c>
      <c r="J363" s="68" cm="1">
        <f t="array" aca="1" ref="J363" ca="1">INDIRECT($J$5&amp;ROW())</f>
        <v>4</v>
      </c>
      <c r="K363" s="68" t="s">
        <v>120</v>
      </c>
      <c r="L363" s="70" cm="1">
        <f t="array" aca="1" ref="L363" ca="1">INDIRECT($L$5&amp;ROW())</f>
        <v>250000</v>
      </c>
      <c r="M363" s="70">
        <f ca="1">ROUNDDOWN(J363*L363,-3)</f>
        <v>1000000</v>
      </c>
      <c r="N363" s="70">
        <f ca="1">G363-M363</f>
        <v>0</v>
      </c>
      <c r="O363" s="245" t="str">
        <f ca="1">IF(AND(ISBLANK(H363),N363&lt;&gt;0),"Rev","")</f>
        <v/>
      </c>
      <c r="P363" s="249"/>
      <c r="Q363" s="249"/>
      <c r="R363" s="68">
        <v>4</v>
      </c>
      <c r="S363" s="70">
        <v>250000</v>
      </c>
      <c r="T363" s="70">
        <f>ROUNDDOWN(R363*S363,-3)</f>
        <v>1000000</v>
      </c>
      <c r="U363" s="252">
        <v>4</v>
      </c>
      <c r="V363" s="252">
        <v>250000</v>
      </c>
      <c r="W363" s="70">
        <f>ROUNDDOWN(U363*V363,-3)</f>
        <v>1000000</v>
      </c>
      <c r="X363" s="252"/>
      <c r="Y363" s="249"/>
    </row>
    <row r="364" spans="1:25" ht="13.2" hidden="1" x14ac:dyDescent="0.25">
      <c r="A364" s="1" t="s">
        <v>337</v>
      </c>
      <c r="B364" s="71" t="s">
        <v>528</v>
      </c>
      <c r="C364" s="72" t="s">
        <v>31</v>
      </c>
      <c r="D364" s="71"/>
      <c r="E364" s="71"/>
      <c r="F364" s="73"/>
      <c r="G364" s="158">
        <f>G365</f>
        <v>4000000</v>
      </c>
      <c r="H364" s="192" t="s">
        <v>528</v>
      </c>
      <c r="I364" s="72" t="s">
        <v>31</v>
      </c>
      <c r="J364" s="71"/>
      <c r="K364" s="71"/>
      <c r="L364" s="73"/>
      <c r="M364" s="73">
        <f ca="1">M365</f>
        <v>4000000</v>
      </c>
      <c r="N364" s="73">
        <f ca="1">N365</f>
        <v>0</v>
      </c>
      <c r="O364" s="158"/>
      <c r="P364" s="249"/>
      <c r="Q364" s="249"/>
      <c r="R364" s="71"/>
      <c r="S364" s="73"/>
      <c r="T364" s="73"/>
      <c r="U364" s="252"/>
      <c r="V364" s="249"/>
      <c r="W364" s="249"/>
      <c r="X364" s="252"/>
      <c r="Y364" s="249"/>
    </row>
    <row r="365" spans="1:25" ht="13.2" hidden="1" x14ac:dyDescent="0.25">
      <c r="A365" s="1" t="s">
        <v>338</v>
      </c>
      <c r="B365" s="68"/>
      <c r="C365" s="69" t="s">
        <v>559</v>
      </c>
      <c r="D365" s="68">
        <v>4</v>
      </c>
      <c r="E365" s="68" t="s">
        <v>33</v>
      </c>
      <c r="F365" s="70">
        <v>1000000</v>
      </c>
      <c r="G365" s="157">
        <f>ROUNDDOWN(D365*F365,-3)</f>
        <v>4000000</v>
      </c>
      <c r="H365" s="191"/>
      <c r="I365" s="69" t="s">
        <v>559</v>
      </c>
      <c r="J365" s="68" cm="1">
        <f t="array" aca="1" ref="J365" ca="1">INDIRECT($J$5&amp;ROW())</f>
        <v>4</v>
      </c>
      <c r="K365" s="68" t="s">
        <v>33</v>
      </c>
      <c r="L365" s="70" cm="1">
        <f t="array" aca="1" ref="L365" ca="1">INDIRECT($L$5&amp;ROW())</f>
        <v>1000000</v>
      </c>
      <c r="M365" s="70">
        <f ca="1">ROUNDDOWN(J365*L365,-3)</f>
        <v>4000000</v>
      </c>
      <c r="N365" s="70">
        <f ca="1">G365-M365</f>
        <v>0</v>
      </c>
      <c r="O365" s="245" t="str">
        <f ca="1">IF(AND(ISBLANK(H365),N365&lt;&gt;0),"Rev","")</f>
        <v/>
      </c>
      <c r="P365" s="249"/>
      <c r="Q365" s="249"/>
      <c r="R365" s="68">
        <v>4</v>
      </c>
      <c r="S365" s="70">
        <v>1000000</v>
      </c>
      <c r="T365" s="70">
        <f>ROUNDDOWN(R365*S365,-3)</f>
        <v>4000000</v>
      </c>
      <c r="U365" s="252">
        <v>4</v>
      </c>
      <c r="V365" s="252">
        <v>1000000</v>
      </c>
      <c r="W365" s="70">
        <f>ROUNDDOWN(U365*V365,-3)</f>
        <v>4000000</v>
      </c>
      <c r="X365" s="252"/>
      <c r="Y365" s="249"/>
    </row>
    <row r="366" spans="1:25" ht="13.2" hidden="1" x14ac:dyDescent="0.25">
      <c r="A366" s="1" t="s">
        <v>339</v>
      </c>
      <c r="B366" s="132" t="s">
        <v>525</v>
      </c>
      <c r="C366" s="133" t="s">
        <v>35</v>
      </c>
      <c r="D366" s="132"/>
      <c r="E366" s="132"/>
      <c r="F366" s="134"/>
      <c r="G366" s="178">
        <f>G367</f>
        <v>117000000</v>
      </c>
      <c r="H366" s="212" t="s">
        <v>525</v>
      </c>
      <c r="I366" s="133" t="s">
        <v>35</v>
      </c>
      <c r="J366" s="132"/>
      <c r="K366" s="132"/>
      <c r="L366" s="134"/>
      <c r="M366" s="134">
        <f ca="1">M367</f>
        <v>117000000</v>
      </c>
      <c r="N366" s="134">
        <f ca="1">N367</f>
        <v>0</v>
      </c>
      <c r="O366" s="178"/>
      <c r="P366" s="249"/>
      <c r="Q366" s="249"/>
      <c r="R366" s="132"/>
      <c r="S366" s="134"/>
      <c r="T366" s="134"/>
      <c r="U366" s="252"/>
      <c r="V366" s="249"/>
      <c r="W366" s="249"/>
      <c r="X366" s="252"/>
      <c r="Y366" s="249"/>
    </row>
    <row r="367" spans="1:25" ht="13.2" hidden="1" x14ac:dyDescent="0.25">
      <c r="A367" s="1" t="s">
        <v>340</v>
      </c>
      <c r="B367" s="68"/>
      <c r="C367" s="69" t="s">
        <v>795</v>
      </c>
      <c r="D367" s="68">
        <v>18</v>
      </c>
      <c r="E367" s="68" t="s">
        <v>26</v>
      </c>
      <c r="F367" s="70">
        <v>6500000</v>
      </c>
      <c r="G367" s="157">
        <f>ROUNDDOWN(D367*F367,-3)</f>
        <v>117000000</v>
      </c>
      <c r="H367" s="191"/>
      <c r="I367" s="69" t="s">
        <v>795</v>
      </c>
      <c r="J367" s="68" cm="1">
        <f t="array" aca="1" ref="J367" ca="1">INDIRECT($J$5&amp;ROW())</f>
        <v>18</v>
      </c>
      <c r="K367" s="68" t="s">
        <v>26</v>
      </c>
      <c r="L367" s="70" cm="1">
        <f t="array" aca="1" ref="L367" ca="1">INDIRECT($L$5&amp;ROW())</f>
        <v>6500000</v>
      </c>
      <c r="M367" s="70">
        <f ca="1">ROUNDDOWN(J367*L367,-3)</f>
        <v>117000000</v>
      </c>
      <c r="N367" s="70">
        <f ca="1">G367-M367</f>
        <v>0</v>
      </c>
      <c r="O367" s="245" t="str">
        <f ca="1">IF(AND(ISBLANK(H367),N367&lt;&gt;0),"Rev","")</f>
        <v/>
      </c>
      <c r="P367" s="249"/>
      <c r="Q367" s="249"/>
      <c r="R367" s="68">
        <v>18</v>
      </c>
      <c r="S367" s="70">
        <v>6500000</v>
      </c>
      <c r="T367" s="70">
        <f>ROUNDDOWN(R367*S367,-3)</f>
        <v>117000000</v>
      </c>
      <c r="U367" s="252">
        <v>18</v>
      </c>
      <c r="V367" s="252">
        <v>6500000</v>
      </c>
      <c r="W367" s="70">
        <f>ROUNDDOWN(U367*V367,-3)</f>
        <v>117000000</v>
      </c>
      <c r="X367" s="252"/>
      <c r="Y367" s="249"/>
    </row>
    <row r="368" spans="1:25" ht="13.2" hidden="1" x14ac:dyDescent="0.25">
      <c r="A368" s="1" t="s">
        <v>341</v>
      </c>
      <c r="B368" s="119" t="s">
        <v>91</v>
      </c>
      <c r="C368" s="120" t="s">
        <v>796</v>
      </c>
      <c r="D368" s="119"/>
      <c r="E368" s="119"/>
      <c r="F368" s="121"/>
      <c r="G368" s="174">
        <f>SUM(G369,G375,G377,G379)</f>
        <v>178435000</v>
      </c>
      <c r="H368" s="208" t="s">
        <v>91</v>
      </c>
      <c r="I368" s="120" t="s">
        <v>796</v>
      </c>
      <c r="J368" s="119"/>
      <c r="K368" s="119"/>
      <c r="L368" s="121"/>
      <c r="M368" s="121">
        <f ca="1">SUM(M369,M375,M377,M379)</f>
        <v>178435000</v>
      </c>
      <c r="N368" s="121">
        <f ca="1">SUM(N369,N375,N377,N379)</f>
        <v>0</v>
      </c>
      <c r="O368" s="174"/>
      <c r="P368" s="249" t="s">
        <v>507</v>
      </c>
      <c r="Q368" s="249" t="s">
        <v>508</v>
      </c>
      <c r="R368" s="119"/>
      <c r="S368" s="121"/>
      <c r="T368" s="121"/>
      <c r="U368" s="252"/>
      <c r="V368" s="249"/>
      <c r="W368" s="249"/>
      <c r="X368" s="252"/>
      <c r="Y368" s="249"/>
    </row>
    <row r="369" spans="1:25" ht="13.2" hidden="1" x14ac:dyDescent="0.25">
      <c r="A369" s="1" t="s">
        <v>342</v>
      </c>
      <c r="B369" s="77" t="s">
        <v>523</v>
      </c>
      <c r="C369" s="78" t="s">
        <v>24</v>
      </c>
      <c r="D369" s="77"/>
      <c r="E369" s="77"/>
      <c r="F369" s="79"/>
      <c r="G369" s="160">
        <f>SUM(G370:G374)</f>
        <v>52000000</v>
      </c>
      <c r="H369" s="194" t="s">
        <v>523</v>
      </c>
      <c r="I369" s="78" t="s">
        <v>24</v>
      </c>
      <c r="J369" s="77"/>
      <c r="K369" s="77"/>
      <c r="L369" s="79"/>
      <c r="M369" s="79">
        <f ca="1">SUM(M370:M374)</f>
        <v>52000000</v>
      </c>
      <c r="N369" s="79">
        <f ca="1">SUM(N370:N374)</f>
        <v>0</v>
      </c>
      <c r="O369" s="160"/>
      <c r="P369" s="249"/>
      <c r="Q369" s="249"/>
      <c r="R369" s="77"/>
      <c r="S369" s="79"/>
      <c r="T369" s="79"/>
      <c r="U369" s="252"/>
      <c r="V369" s="249"/>
      <c r="W369" s="249"/>
      <c r="X369" s="252"/>
      <c r="Y369" s="249"/>
    </row>
    <row r="370" spans="1:25" ht="13.2" hidden="1" x14ac:dyDescent="0.25">
      <c r="A370" s="1" t="s">
        <v>343</v>
      </c>
      <c r="B370" s="68"/>
      <c r="C370" s="69" t="s">
        <v>555</v>
      </c>
      <c r="D370" s="68">
        <v>200</v>
      </c>
      <c r="E370" s="68" t="s">
        <v>26</v>
      </c>
      <c r="F370" s="70">
        <v>75000</v>
      </c>
      <c r="G370" s="157">
        <f t="shared" ref="G370:G374" si="199">ROUNDDOWN(D370*F370,-3)</f>
        <v>15000000</v>
      </c>
      <c r="H370" s="191"/>
      <c r="I370" s="69" t="s">
        <v>555</v>
      </c>
      <c r="J370" s="68" cm="1">
        <f t="array" aca="1" ref="J370" ca="1">INDIRECT($J$5&amp;ROW())</f>
        <v>200</v>
      </c>
      <c r="K370" s="68" t="s">
        <v>26</v>
      </c>
      <c r="L370" s="70" cm="1">
        <f t="array" aca="1" ref="L370" ca="1">INDIRECT($L$5&amp;ROW())</f>
        <v>75000</v>
      </c>
      <c r="M370" s="70">
        <f t="shared" ref="M370:M374" ca="1" si="200">ROUNDDOWN(J370*L370,-3)</f>
        <v>15000000</v>
      </c>
      <c r="N370" s="70">
        <f t="shared" ref="N370:N374" ca="1" si="201">G370-M370</f>
        <v>0</v>
      </c>
      <c r="O370" s="245" t="str">
        <f t="shared" ref="O370:O374" ca="1" si="202">IF(AND(ISBLANK(H370),N370&lt;&gt;0),"Rev","")</f>
        <v/>
      </c>
      <c r="P370" s="249"/>
      <c r="Q370" s="249"/>
      <c r="R370" s="68">
        <v>200</v>
      </c>
      <c r="S370" s="70">
        <v>75000</v>
      </c>
      <c r="T370" s="70">
        <f t="shared" ref="T370:T374" si="203">ROUNDDOWN(R370*S370,-3)</f>
        <v>15000000</v>
      </c>
      <c r="U370" s="252">
        <v>200</v>
      </c>
      <c r="V370" s="252">
        <v>75000</v>
      </c>
      <c r="W370" s="70">
        <f t="shared" ref="W370:W374" si="204">ROUNDDOWN(U370*V370,-3)</f>
        <v>15000000</v>
      </c>
      <c r="X370" s="252"/>
      <c r="Y370" s="249"/>
    </row>
    <row r="371" spans="1:25" ht="13.2" hidden="1" x14ac:dyDescent="0.25">
      <c r="A371" s="1" t="s">
        <v>344</v>
      </c>
      <c r="B371" s="68"/>
      <c r="C371" s="69" t="s">
        <v>556</v>
      </c>
      <c r="D371" s="68">
        <v>8</v>
      </c>
      <c r="E371" s="68" t="s">
        <v>120</v>
      </c>
      <c r="F371" s="70">
        <v>1500000</v>
      </c>
      <c r="G371" s="157">
        <f t="shared" si="199"/>
        <v>12000000</v>
      </c>
      <c r="H371" s="191"/>
      <c r="I371" s="69" t="s">
        <v>556</v>
      </c>
      <c r="J371" s="68" cm="1">
        <f t="array" aca="1" ref="J371" ca="1">INDIRECT($J$5&amp;ROW())</f>
        <v>8</v>
      </c>
      <c r="K371" s="68" t="s">
        <v>120</v>
      </c>
      <c r="L371" s="70" cm="1">
        <f t="array" aca="1" ref="L371" ca="1">INDIRECT($L$5&amp;ROW())</f>
        <v>1500000</v>
      </c>
      <c r="M371" s="70">
        <f t="shared" ca="1" si="200"/>
        <v>12000000</v>
      </c>
      <c r="N371" s="70">
        <f t="shared" ca="1" si="201"/>
        <v>0</v>
      </c>
      <c r="O371" s="245" t="str">
        <f t="shared" ca="1" si="202"/>
        <v/>
      </c>
      <c r="P371" s="249"/>
      <c r="Q371" s="249"/>
      <c r="R371" s="68">
        <v>8</v>
      </c>
      <c r="S371" s="70">
        <v>1500000</v>
      </c>
      <c r="T371" s="70">
        <f t="shared" si="203"/>
        <v>12000000</v>
      </c>
      <c r="U371" s="252">
        <v>6</v>
      </c>
      <c r="V371" s="252">
        <v>1500000</v>
      </c>
      <c r="W371" s="70">
        <f t="shared" si="204"/>
        <v>9000000</v>
      </c>
      <c r="X371" s="252"/>
      <c r="Y371" s="249"/>
    </row>
    <row r="372" spans="1:25" ht="13.2" hidden="1" x14ac:dyDescent="0.25">
      <c r="A372" s="1" t="s">
        <v>797</v>
      </c>
      <c r="B372" s="68"/>
      <c r="C372" s="69" t="s">
        <v>557</v>
      </c>
      <c r="D372" s="68">
        <v>8</v>
      </c>
      <c r="E372" s="68" t="s">
        <v>120</v>
      </c>
      <c r="F372" s="70">
        <v>1500000</v>
      </c>
      <c r="G372" s="157">
        <f t="shared" si="199"/>
        <v>12000000</v>
      </c>
      <c r="H372" s="191"/>
      <c r="I372" s="69" t="s">
        <v>557</v>
      </c>
      <c r="J372" s="68" cm="1">
        <f t="array" aca="1" ref="J372" ca="1">INDIRECT($J$5&amp;ROW())</f>
        <v>8</v>
      </c>
      <c r="K372" s="68" t="s">
        <v>120</v>
      </c>
      <c r="L372" s="70" cm="1">
        <f t="array" aca="1" ref="L372" ca="1">INDIRECT($L$5&amp;ROW())</f>
        <v>1500000</v>
      </c>
      <c r="M372" s="70">
        <f t="shared" ca="1" si="200"/>
        <v>12000000</v>
      </c>
      <c r="N372" s="70">
        <f t="shared" ca="1" si="201"/>
        <v>0</v>
      </c>
      <c r="O372" s="245" t="str">
        <f t="shared" ca="1" si="202"/>
        <v/>
      </c>
      <c r="P372" s="249"/>
      <c r="Q372" s="249"/>
      <c r="R372" s="68">
        <v>8</v>
      </c>
      <c r="S372" s="70">
        <v>1500000</v>
      </c>
      <c r="T372" s="70">
        <f t="shared" si="203"/>
        <v>12000000</v>
      </c>
      <c r="U372" s="252">
        <v>6</v>
      </c>
      <c r="V372" s="252">
        <v>1500000</v>
      </c>
      <c r="W372" s="70">
        <f t="shared" si="204"/>
        <v>9000000</v>
      </c>
      <c r="X372" s="252"/>
      <c r="Y372" s="249"/>
    </row>
    <row r="373" spans="1:25" ht="13.2" hidden="1" x14ac:dyDescent="0.25">
      <c r="A373" s="1" t="s">
        <v>798</v>
      </c>
      <c r="B373" s="68"/>
      <c r="C373" s="69" t="s">
        <v>558</v>
      </c>
      <c r="D373" s="68">
        <v>8</v>
      </c>
      <c r="E373" s="68" t="s">
        <v>120</v>
      </c>
      <c r="F373" s="70">
        <v>1000000</v>
      </c>
      <c r="G373" s="157">
        <f t="shared" si="199"/>
        <v>8000000</v>
      </c>
      <c r="H373" s="191"/>
      <c r="I373" s="69" t="s">
        <v>558</v>
      </c>
      <c r="J373" s="68" cm="1">
        <f t="array" aca="1" ref="J373" ca="1">INDIRECT($J$5&amp;ROW())</f>
        <v>8</v>
      </c>
      <c r="K373" s="68" t="s">
        <v>120</v>
      </c>
      <c r="L373" s="70" cm="1">
        <f t="array" aca="1" ref="L373" ca="1">INDIRECT($L$5&amp;ROW())</f>
        <v>1000000</v>
      </c>
      <c r="M373" s="70">
        <f t="shared" ca="1" si="200"/>
        <v>8000000</v>
      </c>
      <c r="N373" s="70">
        <f t="shared" ca="1" si="201"/>
        <v>0</v>
      </c>
      <c r="O373" s="245" t="str">
        <f t="shared" ca="1" si="202"/>
        <v/>
      </c>
      <c r="P373" s="249"/>
      <c r="Q373" s="249"/>
      <c r="R373" s="68">
        <v>8</v>
      </c>
      <c r="S373" s="70">
        <v>1000000</v>
      </c>
      <c r="T373" s="70">
        <f t="shared" si="203"/>
        <v>8000000</v>
      </c>
      <c r="U373" s="252">
        <v>6</v>
      </c>
      <c r="V373" s="252">
        <v>1000000</v>
      </c>
      <c r="W373" s="70">
        <f t="shared" si="204"/>
        <v>6000000</v>
      </c>
      <c r="X373" s="252"/>
      <c r="Y373" s="249"/>
    </row>
    <row r="374" spans="1:25" ht="13.2" hidden="1" x14ac:dyDescent="0.25">
      <c r="A374" s="1" t="s">
        <v>799</v>
      </c>
      <c r="B374" s="68"/>
      <c r="C374" s="69" t="s">
        <v>790</v>
      </c>
      <c r="D374" s="68">
        <v>20</v>
      </c>
      <c r="E374" s="68" t="s">
        <v>59</v>
      </c>
      <c r="F374" s="70">
        <v>250000</v>
      </c>
      <c r="G374" s="157">
        <f t="shared" si="199"/>
        <v>5000000</v>
      </c>
      <c r="H374" s="191"/>
      <c r="I374" s="69" t="s">
        <v>790</v>
      </c>
      <c r="J374" s="68" cm="1">
        <f t="array" aca="1" ref="J374" ca="1">INDIRECT($J$5&amp;ROW())</f>
        <v>20</v>
      </c>
      <c r="K374" s="68" t="s">
        <v>59</v>
      </c>
      <c r="L374" s="70" cm="1">
        <f t="array" aca="1" ref="L374" ca="1">INDIRECT($L$5&amp;ROW())</f>
        <v>250000</v>
      </c>
      <c r="M374" s="70">
        <f t="shared" ca="1" si="200"/>
        <v>5000000</v>
      </c>
      <c r="N374" s="70">
        <f t="shared" ca="1" si="201"/>
        <v>0</v>
      </c>
      <c r="O374" s="245" t="str">
        <f t="shared" ca="1" si="202"/>
        <v/>
      </c>
      <c r="P374" s="249"/>
      <c r="Q374" s="249"/>
      <c r="R374" s="68">
        <v>20</v>
      </c>
      <c r="S374" s="70">
        <v>250000</v>
      </c>
      <c r="T374" s="70">
        <f t="shared" si="203"/>
        <v>5000000</v>
      </c>
      <c r="U374" s="252">
        <v>10</v>
      </c>
      <c r="V374" s="252">
        <v>250000</v>
      </c>
      <c r="W374" s="70">
        <f t="shared" si="204"/>
        <v>2500000</v>
      </c>
      <c r="X374" s="252"/>
      <c r="Y374" s="249"/>
    </row>
    <row r="375" spans="1:25" ht="13.2" hidden="1" x14ac:dyDescent="0.25">
      <c r="A375" s="1" t="s">
        <v>800</v>
      </c>
      <c r="B375" s="132" t="s">
        <v>524</v>
      </c>
      <c r="C375" s="133" t="s">
        <v>73</v>
      </c>
      <c r="D375" s="132"/>
      <c r="E375" s="132"/>
      <c r="F375" s="134"/>
      <c r="G375" s="178">
        <f>G376</f>
        <v>1000000</v>
      </c>
      <c r="H375" s="212" t="s">
        <v>524</v>
      </c>
      <c r="I375" s="133" t="s">
        <v>73</v>
      </c>
      <c r="J375" s="132"/>
      <c r="K375" s="132"/>
      <c r="L375" s="134"/>
      <c r="M375" s="134">
        <f ca="1">M376</f>
        <v>1000000</v>
      </c>
      <c r="N375" s="134">
        <f ca="1">N376</f>
        <v>0</v>
      </c>
      <c r="O375" s="178"/>
      <c r="P375" s="249"/>
      <c r="Q375" s="249"/>
      <c r="R375" s="132"/>
      <c r="S375" s="134"/>
      <c r="T375" s="134"/>
      <c r="U375" s="252"/>
      <c r="V375" s="249"/>
      <c r="W375" s="249"/>
      <c r="X375" s="252"/>
      <c r="Y375" s="249"/>
    </row>
    <row r="376" spans="1:25" ht="13.2" hidden="1" x14ac:dyDescent="0.25">
      <c r="A376" s="1" t="s">
        <v>801</v>
      </c>
      <c r="B376" s="68"/>
      <c r="C376" s="69" t="s">
        <v>622</v>
      </c>
      <c r="D376" s="68">
        <v>4</v>
      </c>
      <c r="E376" s="68" t="s">
        <v>120</v>
      </c>
      <c r="F376" s="70">
        <v>250000</v>
      </c>
      <c r="G376" s="157">
        <f>ROUNDDOWN(D376*F376,-3)</f>
        <v>1000000</v>
      </c>
      <c r="H376" s="191"/>
      <c r="I376" s="69" t="s">
        <v>622</v>
      </c>
      <c r="J376" s="68" cm="1">
        <f t="array" aca="1" ref="J376" ca="1">INDIRECT($J$5&amp;ROW())</f>
        <v>4</v>
      </c>
      <c r="K376" s="68" t="s">
        <v>120</v>
      </c>
      <c r="L376" s="70" cm="1">
        <f t="array" aca="1" ref="L376" ca="1">INDIRECT($L$5&amp;ROW())</f>
        <v>250000</v>
      </c>
      <c r="M376" s="70">
        <f ca="1">ROUNDDOWN(J376*L376,-3)</f>
        <v>1000000</v>
      </c>
      <c r="N376" s="70">
        <f ca="1">G376-M376</f>
        <v>0</v>
      </c>
      <c r="O376" s="245" t="str">
        <f ca="1">IF(AND(ISBLANK(H376),N376&lt;&gt;0),"Rev","")</f>
        <v/>
      </c>
      <c r="P376" s="249"/>
      <c r="Q376" s="249"/>
      <c r="R376" s="68">
        <v>4</v>
      </c>
      <c r="S376" s="70">
        <v>250000</v>
      </c>
      <c r="T376" s="70">
        <f>ROUNDDOWN(R376*S376,-3)</f>
        <v>1000000</v>
      </c>
      <c r="U376" s="252">
        <v>4</v>
      </c>
      <c r="V376" s="252">
        <v>250000</v>
      </c>
      <c r="W376" s="70">
        <f>ROUNDDOWN(U376*V376,-3)</f>
        <v>1000000</v>
      </c>
      <c r="X376" s="252"/>
      <c r="Y376" s="249"/>
    </row>
    <row r="377" spans="1:25" ht="13.2" hidden="1" x14ac:dyDescent="0.25">
      <c r="A377" s="1" t="s">
        <v>802</v>
      </c>
      <c r="B377" s="113" t="s">
        <v>528</v>
      </c>
      <c r="C377" s="114" t="s">
        <v>31</v>
      </c>
      <c r="D377" s="113"/>
      <c r="E377" s="113"/>
      <c r="F377" s="115"/>
      <c r="G377" s="172">
        <f>G378</f>
        <v>8000000</v>
      </c>
      <c r="H377" s="206" t="s">
        <v>528</v>
      </c>
      <c r="I377" s="114" t="s">
        <v>31</v>
      </c>
      <c r="J377" s="113"/>
      <c r="K377" s="113"/>
      <c r="L377" s="115"/>
      <c r="M377" s="115">
        <f ca="1">M378</f>
        <v>8000000</v>
      </c>
      <c r="N377" s="115">
        <f ca="1">N378</f>
        <v>0</v>
      </c>
      <c r="O377" s="172"/>
      <c r="P377" s="249"/>
      <c r="Q377" s="249"/>
      <c r="R377" s="113"/>
      <c r="S377" s="115"/>
      <c r="T377" s="115"/>
      <c r="U377" s="252"/>
      <c r="V377" s="249"/>
      <c r="W377" s="249"/>
      <c r="X377" s="252"/>
      <c r="Y377" s="249"/>
    </row>
    <row r="378" spans="1:25" ht="13.2" hidden="1" x14ac:dyDescent="0.25">
      <c r="A378" s="1" t="s">
        <v>803</v>
      </c>
      <c r="B378" s="68"/>
      <c r="C378" s="69" t="s">
        <v>559</v>
      </c>
      <c r="D378" s="68">
        <v>8</v>
      </c>
      <c r="E378" s="68" t="s">
        <v>33</v>
      </c>
      <c r="F378" s="70">
        <v>1000000</v>
      </c>
      <c r="G378" s="157">
        <f>ROUNDDOWN(D378*F378,-3)</f>
        <v>8000000</v>
      </c>
      <c r="H378" s="191"/>
      <c r="I378" s="69" t="s">
        <v>559</v>
      </c>
      <c r="J378" s="68" cm="1">
        <f t="array" aca="1" ref="J378" ca="1">INDIRECT($J$5&amp;ROW())</f>
        <v>8</v>
      </c>
      <c r="K378" s="68" t="s">
        <v>33</v>
      </c>
      <c r="L378" s="70" cm="1">
        <f t="array" aca="1" ref="L378" ca="1">INDIRECT($L$5&amp;ROW())</f>
        <v>1000000</v>
      </c>
      <c r="M378" s="70">
        <f ca="1">ROUNDDOWN(J378*L378,-3)</f>
        <v>8000000</v>
      </c>
      <c r="N378" s="70">
        <f ca="1">G378-M378</f>
        <v>0</v>
      </c>
      <c r="O378" s="245" t="str">
        <f ca="1">IF(AND(ISBLANK(H378),N378&lt;&gt;0),"Rev","")</f>
        <v/>
      </c>
      <c r="P378" s="249"/>
      <c r="Q378" s="249"/>
      <c r="R378" s="68">
        <v>8</v>
      </c>
      <c r="S378" s="70">
        <v>1000000</v>
      </c>
      <c r="T378" s="70">
        <f>ROUNDDOWN(R378*S378,-3)</f>
        <v>8000000</v>
      </c>
      <c r="U378" s="252">
        <v>8</v>
      </c>
      <c r="V378" s="252">
        <v>1000000</v>
      </c>
      <c r="W378" s="70">
        <f>ROUNDDOWN(U378*V378,-3)</f>
        <v>8000000</v>
      </c>
      <c r="X378" s="252"/>
      <c r="Y378" s="249"/>
    </row>
    <row r="379" spans="1:25" ht="13.2" hidden="1" x14ac:dyDescent="0.25">
      <c r="A379" s="1" t="s">
        <v>345</v>
      </c>
      <c r="B379" s="65" t="s">
        <v>525</v>
      </c>
      <c r="C379" s="66" t="s">
        <v>35</v>
      </c>
      <c r="D379" s="65"/>
      <c r="E379" s="65"/>
      <c r="F379" s="67"/>
      <c r="G379" s="156">
        <f>G380</f>
        <v>117435000</v>
      </c>
      <c r="H379" s="190" t="s">
        <v>525</v>
      </c>
      <c r="I379" s="66" t="s">
        <v>35</v>
      </c>
      <c r="J379" s="65"/>
      <c r="K379" s="65"/>
      <c r="L379" s="67"/>
      <c r="M379" s="67">
        <f ca="1">M380</f>
        <v>117435000</v>
      </c>
      <c r="N379" s="67">
        <f ca="1">N380</f>
        <v>0</v>
      </c>
      <c r="O379" s="156"/>
      <c r="P379" s="249"/>
      <c r="Q379" s="249"/>
      <c r="R379" s="65"/>
      <c r="S379" s="67"/>
      <c r="T379" s="67"/>
      <c r="U379" s="252"/>
      <c r="V379" s="249"/>
      <c r="W379" s="249"/>
      <c r="X379" s="252"/>
      <c r="Y379" s="249"/>
    </row>
    <row r="380" spans="1:25" ht="13.2" hidden="1" x14ac:dyDescent="0.25">
      <c r="A380" s="1" t="s">
        <v>346</v>
      </c>
      <c r="B380" s="68"/>
      <c r="C380" s="69" t="s">
        <v>804</v>
      </c>
      <c r="D380" s="68">
        <v>20</v>
      </c>
      <c r="E380" s="68" t="s">
        <v>26</v>
      </c>
      <c r="F380" s="70">
        <v>5871750</v>
      </c>
      <c r="G380" s="157">
        <f>ROUNDDOWN(D380*F380,-3)</f>
        <v>117435000</v>
      </c>
      <c r="H380" s="191"/>
      <c r="I380" s="69" t="s">
        <v>804</v>
      </c>
      <c r="J380" s="68" cm="1">
        <f t="array" aca="1" ref="J380" ca="1">INDIRECT($J$5&amp;ROW())</f>
        <v>20</v>
      </c>
      <c r="K380" s="68" t="s">
        <v>26</v>
      </c>
      <c r="L380" s="70" cm="1">
        <f t="array" aca="1" ref="L380" ca="1">INDIRECT($L$5&amp;ROW())</f>
        <v>5871750</v>
      </c>
      <c r="M380" s="70">
        <f ca="1">ROUNDDOWN(J380*L380,-3)</f>
        <v>117435000</v>
      </c>
      <c r="N380" s="70">
        <f ca="1">G380-M380</f>
        <v>0</v>
      </c>
      <c r="O380" s="245" t="str">
        <f ca="1">IF(AND(ISBLANK(H380),N380&lt;&gt;0),"Rev","")</f>
        <v/>
      </c>
      <c r="P380" s="249"/>
      <c r="Q380" s="249"/>
      <c r="R380" s="68">
        <v>20</v>
      </c>
      <c r="S380" s="70">
        <v>5871750</v>
      </c>
      <c r="T380" s="70">
        <f>ROUNDDOWN(R380*S380,-3)</f>
        <v>117435000</v>
      </c>
      <c r="U380" s="252">
        <v>20</v>
      </c>
      <c r="V380" s="252">
        <v>5871750</v>
      </c>
      <c r="W380" s="70">
        <f>ROUNDDOWN(U380*V380,-3)</f>
        <v>117435000</v>
      </c>
      <c r="X380" s="252"/>
      <c r="Y380" s="249"/>
    </row>
    <row r="381" spans="1:25" ht="13.2" hidden="1" x14ac:dyDescent="0.25">
      <c r="A381" s="1" t="s">
        <v>347</v>
      </c>
      <c r="B381" s="74" t="s">
        <v>167</v>
      </c>
      <c r="C381" s="75" t="s">
        <v>805</v>
      </c>
      <c r="D381" s="74"/>
      <c r="E381" s="74"/>
      <c r="F381" s="76"/>
      <c r="G381" s="159">
        <f>SUM(G382,G387)</f>
        <v>186750000</v>
      </c>
      <c r="H381" s="193" t="s">
        <v>167</v>
      </c>
      <c r="I381" s="75" t="s">
        <v>805</v>
      </c>
      <c r="J381" s="74"/>
      <c r="K381" s="74"/>
      <c r="L381" s="76"/>
      <c r="M381" s="76">
        <f ca="1">SUM(M382,M387)</f>
        <v>186750000</v>
      </c>
      <c r="N381" s="76">
        <f ca="1">SUM(N382,N387)</f>
        <v>0</v>
      </c>
      <c r="O381" s="159"/>
      <c r="P381" s="249" t="s">
        <v>507</v>
      </c>
      <c r="Q381" s="249" t="s">
        <v>508</v>
      </c>
      <c r="R381" s="74"/>
      <c r="S381" s="76"/>
      <c r="T381" s="76"/>
      <c r="U381" s="252"/>
      <c r="V381" s="249"/>
      <c r="W381" s="249"/>
      <c r="X381" s="252"/>
      <c r="Y381" s="249"/>
    </row>
    <row r="382" spans="1:25" ht="13.2" hidden="1" x14ac:dyDescent="0.25">
      <c r="A382" s="1" t="s">
        <v>806</v>
      </c>
      <c r="B382" s="71" t="s">
        <v>523</v>
      </c>
      <c r="C382" s="72" t="s">
        <v>24</v>
      </c>
      <c r="D382" s="71"/>
      <c r="E382" s="71"/>
      <c r="F382" s="73"/>
      <c r="G382" s="158">
        <f>SUM(G383:G386)</f>
        <v>49250000</v>
      </c>
      <c r="H382" s="192" t="s">
        <v>523</v>
      </c>
      <c r="I382" s="72" t="s">
        <v>24</v>
      </c>
      <c r="J382" s="71"/>
      <c r="K382" s="71"/>
      <c r="L382" s="73"/>
      <c r="M382" s="73">
        <f ca="1">SUM(M383:M386)</f>
        <v>49250000</v>
      </c>
      <c r="N382" s="73">
        <f ca="1">SUM(N383:N386)</f>
        <v>0</v>
      </c>
      <c r="O382" s="158"/>
      <c r="P382" s="249"/>
      <c r="Q382" s="249"/>
      <c r="R382" s="71"/>
      <c r="S382" s="73"/>
      <c r="T382" s="73"/>
      <c r="U382" s="252"/>
      <c r="V382" s="249"/>
      <c r="W382" s="249"/>
      <c r="X382" s="252"/>
      <c r="Y382" s="249"/>
    </row>
    <row r="383" spans="1:25" ht="13.2" hidden="1" x14ac:dyDescent="0.25">
      <c r="A383" s="1" t="s">
        <v>807</v>
      </c>
      <c r="B383" s="68"/>
      <c r="C383" s="69" t="s">
        <v>555</v>
      </c>
      <c r="D383" s="68">
        <v>230</v>
      </c>
      <c r="E383" s="68" t="s">
        <v>26</v>
      </c>
      <c r="F383" s="70">
        <v>75000</v>
      </c>
      <c r="G383" s="157">
        <f t="shared" ref="G383:G386" si="205">ROUNDDOWN(D383*F383,-3)</f>
        <v>17250000</v>
      </c>
      <c r="H383" s="191"/>
      <c r="I383" s="69" t="s">
        <v>555</v>
      </c>
      <c r="J383" s="68" cm="1">
        <f t="array" aca="1" ref="J383" ca="1">INDIRECT($J$5&amp;ROW())</f>
        <v>230</v>
      </c>
      <c r="K383" s="68" t="s">
        <v>26</v>
      </c>
      <c r="L383" s="70" cm="1">
        <f t="array" aca="1" ref="L383" ca="1">INDIRECT($L$5&amp;ROW())</f>
        <v>75000</v>
      </c>
      <c r="M383" s="70">
        <f t="shared" ref="M383:M386" ca="1" si="206">ROUNDDOWN(J383*L383,-3)</f>
        <v>17250000</v>
      </c>
      <c r="N383" s="70">
        <f t="shared" ref="N383:N386" ca="1" si="207">G383-M383</f>
        <v>0</v>
      </c>
      <c r="O383" s="245" t="str">
        <f t="shared" ref="O383:O386" ca="1" si="208">IF(AND(ISBLANK(H383),N383&lt;&gt;0),"Rev","")</f>
        <v/>
      </c>
      <c r="P383" s="249"/>
      <c r="Q383" s="249"/>
      <c r="R383" s="68">
        <v>230</v>
      </c>
      <c r="S383" s="70">
        <v>75000</v>
      </c>
      <c r="T383" s="70">
        <f t="shared" ref="T383:T386" si="209">ROUNDDOWN(R383*S383,-3)</f>
        <v>17250000</v>
      </c>
      <c r="U383" s="252">
        <v>200</v>
      </c>
      <c r="V383" s="252">
        <v>75000</v>
      </c>
      <c r="W383" s="70">
        <f t="shared" ref="W383:W386" si="210">ROUNDDOWN(U383*V383,-3)</f>
        <v>15000000</v>
      </c>
      <c r="X383" s="252"/>
      <c r="Y383" s="249"/>
    </row>
    <row r="384" spans="1:25" ht="13.2" hidden="1" x14ac:dyDescent="0.25">
      <c r="A384" s="1" t="s">
        <v>808</v>
      </c>
      <c r="B384" s="68"/>
      <c r="C384" s="69" t="s">
        <v>556</v>
      </c>
      <c r="D384" s="68">
        <v>8</v>
      </c>
      <c r="E384" s="68" t="s">
        <v>120</v>
      </c>
      <c r="F384" s="70">
        <v>1500000</v>
      </c>
      <c r="G384" s="157">
        <f t="shared" si="205"/>
        <v>12000000</v>
      </c>
      <c r="H384" s="191"/>
      <c r="I384" s="69" t="s">
        <v>556</v>
      </c>
      <c r="J384" s="68" cm="1">
        <f t="array" aca="1" ref="J384" ca="1">INDIRECT($J$5&amp;ROW())</f>
        <v>8</v>
      </c>
      <c r="K384" s="68" t="s">
        <v>120</v>
      </c>
      <c r="L384" s="70" cm="1">
        <f t="array" aca="1" ref="L384" ca="1">INDIRECT($L$5&amp;ROW())</f>
        <v>1500000</v>
      </c>
      <c r="M384" s="70">
        <f t="shared" ca="1" si="206"/>
        <v>12000000</v>
      </c>
      <c r="N384" s="70">
        <f t="shared" ca="1" si="207"/>
        <v>0</v>
      </c>
      <c r="O384" s="245" t="str">
        <f t="shared" ca="1" si="208"/>
        <v/>
      </c>
      <c r="P384" s="249"/>
      <c r="Q384" s="249"/>
      <c r="R384" s="68">
        <v>8</v>
      </c>
      <c r="S384" s="70">
        <v>1500000</v>
      </c>
      <c r="T384" s="70">
        <f t="shared" si="209"/>
        <v>12000000</v>
      </c>
      <c r="U384" s="252">
        <v>6</v>
      </c>
      <c r="V384" s="252">
        <v>1500000</v>
      </c>
      <c r="W384" s="70">
        <f t="shared" si="210"/>
        <v>9000000</v>
      </c>
      <c r="X384" s="252"/>
      <c r="Y384" s="249"/>
    </row>
    <row r="385" spans="1:25" ht="13.2" hidden="1" x14ac:dyDescent="0.25">
      <c r="A385" s="1" t="s">
        <v>809</v>
      </c>
      <c r="B385" s="68"/>
      <c r="C385" s="69" t="s">
        <v>557</v>
      </c>
      <c r="D385" s="68">
        <v>8</v>
      </c>
      <c r="E385" s="68" t="s">
        <v>120</v>
      </c>
      <c r="F385" s="70">
        <v>1500000</v>
      </c>
      <c r="G385" s="157">
        <f t="shared" si="205"/>
        <v>12000000</v>
      </c>
      <c r="H385" s="191"/>
      <c r="I385" s="69" t="s">
        <v>557</v>
      </c>
      <c r="J385" s="68" cm="1">
        <f t="array" aca="1" ref="J385" ca="1">INDIRECT($J$5&amp;ROW())</f>
        <v>8</v>
      </c>
      <c r="K385" s="68" t="s">
        <v>120</v>
      </c>
      <c r="L385" s="70" cm="1">
        <f t="array" aca="1" ref="L385" ca="1">INDIRECT($L$5&amp;ROW())</f>
        <v>1500000</v>
      </c>
      <c r="M385" s="70">
        <f t="shared" ca="1" si="206"/>
        <v>12000000</v>
      </c>
      <c r="N385" s="70">
        <f t="shared" ca="1" si="207"/>
        <v>0</v>
      </c>
      <c r="O385" s="245" t="str">
        <f t="shared" ca="1" si="208"/>
        <v/>
      </c>
      <c r="P385" s="249"/>
      <c r="Q385" s="249"/>
      <c r="R385" s="68">
        <v>8</v>
      </c>
      <c r="S385" s="70">
        <v>1500000</v>
      </c>
      <c r="T385" s="70">
        <f t="shared" si="209"/>
        <v>12000000</v>
      </c>
      <c r="U385" s="252">
        <v>6</v>
      </c>
      <c r="V385" s="252">
        <v>1500000</v>
      </c>
      <c r="W385" s="70">
        <f t="shared" si="210"/>
        <v>9000000</v>
      </c>
      <c r="X385" s="252"/>
      <c r="Y385" s="249"/>
    </row>
    <row r="386" spans="1:25" ht="13.2" hidden="1" x14ac:dyDescent="0.25">
      <c r="A386" s="1" t="s">
        <v>810</v>
      </c>
      <c r="B386" s="68"/>
      <c r="C386" s="69" t="s">
        <v>558</v>
      </c>
      <c r="D386" s="68">
        <v>8</v>
      </c>
      <c r="E386" s="68" t="s">
        <v>120</v>
      </c>
      <c r="F386" s="70">
        <v>1000000</v>
      </c>
      <c r="G386" s="157">
        <f t="shared" si="205"/>
        <v>8000000</v>
      </c>
      <c r="H386" s="191"/>
      <c r="I386" s="69" t="s">
        <v>558</v>
      </c>
      <c r="J386" s="68" cm="1">
        <f t="array" aca="1" ref="J386" ca="1">INDIRECT($J$5&amp;ROW())</f>
        <v>8</v>
      </c>
      <c r="K386" s="68" t="s">
        <v>120</v>
      </c>
      <c r="L386" s="70" cm="1">
        <f t="array" aca="1" ref="L386" ca="1">INDIRECT($L$5&amp;ROW())</f>
        <v>1000000</v>
      </c>
      <c r="M386" s="70">
        <f t="shared" ca="1" si="206"/>
        <v>8000000</v>
      </c>
      <c r="N386" s="70">
        <f t="shared" ca="1" si="207"/>
        <v>0</v>
      </c>
      <c r="O386" s="245" t="str">
        <f t="shared" ca="1" si="208"/>
        <v/>
      </c>
      <c r="P386" s="249"/>
      <c r="Q386" s="249"/>
      <c r="R386" s="68">
        <v>8</v>
      </c>
      <c r="S386" s="70">
        <v>1000000</v>
      </c>
      <c r="T386" s="70">
        <f t="shared" si="209"/>
        <v>8000000</v>
      </c>
      <c r="U386" s="252">
        <v>6</v>
      </c>
      <c r="V386" s="252">
        <v>1000000</v>
      </c>
      <c r="W386" s="70">
        <f t="shared" si="210"/>
        <v>6000000</v>
      </c>
      <c r="X386" s="252"/>
      <c r="Y386" s="249"/>
    </row>
    <row r="387" spans="1:25" ht="13.2" hidden="1" x14ac:dyDescent="0.25">
      <c r="A387" s="1" t="s">
        <v>348</v>
      </c>
      <c r="B387" s="71" t="s">
        <v>525</v>
      </c>
      <c r="C387" s="72" t="s">
        <v>35</v>
      </c>
      <c r="D387" s="71"/>
      <c r="E387" s="71"/>
      <c r="F387" s="73"/>
      <c r="G387" s="158">
        <f>G388</f>
        <v>137500000</v>
      </c>
      <c r="H387" s="192" t="s">
        <v>525</v>
      </c>
      <c r="I387" s="72" t="s">
        <v>35</v>
      </c>
      <c r="J387" s="71"/>
      <c r="K387" s="71"/>
      <c r="L387" s="73"/>
      <c r="M387" s="73">
        <f ca="1">M388</f>
        <v>137500000</v>
      </c>
      <c r="N387" s="73">
        <f ca="1">N388</f>
        <v>0</v>
      </c>
      <c r="O387" s="158"/>
      <c r="P387" s="249"/>
      <c r="Q387" s="249"/>
      <c r="R387" s="71"/>
      <c r="S387" s="73"/>
      <c r="T387" s="73"/>
      <c r="U387" s="252"/>
      <c r="V387" s="249"/>
      <c r="W387" s="249"/>
      <c r="X387" s="252"/>
      <c r="Y387" s="249"/>
    </row>
    <row r="388" spans="1:25" ht="13.2" hidden="1" x14ac:dyDescent="0.25">
      <c r="A388" s="1" t="s">
        <v>349</v>
      </c>
      <c r="B388" s="68"/>
      <c r="C388" s="69" t="s">
        <v>811</v>
      </c>
      <c r="D388" s="68">
        <v>25</v>
      </c>
      <c r="E388" s="68" t="s">
        <v>26</v>
      </c>
      <c r="F388" s="70">
        <v>5500000</v>
      </c>
      <c r="G388" s="157">
        <f>ROUNDDOWN(D388*F388,-3)</f>
        <v>137500000</v>
      </c>
      <c r="H388" s="191"/>
      <c r="I388" s="69" t="s">
        <v>811</v>
      </c>
      <c r="J388" s="68" cm="1">
        <f t="array" aca="1" ref="J388" ca="1">INDIRECT($J$5&amp;ROW())</f>
        <v>25</v>
      </c>
      <c r="K388" s="68" t="s">
        <v>26</v>
      </c>
      <c r="L388" s="70" cm="1">
        <f t="array" aca="1" ref="L388" ca="1">INDIRECT($L$5&amp;ROW())</f>
        <v>5500000</v>
      </c>
      <c r="M388" s="70">
        <f ca="1">ROUNDDOWN(J388*L388,-3)</f>
        <v>137500000</v>
      </c>
      <c r="N388" s="70">
        <f ca="1">G388-M388</f>
        <v>0</v>
      </c>
      <c r="O388" s="245" t="str">
        <f ca="1">IF(AND(ISBLANK(H388),N388&lt;&gt;0),"Rev","")</f>
        <v/>
      </c>
      <c r="P388" s="249"/>
      <c r="Q388" s="249"/>
      <c r="R388" s="68">
        <v>25</v>
      </c>
      <c r="S388" s="70">
        <v>5500000</v>
      </c>
      <c r="T388" s="70">
        <f>ROUNDDOWN(R388*S388,-3)</f>
        <v>137500000</v>
      </c>
      <c r="U388" s="252">
        <v>25</v>
      </c>
      <c r="V388" s="252">
        <v>5500000</v>
      </c>
      <c r="W388" s="70">
        <f>ROUNDDOWN(U388*V388,-3)</f>
        <v>137500000</v>
      </c>
      <c r="X388" s="252"/>
      <c r="Y388" s="249"/>
    </row>
    <row r="389" spans="1:25" ht="13.2" hidden="1" x14ac:dyDescent="0.25">
      <c r="A389" s="1" t="s">
        <v>812</v>
      </c>
      <c r="B389" s="74" t="s">
        <v>177</v>
      </c>
      <c r="C389" s="75" t="s">
        <v>813</v>
      </c>
      <c r="D389" s="74"/>
      <c r="E389" s="74"/>
      <c r="F389" s="76"/>
      <c r="G389" s="159">
        <f>SUM(G390,G395)</f>
        <v>165187000</v>
      </c>
      <c r="H389" s="193" t="s">
        <v>177</v>
      </c>
      <c r="I389" s="75" t="s">
        <v>813</v>
      </c>
      <c r="J389" s="74"/>
      <c r="K389" s="74"/>
      <c r="L389" s="76"/>
      <c r="M389" s="76">
        <f ca="1">SUM(M390,M395)</f>
        <v>165187000</v>
      </c>
      <c r="N389" s="76">
        <f ca="1">SUM(N390,N395)</f>
        <v>0</v>
      </c>
      <c r="O389" s="159"/>
      <c r="P389" s="249" t="s">
        <v>507</v>
      </c>
      <c r="Q389" s="249" t="s">
        <v>508</v>
      </c>
      <c r="R389" s="74"/>
      <c r="S389" s="76"/>
      <c r="T389" s="76"/>
      <c r="U389" s="252"/>
      <c r="V389" s="249"/>
      <c r="W389" s="249"/>
      <c r="X389" s="252"/>
      <c r="Y389" s="249"/>
    </row>
    <row r="390" spans="1:25" ht="13.2" hidden="1" x14ac:dyDescent="0.25">
      <c r="A390" s="1" t="s">
        <v>814</v>
      </c>
      <c r="B390" s="71" t="s">
        <v>523</v>
      </c>
      <c r="C390" s="72" t="s">
        <v>24</v>
      </c>
      <c r="D390" s="71"/>
      <c r="E390" s="71"/>
      <c r="F390" s="73"/>
      <c r="G390" s="158">
        <f>SUM(G391:G394)</f>
        <v>29250000</v>
      </c>
      <c r="H390" s="192" t="s">
        <v>523</v>
      </c>
      <c r="I390" s="72" t="s">
        <v>24</v>
      </c>
      <c r="J390" s="71"/>
      <c r="K390" s="71"/>
      <c r="L390" s="73"/>
      <c r="M390" s="73">
        <f ca="1">SUM(M391:M394)</f>
        <v>29250000</v>
      </c>
      <c r="N390" s="73">
        <f ca="1">SUM(N391:N394)</f>
        <v>0</v>
      </c>
      <c r="O390" s="158"/>
      <c r="P390" s="249"/>
      <c r="Q390" s="249"/>
      <c r="R390" s="71"/>
      <c r="S390" s="73"/>
      <c r="T390" s="73"/>
      <c r="U390" s="252"/>
      <c r="V390" s="249"/>
      <c r="W390" s="249"/>
      <c r="X390" s="252"/>
      <c r="Y390" s="249"/>
    </row>
    <row r="391" spans="1:25" ht="13.2" hidden="1" x14ac:dyDescent="0.25">
      <c r="A391" s="1" t="s">
        <v>815</v>
      </c>
      <c r="B391" s="68"/>
      <c r="C391" s="69" t="s">
        <v>555</v>
      </c>
      <c r="D391" s="68">
        <v>70</v>
      </c>
      <c r="E391" s="68" t="s">
        <v>26</v>
      </c>
      <c r="F391" s="70">
        <v>75000</v>
      </c>
      <c r="G391" s="157">
        <f t="shared" ref="G391:G394" si="211">ROUNDDOWN(D391*F391,-3)</f>
        <v>5250000</v>
      </c>
      <c r="H391" s="191"/>
      <c r="I391" s="69" t="s">
        <v>555</v>
      </c>
      <c r="J391" s="68" cm="1">
        <f t="array" aca="1" ref="J391" ca="1">INDIRECT($J$5&amp;ROW())</f>
        <v>70</v>
      </c>
      <c r="K391" s="68" t="s">
        <v>26</v>
      </c>
      <c r="L391" s="70" cm="1">
        <f t="array" aca="1" ref="L391" ca="1">INDIRECT($L$5&amp;ROW())</f>
        <v>75000</v>
      </c>
      <c r="M391" s="70">
        <f t="shared" ref="M391:M394" ca="1" si="212">ROUNDDOWN(J391*L391,-3)</f>
        <v>5250000</v>
      </c>
      <c r="N391" s="70">
        <f t="shared" ref="N391:N394" ca="1" si="213">G391-M391</f>
        <v>0</v>
      </c>
      <c r="O391" s="245" t="str">
        <f t="shared" ref="O391:O394" ca="1" si="214">IF(AND(ISBLANK(H391),N391&lt;&gt;0),"Rev","")</f>
        <v/>
      </c>
      <c r="P391" s="249"/>
      <c r="Q391" s="249"/>
      <c r="R391" s="68">
        <v>70</v>
      </c>
      <c r="S391" s="70">
        <v>75000</v>
      </c>
      <c r="T391" s="70">
        <f t="shared" ref="T391:T394" si="215">ROUNDDOWN(R391*S391,-3)</f>
        <v>5250000</v>
      </c>
      <c r="U391" s="252">
        <v>70</v>
      </c>
      <c r="V391" s="252">
        <v>75000</v>
      </c>
      <c r="W391" s="70">
        <f t="shared" ref="W391:W394" si="216">ROUNDDOWN(U391*V391,-3)</f>
        <v>5250000</v>
      </c>
      <c r="X391" s="252"/>
      <c r="Y391" s="249"/>
    </row>
    <row r="392" spans="1:25" ht="13.2" hidden="1" x14ac:dyDescent="0.25">
      <c r="A392" s="1" t="s">
        <v>816</v>
      </c>
      <c r="B392" s="68"/>
      <c r="C392" s="69" t="s">
        <v>556</v>
      </c>
      <c r="D392" s="68">
        <v>6</v>
      </c>
      <c r="E392" s="68" t="s">
        <v>120</v>
      </c>
      <c r="F392" s="70">
        <v>1500000</v>
      </c>
      <c r="G392" s="157">
        <f t="shared" si="211"/>
        <v>9000000</v>
      </c>
      <c r="H392" s="191"/>
      <c r="I392" s="69" t="s">
        <v>556</v>
      </c>
      <c r="J392" s="68" cm="1">
        <f t="array" aca="1" ref="J392" ca="1">INDIRECT($J$5&amp;ROW())</f>
        <v>6</v>
      </c>
      <c r="K392" s="68" t="s">
        <v>120</v>
      </c>
      <c r="L392" s="70" cm="1">
        <f t="array" aca="1" ref="L392" ca="1">INDIRECT($L$5&amp;ROW())</f>
        <v>1500000</v>
      </c>
      <c r="M392" s="70">
        <f t="shared" ca="1" si="212"/>
        <v>9000000</v>
      </c>
      <c r="N392" s="70">
        <f t="shared" ca="1" si="213"/>
        <v>0</v>
      </c>
      <c r="O392" s="245" t="str">
        <f t="shared" ca="1" si="214"/>
        <v/>
      </c>
      <c r="P392" s="249"/>
      <c r="Q392" s="249"/>
      <c r="R392" s="68">
        <v>6</v>
      </c>
      <c r="S392" s="70">
        <v>1500000</v>
      </c>
      <c r="T392" s="70">
        <f t="shared" si="215"/>
        <v>9000000</v>
      </c>
      <c r="U392" s="252">
        <v>6</v>
      </c>
      <c r="V392" s="252">
        <v>1500000</v>
      </c>
      <c r="W392" s="70">
        <f t="shared" si="216"/>
        <v>9000000</v>
      </c>
      <c r="X392" s="252"/>
      <c r="Y392" s="249"/>
    </row>
    <row r="393" spans="1:25" ht="13.2" hidden="1" x14ac:dyDescent="0.25">
      <c r="A393" s="1" t="s">
        <v>817</v>
      </c>
      <c r="B393" s="68"/>
      <c r="C393" s="69" t="s">
        <v>557</v>
      </c>
      <c r="D393" s="68">
        <v>6</v>
      </c>
      <c r="E393" s="68" t="s">
        <v>120</v>
      </c>
      <c r="F393" s="70">
        <v>1500000</v>
      </c>
      <c r="G393" s="157">
        <f t="shared" si="211"/>
        <v>9000000</v>
      </c>
      <c r="H393" s="191"/>
      <c r="I393" s="69" t="s">
        <v>557</v>
      </c>
      <c r="J393" s="68" cm="1">
        <f t="array" aca="1" ref="J393" ca="1">INDIRECT($J$5&amp;ROW())</f>
        <v>6</v>
      </c>
      <c r="K393" s="68" t="s">
        <v>120</v>
      </c>
      <c r="L393" s="70" cm="1">
        <f t="array" aca="1" ref="L393" ca="1">INDIRECT($L$5&amp;ROW())</f>
        <v>1500000</v>
      </c>
      <c r="M393" s="70">
        <f t="shared" ca="1" si="212"/>
        <v>9000000</v>
      </c>
      <c r="N393" s="70">
        <f t="shared" ca="1" si="213"/>
        <v>0</v>
      </c>
      <c r="O393" s="245" t="str">
        <f t="shared" ca="1" si="214"/>
        <v/>
      </c>
      <c r="P393" s="249"/>
      <c r="Q393" s="249"/>
      <c r="R393" s="68">
        <v>6</v>
      </c>
      <c r="S393" s="70">
        <v>1500000</v>
      </c>
      <c r="T393" s="70">
        <f t="shared" si="215"/>
        <v>9000000</v>
      </c>
      <c r="U393" s="252">
        <v>6</v>
      </c>
      <c r="V393" s="252">
        <v>1500000</v>
      </c>
      <c r="W393" s="70">
        <f t="shared" si="216"/>
        <v>9000000</v>
      </c>
      <c r="X393" s="252"/>
      <c r="Y393" s="249"/>
    </row>
    <row r="394" spans="1:25" ht="13.2" hidden="1" x14ac:dyDescent="0.25">
      <c r="A394" s="1" t="s">
        <v>818</v>
      </c>
      <c r="B394" s="68"/>
      <c r="C394" s="69" t="s">
        <v>558</v>
      </c>
      <c r="D394" s="68">
        <v>6</v>
      </c>
      <c r="E394" s="68" t="s">
        <v>120</v>
      </c>
      <c r="F394" s="70">
        <v>1000000</v>
      </c>
      <c r="G394" s="157">
        <f t="shared" si="211"/>
        <v>6000000</v>
      </c>
      <c r="H394" s="191"/>
      <c r="I394" s="69" t="s">
        <v>558</v>
      </c>
      <c r="J394" s="68" cm="1">
        <f t="array" aca="1" ref="J394" ca="1">INDIRECT($J$5&amp;ROW())</f>
        <v>6</v>
      </c>
      <c r="K394" s="68" t="s">
        <v>120</v>
      </c>
      <c r="L394" s="70" cm="1">
        <f t="array" aca="1" ref="L394" ca="1">INDIRECT($L$5&amp;ROW())</f>
        <v>1000000</v>
      </c>
      <c r="M394" s="70">
        <f t="shared" ca="1" si="212"/>
        <v>6000000</v>
      </c>
      <c r="N394" s="70">
        <f t="shared" ca="1" si="213"/>
        <v>0</v>
      </c>
      <c r="O394" s="245" t="str">
        <f t="shared" ca="1" si="214"/>
        <v/>
      </c>
      <c r="P394" s="249"/>
      <c r="Q394" s="249"/>
      <c r="R394" s="68">
        <v>6</v>
      </c>
      <c r="S394" s="70">
        <v>1000000</v>
      </c>
      <c r="T394" s="70">
        <f t="shared" si="215"/>
        <v>6000000</v>
      </c>
      <c r="U394" s="252">
        <v>6</v>
      </c>
      <c r="V394" s="252">
        <v>1000000</v>
      </c>
      <c r="W394" s="70">
        <f t="shared" si="216"/>
        <v>6000000</v>
      </c>
      <c r="X394" s="252"/>
      <c r="Y394" s="249"/>
    </row>
    <row r="395" spans="1:25" ht="13.2" hidden="1" x14ac:dyDescent="0.25">
      <c r="A395" s="1" t="s">
        <v>819</v>
      </c>
      <c r="B395" s="71" t="s">
        <v>525</v>
      </c>
      <c r="C395" s="72" t="s">
        <v>35</v>
      </c>
      <c r="D395" s="71"/>
      <c r="E395" s="71"/>
      <c r="F395" s="73"/>
      <c r="G395" s="158">
        <f>G396</f>
        <v>135937000</v>
      </c>
      <c r="H395" s="192" t="s">
        <v>525</v>
      </c>
      <c r="I395" s="72" t="s">
        <v>35</v>
      </c>
      <c r="J395" s="71"/>
      <c r="K395" s="71"/>
      <c r="L395" s="73"/>
      <c r="M395" s="73">
        <f ca="1">M396</f>
        <v>135937000</v>
      </c>
      <c r="N395" s="73">
        <f ca="1">N396</f>
        <v>0</v>
      </c>
      <c r="O395" s="158"/>
      <c r="P395" s="249"/>
      <c r="Q395" s="249"/>
      <c r="R395" s="71"/>
      <c r="S395" s="73"/>
      <c r="T395" s="73"/>
      <c r="U395" s="252"/>
      <c r="V395" s="249"/>
      <c r="W395" s="249"/>
      <c r="X395" s="252"/>
      <c r="Y395" s="249"/>
    </row>
    <row r="396" spans="1:25" ht="13.2" hidden="1" x14ac:dyDescent="0.25">
      <c r="A396" s="1" t="s">
        <v>820</v>
      </c>
      <c r="B396" s="68"/>
      <c r="C396" s="69" t="s">
        <v>821</v>
      </c>
      <c r="D396" s="68">
        <v>25</v>
      </c>
      <c r="E396" s="68" t="s">
        <v>26</v>
      </c>
      <c r="F396" s="70">
        <v>5437480</v>
      </c>
      <c r="G396" s="157">
        <f>ROUNDDOWN(D396*F396,-3)</f>
        <v>135937000</v>
      </c>
      <c r="H396" s="191"/>
      <c r="I396" s="69" t="s">
        <v>821</v>
      </c>
      <c r="J396" s="68" cm="1">
        <f t="array" aca="1" ref="J396" ca="1">INDIRECT($J$5&amp;ROW())</f>
        <v>25</v>
      </c>
      <c r="K396" s="68" t="s">
        <v>26</v>
      </c>
      <c r="L396" s="70" cm="1">
        <f t="array" aca="1" ref="L396" ca="1">INDIRECT($L$5&amp;ROW())</f>
        <v>5437480</v>
      </c>
      <c r="M396" s="70">
        <f ca="1">ROUNDDOWN(J396*L396,-3)</f>
        <v>135937000</v>
      </c>
      <c r="N396" s="70">
        <f ca="1">G396-M396</f>
        <v>0</v>
      </c>
      <c r="O396" s="245" t="str">
        <f ca="1">IF(AND(ISBLANK(H396),N396&lt;&gt;0),"Rev","")</f>
        <v/>
      </c>
      <c r="P396" s="249"/>
      <c r="Q396" s="249"/>
      <c r="R396" s="68">
        <v>25</v>
      </c>
      <c r="S396" s="70">
        <v>5437480</v>
      </c>
      <c r="T396" s="70">
        <f>ROUNDDOWN(R396*S396,-3)</f>
        <v>135937000</v>
      </c>
      <c r="U396" s="252">
        <v>25</v>
      </c>
      <c r="V396" s="252">
        <v>5437480</v>
      </c>
      <c r="W396" s="70">
        <f>ROUNDDOWN(U396*V396,-3)</f>
        <v>135937000</v>
      </c>
      <c r="X396" s="252"/>
      <c r="Y396" s="249"/>
    </row>
    <row r="397" spans="1:25" ht="13.2" hidden="1" x14ac:dyDescent="0.25">
      <c r="A397" s="1" t="s">
        <v>822</v>
      </c>
      <c r="B397" s="74" t="s">
        <v>191</v>
      </c>
      <c r="C397" s="75" t="s">
        <v>823</v>
      </c>
      <c r="D397" s="74"/>
      <c r="E397" s="74"/>
      <c r="F397" s="76"/>
      <c r="G397" s="159">
        <f>SUM(G398,G405,G407,G409)</f>
        <v>420700000</v>
      </c>
      <c r="H397" s="193" t="s">
        <v>191</v>
      </c>
      <c r="I397" s="75" t="s">
        <v>823</v>
      </c>
      <c r="J397" s="74"/>
      <c r="K397" s="74"/>
      <c r="L397" s="76"/>
      <c r="M397" s="76">
        <f ca="1">SUM(M398,M405,M407,M409)</f>
        <v>420700000</v>
      </c>
      <c r="N397" s="76">
        <f ca="1">SUM(N398,N405,N407,N409)</f>
        <v>0</v>
      </c>
      <c r="O397" s="159"/>
      <c r="P397" s="249" t="s">
        <v>507</v>
      </c>
      <c r="Q397" s="249" t="s">
        <v>508</v>
      </c>
      <c r="R397" s="74"/>
      <c r="S397" s="76"/>
      <c r="T397" s="76"/>
      <c r="U397" s="252"/>
      <c r="V397" s="249"/>
      <c r="W397" s="249"/>
      <c r="X397" s="252"/>
      <c r="Y397" s="249"/>
    </row>
    <row r="398" spans="1:25" ht="13.2" hidden="1" x14ac:dyDescent="0.25">
      <c r="A398" s="1" t="s">
        <v>824</v>
      </c>
      <c r="B398" s="71" t="s">
        <v>523</v>
      </c>
      <c r="C398" s="72" t="s">
        <v>24</v>
      </c>
      <c r="D398" s="71"/>
      <c r="E398" s="71"/>
      <c r="F398" s="73"/>
      <c r="G398" s="158">
        <f>SUM(G399:G404)</f>
        <v>42900000</v>
      </c>
      <c r="H398" s="192" t="s">
        <v>523</v>
      </c>
      <c r="I398" s="72" t="s">
        <v>24</v>
      </c>
      <c r="J398" s="71"/>
      <c r="K398" s="71"/>
      <c r="L398" s="73"/>
      <c r="M398" s="73">
        <f ca="1">SUM(M399:M404)</f>
        <v>42900000</v>
      </c>
      <c r="N398" s="73">
        <f ca="1">SUM(N399:N404)</f>
        <v>0</v>
      </c>
      <c r="O398" s="158"/>
      <c r="P398" s="249"/>
      <c r="Q398" s="249"/>
      <c r="R398" s="71"/>
      <c r="S398" s="73"/>
      <c r="T398" s="73"/>
      <c r="U398" s="252"/>
      <c r="V398" s="249"/>
      <c r="W398" s="249"/>
      <c r="X398" s="252"/>
      <c r="Y398" s="249"/>
    </row>
    <row r="399" spans="1:25" ht="13.2" hidden="1" x14ac:dyDescent="0.25">
      <c r="A399" s="1" t="s">
        <v>825</v>
      </c>
      <c r="B399" s="68"/>
      <c r="C399" s="69" t="s">
        <v>555</v>
      </c>
      <c r="D399" s="68">
        <v>100</v>
      </c>
      <c r="E399" s="68" t="s">
        <v>26</v>
      </c>
      <c r="F399" s="70">
        <v>75000</v>
      </c>
      <c r="G399" s="157">
        <f t="shared" ref="G399:G404" si="217">ROUNDDOWN(D399*F399,-3)</f>
        <v>7500000</v>
      </c>
      <c r="H399" s="191"/>
      <c r="I399" s="69" t="s">
        <v>555</v>
      </c>
      <c r="J399" s="68" cm="1">
        <f t="array" aca="1" ref="J399" ca="1">INDIRECT($J$5&amp;ROW())</f>
        <v>100</v>
      </c>
      <c r="K399" s="68" t="s">
        <v>26</v>
      </c>
      <c r="L399" s="70" cm="1">
        <f t="array" aca="1" ref="L399" ca="1">INDIRECT($L$5&amp;ROW())</f>
        <v>75000</v>
      </c>
      <c r="M399" s="70">
        <f t="shared" ref="M399:M404" ca="1" si="218">ROUNDDOWN(J399*L399,-3)</f>
        <v>7500000</v>
      </c>
      <c r="N399" s="70">
        <f t="shared" ref="N399:N404" ca="1" si="219">G399-M399</f>
        <v>0</v>
      </c>
      <c r="O399" s="245" t="str">
        <f t="shared" ref="O399:O404" ca="1" si="220">IF(AND(ISBLANK(H399),N399&lt;&gt;0),"Rev","")</f>
        <v/>
      </c>
      <c r="P399" s="249"/>
      <c r="Q399" s="249"/>
      <c r="R399" s="68">
        <v>100</v>
      </c>
      <c r="S399" s="70">
        <v>75000</v>
      </c>
      <c r="T399" s="70">
        <f t="shared" ref="T399:T404" si="221">ROUNDDOWN(R399*S399,-3)</f>
        <v>7500000</v>
      </c>
      <c r="U399" s="252">
        <v>100</v>
      </c>
      <c r="V399" s="252">
        <v>75000</v>
      </c>
      <c r="W399" s="70">
        <f t="shared" ref="W399:W404" si="222">ROUNDDOWN(U399*V399,-3)</f>
        <v>7500000</v>
      </c>
      <c r="X399" s="252"/>
      <c r="Y399" s="249"/>
    </row>
    <row r="400" spans="1:25" ht="13.2" hidden="1" x14ac:dyDescent="0.25">
      <c r="A400" s="1" t="s">
        <v>826</v>
      </c>
      <c r="B400" s="68"/>
      <c r="C400" s="69" t="s">
        <v>556</v>
      </c>
      <c r="D400" s="68">
        <v>2</v>
      </c>
      <c r="E400" s="68" t="s">
        <v>120</v>
      </c>
      <c r="F400" s="70">
        <v>1500000</v>
      </c>
      <c r="G400" s="157">
        <f t="shared" si="217"/>
        <v>3000000</v>
      </c>
      <c r="H400" s="191"/>
      <c r="I400" s="69" t="s">
        <v>556</v>
      </c>
      <c r="J400" s="68" cm="1">
        <f t="array" aca="1" ref="J400" ca="1">INDIRECT($J$5&amp;ROW())</f>
        <v>2</v>
      </c>
      <c r="K400" s="68" t="s">
        <v>120</v>
      </c>
      <c r="L400" s="70" cm="1">
        <f t="array" aca="1" ref="L400" ca="1">INDIRECT($L$5&amp;ROW())</f>
        <v>1500000</v>
      </c>
      <c r="M400" s="70">
        <f t="shared" ca="1" si="218"/>
        <v>3000000</v>
      </c>
      <c r="N400" s="70">
        <f t="shared" ca="1" si="219"/>
        <v>0</v>
      </c>
      <c r="O400" s="245" t="str">
        <f t="shared" ca="1" si="220"/>
        <v/>
      </c>
      <c r="P400" s="249"/>
      <c r="Q400" s="249"/>
      <c r="R400" s="68">
        <v>2</v>
      </c>
      <c r="S400" s="70">
        <v>1500000</v>
      </c>
      <c r="T400" s="70">
        <f t="shared" si="221"/>
        <v>3000000</v>
      </c>
      <c r="U400" s="252">
        <v>2</v>
      </c>
      <c r="V400" s="252">
        <v>1500000</v>
      </c>
      <c r="W400" s="70">
        <f t="shared" si="222"/>
        <v>3000000</v>
      </c>
      <c r="X400" s="252"/>
      <c r="Y400" s="249"/>
    </row>
    <row r="401" spans="1:25" ht="13.2" hidden="1" x14ac:dyDescent="0.25">
      <c r="A401" s="1" t="s">
        <v>827</v>
      </c>
      <c r="B401" s="68"/>
      <c r="C401" s="69" t="s">
        <v>557</v>
      </c>
      <c r="D401" s="68">
        <v>2</v>
      </c>
      <c r="E401" s="68" t="s">
        <v>120</v>
      </c>
      <c r="F401" s="70">
        <v>1500000</v>
      </c>
      <c r="G401" s="157">
        <f t="shared" si="217"/>
        <v>3000000</v>
      </c>
      <c r="H401" s="191"/>
      <c r="I401" s="69" t="s">
        <v>557</v>
      </c>
      <c r="J401" s="68" cm="1">
        <f t="array" aca="1" ref="J401" ca="1">INDIRECT($J$5&amp;ROW())</f>
        <v>2</v>
      </c>
      <c r="K401" s="68" t="s">
        <v>120</v>
      </c>
      <c r="L401" s="70" cm="1">
        <f t="array" aca="1" ref="L401" ca="1">INDIRECT($L$5&amp;ROW())</f>
        <v>1500000</v>
      </c>
      <c r="M401" s="70">
        <f t="shared" ca="1" si="218"/>
        <v>3000000</v>
      </c>
      <c r="N401" s="70">
        <f t="shared" ca="1" si="219"/>
        <v>0</v>
      </c>
      <c r="O401" s="245" t="str">
        <f t="shared" ca="1" si="220"/>
        <v/>
      </c>
      <c r="P401" s="249"/>
      <c r="Q401" s="249"/>
      <c r="R401" s="68">
        <v>2</v>
      </c>
      <c r="S401" s="70">
        <v>1500000</v>
      </c>
      <c r="T401" s="70">
        <f t="shared" si="221"/>
        <v>3000000</v>
      </c>
      <c r="U401" s="252">
        <v>2</v>
      </c>
      <c r="V401" s="252">
        <v>1500000</v>
      </c>
      <c r="W401" s="70">
        <f t="shared" si="222"/>
        <v>3000000</v>
      </c>
      <c r="X401" s="252"/>
      <c r="Y401" s="249"/>
    </row>
    <row r="402" spans="1:25" ht="13.2" hidden="1" x14ac:dyDescent="0.25">
      <c r="A402" s="1" t="s">
        <v>828</v>
      </c>
      <c r="B402" s="68"/>
      <c r="C402" s="69" t="s">
        <v>558</v>
      </c>
      <c r="D402" s="68">
        <v>2</v>
      </c>
      <c r="E402" s="68" t="s">
        <v>120</v>
      </c>
      <c r="F402" s="70">
        <v>1000000</v>
      </c>
      <c r="G402" s="157">
        <f t="shared" si="217"/>
        <v>2000000</v>
      </c>
      <c r="H402" s="191"/>
      <c r="I402" s="69" t="s">
        <v>558</v>
      </c>
      <c r="J402" s="68" cm="1">
        <f t="array" aca="1" ref="J402" ca="1">INDIRECT($J$5&amp;ROW())</f>
        <v>2</v>
      </c>
      <c r="K402" s="68" t="s">
        <v>120</v>
      </c>
      <c r="L402" s="70" cm="1">
        <f t="array" aca="1" ref="L402" ca="1">INDIRECT($L$5&amp;ROW())</f>
        <v>1000000</v>
      </c>
      <c r="M402" s="70">
        <f t="shared" ca="1" si="218"/>
        <v>2000000</v>
      </c>
      <c r="N402" s="70">
        <f t="shared" ca="1" si="219"/>
        <v>0</v>
      </c>
      <c r="O402" s="245" t="str">
        <f t="shared" ca="1" si="220"/>
        <v/>
      </c>
      <c r="P402" s="249"/>
      <c r="Q402" s="249"/>
      <c r="R402" s="68">
        <v>2</v>
      </c>
      <c r="S402" s="70">
        <v>1000000</v>
      </c>
      <c r="T402" s="70">
        <f t="shared" si="221"/>
        <v>2000000</v>
      </c>
      <c r="U402" s="252">
        <v>2</v>
      </c>
      <c r="V402" s="252">
        <v>1000000</v>
      </c>
      <c r="W402" s="70">
        <f t="shared" si="222"/>
        <v>2000000</v>
      </c>
      <c r="X402" s="252"/>
      <c r="Y402" s="249"/>
    </row>
    <row r="403" spans="1:25" ht="13.2" hidden="1" x14ac:dyDescent="0.25">
      <c r="A403" s="1" t="s">
        <v>829</v>
      </c>
      <c r="B403" s="68"/>
      <c r="C403" s="69" t="s">
        <v>830</v>
      </c>
      <c r="D403" s="68">
        <v>20</v>
      </c>
      <c r="E403" s="68" t="s">
        <v>59</v>
      </c>
      <c r="F403" s="70">
        <v>250000</v>
      </c>
      <c r="G403" s="157">
        <f t="shared" si="217"/>
        <v>5000000</v>
      </c>
      <c r="H403" s="191"/>
      <c r="I403" s="69" t="s">
        <v>830</v>
      </c>
      <c r="J403" s="68" cm="1">
        <f t="array" aca="1" ref="J403" ca="1">INDIRECT($J$5&amp;ROW())</f>
        <v>20</v>
      </c>
      <c r="K403" s="68" t="s">
        <v>59</v>
      </c>
      <c r="L403" s="70" cm="1">
        <f t="array" aca="1" ref="L403" ca="1">INDIRECT($L$5&amp;ROW())</f>
        <v>250000</v>
      </c>
      <c r="M403" s="70">
        <f t="shared" ca="1" si="218"/>
        <v>5000000</v>
      </c>
      <c r="N403" s="70">
        <f t="shared" ca="1" si="219"/>
        <v>0</v>
      </c>
      <c r="O403" s="245" t="str">
        <f t="shared" ca="1" si="220"/>
        <v/>
      </c>
      <c r="P403" s="249"/>
      <c r="Q403" s="249"/>
      <c r="R403" s="68">
        <v>20</v>
      </c>
      <c r="S403" s="70">
        <v>250000</v>
      </c>
      <c r="T403" s="70">
        <f t="shared" si="221"/>
        <v>5000000</v>
      </c>
      <c r="U403" s="252">
        <v>20</v>
      </c>
      <c r="V403" s="252">
        <v>250000</v>
      </c>
      <c r="W403" s="70">
        <f t="shared" si="222"/>
        <v>5000000</v>
      </c>
      <c r="X403" s="252"/>
      <c r="Y403" s="249"/>
    </row>
    <row r="404" spans="1:25" ht="13.2" hidden="1" x14ac:dyDescent="0.25">
      <c r="A404" s="1" t="s">
        <v>831</v>
      </c>
      <c r="B404" s="68"/>
      <c r="C404" s="69" t="s">
        <v>832</v>
      </c>
      <c r="D404" s="68">
        <v>80</v>
      </c>
      <c r="E404" s="68" t="s">
        <v>26</v>
      </c>
      <c r="F404" s="70">
        <v>280000</v>
      </c>
      <c r="G404" s="157">
        <f t="shared" si="217"/>
        <v>22400000</v>
      </c>
      <c r="H404" s="191"/>
      <c r="I404" s="69" t="s">
        <v>832</v>
      </c>
      <c r="J404" s="68" cm="1">
        <f t="array" aca="1" ref="J404" ca="1">INDIRECT($J$5&amp;ROW())</f>
        <v>80</v>
      </c>
      <c r="K404" s="68" t="s">
        <v>26</v>
      </c>
      <c r="L404" s="70" cm="1">
        <f t="array" aca="1" ref="L404" ca="1">INDIRECT($L$5&amp;ROW())</f>
        <v>280000</v>
      </c>
      <c r="M404" s="70">
        <f t="shared" ca="1" si="218"/>
        <v>22400000</v>
      </c>
      <c r="N404" s="70">
        <f t="shared" ca="1" si="219"/>
        <v>0</v>
      </c>
      <c r="O404" s="245" t="str">
        <f t="shared" ca="1" si="220"/>
        <v/>
      </c>
      <c r="P404" s="249"/>
      <c r="Q404" s="249"/>
      <c r="R404" s="68">
        <v>80</v>
      </c>
      <c r="S404" s="70">
        <v>280000</v>
      </c>
      <c r="T404" s="70">
        <f t="shared" si="221"/>
        <v>22400000</v>
      </c>
      <c r="U404" s="252">
        <v>80</v>
      </c>
      <c r="V404" s="252">
        <v>280000</v>
      </c>
      <c r="W404" s="70">
        <f t="shared" si="222"/>
        <v>22400000</v>
      </c>
      <c r="X404" s="252"/>
      <c r="Y404" s="249"/>
    </row>
    <row r="405" spans="1:25" ht="13.2" hidden="1" x14ac:dyDescent="0.25">
      <c r="A405" s="1" t="s">
        <v>833</v>
      </c>
      <c r="B405" s="65" t="s">
        <v>528</v>
      </c>
      <c r="C405" s="66" t="s">
        <v>31</v>
      </c>
      <c r="D405" s="65"/>
      <c r="E405" s="65"/>
      <c r="F405" s="67"/>
      <c r="G405" s="156">
        <f>G406</f>
        <v>16000000</v>
      </c>
      <c r="H405" s="190" t="s">
        <v>528</v>
      </c>
      <c r="I405" s="66" t="s">
        <v>31</v>
      </c>
      <c r="J405" s="65"/>
      <c r="K405" s="65"/>
      <c r="L405" s="67"/>
      <c r="M405" s="67">
        <f ca="1">M406</f>
        <v>16000000</v>
      </c>
      <c r="N405" s="67">
        <f ca="1">N406</f>
        <v>0</v>
      </c>
      <c r="O405" s="156"/>
      <c r="P405" s="249"/>
      <c r="Q405" s="249"/>
      <c r="R405" s="65"/>
      <c r="S405" s="67"/>
      <c r="T405" s="67"/>
      <c r="U405" s="252"/>
      <c r="V405" s="249"/>
      <c r="W405" s="249"/>
      <c r="X405" s="252"/>
      <c r="Y405" s="249"/>
    </row>
    <row r="406" spans="1:25" ht="13.2" hidden="1" x14ac:dyDescent="0.25">
      <c r="A406" s="1" t="s">
        <v>834</v>
      </c>
      <c r="B406" s="68"/>
      <c r="C406" s="69" t="s">
        <v>559</v>
      </c>
      <c r="D406" s="68">
        <v>16</v>
      </c>
      <c r="E406" s="68" t="s">
        <v>33</v>
      </c>
      <c r="F406" s="70">
        <v>1000000</v>
      </c>
      <c r="G406" s="157">
        <f>ROUNDDOWN(D406*F406,-3)</f>
        <v>16000000</v>
      </c>
      <c r="H406" s="191"/>
      <c r="I406" s="69" t="s">
        <v>559</v>
      </c>
      <c r="J406" s="68" cm="1">
        <f t="array" aca="1" ref="J406" ca="1">INDIRECT($J$5&amp;ROW())</f>
        <v>16</v>
      </c>
      <c r="K406" s="68" t="s">
        <v>33</v>
      </c>
      <c r="L406" s="70" cm="1">
        <f t="array" aca="1" ref="L406" ca="1">INDIRECT($L$5&amp;ROW())</f>
        <v>1000000</v>
      </c>
      <c r="M406" s="70">
        <f ca="1">ROUNDDOWN(J406*L406,-3)</f>
        <v>16000000</v>
      </c>
      <c r="N406" s="70">
        <f ca="1">G406-M406</f>
        <v>0</v>
      </c>
      <c r="O406" s="245" t="str">
        <f ca="1">IF(AND(ISBLANK(H406),N406&lt;&gt;0),"Rev","")</f>
        <v/>
      </c>
      <c r="P406" s="249"/>
      <c r="Q406" s="249"/>
      <c r="R406" s="68">
        <v>16</v>
      </c>
      <c r="S406" s="70">
        <v>1000000</v>
      </c>
      <c r="T406" s="70">
        <f>ROUNDDOWN(R406*S406,-3)</f>
        <v>16000000</v>
      </c>
      <c r="U406" s="252">
        <v>16</v>
      </c>
      <c r="V406" s="252">
        <v>1000000</v>
      </c>
      <c r="W406" s="70">
        <f>ROUNDDOWN(U406*V406,-3)</f>
        <v>16000000</v>
      </c>
      <c r="X406" s="252"/>
      <c r="Y406" s="249"/>
    </row>
    <row r="407" spans="1:25" ht="13.2" hidden="1" x14ac:dyDescent="0.25">
      <c r="A407" s="1" t="s">
        <v>835</v>
      </c>
      <c r="B407" s="71" t="s">
        <v>525</v>
      </c>
      <c r="C407" s="72" t="s">
        <v>35</v>
      </c>
      <c r="D407" s="71"/>
      <c r="E407" s="71"/>
      <c r="F407" s="73"/>
      <c r="G407" s="158">
        <f>G408</f>
        <v>15000000</v>
      </c>
      <c r="H407" s="192" t="s">
        <v>525</v>
      </c>
      <c r="I407" s="72" t="s">
        <v>35</v>
      </c>
      <c r="J407" s="71"/>
      <c r="K407" s="71"/>
      <c r="L407" s="73"/>
      <c r="M407" s="73">
        <f ca="1">M408</f>
        <v>15000000</v>
      </c>
      <c r="N407" s="73">
        <f ca="1">N408</f>
        <v>0</v>
      </c>
      <c r="O407" s="158"/>
      <c r="P407" s="249"/>
      <c r="Q407" s="249"/>
      <c r="R407" s="71"/>
      <c r="S407" s="73"/>
      <c r="T407" s="73"/>
      <c r="U407" s="252"/>
      <c r="V407" s="249"/>
      <c r="W407" s="249"/>
      <c r="X407" s="252"/>
      <c r="Y407" s="249"/>
    </row>
    <row r="408" spans="1:25" ht="13.2" hidden="1" x14ac:dyDescent="0.25">
      <c r="A408" s="1" t="s">
        <v>836</v>
      </c>
      <c r="B408" s="68"/>
      <c r="C408" s="69" t="s">
        <v>837</v>
      </c>
      <c r="D408" s="68">
        <v>2</v>
      </c>
      <c r="E408" s="68" t="s">
        <v>26</v>
      </c>
      <c r="F408" s="70">
        <v>7500000</v>
      </c>
      <c r="G408" s="157">
        <f>ROUNDDOWN(D408*F408,-3)</f>
        <v>15000000</v>
      </c>
      <c r="H408" s="191"/>
      <c r="I408" s="69" t="s">
        <v>837</v>
      </c>
      <c r="J408" s="68" cm="1">
        <f t="array" aca="1" ref="J408" ca="1">INDIRECT($J$5&amp;ROW())</f>
        <v>2</v>
      </c>
      <c r="K408" s="68" t="s">
        <v>26</v>
      </c>
      <c r="L408" s="70" cm="1">
        <f t="array" aca="1" ref="L408" ca="1">INDIRECT($L$5&amp;ROW())</f>
        <v>7500000</v>
      </c>
      <c r="M408" s="70">
        <f ca="1">ROUNDDOWN(J408*L408,-3)</f>
        <v>15000000</v>
      </c>
      <c r="N408" s="70">
        <f ca="1">G408-M408</f>
        <v>0</v>
      </c>
      <c r="O408" s="245" t="str">
        <f ca="1">IF(AND(ISBLANK(H408),N408&lt;&gt;0),"Rev","")</f>
        <v/>
      </c>
      <c r="P408" s="249"/>
      <c r="Q408" s="249"/>
      <c r="R408" s="68">
        <v>2</v>
      </c>
      <c r="S408" s="70">
        <v>7500000</v>
      </c>
      <c r="T408" s="70">
        <f>ROUNDDOWN(R408*S408,-3)</f>
        <v>15000000</v>
      </c>
      <c r="U408" s="252">
        <v>2</v>
      </c>
      <c r="V408" s="252">
        <v>7500000</v>
      </c>
      <c r="W408" s="70">
        <f>ROUNDDOWN(U408*V408,-3)</f>
        <v>15000000</v>
      </c>
      <c r="X408" s="252"/>
      <c r="Y408" s="249"/>
    </row>
    <row r="409" spans="1:25" ht="13.2" hidden="1" x14ac:dyDescent="0.25">
      <c r="A409" s="1" t="s">
        <v>838</v>
      </c>
      <c r="B409" s="71" t="s">
        <v>529</v>
      </c>
      <c r="C409" s="72" t="s">
        <v>477</v>
      </c>
      <c r="D409" s="71"/>
      <c r="E409" s="71"/>
      <c r="F409" s="73"/>
      <c r="G409" s="158">
        <f>SUM(G410:G412)</f>
        <v>346800000</v>
      </c>
      <c r="H409" s="192" t="s">
        <v>529</v>
      </c>
      <c r="I409" s="72" t="s">
        <v>477</v>
      </c>
      <c r="J409" s="71"/>
      <c r="K409" s="71"/>
      <c r="L409" s="73"/>
      <c r="M409" s="73">
        <f ca="1">SUM(M410:M412)</f>
        <v>346800000</v>
      </c>
      <c r="N409" s="73">
        <f ca="1">SUM(N410:N412)</f>
        <v>0</v>
      </c>
      <c r="O409" s="158"/>
      <c r="P409" s="249"/>
      <c r="Q409" s="249"/>
      <c r="R409" s="71"/>
      <c r="S409" s="73"/>
      <c r="T409" s="73"/>
      <c r="U409" s="252"/>
      <c r="V409" s="249"/>
      <c r="W409" s="249"/>
      <c r="X409" s="252"/>
      <c r="Y409" s="249"/>
    </row>
    <row r="410" spans="1:25" ht="13.2" hidden="1" x14ac:dyDescent="0.25">
      <c r="A410" s="1" t="s">
        <v>839</v>
      </c>
      <c r="B410" s="68"/>
      <c r="C410" s="69" t="s">
        <v>840</v>
      </c>
      <c r="D410" s="68">
        <v>160</v>
      </c>
      <c r="E410" s="68" t="s">
        <v>479</v>
      </c>
      <c r="F410" s="70">
        <v>825000</v>
      </c>
      <c r="G410" s="157">
        <f t="shared" ref="G410:G412" si="223">ROUNDDOWN(D410*F410,-3)</f>
        <v>132000000</v>
      </c>
      <c r="H410" s="191"/>
      <c r="I410" s="69" t="s">
        <v>840</v>
      </c>
      <c r="J410" s="68" cm="1">
        <f t="array" aca="1" ref="J410" ca="1">INDIRECT($J$5&amp;ROW())</f>
        <v>160</v>
      </c>
      <c r="K410" s="68" t="s">
        <v>479</v>
      </c>
      <c r="L410" s="70" cm="1">
        <f t="array" aca="1" ref="L410" ca="1">INDIRECT($L$5&amp;ROW())</f>
        <v>825000</v>
      </c>
      <c r="M410" s="70">
        <f t="shared" ref="M410:M412" ca="1" si="224">ROUNDDOWN(J410*L410,-3)</f>
        <v>132000000</v>
      </c>
      <c r="N410" s="70">
        <f t="shared" ref="N410:N412" ca="1" si="225">G410-M410</f>
        <v>0</v>
      </c>
      <c r="O410" s="245" t="str">
        <f t="shared" ref="O410:O412" ca="1" si="226">IF(AND(ISBLANK(H410),N410&lt;&gt;0),"Rev","")</f>
        <v/>
      </c>
      <c r="P410" s="249"/>
      <c r="Q410" s="249"/>
      <c r="R410" s="68">
        <v>160</v>
      </c>
      <c r="S410" s="70">
        <v>825000</v>
      </c>
      <c r="T410" s="70">
        <f t="shared" ref="T410:T412" si="227">ROUNDDOWN(R410*S410,-3)</f>
        <v>132000000</v>
      </c>
      <c r="U410" s="252">
        <v>160</v>
      </c>
      <c r="V410" s="252">
        <v>825000</v>
      </c>
      <c r="W410" s="70">
        <f t="shared" ref="W410:W412" si="228">ROUNDDOWN(U410*V410,-3)</f>
        <v>132000000</v>
      </c>
      <c r="X410" s="252"/>
      <c r="Y410" s="249"/>
    </row>
    <row r="411" spans="1:25" ht="13.2" hidden="1" x14ac:dyDescent="0.25">
      <c r="A411" s="1" t="s">
        <v>841</v>
      </c>
      <c r="B411" s="68"/>
      <c r="C411" s="69" t="s">
        <v>842</v>
      </c>
      <c r="D411" s="68">
        <v>240</v>
      </c>
      <c r="E411" s="68" t="s">
        <v>479</v>
      </c>
      <c r="F411" s="70">
        <v>145000</v>
      </c>
      <c r="G411" s="157">
        <f t="shared" si="223"/>
        <v>34800000</v>
      </c>
      <c r="H411" s="191"/>
      <c r="I411" s="69" t="s">
        <v>842</v>
      </c>
      <c r="J411" s="68" cm="1">
        <f t="array" aca="1" ref="J411" ca="1">INDIRECT($J$5&amp;ROW())</f>
        <v>240</v>
      </c>
      <c r="K411" s="68" t="s">
        <v>479</v>
      </c>
      <c r="L411" s="70" cm="1">
        <f t="array" aca="1" ref="L411" ca="1">INDIRECT($L$5&amp;ROW())</f>
        <v>145000</v>
      </c>
      <c r="M411" s="70">
        <f t="shared" ca="1" si="224"/>
        <v>34800000</v>
      </c>
      <c r="N411" s="70">
        <f t="shared" ca="1" si="225"/>
        <v>0</v>
      </c>
      <c r="O411" s="245" t="str">
        <f t="shared" ca="1" si="226"/>
        <v/>
      </c>
      <c r="P411" s="249"/>
      <c r="Q411" s="249"/>
      <c r="R411" s="68">
        <v>240</v>
      </c>
      <c r="S411" s="70">
        <v>145000</v>
      </c>
      <c r="T411" s="70">
        <f t="shared" si="227"/>
        <v>34800000</v>
      </c>
      <c r="U411" s="252">
        <v>240</v>
      </c>
      <c r="V411" s="252">
        <v>145000</v>
      </c>
      <c r="W411" s="70">
        <f t="shared" si="228"/>
        <v>34800000</v>
      </c>
      <c r="X411" s="252"/>
      <c r="Y411" s="249"/>
    </row>
    <row r="412" spans="1:25" ht="13.2" hidden="1" x14ac:dyDescent="0.25">
      <c r="A412" s="1" t="s">
        <v>843</v>
      </c>
      <c r="B412" s="68"/>
      <c r="C412" s="69" t="s">
        <v>844</v>
      </c>
      <c r="D412" s="68">
        <v>30</v>
      </c>
      <c r="E412" s="68" t="s">
        <v>26</v>
      </c>
      <c r="F412" s="70">
        <v>6000000</v>
      </c>
      <c r="G412" s="157">
        <f t="shared" si="223"/>
        <v>180000000</v>
      </c>
      <c r="H412" s="191"/>
      <c r="I412" s="69" t="s">
        <v>844</v>
      </c>
      <c r="J412" s="68" cm="1">
        <f t="array" aca="1" ref="J412" ca="1">INDIRECT($J$5&amp;ROW())</f>
        <v>30</v>
      </c>
      <c r="K412" s="68" t="s">
        <v>26</v>
      </c>
      <c r="L412" s="70" cm="1">
        <f t="array" aca="1" ref="L412" ca="1">INDIRECT($L$5&amp;ROW())</f>
        <v>6000000</v>
      </c>
      <c r="M412" s="70">
        <f t="shared" ca="1" si="224"/>
        <v>180000000</v>
      </c>
      <c r="N412" s="70">
        <f t="shared" ca="1" si="225"/>
        <v>0</v>
      </c>
      <c r="O412" s="245" t="str">
        <f t="shared" ca="1" si="226"/>
        <v/>
      </c>
      <c r="P412" s="249"/>
      <c r="Q412" s="249"/>
      <c r="R412" s="68">
        <v>30</v>
      </c>
      <c r="S412" s="70">
        <v>6000000</v>
      </c>
      <c r="T412" s="70">
        <f t="shared" si="227"/>
        <v>180000000</v>
      </c>
      <c r="U412" s="252">
        <v>30</v>
      </c>
      <c r="V412" s="252">
        <v>6000000</v>
      </c>
      <c r="W412" s="70">
        <f t="shared" si="228"/>
        <v>180000000</v>
      </c>
      <c r="X412" s="252"/>
      <c r="Y412" s="249"/>
    </row>
    <row r="413" spans="1:25" ht="13.2" hidden="1" x14ac:dyDescent="0.25">
      <c r="A413" s="1" t="s">
        <v>350</v>
      </c>
      <c r="B413" s="56" t="s">
        <v>351</v>
      </c>
      <c r="C413" s="57" t="s">
        <v>352</v>
      </c>
      <c r="D413" s="56">
        <v>2</v>
      </c>
      <c r="E413" s="56" t="s">
        <v>317</v>
      </c>
      <c r="F413" s="58"/>
      <c r="G413" s="153">
        <f>SUM(G414,G451)</f>
        <v>773732000</v>
      </c>
      <c r="H413" s="187" t="s">
        <v>351</v>
      </c>
      <c r="I413" s="57" t="s">
        <v>352</v>
      </c>
      <c r="J413" s="56">
        <v>2</v>
      </c>
      <c r="K413" s="56" t="s">
        <v>317</v>
      </c>
      <c r="L413" s="58"/>
      <c r="M413" s="58">
        <f ca="1">SUM(M414,M451)</f>
        <v>773732000</v>
      </c>
      <c r="N413" s="58">
        <f ca="1">SUM(N414,N451)</f>
        <v>0</v>
      </c>
      <c r="O413" s="153"/>
      <c r="P413" s="249"/>
      <c r="Q413" s="249"/>
      <c r="R413" s="56">
        <v>2</v>
      </c>
      <c r="S413" s="58"/>
      <c r="T413" s="58"/>
      <c r="U413" s="252"/>
      <c r="V413" s="249"/>
      <c r="W413" s="249"/>
      <c r="X413" s="252"/>
      <c r="Y413" s="249"/>
    </row>
    <row r="414" spans="1:25" ht="26.4" hidden="1" x14ac:dyDescent="0.25">
      <c r="A414" s="1" t="s">
        <v>353</v>
      </c>
      <c r="B414" s="59" t="s">
        <v>606</v>
      </c>
      <c r="C414" s="60" t="s">
        <v>354</v>
      </c>
      <c r="D414" s="59"/>
      <c r="E414" s="59" t="s">
        <v>554</v>
      </c>
      <c r="F414" s="61"/>
      <c r="G414" s="154">
        <f>SUM(G415,G426,G440)</f>
        <v>669421000</v>
      </c>
      <c r="H414" s="188" t="s">
        <v>606</v>
      </c>
      <c r="I414" s="60" t="s">
        <v>354</v>
      </c>
      <c r="J414" s="59"/>
      <c r="K414" s="59" t="s">
        <v>554</v>
      </c>
      <c r="L414" s="61"/>
      <c r="M414" s="61">
        <f ca="1">SUM(M415,M426,M440)</f>
        <v>669421000</v>
      </c>
      <c r="N414" s="61">
        <f ca="1">SUM(N415,N426,N440)</f>
        <v>0</v>
      </c>
      <c r="O414" s="154"/>
      <c r="P414" s="249"/>
      <c r="Q414" s="249"/>
      <c r="R414" s="59"/>
      <c r="S414" s="61"/>
      <c r="T414" s="61"/>
      <c r="U414" s="252"/>
      <c r="V414" s="249"/>
      <c r="W414" s="249"/>
      <c r="X414" s="252"/>
      <c r="Y414" s="249"/>
    </row>
    <row r="415" spans="1:25" ht="13.2" hidden="1" x14ac:dyDescent="0.25">
      <c r="A415" s="1" t="s">
        <v>355</v>
      </c>
      <c r="B415" s="62" t="s">
        <v>21</v>
      </c>
      <c r="C415" s="63" t="s">
        <v>845</v>
      </c>
      <c r="D415" s="62"/>
      <c r="E415" s="62"/>
      <c r="F415" s="64"/>
      <c r="G415" s="155">
        <f>SUM(G416,G422,G424)</f>
        <v>150075000</v>
      </c>
      <c r="H415" s="189" t="s">
        <v>21</v>
      </c>
      <c r="I415" s="63" t="s">
        <v>845</v>
      </c>
      <c r="J415" s="62"/>
      <c r="K415" s="62"/>
      <c r="L415" s="64"/>
      <c r="M415" s="64">
        <f ca="1">SUM(M416,M422,M424)</f>
        <v>150075000</v>
      </c>
      <c r="N415" s="64">
        <f ca="1">SUM(N416,N422,N424)</f>
        <v>0</v>
      </c>
      <c r="O415" s="155"/>
      <c r="P415" s="249" t="s">
        <v>507</v>
      </c>
      <c r="Q415" s="249" t="s">
        <v>509</v>
      </c>
      <c r="R415" s="62"/>
      <c r="S415" s="64"/>
      <c r="T415" s="64"/>
      <c r="U415" s="252"/>
      <c r="V415" s="249"/>
      <c r="W415" s="249"/>
      <c r="X415" s="252"/>
      <c r="Y415" s="249"/>
    </row>
    <row r="416" spans="1:25" ht="13.2" hidden="1" x14ac:dyDescent="0.25">
      <c r="A416" s="1" t="s">
        <v>356</v>
      </c>
      <c r="B416" s="65" t="s">
        <v>523</v>
      </c>
      <c r="C416" s="66" t="s">
        <v>24</v>
      </c>
      <c r="D416" s="65"/>
      <c r="E416" s="65"/>
      <c r="F416" s="67"/>
      <c r="G416" s="156">
        <f>SUM(G417:G421)</f>
        <v>40000000</v>
      </c>
      <c r="H416" s="190" t="s">
        <v>523</v>
      </c>
      <c r="I416" s="66" t="s">
        <v>24</v>
      </c>
      <c r="J416" s="65"/>
      <c r="K416" s="65"/>
      <c r="L416" s="67"/>
      <c r="M416" s="67">
        <f ca="1">SUM(M417:M421)</f>
        <v>40000000</v>
      </c>
      <c r="N416" s="67">
        <f ca="1">SUM(N417:N421)</f>
        <v>0</v>
      </c>
      <c r="O416" s="156"/>
      <c r="P416" s="249"/>
      <c r="Q416" s="249"/>
      <c r="R416" s="65"/>
      <c r="S416" s="67"/>
      <c r="T416" s="67"/>
      <c r="U416" s="252"/>
      <c r="V416" s="249"/>
      <c r="W416" s="249"/>
      <c r="X416" s="252"/>
      <c r="Y416" s="249"/>
    </row>
    <row r="417" spans="1:25" ht="13.2" hidden="1" x14ac:dyDescent="0.25">
      <c r="A417" s="1" t="s">
        <v>357</v>
      </c>
      <c r="B417" s="68"/>
      <c r="C417" s="69" t="s">
        <v>555</v>
      </c>
      <c r="D417" s="68">
        <v>280</v>
      </c>
      <c r="E417" s="68" t="s">
        <v>26</v>
      </c>
      <c r="F417" s="70">
        <v>75000</v>
      </c>
      <c r="G417" s="157">
        <f t="shared" ref="G417:G421" si="229">ROUNDDOWN(D417*F417,-3)</f>
        <v>21000000</v>
      </c>
      <c r="H417" s="191"/>
      <c r="I417" s="69" t="s">
        <v>555</v>
      </c>
      <c r="J417" s="68" cm="1">
        <f t="array" aca="1" ref="J417" ca="1">INDIRECT($J$5&amp;ROW())</f>
        <v>280</v>
      </c>
      <c r="K417" s="68" t="s">
        <v>26</v>
      </c>
      <c r="L417" s="70" cm="1">
        <f t="array" aca="1" ref="L417" ca="1">INDIRECT($L$5&amp;ROW())</f>
        <v>75000</v>
      </c>
      <c r="M417" s="70">
        <f t="shared" ref="M417:M421" ca="1" si="230">ROUNDDOWN(J417*L417,-3)</f>
        <v>21000000</v>
      </c>
      <c r="N417" s="70">
        <f t="shared" ref="N417:N421" ca="1" si="231">G417-M417</f>
        <v>0</v>
      </c>
      <c r="O417" s="245" t="str">
        <f t="shared" ref="O417:O421" ca="1" si="232">IF(AND(ISBLANK(H417),N417&lt;&gt;0),"Rev","")</f>
        <v/>
      </c>
      <c r="P417" s="249"/>
      <c r="Q417" s="249"/>
      <c r="R417" s="68">
        <v>280</v>
      </c>
      <c r="S417" s="70">
        <v>75000</v>
      </c>
      <c r="T417" s="70">
        <f t="shared" ref="T417:T421" si="233">ROUNDDOWN(R417*S417,-3)</f>
        <v>21000000</v>
      </c>
      <c r="U417" s="252">
        <v>100</v>
      </c>
      <c r="V417" s="252">
        <v>75000</v>
      </c>
      <c r="W417" s="70">
        <f t="shared" ref="W417:W421" si="234">ROUNDDOWN(U417*V417,-3)</f>
        <v>7500000</v>
      </c>
      <c r="X417" s="252"/>
      <c r="Y417" s="249"/>
    </row>
    <row r="418" spans="1:25" ht="13.2" hidden="1" x14ac:dyDescent="0.25">
      <c r="A418" s="1" t="s">
        <v>358</v>
      </c>
      <c r="B418" s="68"/>
      <c r="C418" s="69" t="s">
        <v>556</v>
      </c>
      <c r="D418" s="68">
        <v>4</v>
      </c>
      <c r="E418" s="68" t="s">
        <v>120</v>
      </c>
      <c r="F418" s="70">
        <v>1500000</v>
      </c>
      <c r="G418" s="157">
        <f t="shared" si="229"/>
        <v>6000000</v>
      </c>
      <c r="H418" s="191"/>
      <c r="I418" s="69" t="s">
        <v>556</v>
      </c>
      <c r="J418" s="68" cm="1">
        <f t="array" aca="1" ref="J418" ca="1">INDIRECT($J$5&amp;ROW())</f>
        <v>4</v>
      </c>
      <c r="K418" s="68" t="s">
        <v>120</v>
      </c>
      <c r="L418" s="70" cm="1">
        <f t="array" aca="1" ref="L418" ca="1">INDIRECT($L$5&amp;ROW())</f>
        <v>1500000</v>
      </c>
      <c r="M418" s="70">
        <f t="shared" ca="1" si="230"/>
        <v>6000000</v>
      </c>
      <c r="N418" s="70">
        <f t="shared" ca="1" si="231"/>
        <v>0</v>
      </c>
      <c r="O418" s="245" t="str">
        <f t="shared" ca="1" si="232"/>
        <v/>
      </c>
      <c r="P418" s="249"/>
      <c r="Q418" s="249"/>
      <c r="R418" s="68">
        <v>4</v>
      </c>
      <c r="S418" s="70">
        <v>1500000</v>
      </c>
      <c r="T418" s="70">
        <f t="shared" si="233"/>
        <v>6000000</v>
      </c>
      <c r="U418" s="252">
        <v>4</v>
      </c>
      <c r="V418" s="252">
        <v>1500000</v>
      </c>
      <c r="W418" s="70">
        <f t="shared" si="234"/>
        <v>6000000</v>
      </c>
      <c r="X418" s="252"/>
      <c r="Y418" s="249"/>
    </row>
    <row r="419" spans="1:25" ht="13.2" hidden="1" x14ac:dyDescent="0.25">
      <c r="A419" s="1" t="s">
        <v>359</v>
      </c>
      <c r="B419" s="68"/>
      <c r="C419" s="69" t="s">
        <v>557</v>
      </c>
      <c r="D419" s="68">
        <v>4</v>
      </c>
      <c r="E419" s="68" t="s">
        <v>120</v>
      </c>
      <c r="F419" s="70">
        <v>1500000</v>
      </c>
      <c r="G419" s="157">
        <f t="shared" si="229"/>
        <v>6000000</v>
      </c>
      <c r="H419" s="191"/>
      <c r="I419" s="69" t="s">
        <v>557</v>
      </c>
      <c r="J419" s="68" cm="1">
        <f t="array" aca="1" ref="J419" ca="1">INDIRECT($J$5&amp;ROW())</f>
        <v>4</v>
      </c>
      <c r="K419" s="68" t="s">
        <v>120</v>
      </c>
      <c r="L419" s="70" cm="1">
        <f t="array" aca="1" ref="L419" ca="1">INDIRECT($L$5&amp;ROW())</f>
        <v>1500000</v>
      </c>
      <c r="M419" s="70">
        <f t="shared" ca="1" si="230"/>
        <v>6000000</v>
      </c>
      <c r="N419" s="70">
        <f t="shared" ca="1" si="231"/>
        <v>0</v>
      </c>
      <c r="O419" s="245" t="str">
        <f t="shared" ca="1" si="232"/>
        <v/>
      </c>
      <c r="P419" s="249"/>
      <c r="Q419" s="249"/>
      <c r="R419" s="68">
        <v>4</v>
      </c>
      <c r="S419" s="70">
        <v>1500000</v>
      </c>
      <c r="T419" s="70">
        <f t="shared" si="233"/>
        <v>6000000</v>
      </c>
      <c r="U419" s="252">
        <v>4</v>
      </c>
      <c r="V419" s="252">
        <v>1500000</v>
      </c>
      <c r="W419" s="70">
        <f t="shared" si="234"/>
        <v>6000000</v>
      </c>
      <c r="X419" s="252"/>
      <c r="Y419" s="249"/>
    </row>
    <row r="420" spans="1:25" ht="13.2" hidden="1" x14ac:dyDescent="0.25">
      <c r="A420" s="1" t="s">
        <v>360</v>
      </c>
      <c r="B420" s="68"/>
      <c r="C420" s="69" t="s">
        <v>558</v>
      </c>
      <c r="D420" s="68">
        <v>4</v>
      </c>
      <c r="E420" s="68" t="s">
        <v>120</v>
      </c>
      <c r="F420" s="70">
        <v>1000000</v>
      </c>
      <c r="G420" s="157">
        <f t="shared" si="229"/>
        <v>4000000</v>
      </c>
      <c r="H420" s="191"/>
      <c r="I420" s="69" t="s">
        <v>558</v>
      </c>
      <c r="J420" s="68" cm="1">
        <f t="array" aca="1" ref="J420" ca="1">INDIRECT($J$5&amp;ROW())</f>
        <v>4</v>
      </c>
      <c r="K420" s="68" t="s">
        <v>120</v>
      </c>
      <c r="L420" s="70" cm="1">
        <f t="array" aca="1" ref="L420" ca="1">INDIRECT($L$5&amp;ROW())</f>
        <v>1000000</v>
      </c>
      <c r="M420" s="70">
        <f t="shared" ca="1" si="230"/>
        <v>4000000</v>
      </c>
      <c r="N420" s="70">
        <f t="shared" ca="1" si="231"/>
        <v>0</v>
      </c>
      <c r="O420" s="245" t="str">
        <f t="shared" ca="1" si="232"/>
        <v/>
      </c>
      <c r="P420" s="249"/>
      <c r="Q420" s="249"/>
      <c r="R420" s="68">
        <v>4</v>
      </c>
      <c r="S420" s="70">
        <v>1000000</v>
      </c>
      <c r="T420" s="70">
        <f t="shared" si="233"/>
        <v>4000000</v>
      </c>
      <c r="U420" s="252">
        <v>4</v>
      </c>
      <c r="V420" s="252">
        <v>1000000</v>
      </c>
      <c r="W420" s="70">
        <f t="shared" si="234"/>
        <v>4000000</v>
      </c>
      <c r="X420" s="252"/>
      <c r="Y420" s="249"/>
    </row>
    <row r="421" spans="1:25" ht="13.2" hidden="1" x14ac:dyDescent="0.25">
      <c r="A421" s="1" t="s">
        <v>846</v>
      </c>
      <c r="B421" s="68"/>
      <c r="C421" s="69" t="s">
        <v>790</v>
      </c>
      <c r="D421" s="68">
        <v>12</v>
      </c>
      <c r="E421" s="68" t="s">
        <v>59</v>
      </c>
      <c r="F421" s="70">
        <v>250000</v>
      </c>
      <c r="G421" s="157">
        <f t="shared" si="229"/>
        <v>3000000</v>
      </c>
      <c r="H421" s="191"/>
      <c r="I421" s="69" t="s">
        <v>790</v>
      </c>
      <c r="J421" s="68" cm="1">
        <f t="array" aca="1" ref="J421" ca="1">INDIRECT($J$5&amp;ROW())</f>
        <v>12</v>
      </c>
      <c r="K421" s="68" t="s">
        <v>59</v>
      </c>
      <c r="L421" s="70" cm="1">
        <f t="array" aca="1" ref="L421" ca="1">INDIRECT($L$5&amp;ROW())</f>
        <v>250000</v>
      </c>
      <c r="M421" s="70">
        <f t="shared" ca="1" si="230"/>
        <v>3000000</v>
      </c>
      <c r="N421" s="70">
        <f t="shared" ca="1" si="231"/>
        <v>0</v>
      </c>
      <c r="O421" s="245" t="str">
        <f t="shared" ca="1" si="232"/>
        <v/>
      </c>
      <c r="P421" s="249"/>
      <c r="Q421" s="249"/>
      <c r="R421" s="68">
        <v>12</v>
      </c>
      <c r="S421" s="70">
        <v>250000</v>
      </c>
      <c r="T421" s="70">
        <f t="shared" si="233"/>
        <v>3000000</v>
      </c>
      <c r="U421" s="252">
        <v>10</v>
      </c>
      <c r="V421" s="252">
        <v>250000</v>
      </c>
      <c r="W421" s="70">
        <f t="shared" si="234"/>
        <v>2500000</v>
      </c>
      <c r="X421" s="252"/>
      <c r="Y421" s="249"/>
    </row>
    <row r="422" spans="1:25" ht="13.2" hidden="1" x14ac:dyDescent="0.25">
      <c r="A422" s="1" t="s">
        <v>361</v>
      </c>
      <c r="B422" s="71" t="s">
        <v>524</v>
      </c>
      <c r="C422" s="72" t="s">
        <v>73</v>
      </c>
      <c r="D422" s="71"/>
      <c r="E422" s="71"/>
      <c r="F422" s="73"/>
      <c r="G422" s="158">
        <f>G423</f>
        <v>1000000</v>
      </c>
      <c r="H422" s="192" t="s">
        <v>524</v>
      </c>
      <c r="I422" s="72" t="s">
        <v>73</v>
      </c>
      <c r="J422" s="71"/>
      <c r="K422" s="71"/>
      <c r="L422" s="73"/>
      <c r="M422" s="73">
        <f ca="1">M423</f>
        <v>1000000</v>
      </c>
      <c r="N422" s="73">
        <f ca="1">N423</f>
        <v>0</v>
      </c>
      <c r="O422" s="158"/>
      <c r="P422" s="249"/>
      <c r="Q422" s="249"/>
      <c r="R422" s="71"/>
      <c r="S422" s="73"/>
      <c r="T422" s="73"/>
      <c r="U422" s="252"/>
      <c r="V422" s="249"/>
      <c r="W422" s="249"/>
      <c r="X422" s="252"/>
      <c r="Y422" s="249"/>
    </row>
    <row r="423" spans="1:25" ht="26.4" hidden="1" x14ac:dyDescent="0.25">
      <c r="A423" s="1" t="s">
        <v>362</v>
      </c>
      <c r="B423" s="68"/>
      <c r="C423" s="69" t="s">
        <v>847</v>
      </c>
      <c r="D423" s="68">
        <v>4</v>
      </c>
      <c r="E423" s="68" t="s">
        <v>120</v>
      </c>
      <c r="F423" s="70">
        <v>250000</v>
      </c>
      <c r="G423" s="157">
        <f>ROUNDDOWN(D423*F423,-3)</f>
        <v>1000000</v>
      </c>
      <c r="H423" s="191"/>
      <c r="I423" s="69" t="s">
        <v>847</v>
      </c>
      <c r="J423" s="68" cm="1">
        <f t="array" aca="1" ref="J423" ca="1">INDIRECT($J$5&amp;ROW())</f>
        <v>4</v>
      </c>
      <c r="K423" s="68" t="s">
        <v>120</v>
      </c>
      <c r="L423" s="70" cm="1">
        <f t="array" aca="1" ref="L423" ca="1">INDIRECT($L$5&amp;ROW())</f>
        <v>250000</v>
      </c>
      <c r="M423" s="70">
        <f ca="1">ROUNDDOWN(J423*L423,-3)</f>
        <v>1000000</v>
      </c>
      <c r="N423" s="70">
        <f ca="1">G423-M423</f>
        <v>0</v>
      </c>
      <c r="O423" s="245" t="str">
        <f ca="1">IF(AND(ISBLANK(H423),N423&lt;&gt;0),"Rev","")</f>
        <v/>
      </c>
      <c r="P423" s="249"/>
      <c r="Q423" s="249"/>
      <c r="R423" s="68">
        <v>4</v>
      </c>
      <c r="S423" s="70">
        <v>250000</v>
      </c>
      <c r="T423" s="70">
        <f>ROUNDDOWN(R423*S423,-3)</f>
        <v>1000000</v>
      </c>
      <c r="U423" s="252">
        <v>4</v>
      </c>
      <c r="V423" s="252">
        <v>250000</v>
      </c>
      <c r="W423" s="70">
        <f>ROUNDDOWN(U423*V423,-3)</f>
        <v>1000000</v>
      </c>
      <c r="X423" s="252"/>
      <c r="Y423" s="249"/>
    </row>
    <row r="424" spans="1:25" ht="13.2" hidden="1" x14ac:dyDescent="0.25">
      <c r="A424" s="1" t="s">
        <v>363</v>
      </c>
      <c r="B424" s="71" t="s">
        <v>525</v>
      </c>
      <c r="C424" s="72" t="s">
        <v>35</v>
      </c>
      <c r="D424" s="71"/>
      <c r="E424" s="71"/>
      <c r="F424" s="73"/>
      <c r="G424" s="158">
        <f>G425</f>
        <v>109075000</v>
      </c>
      <c r="H424" s="192" t="s">
        <v>525</v>
      </c>
      <c r="I424" s="72" t="s">
        <v>35</v>
      </c>
      <c r="J424" s="71"/>
      <c r="K424" s="71"/>
      <c r="L424" s="73"/>
      <c r="M424" s="73">
        <f ca="1">M425</f>
        <v>109075000</v>
      </c>
      <c r="N424" s="73">
        <f ca="1">N425</f>
        <v>0</v>
      </c>
      <c r="O424" s="158"/>
      <c r="P424" s="249"/>
      <c r="Q424" s="249"/>
      <c r="R424" s="71"/>
      <c r="S424" s="73"/>
      <c r="T424" s="73"/>
      <c r="U424" s="252"/>
      <c r="V424" s="249"/>
      <c r="W424" s="249"/>
      <c r="X424" s="252"/>
      <c r="Y424" s="249"/>
    </row>
    <row r="425" spans="1:25" ht="13.2" hidden="1" x14ac:dyDescent="0.25">
      <c r="A425" s="1" t="s">
        <v>364</v>
      </c>
      <c r="B425" s="68"/>
      <c r="C425" s="69" t="s">
        <v>848</v>
      </c>
      <c r="D425" s="68">
        <v>18</v>
      </c>
      <c r="E425" s="68" t="s">
        <v>26</v>
      </c>
      <c r="F425" s="70">
        <v>6059723</v>
      </c>
      <c r="G425" s="157">
        <f>ROUNDDOWN(D425*F425,-3)</f>
        <v>109075000</v>
      </c>
      <c r="H425" s="191"/>
      <c r="I425" s="69" t="s">
        <v>848</v>
      </c>
      <c r="J425" s="68" cm="1">
        <f t="array" aca="1" ref="J425" ca="1">INDIRECT($J$5&amp;ROW())</f>
        <v>18</v>
      </c>
      <c r="K425" s="68" t="s">
        <v>26</v>
      </c>
      <c r="L425" s="70" cm="1">
        <f t="array" aca="1" ref="L425" ca="1">INDIRECT($L$5&amp;ROW())</f>
        <v>6059723</v>
      </c>
      <c r="M425" s="70">
        <f ca="1">ROUNDDOWN(J425*L425,-3)</f>
        <v>109075000</v>
      </c>
      <c r="N425" s="70">
        <f ca="1">G425-M425</f>
        <v>0</v>
      </c>
      <c r="O425" s="245" t="str">
        <f ca="1">IF(AND(ISBLANK(H425),N425&lt;&gt;0),"Rev","")</f>
        <v/>
      </c>
      <c r="P425" s="249"/>
      <c r="Q425" s="249"/>
      <c r="R425" s="68">
        <v>18</v>
      </c>
      <c r="S425" s="70">
        <v>6059723</v>
      </c>
      <c r="T425" s="70">
        <f>ROUNDDOWN(R425*S425,-3)</f>
        <v>109075000</v>
      </c>
      <c r="U425" s="252">
        <v>18</v>
      </c>
      <c r="V425" s="252">
        <v>6059723</v>
      </c>
      <c r="W425" s="70">
        <f>ROUNDDOWN(U425*V425,-3)</f>
        <v>109075000</v>
      </c>
      <c r="X425" s="252"/>
      <c r="Y425" s="249"/>
    </row>
    <row r="426" spans="1:25" ht="26.4" hidden="1" x14ac:dyDescent="0.25">
      <c r="A426" s="1" t="s">
        <v>365</v>
      </c>
      <c r="B426" s="74" t="s">
        <v>38</v>
      </c>
      <c r="C426" s="75" t="s">
        <v>849</v>
      </c>
      <c r="D426" s="74"/>
      <c r="E426" s="74"/>
      <c r="F426" s="76"/>
      <c r="G426" s="159">
        <f>SUM(G427,G433,G436,G438)</f>
        <v>188806000</v>
      </c>
      <c r="H426" s="193" t="s">
        <v>38</v>
      </c>
      <c r="I426" s="75" t="s">
        <v>849</v>
      </c>
      <c r="J426" s="74"/>
      <c r="K426" s="74"/>
      <c r="L426" s="76"/>
      <c r="M426" s="76">
        <f ca="1">SUM(M427,M433,M436,M438)</f>
        <v>188806000</v>
      </c>
      <c r="N426" s="76">
        <f ca="1">SUM(N427,N433,N436,N438)</f>
        <v>0</v>
      </c>
      <c r="O426" s="159"/>
      <c r="P426" s="249" t="s">
        <v>507</v>
      </c>
      <c r="Q426" s="249" t="s">
        <v>509</v>
      </c>
      <c r="R426" s="74"/>
      <c r="S426" s="76"/>
      <c r="T426" s="76"/>
      <c r="U426" s="252"/>
      <c r="V426" s="249"/>
      <c r="W426" s="249"/>
      <c r="X426" s="252"/>
      <c r="Y426" s="249"/>
    </row>
    <row r="427" spans="1:25" ht="13.2" hidden="1" x14ac:dyDescent="0.25">
      <c r="A427" s="1" t="s">
        <v>366</v>
      </c>
      <c r="B427" s="71" t="s">
        <v>523</v>
      </c>
      <c r="C427" s="72" t="s">
        <v>24</v>
      </c>
      <c r="D427" s="71"/>
      <c r="E427" s="71"/>
      <c r="F427" s="73"/>
      <c r="G427" s="158">
        <f>SUM(G428:G432)</f>
        <v>33500000</v>
      </c>
      <c r="H427" s="192" t="s">
        <v>523</v>
      </c>
      <c r="I427" s="72" t="s">
        <v>24</v>
      </c>
      <c r="J427" s="71"/>
      <c r="K427" s="71"/>
      <c r="L427" s="73"/>
      <c r="M427" s="73">
        <f ca="1">SUM(M428:M432)</f>
        <v>33500000</v>
      </c>
      <c r="N427" s="73">
        <f ca="1">SUM(N428:N432)</f>
        <v>0</v>
      </c>
      <c r="O427" s="158"/>
      <c r="P427" s="249"/>
      <c r="Q427" s="249"/>
      <c r="R427" s="71"/>
      <c r="S427" s="73"/>
      <c r="T427" s="73"/>
      <c r="U427" s="252"/>
      <c r="V427" s="249"/>
      <c r="W427" s="249"/>
      <c r="X427" s="252"/>
      <c r="Y427" s="249"/>
    </row>
    <row r="428" spans="1:25" ht="13.2" hidden="1" x14ac:dyDescent="0.25">
      <c r="A428" s="1" t="s">
        <v>367</v>
      </c>
      <c r="B428" s="68"/>
      <c r="C428" s="69" t="s">
        <v>555</v>
      </c>
      <c r="D428" s="68">
        <v>180</v>
      </c>
      <c r="E428" s="68" t="s">
        <v>26</v>
      </c>
      <c r="F428" s="70">
        <v>75000</v>
      </c>
      <c r="G428" s="157">
        <f t="shared" ref="G428:G432" si="235">ROUNDDOWN(D428*F428,-3)</f>
        <v>13500000</v>
      </c>
      <c r="H428" s="191"/>
      <c r="I428" s="69" t="s">
        <v>555</v>
      </c>
      <c r="J428" s="68" cm="1">
        <f t="array" aca="1" ref="J428" ca="1">INDIRECT($J$5&amp;ROW())</f>
        <v>180</v>
      </c>
      <c r="K428" s="68" t="s">
        <v>26</v>
      </c>
      <c r="L428" s="70" cm="1">
        <f t="array" aca="1" ref="L428" ca="1">INDIRECT($L$5&amp;ROW())</f>
        <v>75000</v>
      </c>
      <c r="M428" s="70">
        <f t="shared" ref="M428:M432" ca="1" si="236">ROUNDDOWN(J428*L428,-3)</f>
        <v>13500000</v>
      </c>
      <c r="N428" s="70">
        <f t="shared" ref="N428:N432" ca="1" si="237">G428-M428</f>
        <v>0</v>
      </c>
      <c r="O428" s="245" t="str">
        <f t="shared" ref="O428:O432" ca="1" si="238">IF(AND(ISBLANK(H428),N428&lt;&gt;0),"Rev","")</f>
        <v/>
      </c>
      <c r="P428" s="249"/>
      <c r="Q428" s="249"/>
      <c r="R428" s="68">
        <v>180</v>
      </c>
      <c r="S428" s="70">
        <v>75000</v>
      </c>
      <c r="T428" s="70">
        <f t="shared" ref="T428:T432" si="239">ROUNDDOWN(R428*S428,-3)</f>
        <v>13500000</v>
      </c>
      <c r="U428" s="252">
        <v>100</v>
      </c>
      <c r="V428" s="252">
        <v>75000</v>
      </c>
      <c r="W428" s="70">
        <f t="shared" ref="W428:W432" si="240">ROUNDDOWN(U428*V428,-3)</f>
        <v>7500000</v>
      </c>
      <c r="X428" s="252"/>
      <c r="Y428" s="249"/>
    </row>
    <row r="429" spans="1:25" ht="13.2" hidden="1" x14ac:dyDescent="0.25">
      <c r="A429" s="1" t="s">
        <v>368</v>
      </c>
      <c r="B429" s="68"/>
      <c r="C429" s="69" t="s">
        <v>556</v>
      </c>
      <c r="D429" s="68">
        <v>4</v>
      </c>
      <c r="E429" s="68" t="s">
        <v>120</v>
      </c>
      <c r="F429" s="70">
        <v>1500000</v>
      </c>
      <c r="G429" s="157">
        <f t="shared" si="235"/>
        <v>6000000</v>
      </c>
      <c r="H429" s="191"/>
      <c r="I429" s="69" t="s">
        <v>556</v>
      </c>
      <c r="J429" s="68" cm="1">
        <f t="array" aca="1" ref="J429" ca="1">INDIRECT($J$5&amp;ROW())</f>
        <v>4</v>
      </c>
      <c r="K429" s="68" t="s">
        <v>120</v>
      </c>
      <c r="L429" s="70" cm="1">
        <f t="array" aca="1" ref="L429" ca="1">INDIRECT($L$5&amp;ROW())</f>
        <v>1500000</v>
      </c>
      <c r="M429" s="70">
        <f t="shared" ca="1" si="236"/>
        <v>6000000</v>
      </c>
      <c r="N429" s="70">
        <f t="shared" ca="1" si="237"/>
        <v>0</v>
      </c>
      <c r="O429" s="245" t="str">
        <f t="shared" ca="1" si="238"/>
        <v/>
      </c>
      <c r="P429" s="249"/>
      <c r="Q429" s="249"/>
      <c r="R429" s="68">
        <v>4</v>
      </c>
      <c r="S429" s="70">
        <v>1500000</v>
      </c>
      <c r="T429" s="70">
        <f t="shared" si="239"/>
        <v>6000000</v>
      </c>
      <c r="U429" s="252">
        <v>4</v>
      </c>
      <c r="V429" s="252">
        <v>1500000</v>
      </c>
      <c r="W429" s="70">
        <f t="shared" si="240"/>
        <v>6000000</v>
      </c>
      <c r="X429" s="252"/>
      <c r="Y429" s="249"/>
    </row>
    <row r="430" spans="1:25" ht="13.2" hidden="1" x14ac:dyDescent="0.25">
      <c r="A430" s="1" t="s">
        <v>369</v>
      </c>
      <c r="B430" s="68"/>
      <c r="C430" s="69" t="s">
        <v>557</v>
      </c>
      <c r="D430" s="68">
        <v>4</v>
      </c>
      <c r="E430" s="68" t="s">
        <v>120</v>
      </c>
      <c r="F430" s="70">
        <v>1500000</v>
      </c>
      <c r="G430" s="157">
        <f t="shared" si="235"/>
        <v>6000000</v>
      </c>
      <c r="H430" s="191"/>
      <c r="I430" s="69" t="s">
        <v>557</v>
      </c>
      <c r="J430" s="68" cm="1">
        <f t="array" aca="1" ref="J430" ca="1">INDIRECT($J$5&amp;ROW())</f>
        <v>4</v>
      </c>
      <c r="K430" s="68" t="s">
        <v>120</v>
      </c>
      <c r="L430" s="70" cm="1">
        <f t="array" aca="1" ref="L430" ca="1">INDIRECT($L$5&amp;ROW())</f>
        <v>1500000</v>
      </c>
      <c r="M430" s="70">
        <f t="shared" ca="1" si="236"/>
        <v>6000000</v>
      </c>
      <c r="N430" s="70">
        <f t="shared" ca="1" si="237"/>
        <v>0</v>
      </c>
      <c r="O430" s="245" t="str">
        <f t="shared" ca="1" si="238"/>
        <v/>
      </c>
      <c r="P430" s="249"/>
      <c r="Q430" s="249"/>
      <c r="R430" s="68">
        <v>4</v>
      </c>
      <c r="S430" s="70">
        <v>1500000</v>
      </c>
      <c r="T430" s="70">
        <f t="shared" si="239"/>
        <v>6000000</v>
      </c>
      <c r="U430" s="252">
        <v>4</v>
      </c>
      <c r="V430" s="252">
        <v>1500000</v>
      </c>
      <c r="W430" s="70">
        <f t="shared" si="240"/>
        <v>6000000</v>
      </c>
      <c r="X430" s="252"/>
      <c r="Y430" s="249"/>
    </row>
    <row r="431" spans="1:25" ht="13.2" hidden="1" x14ac:dyDescent="0.25">
      <c r="A431" s="1" t="s">
        <v>370</v>
      </c>
      <c r="B431" s="68"/>
      <c r="C431" s="69" t="s">
        <v>558</v>
      </c>
      <c r="D431" s="68">
        <v>4</v>
      </c>
      <c r="E431" s="68" t="s">
        <v>120</v>
      </c>
      <c r="F431" s="70">
        <v>1000000</v>
      </c>
      <c r="G431" s="157">
        <f t="shared" si="235"/>
        <v>4000000</v>
      </c>
      <c r="H431" s="191"/>
      <c r="I431" s="69" t="s">
        <v>558</v>
      </c>
      <c r="J431" s="68" cm="1">
        <f t="array" aca="1" ref="J431" ca="1">INDIRECT($J$5&amp;ROW())</f>
        <v>4</v>
      </c>
      <c r="K431" s="68" t="s">
        <v>120</v>
      </c>
      <c r="L431" s="70" cm="1">
        <f t="array" aca="1" ref="L431" ca="1">INDIRECT($L$5&amp;ROW())</f>
        <v>1000000</v>
      </c>
      <c r="M431" s="70">
        <f t="shared" ca="1" si="236"/>
        <v>4000000</v>
      </c>
      <c r="N431" s="70">
        <f t="shared" ca="1" si="237"/>
        <v>0</v>
      </c>
      <c r="O431" s="245" t="str">
        <f t="shared" ca="1" si="238"/>
        <v/>
      </c>
      <c r="P431" s="249"/>
      <c r="Q431" s="249"/>
      <c r="R431" s="68">
        <v>4</v>
      </c>
      <c r="S431" s="70">
        <v>1000000</v>
      </c>
      <c r="T431" s="70">
        <f t="shared" si="239"/>
        <v>4000000</v>
      </c>
      <c r="U431" s="252">
        <v>4</v>
      </c>
      <c r="V431" s="252">
        <v>1000000</v>
      </c>
      <c r="W431" s="70">
        <f t="shared" si="240"/>
        <v>4000000</v>
      </c>
      <c r="X431" s="252"/>
      <c r="Y431" s="249"/>
    </row>
    <row r="432" spans="1:25" ht="13.2" hidden="1" x14ac:dyDescent="0.25">
      <c r="A432" s="1" t="s">
        <v>371</v>
      </c>
      <c r="B432" s="68"/>
      <c r="C432" s="69" t="s">
        <v>850</v>
      </c>
      <c r="D432" s="68">
        <v>8</v>
      </c>
      <c r="E432" s="68" t="s">
        <v>59</v>
      </c>
      <c r="F432" s="70">
        <v>500000</v>
      </c>
      <c r="G432" s="157">
        <f t="shared" si="235"/>
        <v>4000000</v>
      </c>
      <c r="H432" s="191"/>
      <c r="I432" s="69" t="s">
        <v>850</v>
      </c>
      <c r="J432" s="68" cm="1">
        <f t="array" aca="1" ref="J432" ca="1">INDIRECT($J$5&amp;ROW())</f>
        <v>8</v>
      </c>
      <c r="K432" s="68" t="s">
        <v>59</v>
      </c>
      <c r="L432" s="70" cm="1">
        <f t="array" aca="1" ref="L432" ca="1">INDIRECT($L$5&amp;ROW())</f>
        <v>500000</v>
      </c>
      <c r="M432" s="70">
        <f t="shared" ca="1" si="236"/>
        <v>4000000</v>
      </c>
      <c r="N432" s="70">
        <f t="shared" ca="1" si="237"/>
        <v>0</v>
      </c>
      <c r="O432" s="245" t="str">
        <f t="shared" ca="1" si="238"/>
        <v/>
      </c>
      <c r="P432" s="249"/>
      <c r="Q432" s="249"/>
      <c r="R432" s="68">
        <v>8</v>
      </c>
      <c r="S432" s="70">
        <v>500000</v>
      </c>
      <c r="T432" s="70">
        <f t="shared" si="239"/>
        <v>4000000</v>
      </c>
      <c r="U432" s="252">
        <v>8</v>
      </c>
      <c r="V432" s="252">
        <v>500000</v>
      </c>
      <c r="W432" s="70">
        <f t="shared" si="240"/>
        <v>4000000</v>
      </c>
      <c r="X432" s="252"/>
      <c r="Y432" s="249"/>
    </row>
    <row r="433" spans="1:25" ht="13.2" hidden="1" x14ac:dyDescent="0.25">
      <c r="A433" s="1" t="s">
        <v>372</v>
      </c>
      <c r="B433" s="71" t="s">
        <v>524</v>
      </c>
      <c r="C433" s="72" t="s">
        <v>73</v>
      </c>
      <c r="D433" s="71"/>
      <c r="E433" s="71"/>
      <c r="F433" s="73"/>
      <c r="G433" s="158">
        <f>SUM(G434:G435)</f>
        <v>31000000</v>
      </c>
      <c r="H433" s="192" t="s">
        <v>524</v>
      </c>
      <c r="I433" s="72" t="s">
        <v>73</v>
      </c>
      <c r="J433" s="71"/>
      <c r="K433" s="71"/>
      <c r="L433" s="73"/>
      <c r="M433" s="73">
        <f ca="1">SUM(M434:M435)</f>
        <v>31000000</v>
      </c>
      <c r="N433" s="73">
        <f ca="1">SUM(N434:N435)</f>
        <v>0</v>
      </c>
      <c r="O433" s="158"/>
      <c r="P433" s="249"/>
      <c r="Q433" s="249"/>
      <c r="R433" s="71"/>
      <c r="S433" s="73"/>
      <c r="T433" s="73"/>
      <c r="U433" s="252"/>
      <c r="V433" s="249"/>
      <c r="W433" s="249"/>
      <c r="X433" s="252"/>
      <c r="Y433" s="249"/>
    </row>
    <row r="434" spans="1:25" ht="26.4" hidden="1" x14ac:dyDescent="0.25">
      <c r="A434" s="1" t="s">
        <v>373</v>
      </c>
      <c r="B434" s="68"/>
      <c r="C434" s="69" t="s">
        <v>847</v>
      </c>
      <c r="D434" s="68">
        <v>4</v>
      </c>
      <c r="E434" s="68" t="s">
        <v>120</v>
      </c>
      <c r="F434" s="70">
        <v>250000</v>
      </c>
      <c r="G434" s="157">
        <f t="shared" ref="G434:G435" si="241">ROUNDDOWN(D434*F434,-3)</f>
        <v>1000000</v>
      </c>
      <c r="H434" s="191"/>
      <c r="I434" s="69" t="s">
        <v>847</v>
      </c>
      <c r="J434" s="68" cm="1">
        <f t="array" aca="1" ref="J434" ca="1">INDIRECT($J$5&amp;ROW())</f>
        <v>4</v>
      </c>
      <c r="K434" s="68" t="s">
        <v>120</v>
      </c>
      <c r="L434" s="70" cm="1">
        <f t="array" aca="1" ref="L434" ca="1">INDIRECT($L$5&amp;ROW())</f>
        <v>250000</v>
      </c>
      <c r="M434" s="70">
        <f t="shared" ref="M434:M435" ca="1" si="242">ROUNDDOWN(J434*L434,-3)</f>
        <v>1000000</v>
      </c>
      <c r="N434" s="70">
        <f t="shared" ref="N434:N435" ca="1" si="243">G434-M434</f>
        <v>0</v>
      </c>
      <c r="O434" s="245" t="str">
        <f t="shared" ref="O434:O435" ca="1" si="244">IF(AND(ISBLANK(H434),N434&lt;&gt;0),"Rev","")</f>
        <v/>
      </c>
      <c r="P434" s="249"/>
      <c r="Q434" s="249"/>
      <c r="R434" s="68">
        <v>4</v>
      </c>
      <c r="S434" s="70">
        <v>250000</v>
      </c>
      <c r="T434" s="70">
        <f t="shared" ref="T434:T435" si="245">ROUNDDOWN(R434*S434,-3)</f>
        <v>1000000</v>
      </c>
      <c r="U434" s="252">
        <v>4</v>
      </c>
      <c r="V434" s="252">
        <v>250000</v>
      </c>
      <c r="W434" s="70">
        <f t="shared" ref="W434:W435" si="246">ROUNDDOWN(U434*V434,-3)</f>
        <v>1000000</v>
      </c>
      <c r="X434" s="252"/>
      <c r="Y434" s="249"/>
    </row>
    <row r="435" spans="1:25" ht="13.2" hidden="1" x14ac:dyDescent="0.25">
      <c r="A435" s="1" t="s">
        <v>851</v>
      </c>
      <c r="B435" s="68"/>
      <c r="C435" s="69" t="s">
        <v>852</v>
      </c>
      <c r="D435" s="68">
        <v>2</v>
      </c>
      <c r="E435" s="68" t="s">
        <v>120</v>
      </c>
      <c r="F435" s="70">
        <v>15000000</v>
      </c>
      <c r="G435" s="157">
        <f t="shared" si="241"/>
        <v>30000000</v>
      </c>
      <c r="H435" s="191"/>
      <c r="I435" s="69" t="s">
        <v>852</v>
      </c>
      <c r="J435" s="68" cm="1">
        <f t="array" aca="1" ref="J435" ca="1">INDIRECT($J$5&amp;ROW())</f>
        <v>2</v>
      </c>
      <c r="K435" s="68" t="s">
        <v>120</v>
      </c>
      <c r="L435" s="70" cm="1">
        <f t="array" aca="1" ref="L435" ca="1">INDIRECT($L$5&amp;ROW())</f>
        <v>15000000</v>
      </c>
      <c r="M435" s="70">
        <f t="shared" ca="1" si="242"/>
        <v>30000000</v>
      </c>
      <c r="N435" s="70">
        <f t="shared" ca="1" si="243"/>
        <v>0</v>
      </c>
      <c r="O435" s="245" t="str">
        <f t="shared" ca="1" si="244"/>
        <v/>
      </c>
      <c r="P435" s="249"/>
      <c r="Q435" s="249"/>
      <c r="R435" s="68">
        <v>2</v>
      </c>
      <c r="S435" s="70">
        <v>15000000</v>
      </c>
      <c r="T435" s="70">
        <f t="shared" si="245"/>
        <v>30000000</v>
      </c>
      <c r="U435" s="252">
        <v>2</v>
      </c>
      <c r="V435" s="252">
        <v>15000000</v>
      </c>
      <c r="W435" s="70">
        <f t="shared" si="246"/>
        <v>30000000</v>
      </c>
      <c r="X435" s="252"/>
      <c r="Y435" s="249"/>
    </row>
    <row r="436" spans="1:25" ht="13.2" hidden="1" x14ac:dyDescent="0.25">
      <c r="A436" s="1" t="s">
        <v>853</v>
      </c>
      <c r="B436" s="77" t="s">
        <v>528</v>
      </c>
      <c r="C436" s="78" t="s">
        <v>31</v>
      </c>
      <c r="D436" s="77"/>
      <c r="E436" s="77"/>
      <c r="F436" s="79"/>
      <c r="G436" s="160">
        <f>G437</f>
        <v>10000000</v>
      </c>
      <c r="H436" s="194" t="s">
        <v>528</v>
      </c>
      <c r="I436" s="78" t="s">
        <v>31</v>
      </c>
      <c r="J436" s="77"/>
      <c r="K436" s="77"/>
      <c r="L436" s="79"/>
      <c r="M436" s="79">
        <f ca="1">M437</f>
        <v>10000000</v>
      </c>
      <c r="N436" s="79">
        <f ca="1">N437</f>
        <v>0</v>
      </c>
      <c r="O436" s="160"/>
      <c r="P436" s="249"/>
      <c r="Q436" s="249"/>
      <c r="R436" s="77"/>
      <c r="S436" s="79"/>
      <c r="T436" s="79"/>
      <c r="U436" s="252"/>
      <c r="V436" s="249"/>
      <c r="W436" s="249"/>
      <c r="X436" s="252"/>
      <c r="Y436" s="249"/>
    </row>
    <row r="437" spans="1:25" ht="13.2" hidden="1" x14ac:dyDescent="0.25">
      <c r="A437" s="1" t="s">
        <v>854</v>
      </c>
      <c r="B437" s="68"/>
      <c r="C437" s="69" t="s">
        <v>559</v>
      </c>
      <c r="D437" s="68">
        <v>10</v>
      </c>
      <c r="E437" s="68" t="s">
        <v>33</v>
      </c>
      <c r="F437" s="70">
        <v>1000000</v>
      </c>
      <c r="G437" s="157">
        <f>ROUNDDOWN(D437*F437,-3)</f>
        <v>10000000</v>
      </c>
      <c r="H437" s="191"/>
      <c r="I437" s="69" t="s">
        <v>559</v>
      </c>
      <c r="J437" s="68" cm="1">
        <f t="array" aca="1" ref="J437" ca="1">INDIRECT($J$5&amp;ROW())</f>
        <v>10</v>
      </c>
      <c r="K437" s="68" t="s">
        <v>33</v>
      </c>
      <c r="L437" s="70" cm="1">
        <f t="array" aca="1" ref="L437" ca="1">INDIRECT($L$5&amp;ROW())</f>
        <v>1000000</v>
      </c>
      <c r="M437" s="70">
        <f ca="1">ROUNDDOWN(J437*L437,-3)</f>
        <v>10000000</v>
      </c>
      <c r="N437" s="70">
        <f ca="1">G437-M437</f>
        <v>0</v>
      </c>
      <c r="O437" s="245" t="str">
        <f ca="1">IF(AND(ISBLANK(H437),N437&lt;&gt;0),"Rev","")</f>
        <v/>
      </c>
      <c r="P437" s="249"/>
      <c r="Q437" s="249"/>
      <c r="R437" s="68">
        <v>10</v>
      </c>
      <c r="S437" s="70">
        <v>1000000</v>
      </c>
      <c r="T437" s="70">
        <f>ROUNDDOWN(R437*S437,-3)</f>
        <v>10000000</v>
      </c>
      <c r="U437" s="252">
        <v>10</v>
      </c>
      <c r="V437" s="252">
        <v>1000000</v>
      </c>
      <c r="W437" s="70">
        <f>ROUNDDOWN(U437*V437,-3)</f>
        <v>10000000</v>
      </c>
      <c r="X437" s="252"/>
      <c r="Y437" s="249"/>
    </row>
    <row r="438" spans="1:25" ht="13.2" hidden="1" x14ac:dyDescent="0.25">
      <c r="A438" s="1" t="s">
        <v>374</v>
      </c>
      <c r="B438" s="71" t="s">
        <v>525</v>
      </c>
      <c r="C438" s="72" t="s">
        <v>35</v>
      </c>
      <c r="D438" s="71"/>
      <c r="E438" s="71"/>
      <c r="F438" s="73"/>
      <c r="G438" s="158">
        <f>G439</f>
        <v>114306000</v>
      </c>
      <c r="H438" s="192" t="s">
        <v>525</v>
      </c>
      <c r="I438" s="72" t="s">
        <v>35</v>
      </c>
      <c r="J438" s="71"/>
      <c r="K438" s="71"/>
      <c r="L438" s="73"/>
      <c r="M438" s="73">
        <f ca="1">M439</f>
        <v>114306000</v>
      </c>
      <c r="N438" s="73">
        <f ca="1">N439</f>
        <v>0</v>
      </c>
      <c r="O438" s="158"/>
      <c r="P438" s="249"/>
      <c r="Q438" s="249"/>
      <c r="R438" s="71"/>
      <c r="S438" s="73"/>
      <c r="T438" s="73"/>
      <c r="U438" s="252"/>
      <c r="V438" s="249"/>
      <c r="W438" s="249"/>
      <c r="X438" s="252"/>
      <c r="Y438" s="249"/>
    </row>
    <row r="439" spans="1:25" ht="26.4" hidden="1" x14ac:dyDescent="0.25">
      <c r="A439" s="1" t="s">
        <v>375</v>
      </c>
      <c r="B439" s="68"/>
      <c r="C439" s="69" t="s">
        <v>855</v>
      </c>
      <c r="D439" s="68">
        <v>20</v>
      </c>
      <c r="E439" s="68" t="s">
        <v>26</v>
      </c>
      <c r="F439" s="70">
        <v>5715300</v>
      </c>
      <c r="G439" s="157">
        <f>ROUNDDOWN(D439*F439,-3)</f>
        <v>114306000</v>
      </c>
      <c r="H439" s="191"/>
      <c r="I439" s="69" t="s">
        <v>855</v>
      </c>
      <c r="J439" s="68" cm="1">
        <f t="array" aca="1" ref="J439" ca="1">INDIRECT($J$5&amp;ROW())</f>
        <v>20</v>
      </c>
      <c r="K439" s="68" t="s">
        <v>26</v>
      </c>
      <c r="L439" s="70" cm="1">
        <f t="array" aca="1" ref="L439" ca="1">INDIRECT($L$5&amp;ROW())</f>
        <v>5715300</v>
      </c>
      <c r="M439" s="70">
        <f ca="1">ROUNDDOWN(J439*L439,-3)</f>
        <v>114306000</v>
      </c>
      <c r="N439" s="70">
        <f ca="1">G439-M439</f>
        <v>0</v>
      </c>
      <c r="O439" s="245" t="str">
        <f ca="1">IF(AND(ISBLANK(H439),N439&lt;&gt;0),"Rev","")</f>
        <v/>
      </c>
      <c r="P439" s="249"/>
      <c r="Q439" s="249"/>
      <c r="R439" s="68">
        <v>20</v>
      </c>
      <c r="S439" s="70">
        <v>5715300</v>
      </c>
      <c r="T439" s="70">
        <f>ROUNDDOWN(R439*S439,-3)</f>
        <v>114306000</v>
      </c>
      <c r="U439" s="252">
        <v>20</v>
      </c>
      <c r="V439" s="252">
        <v>5715300</v>
      </c>
      <c r="W439" s="70">
        <f>ROUNDDOWN(U439*V439,-3)</f>
        <v>114306000</v>
      </c>
      <c r="X439" s="252"/>
      <c r="Y439" s="249"/>
    </row>
    <row r="440" spans="1:25" ht="13.2" hidden="1" x14ac:dyDescent="0.25">
      <c r="A440" s="1" t="s">
        <v>376</v>
      </c>
      <c r="B440" s="62" t="s">
        <v>91</v>
      </c>
      <c r="C440" s="63" t="s">
        <v>856</v>
      </c>
      <c r="D440" s="62"/>
      <c r="E440" s="62"/>
      <c r="F440" s="64"/>
      <c r="G440" s="155">
        <f>SUM(G441,G447,G449)</f>
        <v>330540000</v>
      </c>
      <c r="H440" s="189" t="s">
        <v>91</v>
      </c>
      <c r="I440" s="63" t="s">
        <v>856</v>
      </c>
      <c r="J440" s="62"/>
      <c r="K440" s="62"/>
      <c r="L440" s="64"/>
      <c r="M440" s="64">
        <f ca="1">SUM(M441,M447,M449)</f>
        <v>330540000</v>
      </c>
      <c r="N440" s="64">
        <f ca="1">SUM(N441,N447,N449)</f>
        <v>0</v>
      </c>
      <c r="O440" s="155"/>
      <c r="P440" s="249" t="s">
        <v>507</v>
      </c>
      <c r="Q440" s="249" t="s">
        <v>509</v>
      </c>
      <c r="R440" s="62"/>
      <c r="S440" s="64"/>
      <c r="T440" s="64"/>
      <c r="U440" s="252"/>
      <c r="V440" s="249"/>
      <c r="W440" s="249"/>
      <c r="X440" s="252"/>
      <c r="Y440" s="249"/>
    </row>
    <row r="441" spans="1:25" ht="13.2" hidden="1" x14ac:dyDescent="0.25">
      <c r="A441" s="1" t="s">
        <v>857</v>
      </c>
      <c r="B441" s="65" t="s">
        <v>523</v>
      </c>
      <c r="C441" s="66" t="s">
        <v>24</v>
      </c>
      <c r="D441" s="65"/>
      <c r="E441" s="65"/>
      <c r="F441" s="67"/>
      <c r="G441" s="156">
        <f>SUM(G442:G446)</f>
        <v>46000000</v>
      </c>
      <c r="H441" s="190" t="s">
        <v>523</v>
      </c>
      <c r="I441" s="66" t="s">
        <v>24</v>
      </c>
      <c r="J441" s="65"/>
      <c r="K441" s="65"/>
      <c r="L441" s="67"/>
      <c r="M441" s="67">
        <f ca="1">SUM(M442:M446)</f>
        <v>46000000</v>
      </c>
      <c r="N441" s="67">
        <f ca="1">SUM(N442:N446)</f>
        <v>0</v>
      </c>
      <c r="O441" s="156"/>
      <c r="P441" s="249"/>
      <c r="Q441" s="249"/>
      <c r="R441" s="65"/>
      <c r="S441" s="67"/>
      <c r="T441" s="67"/>
      <c r="U441" s="252"/>
      <c r="V441" s="249"/>
      <c r="W441" s="249"/>
      <c r="X441" s="252"/>
      <c r="Y441" s="249"/>
    </row>
    <row r="442" spans="1:25" ht="13.2" hidden="1" x14ac:dyDescent="0.25">
      <c r="A442" s="1" t="s">
        <v>858</v>
      </c>
      <c r="B442" s="68"/>
      <c r="C442" s="69" t="s">
        <v>555</v>
      </c>
      <c r="D442" s="68">
        <v>280</v>
      </c>
      <c r="E442" s="68" t="s">
        <v>26</v>
      </c>
      <c r="F442" s="70">
        <v>75000</v>
      </c>
      <c r="G442" s="157">
        <f t="shared" ref="G442:G446" si="247">ROUNDDOWN(D442*F442,-3)</f>
        <v>21000000</v>
      </c>
      <c r="H442" s="191"/>
      <c r="I442" s="69" t="s">
        <v>555</v>
      </c>
      <c r="J442" s="68" cm="1">
        <f t="array" aca="1" ref="J442" ca="1">INDIRECT($J$5&amp;ROW())</f>
        <v>280</v>
      </c>
      <c r="K442" s="68" t="s">
        <v>26</v>
      </c>
      <c r="L442" s="70" cm="1">
        <f t="array" aca="1" ref="L442" ca="1">INDIRECT($L$5&amp;ROW())</f>
        <v>75000</v>
      </c>
      <c r="M442" s="70">
        <f t="shared" ref="M442:M446" ca="1" si="248">ROUNDDOWN(J442*L442,-3)</f>
        <v>21000000</v>
      </c>
      <c r="N442" s="70">
        <f t="shared" ref="N442:N446" ca="1" si="249">G442-M442</f>
        <v>0</v>
      </c>
      <c r="O442" s="245" t="str">
        <f t="shared" ref="O442:O446" ca="1" si="250">IF(AND(ISBLANK(H442),N442&lt;&gt;0),"Rev","")</f>
        <v/>
      </c>
      <c r="P442" s="249"/>
      <c r="Q442" s="249"/>
      <c r="R442" s="68">
        <v>280</v>
      </c>
      <c r="S442" s="70">
        <v>75000</v>
      </c>
      <c r="T442" s="70">
        <f t="shared" ref="T442:T446" si="251">ROUNDDOWN(R442*S442,-3)</f>
        <v>21000000</v>
      </c>
      <c r="U442" s="252">
        <v>100</v>
      </c>
      <c r="V442" s="252">
        <v>75000</v>
      </c>
      <c r="W442" s="70">
        <f t="shared" ref="W442:W446" si="252">ROUNDDOWN(U442*V442,-3)</f>
        <v>7500000</v>
      </c>
      <c r="X442" s="252"/>
      <c r="Y442" s="249"/>
    </row>
    <row r="443" spans="1:25" ht="13.2" hidden="1" x14ac:dyDescent="0.25">
      <c r="A443" s="1" t="s">
        <v>859</v>
      </c>
      <c r="B443" s="68"/>
      <c r="C443" s="69" t="s">
        <v>556</v>
      </c>
      <c r="D443" s="68">
        <v>5</v>
      </c>
      <c r="E443" s="68" t="s">
        <v>120</v>
      </c>
      <c r="F443" s="70">
        <v>1500000</v>
      </c>
      <c r="G443" s="157">
        <f t="shared" si="247"/>
        <v>7500000</v>
      </c>
      <c r="H443" s="191"/>
      <c r="I443" s="69" t="s">
        <v>556</v>
      </c>
      <c r="J443" s="68" cm="1">
        <f t="array" aca="1" ref="J443" ca="1">INDIRECT($J$5&amp;ROW())</f>
        <v>5</v>
      </c>
      <c r="K443" s="68" t="s">
        <v>120</v>
      </c>
      <c r="L443" s="70" cm="1">
        <f t="array" aca="1" ref="L443" ca="1">INDIRECT($L$5&amp;ROW())</f>
        <v>1500000</v>
      </c>
      <c r="M443" s="70">
        <f t="shared" ca="1" si="248"/>
        <v>7500000</v>
      </c>
      <c r="N443" s="70">
        <f t="shared" ca="1" si="249"/>
        <v>0</v>
      </c>
      <c r="O443" s="245" t="str">
        <f t="shared" ca="1" si="250"/>
        <v/>
      </c>
      <c r="P443" s="249"/>
      <c r="Q443" s="249"/>
      <c r="R443" s="68">
        <v>5</v>
      </c>
      <c r="S443" s="70">
        <v>1500000</v>
      </c>
      <c r="T443" s="70">
        <f t="shared" si="251"/>
        <v>7500000</v>
      </c>
      <c r="U443" s="252">
        <v>4</v>
      </c>
      <c r="V443" s="252">
        <v>1500000</v>
      </c>
      <c r="W443" s="70">
        <f t="shared" si="252"/>
        <v>6000000</v>
      </c>
      <c r="X443" s="252"/>
      <c r="Y443" s="249"/>
    </row>
    <row r="444" spans="1:25" ht="13.2" hidden="1" x14ac:dyDescent="0.25">
      <c r="A444" s="1" t="s">
        <v>860</v>
      </c>
      <c r="B444" s="68"/>
      <c r="C444" s="69" t="s">
        <v>557</v>
      </c>
      <c r="D444" s="68">
        <v>4</v>
      </c>
      <c r="E444" s="68" t="s">
        <v>120</v>
      </c>
      <c r="F444" s="70">
        <v>1500000</v>
      </c>
      <c r="G444" s="157">
        <f t="shared" si="247"/>
        <v>6000000</v>
      </c>
      <c r="H444" s="191"/>
      <c r="I444" s="69" t="s">
        <v>557</v>
      </c>
      <c r="J444" s="68" cm="1">
        <f t="array" aca="1" ref="J444" ca="1">INDIRECT($J$5&amp;ROW())</f>
        <v>4</v>
      </c>
      <c r="K444" s="68" t="s">
        <v>120</v>
      </c>
      <c r="L444" s="70" cm="1">
        <f t="array" aca="1" ref="L444" ca="1">INDIRECT($L$5&amp;ROW())</f>
        <v>1500000</v>
      </c>
      <c r="M444" s="70">
        <f t="shared" ca="1" si="248"/>
        <v>6000000</v>
      </c>
      <c r="N444" s="70">
        <f t="shared" ca="1" si="249"/>
        <v>0</v>
      </c>
      <c r="O444" s="245" t="str">
        <f t="shared" ca="1" si="250"/>
        <v/>
      </c>
      <c r="P444" s="249"/>
      <c r="Q444" s="249"/>
      <c r="R444" s="68">
        <v>4</v>
      </c>
      <c r="S444" s="70">
        <v>1500000</v>
      </c>
      <c r="T444" s="70">
        <f t="shared" si="251"/>
        <v>6000000</v>
      </c>
      <c r="U444" s="252">
        <v>4</v>
      </c>
      <c r="V444" s="252">
        <v>1500000</v>
      </c>
      <c r="W444" s="70">
        <f t="shared" si="252"/>
        <v>6000000</v>
      </c>
      <c r="X444" s="252"/>
      <c r="Y444" s="249"/>
    </row>
    <row r="445" spans="1:25" ht="13.2" hidden="1" x14ac:dyDescent="0.25">
      <c r="A445" s="1" t="s">
        <v>861</v>
      </c>
      <c r="B445" s="68"/>
      <c r="C445" s="69" t="s">
        <v>558</v>
      </c>
      <c r="D445" s="68">
        <v>4</v>
      </c>
      <c r="E445" s="68" t="s">
        <v>120</v>
      </c>
      <c r="F445" s="70">
        <v>1000000</v>
      </c>
      <c r="G445" s="157">
        <f t="shared" si="247"/>
        <v>4000000</v>
      </c>
      <c r="H445" s="191"/>
      <c r="I445" s="69" t="s">
        <v>558</v>
      </c>
      <c r="J445" s="68" cm="1">
        <f t="array" aca="1" ref="J445" ca="1">INDIRECT($J$5&amp;ROW())</f>
        <v>4</v>
      </c>
      <c r="K445" s="68" t="s">
        <v>120</v>
      </c>
      <c r="L445" s="70" cm="1">
        <f t="array" aca="1" ref="L445" ca="1">INDIRECT($L$5&amp;ROW())</f>
        <v>1000000</v>
      </c>
      <c r="M445" s="70">
        <f t="shared" ca="1" si="248"/>
        <v>4000000</v>
      </c>
      <c r="N445" s="70">
        <f t="shared" ca="1" si="249"/>
        <v>0</v>
      </c>
      <c r="O445" s="245" t="str">
        <f t="shared" ca="1" si="250"/>
        <v/>
      </c>
      <c r="P445" s="249"/>
      <c r="Q445" s="249"/>
      <c r="R445" s="68">
        <v>4</v>
      </c>
      <c r="S445" s="70">
        <v>1000000</v>
      </c>
      <c r="T445" s="70">
        <f t="shared" si="251"/>
        <v>4000000</v>
      </c>
      <c r="U445" s="252">
        <v>4</v>
      </c>
      <c r="V445" s="252">
        <v>1000000</v>
      </c>
      <c r="W445" s="70">
        <f t="shared" si="252"/>
        <v>4000000</v>
      </c>
      <c r="X445" s="252"/>
      <c r="Y445" s="249"/>
    </row>
    <row r="446" spans="1:25" ht="13.2" hidden="1" x14ac:dyDescent="0.25">
      <c r="A446" s="1" t="s">
        <v>862</v>
      </c>
      <c r="B446" s="68"/>
      <c r="C446" s="69" t="s">
        <v>790</v>
      </c>
      <c r="D446" s="68">
        <v>30</v>
      </c>
      <c r="E446" s="68" t="s">
        <v>59</v>
      </c>
      <c r="F446" s="70">
        <v>250000</v>
      </c>
      <c r="G446" s="157">
        <f t="shared" si="247"/>
        <v>7500000</v>
      </c>
      <c r="H446" s="191"/>
      <c r="I446" s="69" t="s">
        <v>790</v>
      </c>
      <c r="J446" s="68" cm="1">
        <f t="array" aca="1" ref="J446" ca="1">INDIRECT($J$5&amp;ROW())</f>
        <v>30</v>
      </c>
      <c r="K446" s="68" t="s">
        <v>59</v>
      </c>
      <c r="L446" s="70" cm="1">
        <f t="array" aca="1" ref="L446" ca="1">INDIRECT($L$5&amp;ROW())</f>
        <v>250000</v>
      </c>
      <c r="M446" s="70">
        <f t="shared" ca="1" si="248"/>
        <v>7500000</v>
      </c>
      <c r="N446" s="70">
        <f t="shared" ca="1" si="249"/>
        <v>0</v>
      </c>
      <c r="O446" s="245" t="str">
        <f t="shared" ca="1" si="250"/>
        <v/>
      </c>
      <c r="P446" s="249"/>
      <c r="Q446" s="249"/>
      <c r="R446" s="68">
        <v>30</v>
      </c>
      <c r="S446" s="70">
        <v>250000</v>
      </c>
      <c r="T446" s="70">
        <f t="shared" si="251"/>
        <v>7500000</v>
      </c>
      <c r="U446" s="252">
        <v>20</v>
      </c>
      <c r="V446" s="252">
        <v>250000</v>
      </c>
      <c r="W446" s="70">
        <f t="shared" si="252"/>
        <v>5000000</v>
      </c>
      <c r="X446" s="252"/>
      <c r="Y446" s="249"/>
    </row>
    <row r="447" spans="1:25" ht="13.2" hidden="1" x14ac:dyDescent="0.25">
      <c r="A447" s="1" t="s">
        <v>863</v>
      </c>
      <c r="B447" s="65" t="s">
        <v>524</v>
      </c>
      <c r="C447" s="66" t="s">
        <v>73</v>
      </c>
      <c r="D447" s="65"/>
      <c r="E447" s="65"/>
      <c r="F447" s="67"/>
      <c r="G447" s="156">
        <f>G448</f>
        <v>1000000</v>
      </c>
      <c r="H447" s="190" t="s">
        <v>524</v>
      </c>
      <c r="I447" s="66" t="s">
        <v>73</v>
      </c>
      <c r="J447" s="65"/>
      <c r="K447" s="65"/>
      <c r="L447" s="67"/>
      <c r="M447" s="67">
        <f ca="1">M448</f>
        <v>1000000</v>
      </c>
      <c r="N447" s="67">
        <f ca="1">N448</f>
        <v>0</v>
      </c>
      <c r="O447" s="156"/>
      <c r="P447" s="249"/>
      <c r="Q447" s="249"/>
      <c r="R447" s="65"/>
      <c r="S447" s="67"/>
      <c r="T447" s="67"/>
      <c r="U447" s="252"/>
      <c r="V447" s="249"/>
      <c r="W447" s="249"/>
      <c r="X447" s="252"/>
      <c r="Y447" s="249"/>
    </row>
    <row r="448" spans="1:25" ht="26.4" hidden="1" x14ac:dyDescent="0.25">
      <c r="A448" s="1" t="s">
        <v>864</v>
      </c>
      <c r="B448" s="68"/>
      <c r="C448" s="69" t="s">
        <v>847</v>
      </c>
      <c r="D448" s="68">
        <v>4</v>
      </c>
      <c r="E448" s="68" t="s">
        <v>120</v>
      </c>
      <c r="F448" s="70">
        <v>250000</v>
      </c>
      <c r="G448" s="157">
        <f>ROUNDDOWN(D448*F448,-3)</f>
        <v>1000000</v>
      </c>
      <c r="H448" s="191"/>
      <c r="I448" s="69" t="s">
        <v>847</v>
      </c>
      <c r="J448" s="68" cm="1">
        <f t="array" aca="1" ref="J448" ca="1">INDIRECT($J$5&amp;ROW())</f>
        <v>4</v>
      </c>
      <c r="K448" s="68" t="s">
        <v>120</v>
      </c>
      <c r="L448" s="70" cm="1">
        <f t="array" aca="1" ref="L448" ca="1">INDIRECT($L$5&amp;ROW())</f>
        <v>250000</v>
      </c>
      <c r="M448" s="70">
        <f ca="1">ROUNDDOWN(J448*L448,-3)</f>
        <v>1000000</v>
      </c>
      <c r="N448" s="70">
        <f ca="1">G448-M448</f>
        <v>0</v>
      </c>
      <c r="O448" s="245" t="str">
        <f ca="1">IF(AND(ISBLANK(H448),N448&lt;&gt;0),"Rev","")</f>
        <v/>
      </c>
      <c r="P448" s="249"/>
      <c r="Q448" s="249"/>
      <c r="R448" s="68">
        <v>4</v>
      </c>
      <c r="S448" s="70">
        <v>250000</v>
      </c>
      <c r="T448" s="70">
        <f>ROUNDDOWN(R448*S448,-3)</f>
        <v>1000000</v>
      </c>
      <c r="U448" s="252">
        <v>4</v>
      </c>
      <c r="V448" s="252">
        <v>250000</v>
      </c>
      <c r="W448" s="70">
        <f>ROUNDDOWN(U448*V448,-3)</f>
        <v>1000000</v>
      </c>
      <c r="X448" s="252"/>
      <c r="Y448" s="249"/>
    </row>
    <row r="449" spans="1:25" ht="13.2" hidden="1" x14ac:dyDescent="0.25">
      <c r="A449" s="1" t="s">
        <v>377</v>
      </c>
      <c r="B449" s="65" t="s">
        <v>525</v>
      </c>
      <c r="C449" s="66" t="s">
        <v>35</v>
      </c>
      <c r="D449" s="65"/>
      <c r="E449" s="65"/>
      <c r="F449" s="67"/>
      <c r="G449" s="156">
        <f>G450</f>
        <v>283540000</v>
      </c>
      <c r="H449" s="190" t="s">
        <v>525</v>
      </c>
      <c r="I449" s="66" t="s">
        <v>35</v>
      </c>
      <c r="J449" s="65"/>
      <c r="K449" s="65"/>
      <c r="L449" s="67"/>
      <c r="M449" s="67">
        <f ca="1">M450</f>
        <v>283540000</v>
      </c>
      <c r="N449" s="67">
        <f ca="1">N450</f>
        <v>0</v>
      </c>
      <c r="O449" s="156"/>
      <c r="P449" s="249"/>
      <c r="Q449" s="249"/>
      <c r="R449" s="65"/>
      <c r="S449" s="67"/>
      <c r="T449" s="67"/>
      <c r="U449" s="252"/>
      <c r="V449" s="249"/>
      <c r="W449" s="249"/>
      <c r="X449" s="252"/>
      <c r="Y449" s="249"/>
    </row>
    <row r="450" spans="1:25" ht="13.2" hidden="1" x14ac:dyDescent="0.25">
      <c r="A450" s="1" t="s">
        <v>378</v>
      </c>
      <c r="B450" s="68"/>
      <c r="C450" s="69" t="s">
        <v>865</v>
      </c>
      <c r="D450" s="68">
        <v>45</v>
      </c>
      <c r="E450" s="68" t="s">
        <v>26</v>
      </c>
      <c r="F450" s="70">
        <v>6300889</v>
      </c>
      <c r="G450" s="157">
        <f>ROUNDDOWN(D450*F450,-3)</f>
        <v>283540000</v>
      </c>
      <c r="H450" s="191"/>
      <c r="I450" s="69" t="s">
        <v>865</v>
      </c>
      <c r="J450" s="68" cm="1">
        <f t="array" aca="1" ref="J450" ca="1">INDIRECT($J$5&amp;ROW())</f>
        <v>45</v>
      </c>
      <c r="K450" s="68" t="s">
        <v>26</v>
      </c>
      <c r="L450" s="70" cm="1">
        <f t="array" aca="1" ref="L450" ca="1">INDIRECT($L$5&amp;ROW())</f>
        <v>6300889</v>
      </c>
      <c r="M450" s="70">
        <f ca="1">ROUNDDOWN(J450*L450,-3)</f>
        <v>283540000</v>
      </c>
      <c r="N450" s="70">
        <f ca="1">G450-M450</f>
        <v>0</v>
      </c>
      <c r="O450" s="245" t="str">
        <f ca="1">IF(AND(ISBLANK(H450),N450&lt;&gt;0),"Rev","")</f>
        <v/>
      </c>
      <c r="P450" s="249"/>
      <c r="Q450" s="249"/>
      <c r="R450" s="68">
        <v>45</v>
      </c>
      <c r="S450" s="70">
        <v>6300889</v>
      </c>
      <c r="T450" s="70">
        <f>ROUNDDOWN(R450*S450,-3)</f>
        <v>283540000</v>
      </c>
      <c r="U450" s="252">
        <v>45</v>
      </c>
      <c r="V450" s="252">
        <v>6300889</v>
      </c>
      <c r="W450" s="70">
        <f>ROUNDDOWN(U450*V450,-3)</f>
        <v>283540000</v>
      </c>
      <c r="X450" s="252"/>
      <c r="Y450" s="249"/>
    </row>
    <row r="451" spans="1:25" ht="26.4" hidden="1" x14ac:dyDescent="0.25">
      <c r="A451" s="1" t="s">
        <v>379</v>
      </c>
      <c r="B451" s="135" t="s">
        <v>866</v>
      </c>
      <c r="C451" s="136" t="s">
        <v>380</v>
      </c>
      <c r="D451" s="135"/>
      <c r="E451" s="135" t="s">
        <v>554</v>
      </c>
      <c r="F451" s="137"/>
      <c r="G451" s="179">
        <f>G452</f>
        <v>104311000</v>
      </c>
      <c r="H451" s="213" t="s">
        <v>866</v>
      </c>
      <c r="I451" s="136" t="s">
        <v>380</v>
      </c>
      <c r="J451" s="135"/>
      <c r="K451" s="135" t="s">
        <v>554</v>
      </c>
      <c r="L451" s="137"/>
      <c r="M451" s="137">
        <f ca="1">M452</f>
        <v>104311000</v>
      </c>
      <c r="N451" s="137">
        <f ca="1">N452</f>
        <v>0</v>
      </c>
      <c r="O451" s="179"/>
      <c r="P451" s="249"/>
      <c r="Q451" s="249"/>
      <c r="R451" s="135"/>
      <c r="S451" s="137"/>
      <c r="T451" s="137"/>
      <c r="U451" s="252"/>
      <c r="V451" s="249"/>
      <c r="W451" s="249"/>
      <c r="X451" s="252"/>
      <c r="Y451" s="249"/>
    </row>
    <row r="452" spans="1:25" ht="13.2" hidden="1" x14ac:dyDescent="0.25">
      <c r="A452" s="1" t="s">
        <v>381</v>
      </c>
      <c r="B452" s="74" t="s">
        <v>21</v>
      </c>
      <c r="C452" s="75" t="s">
        <v>867</v>
      </c>
      <c r="D452" s="74"/>
      <c r="E452" s="74"/>
      <c r="F452" s="76"/>
      <c r="G452" s="159">
        <f>SUM(G453,G459)</f>
        <v>104311000</v>
      </c>
      <c r="H452" s="193" t="s">
        <v>21</v>
      </c>
      <c r="I452" s="75" t="s">
        <v>867</v>
      </c>
      <c r="J452" s="74"/>
      <c r="K452" s="74"/>
      <c r="L452" s="76"/>
      <c r="M452" s="76">
        <f ca="1">SUM(M453,M459)</f>
        <v>104311000</v>
      </c>
      <c r="N452" s="76">
        <f ca="1">SUM(N453,N459)</f>
        <v>0</v>
      </c>
      <c r="O452" s="159"/>
      <c r="P452" s="249" t="s">
        <v>507</v>
      </c>
      <c r="Q452" s="249" t="s">
        <v>509</v>
      </c>
      <c r="R452" s="74"/>
      <c r="S452" s="76"/>
      <c r="T452" s="76"/>
      <c r="U452" s="252"/>
      <c r="V452" s="249"/>
      <c r="W452" s="249"/>
      <c r="X452" s="252"/>
      <c r="Y452" s="249"/>
    </row>
    <row r="453" spans="1:25" ht="13.2" hidden="1" x14ac:dyDescent="0.25">
      <c r="A453" s="1" t="s">
        <v>382</v>
      </c>
      <c r="B453" s="71" t="s">
        <v>523</v>
      </c>
      <c r="C453" s="72" t="s">
        <v>24</v>
      </c>
      <c r="D453" s="71"/>
      <c r="E453" s="71"/>
      <c r="F453" s="73"/>
      <c r="G453" s="158">
        <f>SUM(G454:G458)</f>
        <v>35500000</v>
      </c>
      <c r="H453" s="192" t="s">
        <v>523</v>
      </c>
      <c r="I453" s="72" t="s">
        <v>24</v>
      </c>
      <c r="J453" s="71"/>
      <c r="K453" s="71"/>
      <c r="L453" s="73"/>
      <c r="M453" s="73">
        <f ca="1">SUM(M454:M458)</f>
        <v>35500000</v>
      </c>
      <c r="N453" s="73">
        <f ca="1">SUM(N454:N458)</f>
        <v>0</v>
      </c>
      <c r="O453" s="158"/>
      <c r="P453" s="249"/>
      <c r="Q453" s="249"/>
      <c r="R453" s="71"/>
      <c r="S453" s="73"/>
      <c r="T453" s="73"/>
      <c r="U453" s="252"/>
      <c r="V453" s="249"/>
      <c r="W453" s="249"/>
      <c r="X453" s="252"/>
      <c r="Y453" s="249"/>
    </row>
    <row r="454" spans="1:25" ht="13.2" hidden="1" x14ac:dyDescent="0.25">
      <c r="A454" s="1" t="s">
        <v>383</v>
      </c>
      <c r="B454" s="68"/>
      <c r="C454" s="69" t="s">
        <v>555</v>
      </c>
      <c r="D454" s="68">
        <v>180</v>
      </c>
      <c r="E454" s="68" t="s">
        <v>26</v>
      </c>
      <c r="F454" s="70">
        <v>75000</v>
      </c>
      <c r="G454" s="157">
        <f t="shared" ref="G454:G458" si="253">ROUNDDOWN(D454*F454,-3)</f>
        <v>13500000</v>
      </c>
      <c r="H454" s="191"/>
      <c r="I454" s="69" t="s">
        <v>555</v>
      </c>
      <c r="J454" s="68" cm="1">
        <f t="array" aca="1" ref="J454" ca="1">INDIRECT($J$5&amp;ROW())</f>
        <v>180</v>
      </c>
      <c r="K454" s="68" t="s">
        <v>26</v>
      </c>
      <c r="L454" s="70" cm="1">
        <f t="array" aca="1" ref="L454" ca="1">INDIRECT($L$5&amp;ROW())</f>
        <v>75000</v>
      </c>
      <c r="M454" s="70">
        <f t="shared" ref="M454:M458" ca="1" si="254">ROUNDDOWN(J454*L454,-3)</f>
        <v>13500000</v>
      </c>
      <c r="N454" s="70">
        <f t="shared" ref="N454:N458" ca="1" si="255">G454-M454</f>
        <v>0</v>
      </c>
      <c r="O454" s="245" t="str">
        <f t="shared" ref="O454:O458" ca="1" si="256">IF(AND(ISBLANK(H454),N454&lt;&gt;0),"Rev","")</f>
        <v/>
      </c>
      <c r="P454" s="249"/>
      <c r="Q454" s="249"/>
      <c r="R454" s="68">
        <v>180</v>
      </c>
      <c r="S454" s="70">
        <v>75000</v>
      </c>
      <c r="T454" s="70">
        <f t="shared" ref="T454:T458" si="257">ROUNDDOWN(R454*S454,-3)</f>
        <v>13500000</v>
      </c>
      <c r="U454" s="252">
        <v>100</v>
      </c>
      <c r="V454" s="252">
        <v>75000</v>
      </c>
      <c r="W454" s="70">
        <f t="shared" ref="W454:W458" si="258">ROUNDDOWN(U454*V454,-3)</f>
        <v>7500000</v>
      </c>
      <c r="X454" s="252"/>
      <c r="Y454" s="249"/>
    </row>
    <row r="455" spans="1:25" ht="13.2" hidden="1" x14ac:dyDescent="0.25">
      <c r="A455" s="26" t="s">
        <v>384</v>
      </c>
      <c r="B455" s="68"/>
      <c r="C455" s="69" t="s">
        <v>556</v>
      </c>
      <c r="D455" s="68">
        <v>4</v>
      </c>
      <c r="E455" s="68" t="s">
        <v>120</v>
      </c>
      <c r="F455" s="70">
        <v>1500000</v>
      </c>
      <c r="G455" s="157">
        <f t="shared" si="253"/>
        <v>6000000</v>
      </c>
      <c r="H455" s="191"/>
      <c r="I455" s="69" t="s">
        <v>556</v>
      </c>
      <c r="J455" s="68" cm="1">
        <f t="array" aca="1" ref="J455" ca="1">INDIRECT($J$5&amp;ROW())</f>
        <v>4</v>
      </c>
      <c r="K455" s="68" t="s">
        <v>120</v>
      </c>
      <c r="L455" s="70" cm="1">
        <f t="array" aca="1" ref="L455" ca="1">INDIRECT($L$5&amp;ROW())</f>
        <v>1500000</v>
      </c>
      <c r="M455" s="70">
        <f t="shared" ca="1" si="254"/>
        <v>6000000</v>
      </c>
      <c r="N455" s="70">
        <f t="shared" ca="1" si="255"/>
        <v>0</v>
      </c>
      <c r="O455" s="245" t="str">
        <f t="shared" ca="1" si="256"/>
        <v/>
      </c>
      <c r="P455" s="249"/>
      <c r="Q455" s="249"/>
      <c r="R455" s="68">
        <v>4</v>
      </c>
      <c r="S455" s="70">
        <v>1500000</v>
      </c>
      <c r="T455" s="70">
        <f t="shared" si="257"/>
        <v>6000000</v>
      </c>
      <c r="U455" s="252">
        <v>4</v>
      </c>
      <c r="V455" s="252">
        <v>1500000</v>
      </c>
      <c r="W455" s="70">
        <f t="shared" si="258"/>
        <v>6000000</v>
      </c>
      <c r="X455" s="252"/>
      <c r="Y455" s="249"/>
    </row>
    <row r="456" spans="1:25" ht="13.2" hidden="1" x14ac:dyDescent="0.25">
      <c r="A456" s="1" t="s">
        <v>385</v>
      </c>
      <c r="B456" s="68"/>
      <c r="C456" s="69" t="s">
        <v>557</v>
      </c>
      <c r="D456" s="68">
        <v>4</v>
      </c>
      <c r="E456" s="68" t="s">
        <v>120</v>
      </c>
      <c r="F456" s="70">
        <v>1500000</v>
      </c>
      <c r="G456" s="157">
        <f t="shared" si="253"/>
        <v>6000000</v>
      </c>
      <c r="H456" s="191"/>
      <c r="I456" s="69" t="s">
        <v>557</v>
      </c>
      <c r="J456" s="68" cm="1">
        <f t="array" aca="1" ref="J456" ca="1">INDIRECT($J$5&amp;ROW())</f>
        <v>4</v>
      </c>
      <c r="K456" s="68" t="s">
        <v>120</v>
      </c>
      <c r="L456" s="70" cm="1">
        <f t="array" aca="1" ref="L456" ca="1">INDIRECT($L$5&amp;ROW())</f>
        <v>1500000</v>
      </c>
      <c r="M456" s="70">
        <f t="shared" ca="1" si="254"/>
        <v>6000000</v>
      </c>
      <c r="N456" s="70">
        <f t="shared" ca="1" si="255"/>
        <v>0</v>
      </c>
      <c r="O456" s="245" t="str">
        <f t="shared" ca="1" si="256"/>
        <v/>
      </c>
      <c r="P456" s="249"/>
      <c r="Q456" s="249"/>
      <c r="R456" s="68">
        <v>4</v>
      </c>
      <c r="S456" s="70">
        <v>1500000</v>
      </c>
      <c r="T456" s="70">
        <f t="shared" si="257"/>
        <v>6000000</v>
      </c>
      <c r="U456" s="252">
        <v>4</v>
      </c>
      <c r="V456" s="252">
        <v>1500000</v>
      </c>
      <c r="W456" s="70">
        <f t="shared" si="258"/>
        <v>6000000</v>
      </c>
      <c r="X456" s="252"/>
      <c r="Y456" s="249"/>
    </row>
    <row r="457" spans="1:25" ht="13.2" hidden="1" x14ac:dyDescent="0.25">
      <c r="A457" s="1" t="s">
        <v>386</v>
      </c>
      <c r="B457" s="68"/>
      <c r="C457" s="69" t="s">
        <v>558</v>
      </c>
      <c r="D457" s="68">
        <v>4</v>
      </c>
      <c r="E457" s="68" t="s">
        <v>120</v>
      </c>
      <c r="F457" s="70">
        <v>1000000</v>
      </c>
      <c r="G457" s="157">
        <f t="shared" si="253"/>
        <v>4000000</v>
      </c>
      <c r="H457" s="191"/>
      <c r="I457" s="69" t="s">
        <v>558</v>
      </c>
      <c r="J457" s="68" cm="1">
        <f t="array" aca="1" ref="J457" ca="1">INDIRECT($J$5&amp;ROW())</f>
        <v>4</v>
      </c>
      <c r="K457" s="68" t="s">
        <v>120</v>
      </c>
      <c r="L457" s="70" cm="1">
        <f t="array" aca="1" ref="L457" ca="1">INDIRECT($L$5&amp;ROW())</f>
        <v>1000000</v>
      </c>
      <c r="M457" s="70">
        <f t="shared" ca="1" si="254"/>
        <v>4000000</v>
      </c>
      <c r="N457" s="70">
        <f t="shared" ca="1" si="255"/>
        <v>0</v>
      </c>
      <c r="O457" s="245" t="str">
        <f t="shared" ca="1" si="256"/>
        <v/>
      </c>
      <c r="P457" s="249"/>
      <c r="Q457" s="249"/>
      <c r="R457" s="68">
        <v>4</v>
      </c>
      <c r="S457" s="70">
        <v>1000000</v>
      </c>
      <c r="T457" s="70">
        <f t="shared" si="257"/>
        <v>4000000</v>
      </c>
      <c r="U457" s="252">
        <v>4</v>
      </c>
      <c r="V457" s="252">
        <v>1000000</v>
      </c>
      <c r="W457" s="70">
        <f t="shared" si="258"/>
        <v>4000000</v>
      </c>
      <c r="X457" s="252"/>
      <c r="Y457" s="249"/>
    </row>
    <row r="458" spans="1:25" ht="13.2" hidden="1" x14ac:dyDescent="0.25">
      <c r="A458" s="1" t="s">
        <v>387</v>
      </c>
      <c r="B458" s="68"/>
      <c r="C458" s="69" t="s">
        <v>830</v>
      </c>
      <c r="D458" s="68">
        <v>12</v>
      </c>
      <c r="E458" s="68" t="s">
        <v>59</v>
      </c>
      <c r="F458" s="70">
        <v>500000</v>
      </c>
      <c r="G458" s="157">
        <f t="shared" si="253"/>
        <v>6000000</v>
      </c>
      <c r="H458" s="191"/>
      <c r="I458" s="69" t="s">
        <v>830</v>
      </c>
      <c r="J458" s="68" cm="1">
        <f t="array" aca="1" ref="J458" ca="1">INDIRECT($J$5&amp;ROW())</f>
        <v>12</v>
      </c>
      <c r="K458" s="68" t="s">
        <v>59</v>
      </c>
      <c r="L458" s="70" cm="1">
        <f t="array" aca="1" ref="L458" ca="1">INDIRECT($L$5&amp;ROW())</f>
        <v>500000</v>
      </c>
      <c r="M458" s="70">
        <f t="shared" ca="1" si="254"/>
        <v>6000000</v>
      </c>
      <c r="N458" s="70">
        <f t="shared" ca="1" si="255"/>
        <v>0</v>
      </c>
      <c r="O458" s="245" t="str">
        <f t="shared" ca="1" si="256"/>
        <v/>
      </c>
      <c r="P458" s="249"/>
      <c r="Q458" s="249"/>
      <c r="R458" s="68">
        <v>12</v>
      </c>
      <c r="S458" s="70">
        <v>500000</v>
      </c>
      <c r="T458" s="70">
        <f t="shared" si="257"/>
        <v>6000000</v>
      </c>
      <c r="U458" s="252">
        <v>12</v>
      </c>
      <c r="V458" s="252">
        <v>500000</v>
      </c>
      <c r="W458" s="70">
        <f t="shared" si="258"/>
        <v>6000000</v>
      </c>
      <c r="X458" s="252"/>
      <c r="Y458" s="249"/>
    </row>
    <row r="459" spans="1:25" ht="13.2" hidden="1" x14ac:dyDescent="0.25">
      <c r="A459" s="1" t="s">
        <v>389</v>
      </c>
      <c r="B459" s="71" t="s">
        <v>525</v>
      </c>
      <c r="C459" s="72" t="s">
        <v>35</v>
      </c>
      <c r="D459" s="71"/>
      <c r="E459" s="71"/>
      <c r="F459" s="73"/>
      <c r="G459" s="158">
        <f>G460</f>
        <v>68811000</v>
      </c>
      <c r="H459" s="192" t="s">
        <v>525</v>
      </c>
      <c r="I459" s="72" t="s">
        <v>35</v>
      </c>
      <c r="J459" s="71"/>
      <c r="K459" s="71"/>
      <c r="L459" s="73"/>
      <c r="M459" s="73">
        <f ca="1">M460</f>
        <v>68811000</v>
      </c>
      <c r="N459" s="73">
        <f ca="1">N460</f>
        <v>0</v>
      </c>
      <c r="O459" s="158"/>
      <c r="P459" s="249"/>
      <c r="Q459" s="249"/>
      <c r="R459" s="71"/>
      <c r="S459" s="73"/>
      <c r="T459" s="73"/>
      <c r="U459" s="252"/>
      <c r="V459" s="249"/>
      <c r="W459" s="249"/>
      <c r="X459" s="252"/>
      <c r="Y459" s="249"/>
    </row>
    <row r="460" spans="1:25" ht="13.2" hidden="1" x14ac:dyDescent="0.25">
      <c r="A460" s="1" t="s">
        <v>390</v>
      </c>
      <c r="B460" s="68"/>
      <c r="C460" s="69" t="s">
        <v>868</v>
      </c>
      <c r="D460" s="68">
        <v>15</v>
      </c>
      <c r="E460" s="68" t="s">
        <v>26</v>
      </c>
      <c r="F460" s="70">
        <v>4587400</v>
      </c>
      <c r="G460" s="157">
        <f>ROUNDDOWN(D460*F460,-3)</f>
        <v>68811000</v>
      </c>
      <c r="H460" s="191"/>
      <c r="I460" s="69" t="s">
        <v>868</v>
      </c>
      <c r="J460" s="68" cm="1">
        <f t="array" aca="1" ref="J460" ca="1">INDIRECT($J$5&amp;ROW())</f>
        <v>15</v>
      </c>
      <c r="K460" s="68" t="s">
        <v>26</v>
      </c>
      <c r="L460" s="70" cm="1">
        <f t="array" aca="1" ref="L460" ca="1">INDIRECT($L$5&amp;ROW())</f>
        <v>4587400</v>
      </c>
      <c r="M460" s="70">
        <f ca="1">ROUNDDOWN(J460*L460,-3)</f>
        <v>68811000</v>
      </c>
      <c r="N460" s="70">
        <f ca="1">G460-M460</f>
        <v>0</v>
      </c>
      <c r="O460" s="245" t="str">
        <f ca="1">IF(AND(ISBLANK(H460),N460&lt;&gt;0),"Rev","")</f>
        <v/>
      </c>
      <c r="P460" s="249"/>
      <c r="Q460" s="249"/>
      <c r="R460" s="68">
        <v>15</v>
      </c>
      <c r="S460" s="70">
        <v>4587400</v>
      </c>
      <c r="T460" s="70">
        <f>ROUNDDOWN(R460*S460,-3)</f>
        <v>68811000</v>
      </c>
      <c r="U460" s="252">
        <v>15</v>
      </c>
      <c r="V460" s="252">
        <v>4587400</v>
      </c>
      <c r="W460" s="70">
        <f>ROUNDDOWN(U460*V460,-3)</f>
        <v>68811000</v>
      </c>
      <c r="X460" s="252"/>
      <c r="Y460" s="249"/>
    </row>
    <row r="461" spans="1:25" ht="13.2" hidden="1" x14ac:dyDescent="0.25">
      <c r="A461" s="1" t="s">
        <v>391</v>
      </c>
      <c r="B461" s="95" t="s">
        <v>392</v>
      </c>
      <c r="C461" s="96" t="s">
        <v>393</v>
      </c>
      <c r="D461" s="95">
        <v>1</v>
      </c>
      <c r="E461" s="95" t="s">
        <v>317</v>
      </c>
      <c r="F461" s="97"/>
      <c r="G461" s="166">
        <f>G462</f>
        <v>528803000</v>
      </c>
      <c r="H461" s="200" t="s">
        <v>392</v>
      </c>
      <c r="I461" s="96" t="s">
        <v>393</v>
      </c>
      <c r="J461" s="95">
        <v>1</v>
      </c>
      <c r="K461" s="95" t="s">
        <v>317</v>
      </c>
      <c r="L461" s="97"/>
      <c r="M461" s="97">
        <f ca="1">M462</f>
        <v>694224000</v>
      </c>
      <c r="N461" s="97">
        <f ca="1">N462</f>
        <v>-165421000</v>
      </c>
      <c r="O461" s="166"/>
      <c r="P461" s="249"/>
      <c r="Q461" s="249"/>
      <c r="R461" s="95">
        <v>1</v>
      </c>
      <c r="S461" s="97"/>
      <c r="T461" s="97"/>
      <c r="U461" s="252"/>
      <c r="V461" s="249"/>
      <c r="W461" s="249"/>
      <c r="X461" s="252"/>
      <c r="Y461" s="249"/>
    </row>
    <row r="462" spans="1:25" ht="13.2" hidden="1" x14ac:dyDescent="0.25">
      <c r="A462" s="1" t="s">
        <v>394</v>
      </c>
      <c r="B462" s="98" t="s">
        <v>606</v>
      </c>
      <c r="C462" s="99" t="s">
        <v>395</v>
      </c>
      <c r="D462" s="98"/>
      <c r="E462" s="98" t="s">
        <v>554</v>
      </c>
      <c r="F462" s="100"/>
      <c r="G462" s="167">
        <f>SUM(G463,G473,G483,G494,G504,G514,G524)</f>
        <v>528803000</v>
      </c>
      <c r="H462" s="201" t="s">
        <v>606</v>
      </c>
      <c r="I462" s="99" t="s">
        <v>395</v>
      </c>
      <c r="J462" s="98"/>
      <c r="K462" s="98" t="s">
        <v>554</v>
      </c>
      <c r="L462" s="100"/>
      <c r="M462" s="100">
        <f ca="1">SUM(M463,M473,M483,M494,M504,M514,M524,M534)</f>
        <v>694224000</v>
      </c>
      <c r="N462" s="100">
        <f ca="1">SUM(N463,N473,N483,N494,N504,N514,N524,N534)</f>
        <v>-165421000</v>
      </c>
      <c r="O462" s="167"/>
      <c r="P462" s="249"/>
      <c r="Q462" s="249"/>
      <c r="R462" s="98"/>
      <c r="S462" s="100"/>
      <c r="T462" s="100"/>
      <c r="U462" s="252"/>
      <c r="V462" s="249"/>
      <c r="W462" s="249"/>
      <c r="X462" s="252"/>
      <c r="Y462" s="249"/>
    </row>
    <row r="463" spans="1:25" ht="13.2" hidden="1" x14ac:dyDescent="0.25">
      <c r="A463" s="1" t="s">
        <v>396</v>
      </c>
      <c r="B463" s="83" t="s">
        <v>21</v>
      </c>
      <c r="C463" s="84" t="s">
        <v>869</v>
      </c>
      <c r="D463" s="83"/>
      <c r="E463" s="83"/>
      <c r="F463" s="85"/>
      <c r="G463" s="162">
        <f>SUM(G464,G469,G471)</f>
        <v>60878000</v>
      </c>
      <c r="H463" s="196" t="s">
        <v>21</v>
      </c>
      <c r="I463" s="84" t="s">
        <v>869</v>
      </c>
      <c r="J463" s="83"/>
      <c r="K463" s="83"/>
      <c r="L463" s="85"/>
      <c r="M463" s="85">
        <f ca="1">SUM(M464,M469,M471)</f>
        <v>60878000</v>
      </c>
      <c r="N463" s="85">
        <f ca="1">SUM(N464,N469,N471)</f>
        <v>0</v>
      </c>
      <c r="O463" s="162"/>
      <c r="P463" s="249" t="s">
        <v>505</v>
      </c>
      <c r="Q463" s="249" t="s">
        <v>510</v>
      </c>
      <c r="R463" s="83"/>
      <c r="S463" s="85"/>
      <c r="T463" s="85"/>
      <c r="U463" s="252"/>
      <c r="V463" s="249"/>
      <c r="W463" s="249"/>
      <c r="X463" s="252"/>
      <c r="Y463" s="249"/>
    </row>
    <row r="464" spans="1:25" ht="13.2" hidden="1" x14ac:dyDescent="0.25">
      <c r="A464" s="1" t="s">
        <v>397</v>
      </c>
      <c r="B464" s="77" t="s">
        <v>523</v>
      </c>
      <c r="C464" s="78" t="s">
        <v>24</v>
      </c>
      <c r="D464" s="77"/>
      <c r="E464" s="77"/>
      <c r="F464" s="79"/>
      <c r="G464" s="160">
        <f>SUM(G465:G468)</f>
        <v>19750000</v>
      </c>
      <c r="H464" s="194" t="s">
        <v>523</v>
      </c>
      <c r="I464" s="78" t="s">
        <v>24</v>
      </c>
      <c r="J464" s="77"/>
      <c r="K464" s="77"/>
      <c r="L464" s="79"/>
      <c r="M464" s="79">
        <f ca="1">SUM(M465:M468)</f>
        <v>19750000</v>
      </c>
      <c r="N464" s="79">
        <f ca="1">SUM(N465:N468)</f>
        <v>0</v>
      </c>
      <c r="O464" s="160"/>
      <c r="P464" s="249"/>
      <c r="Q464" s="249"/>
      <c r="R464" s="77"/>
      <c r="S464" s="79"/>
      <c r="T464" s="79"/>
      <c r="U464" s="252"/>
      <c r="V464" s="249"/>
      <c r="W464" s="249"/>
      <c r="X464" s="252"/>
      <c r="Y464" s="249"/>
    </row>
    <row r="465" spans="1:25" ht="13.2" hidden="1" x14ac:dyDescent="0.25">
      <c r="A465" s="1" t="s">
        <v>398</v>
      </c>
      <c r="B465" s="68"/>
      <c r="C465" s="69" t="s">
        <v>555</v>
      </c>
      <c r="D465" s="68">
        <v>50</v>
      </c>
      <c r="E465" s="68" t="s">
        <v>26</v>
      </c>
      <c r="F465" s="70">
        <v>75000</v>
      </c>
      <c r="G465" s="157">
        <f t="shared" ref="G465:G468" si="259">ROUNDDOWN(D465*F465,-3)</f>
        <v>3750000</v>
      </c>
      <c r="H465" s="191"/>
      <c r="I465" s="69" t="s">
        <v>555</v>
      </c>
      <c r="J465" s="68" cm="1">
        <f t="array" aca="1" ref="J465" ca="1">INDIRECT($J$5&amp;ROW())</f>
        <v>50</v>
      </c>
      <c r="K465" s="68" t="s">
        <v>26</v>
      </c>
      <c r="L465" s="70" cm="1">
        <f t="array" aca="1" ref="L465" ca="1">INDIRECT($L$5&amp;ROW())</f>
        <v>75000</v>
      </c>
      <c r="M465" s="70">
        <f t="shared" ref="M465:M468" ca="1" si="260">ROUNDDOWN(J465*L465,-3)</f>
        <v>3750000</v>
      </c>
      <c r="N465" s="70">
        <f t="shared" ref="N465:N468" ca="1" si="261">G465-M465</f>
        <v>0</v>
      </c>
      <c r="O465" s="245" t="str">
        <f t="shared" ref="O465:O468" ca="1" si="262">IF(AND(ISBLANK(H465),N465&lt;&gt;0),"Rev","")</f>
        <v/>
      </c>
      <c r="P465" s="249"/>
      <c r="Q465" s="249"/>
      <c r="R465" s="68">
        <v>50</v>
      </c>
      <c r="S465" s="70">
        <v>75000</v>
      </c>
      <c r="T465" s="70">
        <f t="shared" ref="T465:T468" si="263">ROUNDDOWN(R465*S465,-3)</f>
        <v>3750000</v>
      </c>
      <c r="U465" s="252">
        <v>50</v>
      </c>
      <c r="V465" s="252">
        <v>75000</v>
      </c>
      <c r="W465" s="70">
        <f t="shared" ref="W465:W468" si="264">ROUNDDOWN(U465*V465,-3)</f>
        <v>3750000</v>
      </c>
      <c r="X465" s="252"/>
      <c r="Y465" s="249"/>
    </row>
    <row r="466" spans="1:25" ht="13.2" hidden="1" x14ac:dyDescent="0.25">
      <c r="A466" s="1" t="s">
        <v>399</v>
      </c>
      <c r="B466" s="68"/>
      <c r="C466" s="69" t="s">
        <v>556</v>
      </c>
      <c r="D466" s="68">
        <v>4</v>
      </c>
      <c r="E466" s="68" t="s">
        <v>120</v>
      </c>
      <c r="F466" s="70">
        <v>1500000</v>
      </c>
      <c r="G466" s="157">
        <f t="shared" si="259"/>
        <v>6000000</v>
      </c>
      <c r="H466" s="191"/>
      <c r="I466" s="69" t="s">
        <v>556</v>
      </c>
      <c r="J466" s="68" cm="1">
        <f t="array" aca="1" ref="J466" ca="1">INDIRECT($J$5&amp;ROW())</f>
        <v>4</v>
      </c>
      <c r="K466" s="68" t="s">
        <v>120</v>
      </c>
      <c r="L466" s="70" cm="1">
        <f t="array" aca="1" ref="L466" ca="1">INDIRECT($L$5&amp;ROW())</f>
        <v>1500000</v>
      </c>
      <c r="M466" s="70">
        <f t="shared" ca="1" si="260"/>
        <v>6000000</v>
      </c>
      <c r="N466" s="70">
        <f t="shared" ca="1" si="261"/>
        <v>0</v>
      </c>
      <c r="O466" s="245" t="str">
        <f t="shared" ca="1" si="262"/>
        <v/>
      </c>
      <c r="P466" s="249"/>
      <c r="Q466" s="249"/>
      <c r="R466" s="68">
        <v>4</v>
      </c>
      <c r="S466" s="70">
        <v>1500000</v>
      </c>
      <c r="T466" s="70">
        <f t="shared" si="263"/>
        <v>6000000</v>
      </c>
      <c r="U466" s="252">
        <v>4</v>
      </c>
      <c r="V466" s="252">
        <v>1500000</v>
      </c>
      <c r="W466" s="70">
        <f t="shared" si="264"/>
        <v>6000000</v>
      </c>
      <c r="X466" s="252"/>
      <c r="Y466" s="249"/>
    </row>
    <row r="467" spans="1:25" ht="13.2" hidden="1" x14ac:dyDescent="0.25">
      <c r="A467" s="1" t="s">
        <v>400</v>
      </c>
      <c r="B467" s="68"/>
      <c r="C467" s="69" t="s">
        <v>557</v>
      </c>
      <c r="D467" s="68">
        <v>4</v>
      </c>
      <c r="E467" s="68" t="s">
        <v>120</v>
      </c>
      <c r="F467" s="70">
        <v>1500000</v>
      </c>
      <c r="G467" s="157">
        <f t="shared" si="259"/>
        <v>6000000</v>
      </c>
      <c r="H467" s="191"/>
      <c r="I467" s="69" t="s">
        <v>557</v>
      </c>
      <c r="J467" s="68" cm="1">
        <f t="array" aca="1" ref="J467" ca="1">INDIRECT($J$5&amp;ROW())</f>
        <v>4</v>
      </c>
      <c r="K467" s="68" t="s">
        <v>120</v>
      </c>
      <c r="L467" s="70" cm="1">
        <f t="array" aca="1" ref="L467" ca="1">INDIRECT($L$5&amp;ROW())</f>
        <v>1500000</v>
      </c>
      <c r="M467" s="70">
        <f t="shared" ca="1" si="260"/>
        <v>6000000</v>
      </c>
      <c r="N467" s="70">
        <f t="shared" ca="1" si="261"/>
        <v>0</v>
      </c>
      <c r="O467" s="245" t="str">
        <f t="shared" ca="1" si="262"/>
        <v/>
      </c>
      <c r="P467" s="249"/>
      <c r="Q467" s="249"/>
      <c r="R467" s="68">
        <v>4</v>
      </c>
      <c r="S467" s="70">
        <v>1500000</v>
      </c>
      <c r="T467" s="70">
        <f t="shared" si="263"/>
        <v>6000000</v>
      </c>
      <c r="U467" s="252">
        <v>4</v>
      </c>
      <c r="V467" s="252">
        <v>1500000</v>
      </c>
      <c r="W467" s="70">
        <f t="shared" si="264"/>
        <v>6000000</v>
      </c>
      <c r="X467" s="252"/>
      <c r="Y467" s="249"/>
    </row>
    <row r="468" spans="1:25" ht="13.2" hidden="1" x14ac:dyDescent="0.25">
      <c r="A468" s="1" t="s">
        <v>401</v>
      </c>
      <c r="B468" s="68"/>
      <c r="C468" s="69" t="s">
        <v>558</v>
      </c>
      <c r="D468" s="68">
        <v>4</v>
      </c>
      <c r="E468" s="68" t="s">
        <v>120</v>
      </c>
      <c r="F468" s="70">
        <v>1000000</v>
      </c>
      <c r="G468" s="157">
        <f t="shared" si="259"/>
        <v>4000000</v>
      </c>
      <c r="H468" s="191"/>
      <c r="I468" s="69" t="s">
        <v>558</v>
      </c>
      <c r="J468" s="68" cm="1">
        <f t="array" aca="1" ref="J468" ca="1">INDIRECT($J$5&amp;ROW())</f>
        <v>4</v>
      </c>
      <c r="K468" s="68" t="s">
        <v>120</v>
      </c>
      <c r="L468" s="70" cm="1">
        <f t="array" aca="1" ref="L468" ca="1">INDIRECT($L$5&amp;ROW())</f>
        <v>1000000</v>
      </c>
      <c r="M468" s="70">
        <f t="shared" ca="1" si="260"/>
        <v>4000000</v>
      </c>
      <c r="N468" s="70">
        <f t="shared" ca="1" si="261"/>
        <v>0</v>
      </c>
      <c r="O468" s="245" t="str">
        <f t="shared" ca="1" si="262"/>
        <v/>
      </c>
      <c r="P468" s="249"/>
      <c r="Q468" s="249"/>
      <c r="R468" s="68">
        <v>4</v>
      </c>
      <c r="S468" s="70">
        <v>1000000</v>
      </c>
      <c r="T468" s="70">
        <f t="shared" si="263"/>
        <v>4000000</v>
      </c>
      <c r="U468" s="252">
        <v>4</v>
      </c>
      <c r="V468" s="252">
        <v>1000000</v>
      </c>
      <c r="W468" s="70">
        <f t="shared" si="264"/>
        <v>4000000</v>
      </c>
      <c r="X468" s="252"/>
      <c r="Y468" s="249"/>
    </row>
    <row r="469" spans="1:25" ht="13.2" hidden="1" x14ac:dyDescent="0.25">
      <c r="A469" s="1" t="s">
        <v>402</v>
      </c>
      <c r="B469" s="71" t="s">
        <v>525</v>
      </c>
      <c r="C469" s="72" t="s">
        <v>35</v>
      </c>
      <c r="D469" s="71"/>
      <c r="E469" s="71"/>
      <c r="F469" s="73"/>
      <c r="G469" s="158">
        <f>G470</f>
        <v>37528000</v>
      </c>
      <c r="H469" s="192" t="s">
        <v>525</v>
      </c>
      <c r="I469" s="72" t="s">
        <v>35</v>
      </c>
      <c r="J469" s="71"/>
      <c r="K469" s="71"/>
      <c r="L469" s="73"/>
      <c r="M469" s="73">
        <f ca="1">M470</f>
        <v>37528000</v>
      </c>
      <c r="N469" s="73">
        <f ca="1">N470</f>
        <v>0</v>
      </c>
      <c r="O469" s="158"/>
      <c r="P469" s="249"/>
      <c r="Q469" s="249"/>
      <c r="R469" s="71"/>
      <c r="S469" s="73"/>
      <c r="T469" s="73"/>
      <c r="U469" s="252"/>
      <c r="V469" s="249"/>
      <c r="W469" s="249"/>
      <c r="X469" s="252"/>
      <c r="Y469" s="249"/>
    </row>
    <row r="470" spans="1:25" ht="13.2" hidden="1" x14ac:dyDescent="0.25">
      <c r="A470" s="1" t="s">
        <v>403</v>
      </c>
      <c r="B470" s="68"/>
      <c r="C470" s="69" t="s">
        <v>870</v>
      </c>
      <c r="D470" s="68">
        <v>10</v>
      </c>
      <c r="E470" s="68" t="s">
        <v>26</v>
      </c>
      <c r="F470" s="70">
        <v>3752800</v>
      </c>
      <c r="G470" s="157">
        <f>ROUNDDOWN(D470*F470,-3)</f>
        <v>37528000</v>
      </c>
      <c r="H470" s="191"/>
      <c r="I470" s="69" t="s">
        <v>870</v>
      </c>
      <c r="J470" s="68" cm="1">
        <f t="array" aca="1" ref="J470" ca="1">INDIRECT($J$5&amp;ROW())</f>
        <v>10</v>
      </c>
      <c r="K470" s="68" t="s">
        <v>26</v>
      </c>
      <c r="L470" s="70" cm="1">
        <f t="array" aca="1" ref="L470" ca="1">INDIRECT($L$5&amp;ROW())</f>
        <v>3752800</v>
      </c>
      <c r="M470" s="70">
        <f ca="1">ROUNDDOWN(J470*L470,-3)</f>
        <v>37528000</v>
      </c>
      <c r="N470" s="70">
        <f ca="1">G470-M470</f>
        <v>0</v>
      </c>
      <c r="O470" s="245" t="str">
        <f ca="1">IF(AND(ISBLANK(H470),N470&lt;&gt;0),"Rev","")</f>
        <v/>
      </c>
      <c r="P470" s="249"/>
      <c r="Q470" s="249"/>
      <c r="R470" s="68">
        <v>10</v>
      </c>
      <c r="S470" s="70">
        <v>3752800</v>
      </c>
      <c r="T470" s="70">
        <f>ROUNDDOWN(R470*S470,-3)</f>
        <v>37528000</v>
      </c>
      <c r="U470" s="252">
        <v>10</v>
      </c>
      <c r="V470" s="252">
        <v>3752800</v>
      </c>
      <c r="W470" s="70">
        <f>ROUNDDOWN(U470*V470,-3)</f>
        <v>37528000</v>
      </c>
      <c r="X470" s="252"/>
      <c r="Y470" s="249"/>
    </row>
    <row r="471" spans="1:25" ht="13.2" hidden="1" x14ac:dyDescent="0.25">
      <c r="A471" s="1" t="s">
        <v>871</v>
      </c>
      <c r="B471" s="65" t="s">
        <v>583</v>
      </c>
      <c r="C471" s="66" t="s">
        <v>80</v>
      </c>
      <c r="D471" s="65"/>
      <c r="E471" s="65"/>
      <c r="F471" s="67"/>
      <c r="G471" s="156">
        <f>G472</f>
        <v>3600000</v>
      </c>
      <c r="H471" s="190" t="s">
        <v>583</v>
      </c>
      <c r="I471" s="66" t="s">
        <v>80</v>
      </c>
      <c r="J471" s="65"/>
      <c r="K471" s="65"/>
      <c r="L471" s="67"/>
      <c r="M471" s="67">
        <f ca="1">M472</f>
        <v>3600000</v>
      </c>
      <c r="N471" s="67">
        <f ca="1">N472</f>
        <v>0</v>
      </c>
      <c r="O471" s="156"/>
      <c r="P471" s="249"/>
      <c r="Q471" s="249"/>
      <c r="R471" s="65"/>
      <c r="S471" s="67"/>
      <c r="T471" s="67"/>
      <c r="U471" s="252"/>
      <c r="V471" s="249"/>
      <c r="W471" s="249"/>
      <c r="X471" s="252"/>
      <c r="Y471" s="249"/>
    </row>
    <row r="472" spans="1:25" ht="13.2" hidden="1" x14ac:dyDescent="0.25">
      <c r="A472" s="1" t="s">
        <v>872</v>
      </c>
      <c r="B472" s="68"/>
      <c r="C472" s="69" t="s">
        <v>873</v>
      </c>
      <c r="D472" s="68">
        <v>24</v>
      </c>
      <c r="E472" s="68" t="s">
        <v>26</v>
      </c>
      <c r="F472" s="70">
        <v>150000</v>
      </c>
      <c r="G472" s="157">
        <f>ROUNDDOWN(D472*F472,-3)</f>
        <v>3600000</v>
      </c>
      <c r="H472" s="191"/>
      <c r="I472" s="69" t="s">
        <v>873</v>
      </c>
      <c r="J472" s="68" cm="1">
        <f t="array" aca="1" ref="J472" ca="1">INDIRECT($J$5&amp;ROW())</f>
        <v>24</v>
      </c>
      <c r="K472" s="68" t="s">
        <v>26</v>
      </c>
      <c r="L472" s="70" cm="1">
        <f t="array" aca="1" ref="L472" ca="1">INDIRECT($L$5&amp;ROW())</f>
        <v>150000</v>
      </c>
      <c r="M472" s="70">
        <f ca="1">ROUNDDOWN(J472*L472,-3)</f>
        <v>3600000</v>
      </c>
      <c r="N472" s="70">
        <f ca="1">G472-M472</f>
        <v>0</v>
      </c>
      <c r="O472" s="245" t="str">
        <f ca="1">IF(AND(ISBLANK(H472),N472&lt;&gt;0),"Rev","")</f>
        <v/>
      </c>
      <c r="P472" s="249"/>
      <c r="Q472" s="249"/>
      <c r="R472" s="68">
        <v>24</v>
      </c>
      <c r="S472" s="70">
        <v>150000</v>
      </c>
      <c r="T472" s="70">
        <f>ROUNDDOWN(R472*S472,-3)</f>
        <v>3600000</v>
      </c>
      <c r="U472" s="252">
        <v>24</v>
      </c>
      <c r="V472" s="252">
        <v>150000</v>
      </c>
      <c r="W472" s="70">
        <f>ROUNDDOWN(U472*V472,-3)</f>
        <v>3600000</v>
      </c>
      <c r="X472" s="252"/>
      <c r="Y472" s="249"/>
    </row>
    <row r="473" spans="1:25" ht="13.2" hidden="1" x14ac:dyDescent="0.25">
      <c r="A473" s="1" t="s">
        <v>404</v>
      </c>
      <c r="B473" s="83" t="s">
        <v>38</v>
      </c>
      <c r="C473" s="84" t="s">
        <v>874</v>
      </c>
      <c r="D473" s="83"/>
      <c r="E473" s="83"/>
      <c r="F473" s="85"/>
      <c r="G473" s="162">
        <f>SUM(G474,G479,G481)</f>
        <v>52320000</v>
      </c>
      <c r="H473" s="196" t="s">
        <v>38</v>
      </c>
      <c r="I473" s="84" t="s">
        <v>874</v>
      </c>
      <c r="J473" s="83"/>
      <c r="K473" s="83"/>
      <c r="L473" s="85"/>
      <c r="M473" s="85">
        <f ca="1">SUM(M474,M479,M481)</f>
        <v>52320000</v>
      </c>
      <c r="N473" s="85">
        <f ca="1">SUM(N474,N479,N481)</f>
        <v>0</v>
      </c>
      <c r="O473" s="162"/>
      <c r="P473" s="249" t="s">
        <v>505</v>
      </c>
      <c r="Q473" s="249" t="s">
        <v>510</v>
      </c>
      <c r="R473" s="83"/>
      <c r="S473" s="85"/>
      <c r="T473" s="85"/>
      <c r="U473" s="252"/>
      <c r="V473" s="249"/>
      <c r="W473" s="249"/>
      <c r="X473" s="252"/>
      <c r="Y473" s="249"/>
    </row>
    <row r="474" spans="1:25" ht="13.2" hidden="1" x14ac:dyDescent="0.25">
      <c r="A474" s="1" t="s">
        <v>405</v>
      </c>
      <c r="B474" s="77" t="s">
        <v>523</v>
      </c>
      <c r="C474" s="78" t="s">
        <v>24</v>
      </c>
      <c r="D474" s="77"/>
      <c r="E474" s="77"/>
      <c r="F474" s="79"/>
      <c r="G474" s="160">
        <f>SUM(G475:G478)</f>
        <v>19000000</v>
      </c>
      <c r="H474" s="194" t="s">
        <v>523</v>
      </c>
      <c r="I474" s="78" t="s">
        <v>24</v>
      </c>
      <c r="J474" s="77"/>
      <c r="K474" s="77"/>
      <c r="L474" s="79"/>
      <c r="M474" s="79">
        <f ca="1">SUM(M475:M478)</f>
        <v>19000000</v>
      </c>
      <c r="N474" s="79">
        <f ca="1">SUM(N475:N478)</f>
        <v>0</v>
      </c>
      <c r="O474" s="160"/>
      <c r="P474" s="249"/>
      <c r="Q474" s="249"/>
      <c r="R474" s="77"/>
      <c r="S474" s="79"/>
      <c r="T474" s="79"/>
      <c r="U474" s="252"/>
      <c r="V474" s="249"/>
      <c r="W474" s="249"/>
      <c r="X474" s="252"/>
      <c r="Y474" s="249"/>
    </row>
    <row r="475" spans="1:25" ht="13.2" hidden="1" x14ac:dyDescent="0.25">
      <c r="A475" s="1" t="s">
        <v>406</v>
      </c>
      <c r="B475" s="68"/>
      <c r="C475" s="69" t="s">
        <v>555</v>
      </c>
      <c r="D475" s="68">
        <v>40</v>
      </c>
      <c r="E475" s="68" t="s">
        <v>26</v>
      </c>
      <c r="F475" s="70">
        <v>75000</v>
      </c>
      <c r="G475" s="157">
        <f t="shared" ref="G475:G478" si="265">ROUNDDOWN(D475*F475,-3)</f>
        <v>3000000</v>
      </c>
      <c r="H475" s="191"/>
      <c r="I475" s="69" t="s">
        <v>555</v>
      </c>
      <c r="J475" s="68" cm="1">
        <f t="array" aca="1" ref="J475" ca="1">INDIRECT($J$5&amp;ROW())</f>
        <v>40</v>
      </c>
      <c r="K475" s="68" t="s">
        <v>26</v>
      </c>
      <c r="L475" s="70" cm="1">
        <f t="array" aca="1" ref="L475" ca="1">INDIRECT($L$5&amp;ROW())</f>
        <v>75000</v>
      </c>
      <c r="M475" s="70">
        <f t="shared" ref="M475:M478" ca="1" si="266">ROUNDDOWN(J475*L475,-3)</f>
        <v>3000000</v>
      </c>
      <c r="N475" s="70">
        <f t="shared" ref="N475:N478" ca="1" si="267">G475-M475</f>
        <v>0</v>
      </c>
      <c r="O475" s="245" t="str">
        <f t="shared" ref="O475:O478" ca="1" si="268">IF(AND(ISBLANK(H475),N475&lt;&gt;0),"Rev","")</f>
        <v/>
      </c>
      <c r="P475" s="249"/>
      <c r="Q475" s="249"/>
      <c r="R475" s="68">
        <v>40</v>
      </c>
      <c r="S475" s="70">
        <v>75000</v>
      </c>
      <c r="T475" s="70">
        <f t="shared" ref="T475:T478" si="269">ROUNDDOWN(R475*S475,-3)</f>
        <v>3000000</v>
      </c>
      <c r="U475" s="252">
        <v>40</v>
      </c>
      <c r="V475" s="252">
        <v>75000</v>
      </c>
      <c r="W475" s="70">
        <f t="shared" ref="W475:W478" si="270">ROUNDDOWN(U475*V475,-3)</f>
        <v>3000000</v>
      </c>
      <c r="X475" s="252"/>
      <c r="Y475" s="249"/>
    </row>
    <row r="476" spans="1:25" ht="13.2" hidden="1" x14ac:dyDescent="0.25">
      <c r="A476" s="1" t="s">
        <v>407</v>
      </c>
      <c r="B476" s="68"/>
      <c r="C476" s="69" t="s">
        <v>556</v>
      </c>
      <c r="D476" s="68">
        <v>4</v>
      </c>
      <c r="E476" s="68" t="s">
        <v>120</v>
      </c>
      <c r="F476" s="70">
        <v>1500000</v>
      </c>
      <c r="G476" s="157">
        <f t="shared" si="265"/>
        <v>6000000</v>
      </c>
      <c r="H476" s="191"/>
      <c r="I476" s="69" t="s">
        <v>556</v>
      </c>
      <c r="J476" s="68" cm="1">
        <f t="array" aca="1" ref="J476" ca="1">INDIRECT($J$5&amp;ROW())</f>
        <v>4</v>
      </c>
      <c r="K476" s="68" t="s">
        <v>120</v>
      </c>
      <c r="L476" s="70" cm="1">
        <f t="array" aca="1" ref="L476" ca="1">INDIRECT($L$5&amp;ROW())</f>
        <v>1500000</v>
      </c>
      <c r="M476" s="70">
        <f t="shared" ca="1" si="266"/>
        <v>6000000</v>
      </c>
      <c r="N476" s="70">
        <f t="shared" ca="1" si="267"/>
        <v>0</v>
      </c>
      <c r="O476" s="245" t="str">
        <f t="shared" ca="1" si="268"/>
        <v/>
      </c>
      <c r="P476" s="249"/>
      <c r="Q476" s="249"/>
      <c r="R476" s="68">
        <v>4</v>
      </c>
      <c r="S476" s="70">
        <v>1500000</v>
      </c>
      <c r="T476" s="70">
        <f t="shared" si="269"/>
        <v>6000000</v>
      </c>
      <c r="U476" s="252">
        <v>4</v>
      </c>
      <c r="V476" s="252">
        <v>1500000</v>
      </c>
      <c r="W476" s="70">
        <f t="shared" si="270"/>
        <v>6000000</v>
      </c>
      <c r="X476" s="252"/>
      <c r="Y476" s="249"/>
    </row>
    <row r="477" spans="1:25" ht="13.2" hidden="1" x14ac:dyDescent="0.25">
      <c r="A477" s="1" t="s">
        <v>875</v>
      </c>
      <c r="B477" s="68"/>
      <c r="C477" s="69" t="s">
        <v>557</v>
      </c>
      <c r="D477" s="68">
        <v>4</v>
      </c>
      <c r="E477" s="68" t="s">
        <v>120</v>
      </c>
      <c r="F477" s="70">
        <v>1500000</v>
      </c>
      <c r="G477" s="157">
        <f t="shared" si="265"/>
        <v>6000000</v>
      </c>
      <c r="H477" s="191"/>
      <c r="I477" s="69" t="s">
        <v>557</v>
      </c>
      <c r="J477" s="68" cm="1">
        <f t="array" aca="1" ref="J477" ca="1">INDIRECT($J$5&amp;ROW())</f>
        <v>4</v>
      </c>
      <c r="K477" s="68" t="s">
        <v>120</v>
      </c>
      <c r="L477" s="70" cm="1">
        <f t="array" aca="1" ref="L477" ca="1">INDIRECT($L$5&amp;ROW())</f>
        <v>1500000</v>
      </c>
      <c r="M477" s="70">
        <f t="shared" ca="1" si="266"/>
        <v>6000000</v>
      </c>
      <c r="N477" s="70">
        <f t="shared" ca="1" si="267"/>
        <v>0</v>
      </c>
      <c r="O477" s="245" t="str">
        <f t="shared" ca="1" si="268"/>
        <v/>
      </c>
      <c r="P477" s="249"/>
      <c r="Q477" s="249"/>
      <c r="R477" s="68">
        <v>4</v>
      </c>
      <c r="S477" s="70">
        <v>1500000</v>
      </c>
      <c r="T477" s="70">
        <f t="shared" si="269"/>
        <v>6000000</v>
      </c>
      <c r="U477" s="252">
        <v>4</v>
      </c>
      <c r="V477" s="252">
        <v>1500000</v>
      </c>
      <c r="W477" s="70">
        <f t="shared" si="270"/>
        <v>6000000</v>
      </c>
      <c r="X477" s="252"/>
      <c r="Y477" s="249"/>
    </row>
    <row r="478" spans="1:25" ht="13.2" hidden="1" x14ac:dyDescent="0.25">
      <c r="A478" s="1" t="s">
        <v>876</v>
      </c>
      <c r="B478" s="68"/>
      <c r="C478" s="69" t="s">
        <v>558</v>
      </c>
      <c r="D478" s="68">
        <v>4</v>
      </c>
      <c r="E478" s="68" t="s">
        <v>120</v>
      </c>
      <c r="F478" s="70">
        <v>1000000</v>
      </c>
      <c r="G478" s="157">
        <f t="shared" si="265"/>
        <v>4000000</v>
      </c>
      <c r="H478" s="191"/>
      <c r="I478" s="69" t="s">
        <v>558</v>
      </c>
      <c r="J478" s="68" cm="1">
        <f t="array" aca="1" ref="J478" ca="1">INDIRECT($J$5&amp;ROW())</f>
        <v>4</v>
      </c>
      <c r="K478" s="68" t="s">
        <v>120</v>
      </c>
      <c r="L478" s="70" cm="1">
        <f t="array" aca="1" ref="L478" ca="1">INDIRECT($L$5&amp;ROW())</f>
        <v>1000000</v>
      </c>
      <c r="M478" s="70">
        <f t="shared" ca="1" si="266"/>
        <v>4000000</v>
      </c>
      <c r="N478" s="70">
        <f t="shared" ca="1" si="267"/>
        <v>0</v>
      </c>
      <c r="O478" s="245" t="str">
        <f t="shared" ca="1" si="268"/>
        <v/>
      </c>
      <c r="P478" s="249"/>
      <c r="Q478" s="249"/>
      <c r="R478" s="68">
        <v>4</v>
      </c>
      <c r="S478" s="70">
        <v>1000000</v>
      </c>
      <c r="T478" s="70">
        <f t="shared" si="269"/>
        <v>4000000</v>
      </c>
      <c r="U478" s="252">
        <v>4</v>
      </c>
      <c r="V478" s="252">
        <v>1000000</v>
      </c>
      <c r="W478" s="70">
        <f t="shared" si="270"/>
        <v>4000000</v>
      </c>
      <c r="X478" s="252"/>
      <c r="Y478" s="249"/>
    </row>
    <row r="479" spans="1:25" ht="13.2" hidden="1" x14ac:dyDescent="0.25">
      <c r="A479" s="1" t="s">
        <v>408</v>
      </c>
      <c r="B479" s="65" t="s">
        <v>525</v>
      </c>
      <c r="C479" s="66" t="s">
        <v>35</v>
      </c>
      <c r="D479" s="65"/>
      <c r="E479" s="65"/>
      <c r="F479" s="67"/>
      <c r="G479" s="156">
        <f>G480</f>
        <v>32120000</v>
      </c>
      <c r="H479" s="190" t="s">
        <v>525</v>
      </c>
      <c r="I479" s="66" t="s">
        <v>35</v>
      </c>
      <c r="J479" s="65"/>
      <c r="K479" s="65"/>
      <c r="L479" s="67"/>
      <c r="M479" s="67">
        <f ca="1">M480</f>
        <v>32120000</v>
      </c>
      <c r="N479" s="67">
        <f ca="1">N480</f>
        <v>0</v>
      </c>
      <c r="O479" s="156"/>
      <c r="P479" s="249"/>
      <c r="Q479" s="249"/>
      <c r="R479" s="65"/>
      <c r="S479" s="67"/>
      <c r="T479" s="67"/>
      <c r="U479" s="252"/>
      <c r="V479" s="249"/>
      <c r="W479" s="249"/>
      <c r="X479" s="252"/>
      <c r="Y479" s="249"/>
    </row>
    <row r="480" spans="1:25" ht="13.2" hidden="1" x14ac:dyDescent="0.25">
      <c r="A480" s="1" t="s">
        <v>409</v>
      </c>
      <c r="B480" s="68"/>
      <c r="C480" s="69" t="s">
        <v>877</v>
      </c>
      <c r="D480" s="68">
        <v>10</v>
      </c>
      <c r="E480" s="68" t="s">
        <v>26</v>
      </c>
      <c r="F480" s="70">
        <v>3212000</v>
      </c>
      <c r="G480" s="157">
        <f>ROUNDDOWN(D480*F480,-3)</f>
        <v>32120000</v>
      </c>
      <c r="H480" s="191"/>
      <c r="I480" s="69" t="s">
        <v>877</v>
      </c>
      <c r="J480" s="68" cm="1">
        <f t="array" aca="1" ref="J480" ca="1">INDIRECT($J$5&amp;ROW())</f>
        <v>10</v>
      </c>
      <c r="K480" s="68" t="s">
        <v>26</v>
      </c>
      <c r="L480" s="70" cm="1">
        <f t="array" aca="1" ref="L480" ca="1">INDIRECT($L$5&amp;ROW())</f>
        <v>3212000</v>
      </c>
      <c r="M480" s="70">
        <f ca="1">ROUNDDOWN(J480*L480,-3)</f>
        <v>32120000</v>
      </c>
      <c r="N480" s="70">
        <f ca="1">G480-M480</f>
        <v>0</v>
      </c>
      <c r="O480" s="245" t="str">
        <f ca="1">IF(AND(ISBLANK(H480),N480&lt;&gt;0),"Rev","")</f>
        <v/>
      </c>
      <c r="P480" s="249"/>
      <c r="Q480" s="249"/>
      <c r="R480" s="68">
        <v>10</v>
      </c>
      <c r="S480" s="70">
        <v>3212000</v>
      </c>
      <c r="T480" s="70">
        <f>ROUNDDOWN(R480*S480,-3)</f>
        <v>32120000</v>
      </c>
      <c r="U480" s="252">
        <v>10</v>
      </c>
      <c r="V480" s="252">
        <v>3212000</v>
      </c>
      <c r="W480" s="70">
        <f>ROUNDDOWN(U480*V480,-3)</f>
        <v>32120000</v>
      </c>
      <c r="X480" s="252"/>
      <c r="Y480" s="249"/>
    </row>
    <row r="481" spans="1:25" ht="13.2" hidden="1" x14ac:dyDescent="0.25">
      <c r="A481" s="1" t="s">
        <v>878</v>
      </c>
      <c r="B481" s="77" t="s">
        <v>583</v>
      </c>
      <c r="C481" s="78" t="s">
        <v>80</v>
      </c>
      <c r="D481" s="77"/>
      <c r="E481" s="77"/>
      <c r="F481" s="79"/>
      <c r="G481" s="160">
        <f>G482</f>
        <v>1200000</v>
      </c>
      <c r="H481" s="194" t="s">
        <v>583</v>
      </c>
      <c r="I481" s="78" t="s">
        <v>80</v>
      </c>
      <c r="J481" s="77"/>
      <c r="K481" s="77"/>
      <c r="L481" s="79"/>
      <c r="M481" s="79">
        <f ca="1">M482</f>
        <v>1200000</v>
      </c>
      <c r="N481" s="79">
        <f ca="1">N482</f>
        <v>0</v>
      </c>
      <c r="O481" s="160"/>
      <c r="P481" s="249"/>
      <c r="Q481" s="249"/>
      <c r="R481" s="77"/>
      <c r="S481" s="79"/>
      <c r="T481" s="79"/>
      <c r="U481" s="252"/>
      <c r="V481" s="249"/>
      <c r="W481" s="249"/>
      <c r="X481" s="252"/>
      <c r="Y481" s="249"/>
    </row>
    <row r="482" spans="1:25" ht="13.2" hidden="1" x14ac:dyDescent="0.25">
      <c r="A482" s="1" t="s">
        <v>879</v>
      </c>
      <c r="B482" s="68"/>
      <c r="C482" s="69" t="s">
        <v>873</v>
      </c>
      <c r="D482" s="68">
        <v>8</v>
      </c>
      <c r="E482" s="68" t="s">
        <v>26</v>
      </c>
      <c r="F482" s="70">
        <v>150000</v>
      </c>
      <c r="G482" s="157">
        <f>ROUNDDOWN(D482*F482,-3)</f>
        <v>1200000</v>
      </c>
      <c r="H482" s="191"/>
      <c r="I482" s="69" t="s">
        <v>873</v>
      </c>
      <c r="J482" s="68" cm="1">
        <f t="array" aca="1" ref="J482" ca="1">INDIRECT($J$5&amp;ROW())</f>
        <v>8</v>
      </c>
      <c r="K482" s="68" t="s">
        <v>26</v>
      </c>
      <c r="L482" s="70" cm="1">
        <f t="array" aca="1" ref="L482" ca="1">INDIRECT($L$5&amp;ROW())</f>
        <v>150000</v>
      </c>
      <c r="M482" s="70">
        <f ca="1">ROUNDDOWN(J482*L482,-3)</f>
        <v>1200000</v>
      </c>
      <c r="N482" s="70">
        <f ca="1">G482-M482</f>
        <v>0</v>
      </c>
      <c r="O482" s="245" t="str">
        <f ca="1">IF(AND(ISBLANK(H482),N482&lt;&gt;0),"Rev","")</f>
        <v/>
      </c>
      <c r="P482" s="249"/>
      <c r="Q482" s="249"/>
      <c r="R482" s="68">
        <v>8</v>
      </c>
      <c r="S482" s="70">
        <v>150000</v>
      </c>
      <c r="T482" s="70">
        <f>ROUNDDOWN(R482*S482,-3)</f>
        <v>1200000</v>
      </c>
      <c r="U482" s="252">
        <v>8</v>
      </c>
      <c r="V482" s="252">
        <v>150000</v>
      </c>
      <c r="W482" s="70">
        <f>ROUNDDOWN(U482*V482,-3)</f>
        <v>1200000</v>
      </c>
      <c r="X482" s="252"/>
      <c r="Y482" s="249"/>
    </row>
    <row r="483" spans="1:25" ht="13.2" hidden="1" x14ac:dyDescent="0.25">
      <c r="A483" s="1" t="s">
        <v>410</v>
      </c>
      <c r="B483" s="83" t="s">
        <v>91</v>
      </c>
      <c r="C483" s="84" t="s">
        <v>426</v>
      </c>
      <c r="D483" s="83"/>
      <c r="E483" s="83"/>
      <c r="F483" s="85"/>
      <c r="G483" s="162">
        <f>SUM(G484,G490,G492)</f>
        <v>70870000</v>
      </c>
      <c r="H483" s="196" t="s">
        <v>91</v>
      </c>
      <c r="I483" s="84" t="s">
        <v>426</v>
      </c>
      <c r="J483" s="83"/>
      <c r="K483" s="83"/>
      <c r="L483" s="85"/>
      <c r="M483" s="85">
        <f ca="1">SUM(M484,M490,M492)</f>
        <v>70870000</v>
      </c>
      <c r="N483" s="85">
        <f ca="1">SUM(N484,N490,N492)</f>
        <v>0</v>
      </c>
      <c r="O483" s="162"/>
      <c r="P483" s="249" t="s">
        <v>505</v>
      </c>
      <c r="Q483" s="249" t="s">
        <v>510</v>
      </c>
      <c r="R483" s="83"/>
      <c r="S483" s="85"/>
      <c r="T483" s="85"/>
      <c r="U483" s="252"/>
      <c r="V483" s="249"/>
      <c r="W483" s="249"/>
      <c r="X483" s="252"/>
      <c r="Y483" s="249"/>
    </row>
    <row r="484" spans="1:25" ht="13.2" hidden="1" x14ac:dyDescent="0.25">
      <c r="A484" s="1" t="s">
        <v>411</v>
      </c>
      <c r="B484" s="71" t="s">
        <v>523</v>
      </c>
      <c r="C484" s="72" t="s">
        <v>24</v>
      </c>
      <c r="D484" s="71"/>
      <c r="E484" s="71"/>
      <c r="F484" s="73"/>
      <c r="G484" s="158">
        <f>SUM(G485:G489)</f>
        <v>28750000</v>
      </c>
      <c r="H484" s="192" t="s">
        <v>523</v>
      </c>
      <c r="I484" s="72" t="s">
        <v>24</v>
      </c>
      <c r="J484" s="71"/>
      <c r="K484" s="71"/>
      <c r="L484" s="73"/>
      <c r="M484" s="73">
        <f ca="1">SUM(M485:M489)</f>
        <v>28750000</v>
      </c>
      <c r="N484" s="73">
        <f ca="1">SUM(N485:N489)</f>
        <v>0</v>
      </c>
      <c r="O484" s="158"/>
      <c r="P484" s="249"/>
      <c r="Q484" s="249"/>
      <c r="R484" s="71"/>
      <c r="S484" s="73"/>
      <c r="T484" s="73"/>
      <c r="U484" s="252"/>
      <c r="V484" s="249"/>
      <c r="W484" s="249"/>
      <c r="X484" s="252"/>
      <c r="Y484" s="249"/>
    </row>
    <row r="485" spans="1:25" ht="13.2" hidden="1" x14ac:dyDescent="0.25">
      <c r="A485" s="1" t="s">
        <v>412</v>
      </c>
      <c r="B485" s="68"/>
      <c r="C485" s="69" t="s">
        <v>555</v>
      </c>
      <c r="D485" s="68">
        <v>50</v>
      </c>
      <c r="E485" s="68" t="s">
        <v>26</v>
      </c>
      <c r="F485" s="70">
        <v>75000</v>
      </c>
      <c r="G485" s="157">
        <f t="shared" ref="G485:G489" si="271">ROUNDDOWN(D485*F485,-3)</f>
        <v>3750000</v>
      </c>
      <c r="H485" s="191"/>
      <c r="I485" s="69" t="s">
        <v>555</v>
      </c>
      <c r="J485" s="68" cm="1">
        <f t="array" aca="1" ref="J485" ca="1">INDIRECT($J$5&amp;ROW())</f>
        <v>50</v>
      </c>
      <c r="K485" s="68" t="s">
        <v>26</v>
      </c>
      <c r="L485" s="70" cm="1">
        <f t="array" aca="1" ref="L485" ca="1">INDIRECT($L$5&amp;ROW())</f>
        <v>75000</v>
      </c>
      <c r="M485" s="70">
        <f t="shared" ref="M485:M489" ca="1" si="272">ROUNDDOWN(J485*L485,-3)</f>
        <v>3750000</v>
      </c>
      <c r="N485" s="70">
        <f t="shared" ref="N485:N489" ca="1" si="273">G485-M485</f>
        <v>0</v>
      </c>
      <c r="O485" s="245" t="str">
        <f t="shared" ref="O485:O489" ca="1" si="274">IF(AND(ISBLANK(H485),N485&lt;&gt;0),"Rev","")</f>
        <v/>
      </c>
      <c r="P485" s="249"/>
      <c r="Q485" s="249"/>
      <c r="R485" s="68">
        <v>50</v>
      </c>
      <c r="S485" s="70">
        <v>75000</v>
      </c>
      <c r="T485" s="70">
        <f t="shared" ref="T485:T489" si="275">ROUNDDOWN(R485*S485,-3)</f>
        <v>3750000</v>
      </c>
      <c r="U485" s="252">
        <v>50</v>
      </c>
      <c r="V485" s="252">
        <v>75000</v>
      </c>
      <c r="W485" s="70">
        <f t="shared" ref="W485:W489" si="276">ROUNDDOWN(U485*V485,-3)</f>
        <v>3750000</v>
      </c>
      <c r="X485" s="252"/>
      <c r="Y485" s="249"/>
    </row>
    <row r="486" spans="1:25" ht="13.2" hidden="1" x14ac:dyDescent="0.25">
      <c r="A486" s="1" t="s">
        <v>413</v>
      </c>
      <c r="B486" s="68"/>
      <c r="C486" s="69" t="s">
        <v>880</v>
      </c>
      <c r="D486" s="68">
        <v>6</v>
      </c>
      <c r="E486" s="68" t="s">
        <v>59</v>
      </c>
      <c r="F486" s="70">
        <v>1500000</v>
      </c>
      <c r="G486" s="157">
        <f t="shared" si="271"/>
        <v>9000000</v>
      </c>
      <c r="H486" s="191"/>
      <c r="I486" s="69" t="s">
        <v>880</v>
      </c>
      <c r="J486" s="68" cm="1">
        <f t="array" aca="1" ref="J486" ca="1">INDIRECT($J$5&amp;ROW())</f>
        <v>6</v>
      </c>
      <c r="K486" s="68" t="s">
        <v>59</v>
      </c>
      <c r="L486" s="70" cm="1">
        <f t="array" aca="1" ref="L486" ca="1">INDIRECT($L$5&amp;ROW())</f>
        <v>1500000</v>
      </c>
      <c r="M486" s="70">
        <f t="shared" ca="1" si="272"/>
        <v>9000000</v>
      </c>
      <c r="N486" s="70">
        <f t="shared" ca="1" si="273"/>
        <v>0</v>
      </c>
      <c r="O486" s="245" t="str">
        <f t="shared" ca="1" si="274"/>
        <v/>
      </c>
      <c r="P486" s="249"/>
      <c r="Q486" s="249"/>
      <c r="R486" s="68">
        <v>6</v>
      </c>
      <c r="S486" s="70">
        <v>1500000</v>
      </c>
      <c r="T486" s="70">
        <f t="shared" si="275"/>
        <v>9000000</v>
      </c>
      <c r="U486" s="252">
        <v>6</v>
      </c>
      <c r="V486" s="252">
        <v>1500000</v>
      </c>
      <c r="W486" s="70">
        <f t="shared" si="276"/>
        <v>9000000</v>
      </c>
      <c r="X486" s="252"/>
      <c r="Y486" s="249"/>
    </row>
    <row r="487" spans="1:25" ht="13.2" hidden="1" x14ac:dyDescent="0.25">
      <c r="A487" s="1" t="s">
        <v>881</v>
      </c>
      <c r="B487" s="68"/>
      <c r="C487" s="69" t="s">
        <v>882</v>
      </c>
      <c r="D487" s="68">
        <v>4</v>
      </c>
      <c r="E487" s="68" t="s">
        <v>120</v>
      </c>
      <c r="F487" s="70">
        <v>1500000</v>
      </c>
      <c r="G487" s="157">
        <f t="shared" si="271"/>
        <v>6000000</v>
      </c>
      <c r="H487" s="191"/>
      <c r="I487" s="69" t="s">
        <v>882</v>
      </c>
      <c r="J487" s="68" cm="1">
        <f t="array" aca="1" ref="J487" ca="1">INDIRECT($J$5&amp;ROW())</f>
        <v>4</v>
      </c>
      <c r="K487" s="68" t="s">
        <v>120</v>
      </c>
      <c r="L487" s="70" cm="1">
        <f t="array" aca="1" ref="L487" ca="1">INDIRECT($L$5&amp;ROW())</f>
        <v>1500000</v>
      </c>
      <c r="M487" s="70">
        <f t="shared" ca="1" si="272"/>
        <v>6000000</v>
      </c>
      <c r="N487" s="70">
        <f t="shared" ca="1" si="273"/>
        <v>0</v>
      </c>
      <c r="O487" s="245" t="str">
        <f t="shared" ca="1" si="274"/>
        <v/>
      </c>
      <c r="P487" s="249"/>
      <c r="Q487" s="249"/>
      <c r="R487" s="68">
        <v>4</v>
      </c>
      <c r="S487" s="70">
        <v>1500000</v>
      </c>
      <c r="T487" s="70">
        <f t="shared" si="275"/>
        <v>6000000</v>
      </c>
      <c r="U487" s="252">
        <v>4</v>
      </c>
      <c r="V487" s="252">
        <v>1500000</v>
      </c>
      <c r="W487" s="70">
        <f t="shared" si="276"/>
        <v>6000000</v>
      </c>
      <c r="X487" s="252"/>
      <c r="Y487" s="249"/>
    </row>
    <row r="488" spans="1:25" ht="13.2" hidden="1" x14ac:dyDescent="0.25">
      <c r="A488" s="1" t="s">
        <v>883</v>
      </c>
      <c r="B488" s="68"/>
      <c r="C488" s="69" t="s">
        <v>884</v>
      </c>
      <c r="D488" s="68">
        <v>4</v>
      </c>
      <c r="E488" s="68" t="s">
        <v>120</v>
      </c>
      <c r="F488" s="70">
        <v>1500000</v>
      </c>
      <c r="G488" s="157">
        <f t="shared" si="271"/>
        <v>6000000</v>
      </c>
      <c r="H488" s="191"/>
      <c r="I488" s="69" t="s">
        <v>884</v>
      </c>
      <c r="J488" s="68" cm="1">
        <f t="array" aca="1" ref="J488" ca="1">INDIRECT($J$5&amp;ROW())</f>
        <v>4</v>
      </c>
      <c r="K488" s="68" t="s">
        <v>120</v>
      </c>
      <c r="L488" s="70" cm="1">
        <f t="array" aca="1" ref="L488" ca="1">INDIRECT($L$5&amp;ROW())</f>
        <v>1500000</v>
      </c>
      <c r="M488" s="70">
        <f t="shared" ca="1" si="272"/>
        <v>6000000</v>
      </c>
      <c r="N488" s="70">
        <f t="shared" ca="1" si="273"/>
        <v>0</v>
      </c>
      <c r="O488" s="245" t="str">
        <f t="shared" ca="1" si="274"/>
        <v/>
      </c>
      <c r="P488" s="249"/>
      <c r="Q488" s="249"/>
      <c r="R488" s="68">
        <v>4</v>
      </c>
      <c r="S488" s="70">
        <v>1500000</v>
      </c>
      <c r="T488" s="70">
        <f t="shared" si="275"/>
        <v>6000000</v>
      </c>
      <c r="U488" s="252">
        <v>4</v>
      </c>
      <c r="V488" s="252">
        <v>1500000</v>
      </c>
      <c r="W488" s="70">
        <f t="shared" si="276"/>
        <v>6000000</v>
      </c>
      <c r="X488" s="252"/>
      <c r="Y488" s="249"/>
    </row>
    <row r="489" spans="1:25" ht="13.2" hidden="1" x14ac:dyDescent="0.25">
      <c r="A489" s="1" t="s">
        <v>885</v>
      </c>
      <c r="B489" s="68"/>
      <c r="C489" s="69" t="s">
        <v>886</v>
      </c>
      <c r="D489" s="68">
        <v>4</v>
      </c>
      <c r="E489" s="68" t="s">
        <v>120</v>
      </c>
      <c r="F489" s="70">
        <v>1000000</v>
      </c>
      <c r="G489" s="157">
        <f t="shared" si="271"/>
        <v>4000000</v>
      </c>
      <c r="H489" s="191"/>
      <c r="I489" s="69" t="s">
        <v>886</v>
      </c>
      <c r="J489" s="68" cm="1">
        <f t="array" aca="1" ref="J489" ca="1">INDIRECT($J$5&amp;ROW())</f>
        <v>4</v>
      </c>
      <c r="K489" s="68" t="s">
        <v>120</v>
      </c>
      <c r="L489" s="70" cm="1">
        <f t="array" aca="1" ref="L489" ca="1">INDIRECT($L$5&amp;ROW())</f>
        <v>1000000</v>
      </c>
      <c r="M489" s="70">
        <f t="shared" ca="1" si="272"/>
        <v>4000000</v>
      </c>
      <c r="N489" s="70">
        <f t="shared" ca="1" si="273"/>
        <v>0</v>
      </c>
      <c r="O489" s="245" t="str">
        <f t="shared" ca="1" si="274"/>
        <v/>
      </c>
      <c r="P489" s="249"/>
      <c r="Q489" s="249"/>
      <c r="R489" s="68">
        <v>4</v>
      </c>
      <c r="S489" s="70">
        <v>1000000</v>
      </c>
      <c r="T489" s="70">
        <f t="shared" si="275"/>
        <v>4000000</v>
      </c>
      <c r="U489" s="252">
        <v>4</v>
      </c>
      <c r="V489" s="252">
        <v>1000000</v>
      </c>
      <c r="W489" s="70">
        <f t="shared" si="276"/>
        <v>4000000</v>
      </c>
      <c r="X489" s="252"/>
      <c r="Y489" s="249"/>
    </row>
    <row r="490" spans="1:25" ht="13.2" hidden="1" x14ac:dyDescent="0.25">
      <c r="A490" s="1" t="s">
        <v>887</v>
      </c>
      <c r="B490" s="71" t="s">
        <v>525</v>
      </c>
      <c r="C490" s="72" t="s">
        <v>35</v>
      </c>
      <c r="D490" s="71"/>
      <c r="E490" s="71"/>
      <c r="F490" s="73"/>
      <c r="G490" s="158">
        <f>G491</f>
        <v>40320000</v>
      </c>
      <c r="H490" s="192" t="s">
        <v>525</v>
      </c>
      <c r="I490" s="72" t="s">
        <v>35</v>
      </c>
      <c r="J490" s="71"/>
      <c r="K490" s="71"/>
      <c r="L490" s="73"/>
      <c r="M490" s="73">
        <f ca="1">M491</f>
        <v>40320000</v>
      </c>
      <c r="N490" s="73">
        <f ca="1">N491</f>
        <v>0</v>
      </c>
      <c r="O490" s="158"/>
      <c r="P490" s="249"/>
      <c r="Q490" s="249"/>
      <c r="R490" s="71"/>
      <c r="S490" s="73"/>
      <c r="T490" s="73"/>
      <c r="U490" s="252"/>
      <c r="V490" s="249"/>
      <c r="W490" s="249"/>
      <c r="X490" s="252"/>
      <c r="Y490" s="249"/>
    </row>
    <row r="491" spans="1:25" ht="26.4" hidden="1" x14ac:dyDescent="0.25">
      <c r="A491" s="1" t="s">
        <v>888</v>
      </c>
      <c r="B491" s="68"/>
      <c r="C491" s="69" t="s">
        <v>889</v>
      </c>
      <c r="D491" s="68">
        <v>10</v>
      </c>
      <c r="E491" s="68" t="s">
        <v>26</v>
      </c>
      <c r="F491" s="70">
        <v>4032000</v>
      </c>
      <c r="G491" s="157">
        <f>ROUNDDOWN(D491*F491,-3)</f>
        <v>40320000</v>
      </c>
      <c r="H491" s="191"/>
      <c r="I491" s="69" t="s">
        <v>889</v>
      </c>
      <c r="J491" s="68" cm="1">
        <f t="array" aca="1" ref="J491" ca="1">INDIRECT($J$5&amp;ROW())</f>
        <v>10</v>
      </c>
      <c r="K491" s="68" t="s">
        <v>26</v>
      </c>
      <c r="L491" s="70" cm="1">
        <f t="array" aca="1" ref="L491" ca="1">INDIRECT($L$5&amp;ROW())</f>
        <v>4032000</v>
      </c>
      <c r="M491" s="70">
        <f ca="1">ROUNDDOWN(J491*L491,-3)</f>
        <v>40320000</v>
      </c>
      <c r="N491" s="70">
        <f ca="1">G491-M491</f>
        <v>0</v>
      </c>
      <c r="O491" s="245" t="str">
        <f ca="1">IF(AND(ISBLANK(H491),N491&lt;&gt;0),"Rev","")</f>
        <v/>
      </c>
      <c r="P491" s="249"/>
      <c r="Q491" s="249"/>
      <c r="R491" s="68">
        <v>10</v>
      </c>
      <c r="S491" s="70">
        <v>4032000</v>
      </c>
      <c r="T491" s="70">
        <f>ROUNDDOWN(R491*S491,-3)</f>
        <v>40320000</v>
      </c>
      <c r="U491" s="252">
        <v>10</v>
      </c>
      <c r="V491" s="252">
        <v>4032000</v>
      </c>
      <c r="W491" s="70">
        <f>ROUNDDOWN(U491*V491,-3)</f>
        <v>40320000</v>
      </c>
      <c r="X491" s="252"/>
      <c r="Y491" s="249"/>
    </row>
    <row r="492" spans="1:25" ht="13.2" hidden="1" x14ac:dyDescent="0.25">
      <c r="A492" s="1" t="s">
        <v>890</v>
      </c>
      <c r="B492" s="71" t="s">
        <v>583</v>
      </c>
      <c r="C492" s="72" t="s">
        <v>80</v>
      </c>
      <c r="D492" s="71"/>
      <c r="E492" s="71"/>
      <c r="F492" s="73"/>
      <c r="G492" s="158">
        <f>G493</f>
        <v>1800000</v>
      </c>
      <c r="H492" s="192" t="s">
        <v>583</v>
      </c>
      <c r="I492" s="72" t="s">
        <v>80</v>
      </c>
      <c r="J492" s="71"/>
      <c r="K492" s="71"/>
      <c r="L492" s="73"/>
      <c r="M492" s="73">
        <f ca="1">M493</f>
        <v>1800000</v>
      </c>
      <c r="N492" s="73">
        <f ca="1">N493</f>
        <v>0</v>
      </c>
      <c r="O492" s="158"/>
      <c r="P492" s="249"/>
      <c r="Q492" s="249"/>
      <c r="R492" s="71"/>
      <c r="S492" s="73"/>
      <c r="T492" s="73"/>
      <c r="U492" s="252"/>
      <c r="V492" s="249"/>
      <c r="W492" s="249"/>
      <c r="X492" s="252"/>
      <c r="Y492" s="249"/>
    </row>
    <row r="493" spans="1:25" ht="13.2" hidden="1" x14ac:dyDescent="0.25">
      <c r="A493" s="1" t="s">
        <v>891</v>
      </c>
      <c r="B493" s="68"/>
      <c r="C493" s="69" t="s">
        <v>873</v>
      </c>
      <c r="D493" s="68">
        <v>12</v>
      </c>
      <c r="E493" s="68" t="s">
        <v>26</v>
      </c>
      <c r="F493" s="70">
        <v>150000</v>
      </c>
      <c r="G493" s="157">
        <f>ROUNDDOWN(D493*F493,-3)</f>
        <v>1800000</v>
      </c>
      <c r="H493" s="191"/>
      <c r="I493" s="69" t="s">
        <v>873</v>
      </c>
      <c r="J493" s="68" cm="1">
        <f t="array" aca="1" ref="J493" ca="1">INDIRECT($J$5&amp;ROW())</f>
        <v>12</v>
      </c>
      <c r="K493" s="68" t="s">
        <v>26</v>
      </c>
      <c r="L493" s="70" cm="1">
        <f t="array" aca="1" ref="L493" ca="1">INDIRECT($L$5&amp;ROW())</f>
        <v>150000</v>
      </c>
      <c r="M493" s="70">
        <f ca="1">ROUNDDOWN(J493*L493,-3)</f>
        <v>1800000</v>
      </c>
      <c r="N493" s="70">
        <f ca="1">G493-M493</f>
        <v>0</v>
      </c>
      <c r="O493" s="245" t="str">
        <f ca="1">IF(AND(ISBLANK(H493),N493&lt;&gt;0),"Rev","")</f>
        <v/>
      </c>
      <c r="P493" s="249"/>
      <c r="Q493" s="249"/>
      <c r="R493" s="68">
        <v>12</v>
      </c>
      <c r="S493" s="70">
        <v>150000</v>
      </c>
      <c r="T493" s="70">
        <f>ROUNDDOWN(R493*S493,-3)</f>
        <v>1800000</v>
      </c>
      <c r="U493" s="252">
        <v>12</v>
      </c>
      <c r="V493" s="252">
        <v>150000</v>
      </c>
      <c r="W493" s="70">
        <f>ROUNDDOWN(U493*V493,-3)</f>
        <v>1800000</v>
      </c>
      <c r="X493" s="252"/>
      <c r="Y493" s="249"/>
    </row>
    <row r="494" spans="1:25" ht="13.2" hidden="1" x14ac:dyDescent="0.25">
      <c r="A494" s="1" t="s">
        <v>414</v>
      </c>
      <c r="B494" s="74" t="s">
        <v>167</v>
      </c>
      <c r="C494" s="75" t="s">
        <v>892</v>
      </c>
      <c r="D494" s="74"/>
      <c r="E494" s="74"/>
      <c r="F494" s="76"/>
      <c r="G494" s="159">
        <f>SUM(G495,G500,G502)</f>
        <v>51379000</v>
      </c>
      <c r="H494" s="193" t="s">
        <v>167</v>
      </c>
      <c r="I494" s="75" t="s">
        <v>892</v>
      </c>
      <c r="J494" s="74"/>
      <c r="K494" s="74"/>
      <c r="L494" s="76"/>
      <c r="M494" s="76">
        <f ca="1">SUM(M495,M500,M502)</f>
        <v>155000000</v>
      </c>
      <c r="N494" s="76">
        <f ca="1">SUM(N495,N500,N502)</f>
        <v>-103621000</v>
      </c>
      <c r="O494" s="159"/>
      <c r="P494" s="249" t="s">
        <v>505</v>
      </c>
      <c r="Q494" s="249" t="s">
        <v>510</v>
      </c>
      <c r="R494" s="74"/>
      <c r="S494" s="76"/>
      <c r="T494" s="76"/>
      <c r="U494" s="252"/>
      <c r="V494" s="249"/>
      <c r="W494" s="249"/>
      <c r="X494" s="252"/>
      <c r="Y494" s="249"/>
    </row>
    <row r="495" spans="1:25" ht="13.2" hidden="1" x14ac:dyDescent="0.25">
      <c r="A495" s="1" t="s">
        <v>415</v>
      </c>
      <c r="B495" s="71" t="s">
        <v>523</v>
      </c>
      <c r="C495" s="72" t="s">
        <v>24</v>
      </c>
      <c r="D495" s="71"/>
      <c r="E495" s="71"/>
      <c r="F495" s="73"/>
      <c r="G495" s="158">
        <f>SUM(G496:G499)</f>
        <v>28500000</v>
      </c>
      <c r="H495" s="192" t="s">
        <v>523</v>
      </c>
      <c r="I495" s="72" t="s">
        <v>24</v>
      </c>
      <c r="J495" s="71"/>
      <c r="K495" s="71"/>
      <c r="L495" s="73"/>
      <c r="M495" s="73">
        <f ca="1">SUM(M496:M499)</f>
        <v>28500000</v>
      </c>
      <c r="N495" s="73">
        <f ca="1">SUM(N496:N499)</f>
        <v>0</v>
      </c>
      <c r="O495" s="158"/>
      <c r="P495" s="249"/>
      <c r="Q495" s="249"/>
      <c r="R495" s="71"/>
      <c r="S495" s="73"/>
      <c r="T495" s="73"/>
      <c r="U495" s="252"/>
      <c r="V495" s="249"/>
      <c r="W495" s="249"/>
      <c r="X495" s="252"/>
      <c r="Y495" s="249"/>
    </row>
    <row r="496" spans="1:25" ht="13.2" hidden="1" x14ac:dyDescent="0.25">
      <c r="A496" s="26" t="s">
        <v>416</v>
      </c>
      <c r="B496" s="68"/>
      <c r="C496" s="69" t="s">
        <v>555</v>
      </c>
      <c r="D496" s="68">
        <v>60</v>
      </c>
      <c r="E496" s="68" t="s">
        <v>26</v>
      </c>
      <c r="F496" s="70">
        <v>75000</v>
      </c>
      <c r="G496" s="157">
        <f t="shared" ref="G496:G499" si="277">ROUNDDOWN(D496*F496,-3)</f>
        <v>4500000</v>
      </c>
      <c r="H496" s="191"/>
      <c r="I496" s="69" t="s">
        <v>555</v>
      </c>
      <c r="J496" s="68" cm="1">
        <f t="array" aca="1" ref="J496" ca="1">INDIRECT($J$5&amp;ROW())</f>
        <v>60</v>
      </c>
      <c r="K496" s="68" t="s">
        <v>26</v>
      </c>
      <c r="L496" s="70" cm="1">
        <f t="array" aca="1" ref="L496" ca="1">INDIRECT($L$5&amp;ROW())</f>
        <v>75000</v>
      </c>
      <c r="M496" s="70">
        <f t="shared" ref="M496:M499" ca="1" si="278">ROUNDDOWN(J496*L496,-3)</f>
        <v>4500000</v>
      </c>
      <c r="N496" s="70">
        <f t="shared" ref="N496:N499" ca="1" si="279">G496-M496</f>
        <v>0</v>
      </c>
      <c r="O496" s="245" t="str">
        <f t="shared" ref="O496:O499" ca="1" si="280">IF(AND(ISBLANK(H496),N496&lt;&gt;0),"Rev","")</f>
        <v/>
      </c>
      <c r="P496" s="249"/>
      <c r="Q496" s="249"/>
      <c r="R496" s="68">
        <v>60</v>
      </c>
      <c r="S496" s="70">
        <v>75000</v>
      </c>
      <c r="T496" s="70">
        <f t="shared" ref="T496:T499" si="281">ROUNDDOWN(R496*S496,-3)</f>
        <v>4500000</v>
      </c>
      <c r="U496" s="252">
        <v>60</v>
      </c>
      <c r="V496" s="252">
        <v>75000</v>
      </c>
      <c r="W496" s="70">
        <f t="shared" ref="W496:W499" si="282">ROUNDDOWN(U496*V496,-3)</f>
        <v>4500000</v>
      </c>
      <c r="X496" s="252"/>
      <c r="Y496" s="249"/>
    </row>
    <row r="497" spans="1:25" ht="13.2" hidden="1" x14ac:dyDescent="0.25">
      <c r="A497" s="26" t="s">
        <v>417</v>
      </c>
      <c r="B497" s="68"/>
      <c r="C497" s="69" t="s">
        <v>893</v>
      </c>
      <c r="D497" s="68">
        <v>6</v>
      </c>
      <c r="E497" s="68" t="s">
        <v>120</v>
      </c>
      <c r="F497" s="70">
        <v>1500000</v>
      </c>
      <c r="G497" s="157">
        <f t="shared" si="277"/>
        <v>9000000</v>
      </c>
      <c r="H497" s="191"/>
      <c r="I497" s="69" t="s">
        <v>893</v>
      </c>
      <c r="J497" s="68" cm="1">
        <f t="array" aca="1" ref="J497" ca="1">INDIRECT($J$5&amp;ROW())</f>
        <v>6</v>
      </c>
      <c r="K497" s="68" t="s">
        <v>120</v>
      </c>
      <c r="L497" s="70" cm="1">
        <f t="array" aca="1" ref="L497" ca="1">INDIRECT($L$5&amp;ROW())</f>
        <v>1500000</v>
      </c>
      <c r="M497" s="70">
        <f t="shared" ca="1" si="278"/>
        <v>9000000</v>
      </c>
      <c r="N497" s="70">
        <f t="shared" ca="1" si="279"/>
        <v>0</v>
      </c>
      <c r="O497" s="245" t="str">
        <f t="shared" ca="1" si="280"/>
        <v/>
      </c>
      <c r="P497" s="249"/>
      <c r="Q497" s="249"/>
      <c r="R497" s="68">
        <v>6</v>
      </c>
      <c r="S497" s="70">
        <v>1500000</v>
      </c>
      <c r="T497" s="70">
        <f t="shared" si="281"/>
        <v>9000000</v>
      </c>
      <c r="U497" s="252">
        <v>6</v>
      </c>
      <c r="V497" s="252">
        <v>1500000</v>
      </c>
      <c r="W497" s="70">
        <f t="shared" si="282"/>
        <v>9000000</v>
      </c>
      <c r="X497" s="252"/>
      <c r="Y497" s="249"/>
    </row>
    <row r="498" spans="1:25" ht="13.2" hidden="1" x14ac:dyDescent="0.25">
      <c r="A498" s="26" t="s">
        <v>418</v>
      </c>
      <c r="B498" s="68"/>
      <c r="C498" s="69" t="s">
        <v>557</v>
      </c>
      <c r="D498" s="68">
        <v>6</v>
      </c>
      <c r="E498" s="68" t="s">
        <v>120</v>
      </c>
      <c r="F498" s="70">
        <v>1500000</v>
      </c>
      <c r="G498" s="157">
        <f t="shared" si="277"/>
        <v>9000000</v>
      </c>
      <c r="H498" s="191"/>
      <c r="I498" s="69" t="s">
        <v>557</v>
      </c>
      <c r="J498" s="68" cm="1">
        <f t="array" aca="1" ref="J498" ca="1">INDIRECT($J$5&amp;ROW())</f>
        <v>6</v>
      </c>
      <c r="K498" s="68" t="s">
        <v>120</v>
      </c>
      <c r="L498" s="70" cm="1">
        <f t="array" aca="1" ref="L498" ca="1">INDIRECT($L$5&amp;ROW())</f>
        <v>1500000</v>
      </c>
      <c r="M498" s="70">
        <f t="shared" ca="1" si="278"/>
        <v>9000000</v>
      </c>
      <c r="N498" s="70">
        <f t="shared" ca="1" si="279"/>
        <v>0</v>
      </c>
      <c r="O498" s="245" t="str">
        <f t="shared" ca="1" si="280"/>
        <v/>
      </c>
      <c r="P498" s="249"/>
      <c r="Q498" s="249"/>
      <c r="R498" s="68">
        <v>6</v>
      </c>
      <c r="S498" s="70">
        <v>1500000</v>
      </c>
      <c r="T498" s="70">
        <f t="shared" si="281"/>
        <v>9000000</v>
      </c>
      <c r="U498" s="252">
        <v>6</v>
      </c>
      <c r="V498" s="252">
        <v>1500000</v>
      </c>
      <c r="W498" s="70">
        <f t="shared" si="282"/>
        <v>9000000</v>
      </c>
      <c r="X498" s="252"/>
      <c r="Y498" s="249"/>
    </row>
    <row r="499" spans="1:25" ht="13.2" hidden="1" x14ac:dyDescent="0.25">
      <c r="A499" s="26" t="s">
        <v>894</v>
      </c>
      <c r="B499" s="68"/>
      <c r="C499" s="69" t="s">
        <v>558</v>
      </c>
      <c r="D499" s="68">
        <v>6</v>
      </c>
      <c r="E499" s="68" t="s">
        <v>120</v>
      </c>
      <c r="F499" s="70">
        <v>1000000</v>
      </c>
      <c r="G499" s="157">
        <f t="shared" si="277"/>
        <v>6000000</v>
      </c>
      <c r="H499" s="191"/>
      <c r="I499" s="69" t="s">
        <v>558</v>
      </c>
      <c r="J499" s="68" cm="1">
        <f t="array" aca="1" ref="J499" ca="1">INDIRECT($J$5&amp;ROW())</f>
        <v>6</v>
      </c>
      <c r="K499" s="68" t="s">
        <v>120</v>
      </c>
      <c r="L499" s="70" cm="1">
        <f t="array" aca="1" ref="L499" ca="1">INDIRECT($L$5&amp;ROW())</f>
        <v>1000000</v>
      </c>
      <c r="M499" s="70">
        <f t="shared" ca="1" si="278"/>
        <v>6000000</v>
      </c>
      <c r="N499" s="70">
        <f t="shared" ca="1" si="279"/>
        <v>0</v>
      </c>
      <c r="O499" s="245" t="str">
        <f t="shared" ca="1" si="280"/>
        <v/>
      </c>
      <c r="P499" s="249"/>
      <c r="Q499" s="249"/>
      <c r="R499" s="68">
        <v>6</v>
      </c>
      <c r="S499" s="70">
        <v>1000000</v>
      </c>
      <c r="T499" s="70">
        <f t="shared" si="281"/>
        <v>6000000</v>
      </c>
      <c r="U499" s="252">
        <v>6</v>
      </c>
      <c r="V499" s="252">
        <v>1000000</v>
      </c>
      <c r="W499" s="70">
        <f t="shared" si="282"/>
        <v>6000000</v>
      </c>
      <c r="X499" s="252"/>
      <c r="Y499" s="249"/>
    </row>
    <row r="500" spans="1:25" ht="13.2" hidden="1" x14ac:dyDescent="0.25">
      <c r="A500" s="1" t="s">
        <v>419</v>
      </c>
      <c r="B500" s="77" t="s">
        <v>525</v>
      </c>
      <c r="C500" s="78" t="s">
        <v>35</v>
      </c>
      <c r="D500" s="77"/>
      <c r="E500" s="77"/>
      <c r="F500" s="79"/>
      <c r="G500" s="160">
        <f>G501</f>
        <v>21379000</v>
      </c>
      <c r="H500" s="194" t="s">
        <v>525</v>
      </c>
      <c r="I500" s="78" t="s">
        <v>35</v>
      </c>
      <c r="J500" s="77"/>
      <c r="K500" s="77"/>
      <c r="L500" s="79"/>
      <c r="M500" s="79">
        <f ca="1">M501</f>
        <v>125000000</v>
      </c>
      <c r="N500" s="79">
        <f ca="1">N501</f>
        <v>-103621000</v>
      </c>
      <c r="O500" s="160"/>
      <c r="P500" s="249"/>
      <c r="Q500" s="249"/>
      <c r="R500" s="77"/>
      <c r="S500" s="79"/>
      <c r="T500" s="79"/>
      <c r="U500" s="252"/>
      <c r="V500" s="249"/>
      <c r="W500" s="249"/>
      <c r="X500" s="252"/>
      <c r="Y500" s="249"/>
    </row>
    <row r="501" spans="1:25" ht="26.4" hidden="1" x14ac:dyDescent="0.25">
      <c r="A501" s="1" t="s">
        <v>420</v>
      </c>
      <c r="B501" s="68"/>
      <c r="C501" s="69" t="s">
        <v>895</v>
      </c>
      <c r="D501" s="68">
        <v>4</v>
      </c>
      <c r="E501" s="68" t="s">
        <v>26</v>
      </c>
      <c r="F501" s="70">
        <v>5344800</v>
      </c>
      <c r="G501" s="157">
        <f>ROUNDDOWN(D501*F501,-3)</f>
        <v>21379000</v>
      </c>
      <c r="H501" s="191"/>
      <c r="I501" s="69" t="s">
        <v>895</v>
      </c>
      <c r="J501" s="68" cm="1">
        <f t="array" aca="1" ref="J501" ca="1">INDIRECT($J$5&amp;ROW())</f>
        <v>20</v>
      </c>
      <c r="K501" s="68" t="s">
        <v>26</v>
      </c>
      <c r="L501" s="70" cm="1">
        <f t="array" aca="1" ref="L501" ca="1">INDIRECT($L$5&amp;ROW())</f>
        <v>6250000</v>
      </c>
      <c r="M501" s="70">
        <f ca="1">ROUNDDOWN(J501*L501,-3)</f>
        <v>125000000</v>
      </c>
      <c r="N501" s="70">
        <f ca="1">G501-M501</f>
        <v>-103621000</v>
      </c>
      <c r="O501" s="258" t="str">
        <f ca="1">IF(AND(ISBLANK(H501),N501&lt;&gt;0),"Rev","")</f>
        <v>Rev</v>
      </c>
      <c r="P501" s="249"/>
      <c r="Q501" s="249"/>
      <c r="R501" s="68">
        <v>20</v>
      </c>
      <c r="S501" s="70">
        <v>6250000</v>
      </c>
      <c r="T501" s="70">
        <f>ROUNDDOWN(R501*S501,-3)</f>
        <v>125000000</v>
      </c>
      <c r="U501" s="252">
        <v>20</v>
      </c>
      <c r="V501" s="252">
        <v>6250000</v>
      </c>
      <c r="W501" s="70">
        <f>ROUNDDOWN(U501*V501,-3)</f>
        <v>125000000</v>
      </c>
      <c r="X501" s="252"/>
      <c r="Y501" s="249"/>
    </row>
    <row r="502" spans="1:25" ht="13.2" hidden="1" x14ac:dyDescent="0.25">
      <c r="A502" s="1" t="s">
        <v>896</v>
      </c>
      <c r="B502" s="71" t="s">
        <v>583</v>
      </c>
      <c r="C502" s="72" t="s">
        <v>80</v>
      </c>
      <c r="D502" s="71"/>
      <c r="E502" s="71"/>
      <c r="F502" s="73"/>
      <c r="G502" s="158">
        <f>G503</f>
        <v>1500000</v>
      </c>
      <c r="H502" s="192" t="s">
        <v>583</v>
      </c>
      <c r="I502" s="72" t="s">
        <v>80</v>
      </c>
      <c r="J502" s="71"/>
      <c r="K502" s="71"/>
      <c r="L502" s="73"/>
      <c r="M502" s="73">
        <f ca="1">M503</f>
        <v>1500000</v>
      </c>
      <c r="N502" s="73">
        <f ca="1">N503</f>
        <v>0</v>
      </c>
      <c r="O502" s="158"/>
      <c r="P502" s="249"/>
      <c r="Q502" s="249"/>
      <c r="R502" s="71"/>
      <c r="S502" s="73"/>
      <c r="T502" s="73"/>
      <c r="U502" s="252"/>
      <c r="V502" s="249"/>
      <c r="W502" s="249"/>
      <c r="X502" s="252"/>
      <c r="Y502" s="249"/>
    </row>
    <row r="503" spans="1:25" ht="13.2" hidden="1" x14ac:dyDescent="0.25">
      <c r="A503" s="1" t="s">
        <v>897</v>
      </c>
      <c r="B503" s="68"/>
      <c r="C503" s="69" t="s">
        <v>873</v>
      </c>
      <c r="D503" s="68">
        <v>10</v>
      </c>
      <c r="E503" s="68" t="s">
        <v>26</v>
      </c>
      <c r="F503" s="70">
        <v>150000</v>
      </c>
      <c r="G503" s="157">
        <f>ROUNDDOWN(D503*F503,-3)</f>
        <v>1500000</v>
      </c>
      <c r="H503" s="191"/>
      <c r="I503" s="69" t="s">
        <v>873</v>
      </c>
      <c r="J503" s="68" cm="1">
        <f t="array" aca="1" ref="J503" ca="1">INDIRECT($J$5&amp;ROW())</f>
        <v>10</v>
      </c>
      <c r="K503" s="68" t="s">
        <v>26</v>
      </c>
      <c r="L503" s="70" cm="1">
        <f t="array" aca="1" ref="L503" ca="1">INDIRECT($L$5&amp;ROW())</f>
        <v>150000</v>
      </c>
      <c r="M503" s="70">
        <f ca="1">ROUNDDOWN(J503*L503,-3)</f>
        <v>1500000</v>
      </c>
      <c r="N503" s="70">
        <f ca="1">G503-M503</f>
        <v>0</v>
      </c>
      <c r="O503" s="245" t="str">
        <f ca="1">IF(AND(ISBLANK(H503),N503&lt;&gt;0),"Rev","")</f>
        <v/>
      </c>
      <c r="P503" s="249"/>
      <c r="Q503" s="249"/>
      <c r="R503" s="68">
        <v>10</v>
      </c>
      <c r="S503" s="70">
        <v>150000</v>
      </c>
      <c r="T503" s="70">
        <f>ROUNDDOWN(R503*S503,-3)</f>
        <v>1500000</v>
      </c>
      <c r="U503" s="252">
        <v>10</v>
      </c>
      <c r="V503" s="252">
        <v>150000</v>
      </c>
      <c r="W503" s="70">
        <f>ROUNDDOWN(U503*V503,-3)</f>
        <v>1500000</v>
      </c>
      <c r="X503" s="252"/>
      <c r="Y503" s="249"/>
    </row>
    <row r="504" spans="1:25" ht="13.2" hidden="1" x14ac:dyDescent="0.25">
      <c r="A504" s="1" t="s">
        <v>421</v>
      </c>
      <c r="B504" s="83" t="s">
        <v>177</v>
      </c>
      <c r="C504" s="84" t="s">
        <v>898</v>
      </c>
      <c r="D504" s="83"/>
      <c r="E504" s="83"/>
      <c r="F504" s="85"/>
      <c r="G504" s="162">
        <f>SUM(G505,G510,G512)</f>
        <v>64553000</v>
      </c>
      <c r="H504" s="196" t="s">
        <v>177</v>
      </c>
      <c r="I504" s="84" t="s">
        <v>898</v>
      </c>
      <c r="J504" s="83"/>
      <c r="K504" s="83"/>
      <c r="L504" s="85"/>
      <c r="M504" s="85">
        <f ca="1">SUM(M505,M510,M512)</f>
        <v>64553000</v>
      </c>
      <c r="N504" s="85">
        <f ca="1">SUM(N505,N510,N512)</f>
        <v>0</v>
      </c>
      <c r="O504" s="162"/>
      <c r="P504" s="249" t="s">
        <v>505</v>
      </c>
      <c r="Q504" s="249" t="s">
        <v>510</v>
      </c>
      <c r="R504" s="83"/>
      <c r="S504" s="85"/>
      <c r="T504" s="85"/>
      <c r="U504" s="252"/>
      <c r="V504" s="249"/>
      <c r="W504" s="249"/>
      <c r="X504" s="252"/>
      <c r="Y504" s="249"/>
    </row>
    <row r="505" spans="1:25" ht="13.2" hidden="1" x14ac:dyDescent="0.25">
      <c r="A505" s="1" t="s">
        <v>422</v>
      </c>
      <c r="B505" s="71" t="s">
        <v>523</v>
      </c>
      <c r="C505" s="72" t="s">
        <v>24</v>
      </c>
      <c r="D505" s="71"/>
      <c r="E505" s="71"/>
      <c r="F505" s="73"/>
      <c r="G505" s="158">
        <f>SUM(G506:G509)</f>
        <v>27750000</v>
      </c>
      <c r="H505" s="192" t="s">
        <v>523</v>
      </c>
      <c r="I505" s="72" t="s">
        <v>24</v>
      </c>
      <c r="J505" s="71"/>
      <c r="K505" s="71"/>
      <c r="L505" s="73"/>
      <c r="M505" s="73">
        <f ca="1">SUM(M506:M509)</f>
        <v>27750000</v>
      </c>
      <c r="N505" s="73">
        <f ca="1">SUM(N506:N509)</f>
        <v>0</v>
      </c>
      <c r="O505" s="158"/>
      <c r="P505" s="249"/>
      <c r="Q505" s="249"/>
      <c r="R505" s="71"/>
      <c r="S505" s="73"/>
      <c r="T505" s="73"/>
      <c r="U505" s="252"/>
      <c r="V505" s="249"/>
      <c r="W505" s="249"/>
      <c r="X505" s="252"/>
      <c r="Y505" s="249"/>
    </row>
    <row r="506" spans="1:25" ht="13.2" hidden="1" x14ac:dyDescent="0.25">
      <c r="A506" s="1" t="s">
        <v>423</v>
      </c>
      <c r="B506" s="68"/>
      <c r="C506" s="69" t="s">
        <v>555</v>
      </c>
      <c r="D506" s="68">
        <v>50</v>
      </c>
      <c r="E506" s="68" t="s">
        <v>26</v>
      </c>
      <c r="F506" s="70">
        <v>75000</v>
      </c>
      <c r="G506" s="157">
        <f t="shared" ref="G506:G509" si="283">ROUNDDOWN(D506*F506,-3)</f>
        <v>3750000</v>
      </c>
      <c r="H506" s="191"/>
      <c r="I506" s="69" t="s">
        <v>555</v>
      </c>
      <c r="J506" s="68" cm="1">
        <f t="array" aca="1" ref="J506" ca="1">INDIRECT($J$5&amp;ROW())</f>
        <v>50</v>
      </c>
      <c r="K506" s="68" t="s">
        <v>26</v>
      </c>
      <c r="L506" s="70" cm="1">
        <f t="array" aca="1" ref="L506" ca="1">INDIRECT($L$5&amp;ROW())</f>
        <v>75000</v>
      </c>
      <c r="M506" s="70">
        <f t="shared" ref="M506:M509" ca="1" si="284">ROUNDDOWN(J506*L506,-3)</f>
        <v>3750000</v>
      </c>
      <c r="N506" s="70">
        <f t="shared" ref="N506:N509" ca="1" si="285">G506-M506</f>
        <v>0</v>
      </c>
      <c r="O506" s="245" t="str">
        <f t="shared" ref="O506:O509" ca="1" si="286">IF(AND(ISBLANK(H506),N506&lt;&gt;0),"Rev","")</f>
        <v/>
      </c>
      <c r="P506" s="249"/>
      <c r="Q506" s="249"/>
      <c r="R506" s="68">
        <v>50</v>
      </c>
      <c r="S506" s="70">
        <v>75000</v>
      </c>
      <c r="T506" s="70">
        <f t="shared" ref="T506:T509" si="287">ROUNDDOWN(R506*S506,-3)</f>
        <v>3750000</v>
      </c>
      <c r="U506" s="252">
        <v>50</v>
      </c>
      <c r="V506" s="252">
        <v>75000</v>
      </c>
      <c r="W506" s="70">
        <f t="shared" ref="W506:W509" si="288">ROUNDDOWN(U506*V506,-3)</f>
        <v>3750000</v>
      </c>
      <c r="X506" s="252"/>
      <c r="Y506" s="249"/>
    </row>
    <row r="507" spans="1:25" ht="13.2" hidden="1" x14ac:dyDescent="0.25">
      <c r="A507" s="1" t="s">
        <v>424</v>
      </c>
      <c r="B507" s="68"/>
      <c r="C507" s="69" t="s">
        <v>893</v>
      </c>
      <c r="D507" s="68">
        <v>6</v>
      </c>
      <c r="E507" s="68" t="s">
        <v>120</v>
      </c>
      <c r="F507" s="70">
        <v>1500000</v>
      </c>
      <c r="G507" s="157">
        <f t="shared" si="283"/>
        <v>9000000</v>
      </c>
      <c r="H507" s="191"/>
      <c r="I507" s="69" t="s">
        <v>893</v>
      </c>
      <c r="J507" s="68" cm="1">
        <f t="array" aca="1" ref="J507" ca="1">INDIRECT($J$5&amp;ROW())</f>
        <v>6</v>
      </c>
      <c r="K507" s="68" t="s">
        <v>120</v>
      </c>
      <c r="L507" s="70" cm="1">
        <f t="array" aca="1" ref="L507" ca="1">INDIRECT($L$5&amp;ROW())</f>
        <v>1500000</v>
      </c>
      <c r="M507" s="70">
        <f t="shared" ca="1" si="284"/>
        <v>9000000</v>
      </c>
      <c r="N507" s="70">
        <f t="shared" ca="1" si="285"/>
        <v>0</v>
      </c>
      <c r="O507" s="245" t="str">
        <f t="shared" ca="1" si="286"/>
        <v/>
      </c>
      <c r="P507" s="249"/>
      <c r="Q507" s="249"/>
      <c r="R507" s="68">
        <v>6</v>
      </c>
      <c r="S507" s="70">
        <v>1500000</v>
      </c>
      <c r="T507" s="70">
        <f t="shared" si="287"/>
        <v>9000000</v>
      </c>
      <c r="U507" s="252">
        <v>6</v>
      </c>
      <c r="V507" s="252">
        <v>1500000</v>
      </c>
      <c r="W507" s="70">
        <f t="shared" si="288"/>
        <v>9000000</v>
      </c>
      <c r="X507" s="252"/>
      <c r="Y507" s="249"/>
    </row>
    <row r="508" spans="1:25" ht="13.2" hidden="1" x14ac:dyDescent="0.25">
      <c r="A508" s="1" t="s">
        <v>899</v>
      </c>
      <c r="B508" s="68"/>
      <c r="C508" s="69" t="s">
        <v>557</v>
      </c>
      <c r="D508" s="68">
        <v>6</v>
      </c>
      <c r="E508" s="68" t="s">
        <v>120</v>
      </c>
      <c r="F508" s="70">
        <v>1500000</v>
      </c>
      <c r="G508" s="157">
        <f t="shared" si="283"/>
        <v>9000000</v>
      </c>
      <c r="H508" s="191"/>
      <c r="I508" s="69" t="s">
        <v>557</v>
      </c>
      <c r="J508" s="68" cm="1">
        <f t="array" aca="1" ref="J508" ca="1">INDIRECT($J$5&amp;ROW())</f>
        <v>6</v>
      </c>
      <c r="K508" s="68" t="s">
        <v>120</v>
      </c>
      <c r="L508" s="70" cm="1">
        <f t="array" aca="1" ref="L508" ca="1">INDIRECT($L$5&amp;ROW())</f>
        <v>1500000</v>
      </c>
      <c r="M508" s="70">
        <f t="shared" ca="1" si="284"/>
        <v>9000000</v>
      </c>
      <c r="N508" s="70">
        <f t="shared" ca="1" si="285"/>
        <v>0</v>
      </c>
      <c r="O508" s="245" t="str">
        <f t="shared" ca="1" si="286"/>
        <v/>
      </c>
      <c r="P508" s="249"/>
      <c r="Q508" s="249"/>
      <c r="R508" s="68">
        <v>6</v>
      </c>
      <c r="S508" s="70">
        <v>1500000</v>
      </c>
      <c r="T508" s="70">
        <f t="shared" si="287"/>
        <v>9000000</v>
      </c>
      <c r="U508" s="252">
        <v>6</v>
      </c>
      <c r="V508" s="252">
        <v>1500000</v>
      </c>
      <c r="W508" s="70">
        <f t="shared" si="288"/>
        <v>9000000</v>
      </c>
      <c r="X508" s="252"/>
      <c r="Y508" s="249"/>
    </row>
    <row r="509" spans="1:25" ht="13.2" hidden="1" x14ac:dyDescent="0.25">
      <c r="A509" s="1" t="s">
        <v>900</v>
      </c>
      <c r="B509" s="68"/>
      <c r="C509" s="69" t="s">
        <v>558</v>
      </c>
      <c r="D509" s="68">
        <v>6</v>
      </c>
      <c r="E509" s="68" t="s">
        <v>120</v>
      </c>
      <c r="F509" s="70">
        <v>1000000</v>
      </c>
      <c r="G509" s="157">
        <f t="shared" si="283"/>
        <v>6000000</v>
      </c>
      <c r="H509" s="191"/>
      <c r="I509" s="69" t="s">
        <v>558</v>
      </c>
      <c r="J509" s="68" cm="1">
        <f t="array" aca="1" ref="J509" ca="1">INDIRECT($J$5&amp;ROW())</f>
        <v>6</v>
      </c>
      <c r="K509" s="68" t="s">
        <v>120</v>
      </c>
      <c r="L509" s="70" cm="1">
        <f t="array" aca="1" ref="L509" ca="1">INDIRECT($L$5&amp;ROW())</f>
        <v>1000000</v>
      </c>
      <c r="M509" s="70">
        <f t="shared" ca="1" si="284"/>
        <v>6000000</v>
      </c>
      <c r="N509" s="70">
        <f t="shared" ca="1" si="285"/>
        <v>0</v>
      </c>
      <c r="O509" s="245" t="str">
        <f t="shared" ca="1" si="286"/>
        <v/>
      </c>
      <c r="P509" s="249"/>
      <c r="Q509" s="249"/>
      <c r="R509" s="68">
        <v>6</v>
      </c>
      <c r="S509" s="70">
        <v>1000000</v>
      </c>
      <c r="T509" s="70">
        <f t="shared" si="287"/>
        <v>6000000</v>
      </c>
      <c r="U509" s="252">
        <v>6</v>
      </c>
      <c r="V509" s="252">
        <v>1000000</v>
      </c>
      <c r="W509" s="70">
        <f t="shared" si="288"/>
        <v>6000000</v>
      </c>
      <c r="X509" s="252"/>
      <c r="Y509" s="249"/>
    </row>
    <row r="510" spans="1:25" ht="13.2" hidden="1" x14ac:dyDescent="0.25">
      <c r="A510" s="1" t="s">
        <v>901</v>
      </c>
      <c r="B510" s="65" t="s">
        <v>525</v>
      </c>
      <c r="C510" s="66" t="s">
        <v>35</v>
      </c>
      <c r="D510" s="65"/>
      <c r="E510" s="65"/>
      <c r="F510" s="67"/>
      <c r="G510" s="156">
        <f>G511</f>
        <v>35003000</v>
      </c>
      <c r="H510" s="190" t="s">
        <v>525</v>
      </c>
      <c r="I510" s="66" t="s">
        <v>35</v>
      </c>
      <c r="J510" s="65"/>
      <c r="K510" s="65"/>
      <c r="L510" s="67"/>
      <c r="M510" s="67">
        <f ca="1">M511</f>
        <v>35003000</v>
      </c>
      <c r="N510" s="67">
        <f ca="1">N511</f>
        <v>0</v>
      </c>
      <c r="O510" s="156"/>
      <c r="P510" s="249"/>
      <c r="Q510" s="249"/>
      <c r="R510" s="65"/>
      <c r="S510" s="67"/>
      <c r="T510" s="67"/>
      <c r="U510" s="252"/>
      <c r="V510" s="249"/>
      <c r="W510" s="249"/>
      <c r="X510" s="252"/>
      <c r="Y510" s="249"/>
    </row>
    <row r="511" spans="1:25" ht="13.2" hidden="1" x14ac:dyDescent="0.25">
      <c r="A511" s="1" t="s">
        <v>902</v>
      </c>
      <c r="B511" s="68"/>
      <c r="C511" s="69" t="s">
        <v>903</v>
      </c>
      <c r="D511" s="68">
        <v>10</v>
      </c>
      <c r="E511" s="68" t="s">
        <v>26</v>
      </c>
      <c r="F511" s="70">
        <v>3500333</v>
      </c>
      <c r="G511" s="157">
        <f>ROUNDDOWN(D511*F511,-3)</f>
        <v>35003000</v>
      </c>
      <c r="H511" s="191"/>
      <c r="I511" s="69" t="s">
        <v>903</v>
      </c>
      <c r="J511" s="68" cm="1">
        <f t="array" aca="1" ref="J511" ca="1">INDIRECT($J$5&amp;ROW())</f>
        <v>10</v>
      </c>
      <c r="K511" s="68" t="s">
        <v>26</v>
      </c>
      <c r="L511" s="70" cm="1">
        <f t="array" aca="1" ref="L511" ca="1">INDIRECT($L$5&amp;ROW())</f>
        <v>3500333</v>
      </c>
      <c r="M511" s="70">
        <f ca="1">ROUNDDOWN(J511*L511,-3)</f>
        <v>35003000</v>
      </c>
      <c r="N511" s="70">
        <f ca="1">G511-M511</f>
        <v>0</v>
      </c>
      <c r="O511" s="245" t="str">
        <f ca="1">IF(AND(ISBLANK(H511),N511&lt;&gt;0),"Rev","")</f>
        <v/>
      </c>
      <c r="P511" s="249"/>
      <c r="Q511" s="249"/>
      <c r="R511" s="68">
        <v>10</v>
      </c>
      <c r="S511" s="70">
        <v>3500333</v>
      </c>
      <c r="T511" s="70">
        <f>ROUNDDOWN(R511*S511,-3)</f>
        <v>35003000</v>
      </c>
      <c r="U511" s="252">
        <v>10</v>
      </c>
      <c r="V511" s="252">
        <v>3500333</v>
      </c>
      <c r="W511" s="70">
        <f>ROUNDDOWN(U511*V511,-3)</f>
        <v>35003000</v>
      </c>
      <c r="X511" s="252"/>
      <c r="Y511" s="249"/>
    </row>
    <row r="512" spans="1:25" ht="13.2" hidden="1" x14ac:dyDescent="0.25">
      <c r="A512" s="1" t="s">
        <v>904</v>
      </c>
      <c r="B512" s="71" t="s">
        <v>583</v>
      </c>
      <c r="C512" s="72" t="s">
        <v>80</v>
      </c>
      <c r="D512" s="71"/>
      <c r="E512" s="71"/>
      <c r="F512" s="73"/>
      <c r="G512" s="158">
        <f>G513</f>
        <v>1800000</v>
      </c>
      <c r="H512" s="192" t="s">
        <v>583</v>
      </c>
      <c r="I512" s="72" t="s">
        <v>80</v>
      </c>
      <c r="J512" s="71"/>
      <c r="K512" s="71"/>
      <c r="L512" s="73"/>
      <c r="M512" s="73">
        <f ca="1">M513</f>
        <v>1800000</v>
      </c>
      <c r="N512" s="73">
        <f ca="1">N513</f>
        <v>0</v>
      </c>
      <c r="O512" s="158"/>
      <c r="P512" s="249"/>
      <c r="Q512" s="249"/>
      <c r="R512" s="71"/>
      <c r="S512" s="73"/>
      <c r="T512" s="73"/>
      <c r="U512" s="252"/>
      <c r="V512" s="249"/>
      <c r="W512" s="249"/>
      <c r="X512" s="252"/>
      <c r="Y512" s="249"/>
    </row>
    <row r="513" spans="1:25" ht="13.2" hidden="1" x14ac:dyDescent="0.25">
      <c r="A513" s="1" t="s">
        <v>905</v>
      </c>
      <c r="B513" s="68"/>
      <c r="C513" s="69" t="s">
        <v>873</v>
      </c>
      <c r="D513" s="68">
        <v>12</v>
      </c>
      <c r="E513" s="68" t="s">
        <v>26</v>
      </c>
      <c r="F513" s="70">
        <v>150000</v>
      </c>
      <c r="G513" s="157">
        <f>ROUNDDOWN(D513*F513,-3)</f>
        <v>1800000</v>
      </c>
      <c r="H513" s="191"/>
      <c r="I513" s="69" t="s">
        <v>873</v>
      </c>
      <c r="J513" s="68" cm="1">
        <f t="array" aca="1" ref="J513" ca="1">INDIRECT($J$5&amp;ROW())</f>
        <v>12</v>
      </c>
      <c r="K513" s="68" t="s">
        <v>26</v>
      </c>
      <c r="L513" s="70" cm="1">
        <f t="array" aca="1" ref="L513" ca="1">INDIRECT($L$5&amp;ROW())</f>
        <v>150000</v>
      </c>
      <c r="M513" s="70">
        <f ca="1">ROUNDDOWN(J513*L513,-3)</f>
        <v>1800000</v>
      </c>
      <c r="N513" s="70">
        <f ca="1">G513-M513</f>
        <v>0</v>
      </c>
      <c r="O513" s="245" t="str">
        <f ca="1">IF(AND(ISBLANK(H513),N513&lt;&gt;0),"Rev","")</f>
        <v/>
      </c>
      <c r="P513" s="249"/>
      <c r="Q513" s="249"/>
      <c r="R513" s="68">
        <v>12</v>
      </c>
      <c r="S513" s="70">
        <v>150000</v>
      </c>
      <c r="T513" s="70">
        <f>ROUNDDOWN(R513*S513,-3)</f>
        <v>1800000</v>
      </c>
      <c r="U513" s="252">
        <v>12</v>
      </c>
      <c r="V513" s="252">
        <v>150000</v>
      </c>
      <c r="W513" s="70">
        <f>ROUNDDOWN(U513*V513,-3)</f>
        <v>1800000</v>
      </c>
      <c r="X513" s="252"/>
      <c r="Y513" s="249"/>
    </row>
    <row r="514" spans="1:25" ht="13.2" hidden="1" x14ac:dyDescent="0.25">
      <c r="A514" s="1" t="s">
        <v>425</v>
      </c>
      <c r="B514" s="83" t="s">
        <v>191</v>
      </c>
      <c r="C514" s="84" t="s">
        <v>906</v>
      </c>
      <c r="D514" s="83"/>
      <c r="E514" s="83"/>
      <c r="F514" s="85"/>
      <c r="G514" s="162">
        <f>SUM(G515,G520,G522)</f>
        <v>150000000</v>
      </c>
      <c r="H514" s="196" t="s">
        <v>191</v>
      </c>
      <c r="I514" s="84" t="s">
        <v>906</v>
      </c>
      <c r="J514" s="83"/>
      <c r="K514" s="83"/>
      <c r="L514" s="85"/>
      <c r="M514" s="85">
        <f ca="1">SUM(M515,M520,M522)</f>
        <v>150000000</v>
      </c>
      <c r="N514" s="85">
        <f ca="1">SUM(N515,N520,N522)</f>
        <v>0</v>
      </c>
      <c r="O514" s="162"/>
      <c r="P514" s="249" t="s">
        <v>505</v>
      </c>
      <c r="Q514" s="249" t="s">
        <v>510</v>
      </c>
      <c r="R514" s="83"/>
      <c r="S514" s="85"/>
      <c r="T514" s="85"/>
      <c r="U514" s="252"/>
      <c r="V514" s="249"/>
      <c r="W514" s="249"/>
      <c r="X514" s="252"/>
      <c r="Y514" s="249"/>
    </row>
    <row r="515" spans="1:25" ht="13.2" hidden="1" x14ac:dyDescent="0.25">
      <c r="A515" s="1" t="s">
        <v>427</v>
      </c>
      <c r="B515" s="65" t="s">
        <v>523</v>
      </c>
      <c r="C515" s="66" t="s">
        <v>24</v>
      </c>
      <c r="D515" s="65"/>
      <c r="E515" s="65"/>
      <c r="F515" s="67"/>
      <c r="G515" s="156">
        <f>SUM(G516:G519)</f>
        <v>13000000</v>
      </c>
      <c r="H515" s="190" t="s">
        <v>523</v>
      </c>
      <c r="I515" s="66" t="s">
        <v>24</v>
      </c>
      <c r="J515" s="65"/>
      <c r="K515" s="65"/>
      <c r="L515" s="67"/>
      <c r="M515" s="67">
        <f ca="1">SUM(M516:M519)</f>
        <v>13000000</v>
      </c>
      <c r="N515" s="67">
        <f ca="1">SUM(N516:N519)</f>
        <v>0</v>
      </c>
      <c r="O515" s="156"/>
      <c r="P515" s="249"/>
      <c r="Q515" s="249"/>
      <c r="R515" s="65"/>
      <c r="S515" s="67"/>
      <c r="T515" s="67"/>
      <c r="U515" s="252"/>
      <c r="V515" s="249"/>
      <c r="W515" s="249"/>
      <c r="X515" s="252"/>
      <c r="Y515" s="249"/>
    </row>
    <row r="516" spans="1:25" ht="13.2" hidden="1" x14ac:dyDescent="0.25">
      <c r="A516" s="1" t="s">
        <v>428</v>
      </c>
      <c r="B516" s="68"/>
      <c r="C516" s="69" t="s">
        <v>555</v>
      </c>
      <c r="D516" s="68">
        <v>120</v>
      </c>
      <c r="E516" s="68" t="s">
        <v>26</v>
      </c>
      <c r="F516" s="70">
        <v>75000</v>
      </c>
      <c r="G516" s="157">
        <f t="shared" ref="G516:G519" si="289">ROUNDDOWN(D516*F516,-3)</f>
        <v>9000000</v>
      </c>
      <c r="H516" s="191"/>
      <c r="I516" s="69" t="s">
        <v>555</v>
      </c>
      <c r="J516" s="68" cm="1">
        <f t="array" aca="1" ref="J516" ca="1">INDIRECT($J$5&amp;ROW())</f>
        <v>120</v>
      </c>
      <c r="K516" s="68" t="s">
        <v>26</v>
      </c>
      <c r="L516" s="70" cm="1">
        <f t="array" aca="1" ref="L516" ca="1">INDIRECT($L$5&amp;ROW())</f>
        <v>75000</v>
      </c>
      <c r="M516" s="70">
        <f t="shared" ref="M516:M519" ca="1" si="290">ROUNDDOWN(J516*L516,-3)</f>
        <v>9000000</v>
      </c>
      <c r="N516" s="70">
        <f t="shared" ref="N516:N519" ca="1" si="291">G516-M516</f>
        <v>0</v>
      </c>
      <c r="O516" s="245" t="str">
        <f t="shared" ref="O516:O519" ca="1" si="292">IF(AND(ISBLANK(H516),N516&lt;&gt;0),"Rev","")</f>
        <v/>
      </c>
      <c r="P516" s="249"/>
      <c r="Q516" s="249"/>
      <c r="R516" s="68">
        <v>120</v>
      </c>
      <c r="S516" s="70">
        <v>75000</v>
      </c>
      <c r="T516" s="70">
        <f t="shared" ref="T516:T519" si="293">ROUNDDOWN(R516*S516,-3)</f>
        <v>9000000</v>
      </c>
      <c r="U516" s="252">
        <v>120</v>
      </c>
      <c r="V516" s="252">
        <v>75000</v>
      </c>
      <c r="W516" s="70">
        <f t="shared" ref="W516:W519" si="294">ROUNDDOWN(U516*V516,-3)</f>
        <v>9000000</v>
      </c>
      <c r="X516" s="252"/>
      <c r="Y516" s="249"/>
    </row>
    <row r="517" spans="1:25" ht="13.2" hidden="1" x14ac:dyDescent="0.25">
      <c r="A517" s="1" t="s">
        <v>907</v>
      </c>
      <c r="B517" s="68"/>
      <c r="C517" s="69" t="s">
        <v>893</v>
      </c>
      <c r="D517" s="68">
        <v>1</v>
      </c>
      <c r="E517" s="68" t="s">
        <v>120</v>
      </c>
      <c r="F517" s="70">
        <v>1500000</v>
      </c>
      <c r="G517" s="157">
        <f t="shared" si="289"/>
        <v>1500000</v>
      </c>
      <c r="H517" s="191"/>
      <c r="I517" s="69" t="s">
        <v>893</v>
      </c>
      <c r="J517" s="68" cm="1">
        <f t="array" aca="1" ref="J517" ca="1">INDIRECT($J$5&amp;ROW())</f>
        <v>1</v>
      </c>
      <c r="K517" s="68" t="s">
        <v>120</v>
      </c>
      <c r="L517" s="70" cm="1">
        <f t="array" aca="1" ref="L517" ca="1">INDIRECT($L$5&amp;ROW())</f>
        <v>1500000</v>
      </c>
      <c r="M517" s="70">
        <f t="shared" ca="1" si="290"/>
        <v>1500000</v>
      </c>
      <c r="N517" s="70">
        <f t="shared" ca="1" si="291"/>
        <v>0</v>
      </c>
      <c r="O517" s="245" t="str">
        <f t="shared" ca="1" si="292"/>
        <v/>
      </c>
      <c r="P517" s="249"/>
      <c r="Q517" s="249"/>
      <c r="R517" s="68">
        <v>1</v>
      </c>
      <c r="S517" s="70">
        <v>1500000</v>
      </c>
      <c r="T517" s="70">
        <f t="shared" si="293"/>
        <v>1500000</v>
      </c>
      <c r="U517" s="252">
        <v>1</v>
      </c>
      <c r="V517" s="252">
        <v>1500000</v>
      </c>
      <c r="W517" s="70">
        <f t="shared" si="294"/>
        <v>1500000</v>
      </c>
      <c r="X517" s="252"/>
      <c r="Y517" s="249"/>
    </row>
    <row r="518" spans="1:25" ht="13.2" hidden="1" x14ac:dyDescent="0.25">
      <c r="A518" s="1" t="s">
        <v>908</v>
      </c>
      <c r="B518" s="68"/>
      <c r="C518" s="69" t="s">
        <v>557</v>
      </c>
      <c r="D518" s="68">
        <v>1</v>
      </c>
      <c r="E518" s="68" t="s">
        <v>120</v>
      </c>
      <c r="F518" s="70">
        <v>1500000</v>
      </c>
      <c r="G518" s="157">
        <f t="shared" si="289"/>
        <v>1500000</v>
      </c>
      <c r="H518" s="191"/>
      <c r="I518" s="69" t="s">
        <v>557</v>
      </c>
      <c r="J518" s="68" cm="1">
        <f t="array" aca="1" ref="J518" ca="1">INDIRECT($J$5&amp;ROW())</f>
        <v>1</v>
      </c>
      <c r="K518" s="68" t="s">
        <v>120</v>
      </c>
      <c r="L518" s="70" cm="1">
        <f t="array" aca="1" ref="L518" ca="1">INDIRECT($L$5&amp;ROW())</f>
        <v>1500000</v>
      </c>
      <c r="M518" s="70">
        <f t="shared" ca="1" si="290"/>
        <v>1500000</v>
      </c>
      <c r="N518" s="70">
        <f t="shared" ca="1" si="291"/>
        <v>0</v>
      </c>
      <c r="O518" s="245" t="str">
        <f t="shared" ca="1" si="292"/>
        <v/>
      </c>
      <c r="P518" s="249"/>
      <c r="Q518" s="249"/>
      <c r="R518" s="68">
        <v>1</v>
      </c>
      <c r="S518" s="70">
        <v>1500000</v>
      </c>
      <c r="T518" s="70">
        <f t="shared" si="293"/>
        <v>1500000</v>
      </c>
      <c r="U518" s="252">
        <v>1</v>
      </c>
      <c r="V518" s="252">
        <v>1500000</v>
      </c>
      <c r="W518" s="70">
        <f t="shared" si="294"/>
        <v>1500000</v>
      </c>
      <c r="X518" s="252"/>
      <c r="Y518" s="249"/>
    </row>
    <row r="519" spans="1:25" ht="13.2" hidden="1" x14ac:dyDescent="0.25">
      <c r="A519" s="1" t="s">
        <v>909</v>
      </c>
      <c r="B519" s="68"/>
      <c r="C519" s="69" t="s">
        <v>558</v>
      </c>
      <c r="D519" s="68">
        <v>1</v>
      </c>
      <c r="E519" s="68" t="s">
        <v>120</v>
      </c>
      <c r="F519" s="70">
        <v>1000000</v>
      </c>
      <c r="G519" s="157">
        <f t="shared" si="289"/>
        <v>1000000</v>
      </c>
      <c r="H519" s="191"/>
      <c r="I519" s="69" t="s">
        <v>558</v>
      </c>
      <c r="J519" s="68" cm="1">
        <f t="array" aca="1" ref="J519" ca="1">INDIRECT($J$5&amp;ROW())</f>
        <v>1</v>
      </c>
      <c r="K519" s="68" t="s">
        <v>120</v>
      </c>
      <c r="L519" s="70" cm="1">
        <f t="array" aca="1" ref="L519" ca="1">INDIRECT($L$5&amp;ROW())</f>
        <v>1000000</v>
      </c>
      <c r="M519" s="70">
        <f t="shared" ca="1" si="290"/>
        <v>1000000</v>
      </c>
      <c r="N519" s="70">
        <f t="shared" ca="1" si="291"/>
        <v>0</v>
      </c>
      <c r="O519" s="245" t="str">
        <f t="shared" ca="1" si="292"/>
        <v/>
      </c>
      <c r="P519" s="249"/>
      <c r="Q519" s="249"/>
      <c r="R519" s="68">
        <v>1</v>
      </c>
      <c r="S519" s="70">
        <v>1000000</v>
      </c>
      <c r="T519" s="70">
        <f t="shared" si="293"/>
        <v>1000000</v>
      </c>
      <c r="U519" s="252">
        <v>1</v>
      </c>
      <c r="V519" s="252">
        <v>1000000</v>
      </c>
      <c r="W519" s="70">
        <f t="shared" si="294"/>
        <v>1000000</v>
      </c>
      <c r="X519" s="252"/>
      <c r="Y519" s="249"/>
    </row>
    <row r="520" spans="1:25" ht="13.2" hidden="1" x14ac:dyDescent="0.25">
      <c r="A520" s="1" t="s">
        <v>910</v>
      </c>
      <c r="B520" s="77" t="s">
        <v>528</v>
      </c>
      <c r="C520" s="78" t="s">
        <v>31</v>
      </c>
      <c r="D520" s="77"/>
      <c r="E520" s="77"/>
      <c r="F520" s="79"/>
      <c r="G520" s="160">
        <f>G521</f>
        <v>10000000</v>
      </c>
      <c r="H520" s="194" t="s">
        <v>528</v>
      </c>
      <c r="I520" s="78" t="s">
        <v>31</v>
      </c>
      <c r="J520" s="77"/>
      <c r="K520" s="77"/>
      <c r="L520" s="79"/>
      <c r="M520" s="79">
        <f ca="1">M521</f>
        <v>10000000</v>
      </c>
      <c r="N520" s="79">
        <f ca="1">N521</f>
        <v>0</v>
      </c>
      <c r="O520" s="160"/>
      <c r="P520" s="249"/>
      <c r="Q520" s="249"/>
      <c r="R520" s="77"/>
      <c r="S520" s="79"/>
      <c r="T520" s="79"/>
      <c r="U520" s="252"/>
      <c r="V520" s="249"/>
      <c r="W520" s="249"/>
      <c r="X520" s="252"/>
      <c r="Y520" s="249"/>
    </row>
    <row r="521" spans="1:25" ht="13.2" hidden="1" x14ac:dyDescent="0.25">
      <c r="A521" s="1" t="s">
        <v>911</v>
      </c>
      <c r="B521" s="68"/>
      <c r="C521" s="69" t="s">
        <v>559</v>
      </c>
      <c r="D521" s="68">
        <v>10</v>
      </c>
      <c r="E521" s="68" t="s">
        <v>33</v>
      </c>
      <c r="F521" s="70">
        <v>1000000</v>
      </c>
      <c r="G521" s="157">
        <f>ROUNDDOWN(D521*F521,-3)</f>
        <v>10000000</v>
      </c>
      <c r="H521" s="191"/>
      <c r="I521" s="69" t="s">
        <v>559</v>
      </c>
      <c r="J521" s="68" cm="1">
        <f t="array" aca="1" ref="J521" ca="1">INDIRECT($J$5&amp;ROW())</f>
        <v>10</v>
      </c>
      <c r="K521" s="68" t="s">
        <v>33</v>
      </c>
      <c r="L521" s="70" cm="1">
        <f t="array" aca="1" ref="L521" ca="1">INDIRECT($L$5&amp;ROW())</f>
        <v>1000000</v>
      </c>
      <c r="M521" s="70">
        <f ca="1">ROUNDDOWN(J521*L521,-3)</f>
        <v>10000000</v>
      </c>
      <c r="N521" s="70">
        <f ca="1">G521-M521</f>
        <v>0</v>
      </c>
      <c r="O521" s="245" t="str">
        <f ca="1">IF(AND(ISBLANK(H521),N521&lt;&gt;0),"Rev","")</f>
        <v/>
      </c>
      <c r="P521" s="249"/>
      <c r="Q521" s="249"/>
      <c r="R521" s="68">
        <v>10</v>
      </c>
      <c r="S521" s="70">
        <v>1000000</v>
      </c>
      <c r="T521" s="70">
        <f>ROUNDDOWN(R521*S521,-3)</f>
        <v>10000000</v>
      </c>
      <c r="U521" s="252">
        <v>10</v>
      </c>
      <c r="V521" s="252">
        <v>1000000</v>
      </c>
      <c r="W521" s="70">
        <f>ROUNDDOWN(U521*V521,-3)</f>
        <v>10000000</v>
      </c>
      <c r="X521" s="252"/>
      <c r="Y521" s="249"/>
    </row>
    <row r="522" spans="1:25" ht="13.2" hidden="1" x14ac:dyDescent="0.25">
      <c r="A522" s="1" t="s">
        <v>429</v>
      </c>
      <c r="B522" s="71" t="s">
        <v>525</v>
      </c>
      <c r="C522" s="72" t="s">
        <v>35</v>
      </c>
      <c r="D522" s="71"/>
      <c r="E522" s="71"/>
      <c r="F522" s="73"/>
      <c r="G522" s="158">
        <f>G523</f>
        <v>127000000</v>
      </c>
      <c r="H522" s="192" t="s">
        <v>525</v>
      </c>
      <c r="I522" s="72" t="s">
        <v>35</v>
      </c>
      <c r="J522" s="71"/>
      <c r="K522" s="71"/>
      <c r="L522" s="73"/>
      <c r="M522" s="73">
        <f ca="1">M523</f>
        <v>127000000</v>
      </c>
      <c r="N522" s="73">
        <f ca="1">N523</f>
        <v>0</v>
      </c>
      <c r="O522" s="158"/>
      <c r="P522" s="249"/>
      <c r="Q522" s="249"/>
      <c r="R522" s="71"/>
      <c r="S522" s="73"/>
      <c r="T522" s="73"/>
      <c r="U522" s="252"/>
      <c r="V522" s="249"/>
      <c r="W522" s="249"/>
      <c r="X522" s="252"/>
      <c r="Y522" s="249"/>
    </row>
    <row r="523" spans="1:25" ht="13.2" hidden="1" x14ac:dyDescent="0.25">
      <c r="A523" s="1" t="s">
        <v>430</v>
      </c>
      <c r="B523" s="68"/>
      <c r="C523" s="69" t="s">
        <v>912</v>
      </c>
      <c r="D523" s="68">
        <v>20</v>
      </c>
      <c r="E523" s="68" t="s">
        <v>26</v>
      </c>
      <c r="F523" s="70">
        <v>6350000</v>
      </c>
      <c r="G523" s="157">
        <f>ROUNDDOWN(D523*F523,-3)</f>
        <v>127000000</v>
      </c>
      <c r="H523" s="191"/>
      <c r="I523" s="69" t="s">
        <v>912</v>
      </c>
      <c r="J523" s="68" cm="1">
        <f t="array" aca="1" ref="J523" ca="1">INDIRECT($J$5&amp;ROW())</f>
        <v>20</v>
      </c>
      <c r="K523" s="68" t="s">
        <v>26</v>
      </c>
      <c r="L523" s="70" cm="1">
        <f t="array" aca="1" ref="L523" ca="1">INDIRECT($L$5&amp;ROW())</f>
        <v>6350000</v>
      </c>
      <c r="M523" s="70">
        <f ca="1">ROUNDDOWN(J523*L523,-3)</f>
        <v>127000000</v>
      </c>
      <c r="N523" s="70">
        <f ca="1">G523-M523</f>
        <v>0</v>
      </c>
      <c r="O523" s="245" t="str">
        <f ca="1">IF(AND(ISBLANK(H523),N523&lt;&gt;0),"Rev","")</f>
        <v/>
      </c>
      <c r="P523" s="249"/>
      <c r="Q523" s="249"/>
      <c r="R523" s="68">
        <v>20</v>
      </c>
      <c r="S523" s="70">
        <v>6350000</v>
      </c>
      <c r="T523" s="70">
        <f>ROUNDDOWN(R523*S523,-3)</f>
        <v>127000000</v>
      </c>
      <c r="U523" s="252">
        <v>20</v>
      </c>
      <c r="V523" s="252">
        <v>6350000</v>
      </c>
      <c r="W523" s="70">
        <f>ROUNDDOWN(U523*V523,-3)</f>
        <v>127000000</v>
      </c>
      <c r="X523" s="252"/>
      <c r="Y523" s="249"/>
    </row>
    <row r="524" spans="1:25" ht="13.2" hidden="1" x14ac:dyDescent="0.25">
      <c r="A524" s="1" t="s">
        <v>431</v>
      </c>
      <c r="B524" s="83" t="s">
        <v>203</v>
      </c>
      <c r="C524" s="84" t="s">
        <v>204</v>
      </c>
      <c r="D524" s="83"/>
      <c r="E524" s="83"/>
      <c r="F524" s="85"/>
      <c r="G524" s="162">
        <f>SUM(G525,G530,G532)</f>
        <v>78803000</v>
      </c>
      <c r="H524" s="196" t="s">
        <v>203</v>
      </c>
      <c r="I524" s="84" t="s">
        <v>204</v>
      </c>
      <c r="J524" s="83"/>
      <c r="K524" s="83"/>
      <c r="L524" s="85"/>
      <c r="M524" s="85">
        <f ca="1">SUM(M525,M530,M532)</f>
        <v>78803000</v>
      </c>
      <c r="N524" s="85">
        <f ca="1">SUM(N525,N530,N532)</f>
        <v>0</v>
      </c>
      <c r="O524" s="162"/>
      <c r="P524" s="249" t="s">
        <v>499</v>
      </c>
      <c r="Q524" s="249" t="s">
        <v>500</v>
      </c>
      <c r="R524" s="83"/>
      <c r="S524" s="85"/>
      <c r="T524" s="85"/>
      <c r="U524" s="252"/>
      <c r="V524" s="249"/>
      <c r="W524" s="249"/>
      <c r="X524" s="252"/>
      <c r="Y524" s="249"/>
    </row>
    <row r="525" spans="1:25" ht="13.2" hidden="1" x14ac:dyDescent="0.25">
      <c r="A525" s="1" t="s">
        <v>913</v>
      </c>
      <c r="B525" s="71" t="s">
        <v>523</v>
      </c>
      <c r="C525" s="72" t="s">
        <v>24</v>
      </c>
      <c r="D525" s="71"/>
      <c r="E525" s="71"/>
      <c r="F525" s="73"/>
      <c r="G525" s="158">
        <f>SUM(G526:G529)</f>
        <v>15500000</v>
      </c>
      <c r="H525" s="192" t="s">
        <v>523</v>
      </c>
      <c r="I525" s="72" t="s">
        <v>24</v>
      </c>
      <c r="J525" s="71"/>
      <c r="K525" s="71"/>
      <c r="L525" s="73"/>
      <c r="M525" s="73">
        <f ca="1">SUM(M526:M529)</f>
        <v>15500000</v>
      </c>
      <c r="N525" s="73">
        <f ca="1">SUM(N526:N529)</f>
        <v>0</v>
      </c>
      <c r="O525" s="158"/>
      <c r="P525" s="249"/>
      <c r="Q525" s="249"/>
      <c r="R525" s="71"/>
      <c r="S525" s="73"/>
      <c r="T525" s="73"/>
      <c r="U525" s="252"/>
      <c r="V525" s="249"/>
      <c r="W525" s="249"/>
      <c r="X525" s="252"/>
      <c r="Y525" s="249"/>
    </row>
    <row r="526" spans="1:25" ht="13.2" hidden="1" x14ac:dyDescent="0.25">
      <c r="A526" s="1" t="s">
        <v>914</v>
      </c>
      <c r="B526" s="68"/>
      <c r="C526" s="69" t="s">
        <v>555</v>
      </c>
      <c r="D526" s="68">
        <v>100</v>
      </c>
      <c r="E526" s="68" t="s">
        <v>26</v>
      </c>
      <c r="F526" s="70">
        <v>75000</v>
      </c>
      <c r="G526" s="157">
        <f t="shared" ref="G526:G529" si="295">ROUNDDOWN(D526*F526,-3)</f>
        <v>7500000</v>
      </c>
      <c r="H526" s="191"/>
      <c r="I526" s="69" t="s">
        <v>555</v>
      </c>
      <c r="J526" s="68" cm="1">
        <f t="array" aca="1" ref="J526" ca="1">INDIRECT($J$5&amp;ROW())</f>
        <v>130</v>
      </c>
      <c r="K526" s="68" t="s">
        <v>26</v>
      </c>
      <c r="L526" s="70" cm="1">
        <f t="array" aca="1" ref="L526" ca="1">INDIRECT($L$5&amp;ROW())</f>
        <v>75000</v>
      </c>
      <c r="M526" s="70">
        <f t="shared" ref="M526:M529" ca="1" si="296">ROUNDDOWN(J526*L526,-3)</f>
        <v>9750000</v>
      </c>
      <c r="N526" s="70">
        <f t="shared" ref="N526:N529" ca="1" si="297">G526-M526</f>
        <v>-2250000</v>
      </c>
      <c r="O526" s="258" t="str">
        <f t="shared" ref="O526:O529" ca="1" si="298">IF(AND(ISBLANK(H526),N526&lt;&gt;0),"Rev","")</f>
        <v>Rev</v>
      </c>
      <c r="P526" s="249"/>
      <c r="Q526" s="249"/>
      <c r="R526" s="68">
        <v>130</v>
      </c>
      <c r="S526" s="70">
        <v>75000</v>
      </c>
      <c r="T526" s="70">
        <f t="shared" ref="T526:T529" si="299">ROUNDDOWN(R526*S526,-3)</f>
        <v>9750000</v>
      </c>
      <c r="U526" s="252">
        <v>130</v>
      </c>
      <c r="V526" s="252">
        <v>75000</v>
      </c>
      <c r="W526" s="70">
        <f t="shared" ref="W526:W529" si="300">ROUNDDOWN(U526*V526,-3)</f>
        <v>9750000</v>
      </c>
      <c r="X526" s="252"/>
      <c r="Y526" s="249"/>
    </row>
    <row r="527" spans="1:25" ht="13.2" hidden="1" x14ac:dyDescent="0.25">
      <c r="A527" s="1" t="s">
        <v>915</v>
      </c>
      <c r="B527" s="68"/>
      <c r="C527" s="69" t="s">
        <v>893</v>
      </c>
      <c r="D527" s="68">
        <v>2</v>
      </c>
      <c r="E527" s="68" t="s">
        <v>120</v>
      </c>
      <c r="F527" s="70">
        <v>1500000</v>
      </c>
      <c r="G527" s="157">
        <f t="shared" si="295"/>
        <v>3000000</v>
      </c>
      <c r="H527" s="191"/>
      <c r="I527" s="69" t="s">
        <v>893</v>
      </c>
      <c r="J527" s="68" cm="1">
        <f t="array" aca="1" ref="J527" ca="1">INDIRECT($J$5&amp;ROW())</f>
        <v>1</v>
      </c>
      <c r="K527" s="68" t="s">
        <v>120</v>
      </c>
      <c r="L527" s="70" cm="1">
        <f t="array" aca="1" ref="L527" ca="1">INDIRECT($L$5&amp;ROW())</f>
        <v>750000</v>
      </c>
      <c r="M527" s="70">
        <f t="shared" ca="1" si="296"/>
        <v>750000</v>
      </c>
      <c r="N527" s="70">
        <f t="shared" ca="1" si="297"/>
        <v>2250000</v>
      </c>
      <c r="O527" s="258" t="str">
        <f t="shared" ca="1" si="298"/>
        <v>Rev</v>
      </c>
      <c r="P527" s="249"/>
      <c r="Q527" s="249"/>
      <c r="R527" s="68">
        <v>1</v>
      </c>
      <c r="S527" s="70">
        <v>750000</v>
      </c>
      <c r="T527" s="70">
        <f t="shared" si="299"/>
        <v>750000</v>
      </c>
      <c r="U527" s="252">
        <v>1</v>
      </c>
      <c r="V527" s="252">
        <v>750000</v>
      </c>
      <c r="W527" s="70">
        <f t="shared" si="300"/>
        <v>750000</v>
      </c>
      <c r="X527" s="252"/>
      <c r="Y527" s="249"/>
    </row>
    <row r="528" spans="1:25" ht="13.2" hidden="1" x14ac:dyDescent="0.25">
      <c r="A528" s="1" t="s">
        <v>916</v>
      </c>
      <c r="B528" s="68"/>
      <c r="C528" s="69" t="s">
        <v>557</v>
      </c>
      <c r="D528" s="68">
        <v>2</v>
      </c>
      <c r="E528" s="68" t="s">
        <v>120</v>
      </c>
      <c r="F528" s="70">
        <v>1500000</v>
      </c>
      <c r="G528" s="157">
        <f t="shared" si="295"/>
        <v>3000000</v>
      </c>
      <c r="H528" s="191"/>
      <c r="I528" s="69" t="s">
        <v>557</v>
      </c>
      <c r="J528" s="68" cm="1">
        <f t="array" aca="1" ref="J528" ca="1">INDIRECT($J$5&amp;ROW())</f>
        <v>2</v>
      </c>
      <c r="K528" s="68" t="s">
        <v>120</v>
      </c>
      <c r="L528" s="70" cm="1">
        <f t="array" aca="1" ref="L528" ca="1">INDIRECT($L$5&amp;ROW())</f>
        <v>1500000</v>
      </c>
      <c r="M528" s="70">
        <f t="shared" ca="1" si="296"/>
        <v>3000000</v>
      </c>
      <c r="N528" s="70">
        <f t="shared" ca="1" si="297"/>
        <v>0</v>
      </c>
      <c r="O528" s="245" t="str">
        <f t="shared" ca="1" si="298"/>
        <v/>
      </c>
      <c r="P528" s="249"/>
      <c r="Q528" s="249"/>
      <c r="R528" s="68">
        <v>2</v>
      </c>
      <c r="S528" s="70">
        <v>1500000</v>
      </c>
      <c r="T528" s="70">
        <f t="shared" si="299"/>
        <v>3000000</v>
      </c>
      <c r="U528" s="252">
        <v>2</v>
      </c>
      <c r="V528" s="252">
        <v>1500000</v>
      </c>
      <c r="W528" s="70">
        <f t="shared" si="300"/>
        <v>3000000</v>
      </c>
      <c r="X528" s="252"/>
      <c r="Y528" s="249"/>
    </row>
    <row r="529" spans="1:25" ht="13.2" hidden="1" x14ac:dyDescent="0.25">
      <c r="A529" s="1" t="s">
        <v>917</v>
      </c>
      <c r="B529" s="68"/>
      <c r="C529" s="69" t="s">
        <v>558</v>
      </c>
      <c r="D529" s="68">
        <v>2</v>
      </c>
      <c r="E529" s="68" t="s">
        <v>120</v>
      </c>
      <c r="F529" s="70">
        <v>1000000</v>
      </c>
      <c r="G529" s="157">
        <f t="shared" si="295"/>
        <v>2000000</v>
      </c>
      <c r="H529" s="191"/>
      <c r="I529" s="69" t="s">
        <v>558</v>
      </c>
      <c r="J529" s="68" cm="1">
        <f t="array" aca="1" ref="J529" ca="1">INDIRECT($J$5&amp;ROW())</f>
        <v>2</v>
      </c>
      <c r="K529" s="68" t="s">
        <v>120</v>
      </c>
      <c r="L529" s="70" cm="1">
        <f t="array" aca="1" ref="L529" ca="1">INDIRECT($L$5&amp;ROW())</f>
        <v>1000000</v>
      </c>
      <c r="M529" s="70">
        <f t="shared" ca="1" si="296"/>
        <v>2000000</v>
      </c>
      <c r="N529" s="70">
        <f t="shared" ca="1" si="297"/>
        <v>0</v>
      </c>
      <c r="O529" s="245" t="str">
        <f t="shared" ca="1" si="298"/>
        <v/>
      </c>
      <c r="P529" s="249"/>
      <c r="Q529" s="249"/>
      <c r="R529" s="68">
        <v>2</v>
      </c>
      <c r="S529" s="70">
        <v>1000000</v>
      </c>
      <c r="T529" s="70">
        <f t="shared" si="299"/>
        <v>2000000</v>
      </c>
      <c r="U529" s="252">
        <v>2</v>
      </c>
      <c r="V529" s="252">
        <v>1000000</v>
      </c>
      <c r="W529" s="70">
        <f t="shared" si="300"/>
        <v>2000000</v>
      </c>
      <c r="X529" s="252"/>
      <c r="Y529" s="249"/>
    </row>
    <row r="530" spans="1:25" ht="13.2" hidden="1" x14ac:dyDescent="0.25">
      <c r="A530" s="1" t="s">
        <v>918</v>
      </c>
      <c r="B530" s="71" t="s">
        <v>528</v>
      </c>
      <c r="C530" s="72" t="s">
        <v>31</v>
      </c>
      <c r="D530" s="71"/>
      <c r="E530" s="71"/>
      <c r="F530" s="73"/>
      <c r="G530" s="158">
        <f>G531</f>
        <v>20000000</v>
      </c>
      <c r="H530" s="192" t="s">
        <v>528</v>
      </c>
      <c r="I530" s="72" t="s">
        <v>31</v>
      </c>
      <c r="J530" s="71"/>
      <c r="K530" s="71"/>
      <c r="L530" s="73"/>
      <c r="M530" s="73">
        <f ca="1">M531</f>
        <v>20000000</v>
      </c>
      <c r="N530" s="73">
        <f ca="1">N531</f>
        <v>0</v>
      </c>
      <c r="O530" s="158"/>
      <c r="P530" s="249"/>
      <c r="Q530" s="249"/>
      <c r="R530" s="71"/>
      <c r="S530" s="73"/>
      <c r="T530" s="73"/>
      <c r="U530" s="252"/>
      <c r="V530" s="249"/>
      <c r="W530" s="249"/>
      <c r="X530" s="252"/>
      <c r="Y530" s="249"/>
    </row>
    <row r="531" spans="1:25" ht="13.2" hidden="1" x14ac:dyDescent="0.25">
      <c r="A531" s="1" t="s">
        <v>919</v>
      </c>
      <c r="B531" s="68"/>
      <c r="C531" s="69" t="s">
        <v>559</v>
      </c>
      <c r="D531" s="68">
        <v>20</v>
      </c>
      <c r="E531" s="68" t="s">
        <v>33</v>
      </c>
      <c r="F531" s="70">
        <v>1000000</v>
      </c>
      <c r="G531" s="157">
        <f>ROUNDDOWN(D531*F531,-3)</f>
        <v>20000000</v>
      </c>
      <c r="H531" s="191"/>
      <c r="I531" s="69" t="s">
        <v>559</v>
      </c>
      <c r="J531" s="68" cm="1">
        <f t="array" aca="1" ref="J531" ca="1">INDIRECT($J$5&amp;ROW())</f>
        <v>20</v>
      </c>
      <c r="K531" s="68" t="s">
        <v>33</v>
      </c>
      <c r="L531" s="70" cm="1">
        <f t="array" aca="1" ref="L531" ca="1">INDIRECT($L$5&amp;ROW())</f>
        <v>1000000</v>
      </c>
      <c r="M531" s="70">
        <f ca="1">ROUNDDOWN(J531*L531,-3)</f>
        <v>20000000</v>
      </c>
      <c r="N531" s="70">
        <f ca="1">G531-M531</f>
        <v>0</v>
      </c>
      <c r="O531" s="245" t="str">
        <f ca="1">IF(AND(ISBLANK(H531),N531&lt;&gt;0),"Rev","")</f>
        <v/>
      </c>
      <c r="P531" s="249"/>
      <c r="Q531" s="249"/>
      <c r="R531" s="68">
        <v>20</v>
      </c>
      <c r="S531" s="70">
        <v>1000000</v>
      </c>
      <c r="T531" s="70">
        <f>ROUNDDOWN(R531*S531,-3)</f>
        <v>20000000</v>
      </c>
      <c r="U531" s="252">
        <v>15</v>
      </c>
      <c r="V531" s="252">
        <v>1000000</v>
      </c>
      <c r="W531" s="70">
        <f>ROUNDDOWN(U531*V531,-3)</f>
        <v>15000000</v>
      </c>
      <c r="X531" s="252"/>
      <c r="Y531" s="249"/>
    </row>
    <row r="532" spans="1:25" ht="13.2" hidden="1" x14ac:dyDescent="0.25">
      <c r="A532" s="1" t="s">
        <v>920</v>
      </c>
      <c r="B532" s="71" t="s">
        <v>525</v>
      </c>
      <c r="C532" s="72" t="s">
        <v>35</v>
      </c>
      <c r="D532" s="71"/>
      <c r="E532" s="71"/>
      <c r="F532" s="73"/>
      <c r="G532" s="158">
        <f>G533</f>
        <v>43303000</v>
      </c>
      <c r="H532" s="192" t="s">
        <v>525</v>
      </c>
      <c r="I532" s="72" t="s">
        <v>35</v>
      </c>
      <c r="J532" s="71"/>
      <c r="K532" s="71"/>
      <c r="L532" s="73"/>
      <c r="M532" s="73">
        <f ca="1">M533</f>
        <v>43303000</v>
      </c>
      <c r="N532" s="73">
        <f ca="1">N533</f>
        <v>0</v>
      </c>
      <c r="O532" s="158"/>
      <c r="P532" s="249"/>
      <c r="Q532" s="249"/>
      <c r="R532" s="71"/>
      <c r="S532" s="73"/>
      <c r="T532" s="73"/>
      <c r="U532" s="252"/>
      <c r="V532" s="249"/>
      <c r="W532" s="249"/>
      <c r="X532" s="252"/>
      <c r="Y532" s="249"/>
    </row>
    <row r="533" spans="1:25" ht="13.2" hidden="1" x14ac:dyDescent="0.25">
      <c r="A533" s="1" t="s">
        <v>921</v>
      </c>
      <c r="B533" s="68"/>
      <c r="C533" s="69" t="s">
        <v>922</v>
      </c>
      <c r="D533" s="68">
        <v>10</v>
      </c>
      <c r="E533" s="68" t="s">
        <v>26</v>
      </c>
      <c r="F533" s="70">
        <v>4330300</v>
      </c>
      <c r="G533" s="157">
        <f>ROUNDDOWN(D533*F533,-3)</f>
        <v>43303000</v>
      </c>
      <c r="H533" s="191"/>
      <c r="I533" s="69" t="s">
        <v>922</v>
      </c>
      <c r="J533" s="68" cm="1">
        <f t="array" aca="1" ref="J533" ca="1">INDIRECT($J$5&amp;ROW())</f>
        <v>10</v>
      </c>
      <c r="K533" s="68" t="s">
        <v>26</v>
      </c>
      <c r="L533" s="70" cm="1">
        <f t="array" aca="1" ref="L533" ca="1">INDIRECT($L$5&amp;ROW())</f>
        <v>4330300</v>
      </c>
      <c r="M533" s="70">
        <f ca="1">ROUNDDOWN(J533*L533,-3)</f>
        <v>43303000</v>
      </c>
      <c r="N533" s="70">
        <f ca="1">G533-M533</f>
        <v>0</v>
      </c>
      <c r="O533" s="245" t="str">
        <f ca="1">IF(AND(ISBLANK(H533),N533&lt;&gt;0),"Rev","")</f>
        <v/>
      </c>
      <c r="P533" s="249"/>
      <c r="Q533" s="249"/>
      <c r="R533" s="68">
        <v>10</v>
      </c>
      <c r="S533" s="70">
        <v>4330300</v>
      </c>
      <c r="T533" s="70">
        <f>ROUNDDOWN(R533*S533,-3)</f>
        <v>43303000</v>
      </c>
      <c r="U533" s="252">
        <v>10</v>
      </c>
      <c r="V533" s="252">
        <v>4330300</v>
      </c>
      <c r="W533" s="70">
        <f>ROUNDDOWN(U533*V533,-3)</f>
        <v>43303000</v>
      </c>
      <c r="X533" s="252"/>
      <c r="Y533" s="249"/>
    </row>
    <row r="534" spans="1:25" ht="13.2" hidden="1" x14ac:dyDescent="0.25">
      <c r="A534" s="1"/>
      <c r="B534" s="68"/>
      <c r="C534" s="69"/>
      <c r="D534" s="68"/>
      <c r="E534" s="68"/>
      <c r="F534" s="70"/>
      <c r="G534" s="157"/>
      <c r="H534" s="196" t="s">
        <v>214</v>
      </c>
      <c r="I534" s="84" t="s">
        <v>988</v>
      </c>
      <c r="J534" s="83"/>
      <c r="K534" s="83"/>
      <c r="L534" s="85"/>
      <c r="M534" s="85">
        <f ca="1">SUM(M535,M540,M542)</f>
        <v>61800000</v>
      </c>
      <c r="N534" s="85">
        <f ca="1">SUM(N535,N540,N542)</f>
        <v>-61800000</v>
      </c>
      <c r="O534" s="162"/>
      <c r="P534" s="249" t="s">
        <v>505</v>
      </c>
      <c r="Q534" s="249" t="s">
        <v>510</v>
      </c>
      <c r="R534" s="68"/>
      <c r="S534" s="70"/>
      <c r="T534" s="70"/>
      <c r="U534" s="252"/>
      <c r="V534" s="249"/>
      <c r="W534" s="249"/>
      <c r="X534" s="252"/>
      <c r="Y534" s="249"/>
    </row>
    <row r="535" spans="1:25" ht="13.2" hidden="1" x14ac:dyDescent="0.25">
      <c r="A535" s="1"/>
      <c r="B535" s="68"/>
      <c r="C535" s="69"/>
      <c r="D535" s="68"/>
      <c r="E535" s="68"/>
      <c r="F535" s="70"/>
      <c r="G535" s="157"/>
      <c r="H535" s="192" t="s">
        <v>523</v>
      </c>
      <c r="I535" s="72" t="s">
        <v>24</v>
      </c>
      <c r="J535" s="71"/>
      <c r="K535" s="71"/>
      <c r="L535" s="73"/>
      <c r="M535" s="73">
        <f ca="1">SUM(M536:M539)</f>
        <v>25000000</v>
      </c>
      <c r="N535" s="73">
        <f ca="1">SUM(N536:N539)</f>
        <v>-25000000</v>
      </c>
      <c r="O535" s="158"/>
      <c r="P535" s="249"/>
      <c r="Q535" s="249"/>
      <c r="R535" s="68"/>
      <c r="S535" s="70"/>
      <c r="T535" s="70"/>
      <c r="U535" s="252"/>
      <c r="V535" s="249"/>
      <c r="W535" s="249"/>
      <c r="X535" s="252"/>
      <c r="Y535" s="249"/>
    </row>
    <row r="536" spans="1:25" ht="13.2" hidden="1" x14ac:dyDescent="0.25">
      <c r="A536" s="1"/>
      <c r="B536" s="68"/>
      <c r="C536" s="69"/>
      <c r="D536" s="68"/>
      <c r="E536" s="68"/>
      <c r="F536" s="70"/>
      <c r="G536" s="157"/>
      <c r="H536" s="191"/>
      <c r="I536" s="69" t="s">
        <v>555</v>
      </c>
      <c r="J536" s="68" cm="1">
        <f t="array" aca="1" ref="J536" ca="1">INDIRECT($J$5&amp;ROW())</f>
        <v>120</v>
      </c>
      <c r="K536" s="68" t="s">
        <v>26</v>
      </c>
      <c r="L536" s="70" cm="1">
        <f t="array" aca="1" ref="L536" ca="1">INDIRECT($L$5&amp;ROW())</f>
        <v>75000</v>
      </c>
      <c r="M536" s="70">
        <f t="shared" ref="M536:M539" ca="1" si="301">ROUNDDOWN(J536*L536,-3)</f>
        <v>9000000</v>
      </c>
      <c r="N536" s="70">
        <f t="shared" ref="N536:N539" ca="1" si="302">G536-M536</f>
        <v>-9000000</v>
      </c>
      <c r="O536" s="258" t="str">
        <f t="shared" ref="O536:O539" ca="1" si="303">IF(AND(ISBLANK(H536),N536&lt;&gt;0),"Rev","")</f>
        <v>Rev</v>
      </c>
      <c r="P536" s="249"/>
      <c r="Q536" s="249"/>
      <c r="R536" s="68">
        <v>120</v>
      </c>
      <c r="S536" s="70">
        <v>75000</v>
      </c>
      <c r="T536" s="70">
        <f t="shared" ref="T536:T539" si="304">ROUNDDOWN(R536*S536,-3)</f>
        <v>9000000</v>
      </c>
      <c r="U536" s="252">
        <v>120</v>
      </c>
      <c r="V536" s="252">
        <v>75000</v>
      </c>
      <c r="W536" s="70">
        <f t="shared" ref="W536:W539" si="305">ROUNDDOWN(U536*V536,-3)</f>
        <v>9000000</v>
      </c>
      <c r="X536" s="252"/>
      <c r="Y536" s="249"/>
    </row>
    <row r="537" spans="1:25" ht="13.2" hidden="1" x14ac:dyDescent="0.25">
      <c r="A537" s="1"/>
      <c r="B537" s="68"/>
      <c r="C537" s="69"/>
      <c r="D537" s="68"/>
      <c r="E537" s="68"/>
      <c r="F537" s="70"/>
      <c r="G537" s="157"/>
      <c r="H537" s="191"/>
      <c r="I537" s="69" t="s">
        <v>893</v>
      </c>
      <c r="J537" s="68" cm="1">
        <f t="array" aca="1" ref="J537" ca="1">INDIRECT($J$5&amp;ROW())</f>
        <v>4</v>
      </c>
      <c r="K537" s="68" t="s">
        <v>120</v>
      </c>
      <c r="L537" s="70" cm="1">
        <f t="array" aca="1" ref="L537" ca="1">INDIRECT($L$5&amp;ROW())</f>
        <v>1500000</v>
      </c>
      <c r="M537" s="70">
        <f t="shared" ca="1" si="301"/>
        <v>6000000</v>
      </c>
      <c r="N537" s="70">
        <f t="shared" ca="1" si="302"/>
        <v>-6000000</v>
      </c>
      <c r="O537" s="258" t="str">
        <f t="shared" ca="1" si="303"/>
        <v>Rev</v>
      </c>
      <c r="P537" s="249"/>
      <c r="Q537" s="249"/>
      <c r="R537" s="68">
        <v>4</v>
      </c>
      <c r="S537" s="70">
        <v>1500000</v>
      </c>
      <c r="T537" s="70">
        <f t="shared" si="304"/>
        <v>6000000</v>
      </c>
      <c r="U537" s="252">
        <v>4</v>
      </c>
      <c r="V537" s="252">
        <v>1500000</v>
      </c>
      <c r="W537" s="70">
        <f t="shared" si="305"/>
        <v>6000000</v>
      </c>
      <c r="X537" s="252"/>
      <c r="Y537" s="249"/>
    </row>
    <row r="538" spans="1:25" ht="13.2" hidden="1" x14ac:dyDescent="0.25">
      <c r="A538" s="1"/>
      <c r="B538" s="68"/>
      <c r="C538" s="69"/>
      <c r="D538" s="68"/>
      <c r="E538" s="68"/>
      <c r="F538" s="70"/>
      <c r="G538" s="157"/>
      <c r="H538" s="191"/>
      <c r="I538" s="69" t="s">
        <v>557</v>
      </c>
      <c r="J538" s="68" cm="1">
        <f t="array" aca="1" ref="J538" ca="1">INDIRECT($J$5&amp;ROW())</f>
        <v>4</v>
      </c>
      <c r="K538" s="68" t="s">
        <v>120</v>
      </c>
      <c r="L538" s="70" cm="1">
        <f t="array" aca="1" ref="L538" ca="1">INDIRECT($L$5&amp;ROW())</f>
        <v>1500000</v>
      </c>
      <c r="M538" s="70">
        <f t="shared" ca="1" si="301"/>
        <v>6000000</v>
      </c>
      <c r="N538" s="70">
        <f t="shared" ca="1" si="302"/>
        <v>-6000000</v>
      </c>
      <c r="O538" s="258" t="str">
        <f t="shared" ca="1" si="303"/>
        <v>Rev</v>
      </c>
      <c r="P538" s="249"/>
      <c r="Q538" s="249"/>
      <c r="R538" s="68">
        <v>4</v>
      </c>
      <c r="S538" s="70">
        <v>1500000</v>
      </c>
      <c r="T538" s="70">
        <f t="shared" si="304"/>
        <v>6000000</v>
      </c>
      <c r="U538" s="252">
        <v>4</v>
      </c>
      <c r="V538" s="252">
        <v>1500000</v>
      </c>
      <c r="W538" s="70">
        <f t="shared" si="305"/>
        <v>6000000</v>
      </c>
      <c r="X538" s="252"/>
      <c r="Y538" s="249"/>
    </row>
    <row r="539" spans="1:25" ht="13.2" hidden="1" x14ac:dyDescent="0.25">
      <c r="A539" s="1"/>
      <c r="B539" s="68"/>
      <c r="C539" s="69"/>
      <c r="D539" s="68"/>
      <c r="E539" s="68"/>
      <c r="F539" s="70"/>
      <c r="G539" s="157"/>
      <c r="H539" s="191"/>
      <c r="I539" s="69" t="s">
        <v>558</v>
      </c>
      <c r="J539" s="68" cm="1">
        <f t="array" aca="1" ref="J539" ca="1">INDIRECT($J$5&amp;ROW())</f>
        <v>4</v>
      </c>
      <c r="K539" s="68" t="s">
        <v>120</v>
      </c>
      <c r="L539" s="70" cm="1">
        <f t="array" aca="1" ref="L539" ca="1">INDIRECT($L$5&amp;ROW())</f>
        <v>1000000</v>
      </c>
      <c r="M539" s="70">
        <f t="shared" ca="1" si="301"/>
        <v>4000000</v>
      </c>
      <c r="N539" s="70">
        <f t="shared" ca="1" si="302"/>
        <v>-4000000</v>
      </c>
      <c r="O539" s="258" t="str">
        <f t="shared" ca="1" si="303"/>
        <v>Rev</v>
      </c>
      <c r="P539" s="249"/>
      <c r="Q539" s="249"/>
      <c r="R539" s="68">
        <v>4</v>
      </c>
      <c r="S539" s="70">
        <v>1000000</v>
      </c>
      <c r="T539" s="70">
        <f t="shared" si="304"/>
        <v>4000000</v>
      </c>
      <c r="U539" s="252">
        <v>4</v>
      </c>
      <c r="V539" s="252">
        <v>1000000</v>
      </c>
      <c r="W539" s="70">
        <f t="shared" si="305"/>
        <v>4000000</v>
      </c>
      <c r="X539" s="252"/>
      <c r="Y539" s="249"/>
    </row>
    <row r="540" spans="1:25" ht="13.2" hidden="1" x14ac:dyDescent="0.25">
      <c r="A540" s="1"/>
      <c r="B540" s="68"/>
      <c r="C540" s="69"/>
      <c r="D540" s="68"/>
      <c r="E540" s="68"/>
      <c r="F540" s="70"/>
      <c r="G540" s="157"/>
      <c r="H540" s="190" t="s">
        <v>525</v>
      </c>
      <c r="I540" s="66" t="s">
        <v>35</v>
      </c>
      <c r="J540" s="65">
        <v>4</v>
      </c>
      <c r="K540" s="65"/>
      <c r="L540" s="67"/>
      <c r="M540" s="67">
        <f ca="1">M541</f>
        <v>35000000</v>
      </c>
      <c r="N540" s="67">
        <f ca="1">N541</f>
        <v>-35000000</v>
      </c>
      <c r="O540" s="156"/>
      <c r="P540" s="249"/>
      <c r="Q540" s="249"/>
      <c r="R540" s="68"/>
      <c r="S540" s="70"/>
      <c r="T540" s="70"/>
      <c r="U540" s="252"/>
      <c r="V540" s="249"/>
      <c r="W540" s="249"/>
      <c r="X540" s="252"/>
      <c r="Y540" s="249"/>
    </row>
    <row r="541" spans="1:25" ht="13.2" hidden="1" x14ac:dyDescent="0.25">
      <c r="A541" s="1"/>
      <c r="B541" s="68"/>
      <c r="C541" s="69"/>
      <c r="D541" s="68"/>
      <c r="E541" s="68"/>
      <c r="F541" s="70"/>
      <c r="G541" s="157"/>
      <c r="H541" s="191"/>
      <c r="I541" s="69" t="s">
        <v>804</v>
      </c>
      <c r="J541" s="68" cm="1">
        <f t="array" aca="1" ref="J541" ca="1">INDIRECT($J$5&amp;ROW())</f>
        <v>10</v>
      </c>
      <c r="K541" s="68" t="s">
        <v>26</v>
      </c>
      <c r="L541" s="70" cm="1">
        <f t="array" aca="1" ref="L541" ca="1">INDIRECT($L$5&amp;ROW())</f>
        <v>3500000</v>
      </c>
      <c r="M541" s="70">
        <f ca="1">ROUNDDOWN(J541*L541,-3)</f>
        <v>35000000</v>
      </c>
      <c r="N541" s="70">
        <f ca="1">G541-M541</f>
        <v>-35000000</v>
      </c>
      <c r="O541" s="258" t="str">
        <f ca="1">IF(AND(ISBLANK(H541),N541&lt;&gt;0),"Rev","")</f>
        <v>Rev</v>
      </c>
      <c r="P541" s="249"/>
      <c r="Q541" s="249"/>
      <c r="R541" s="68">
        <v>10</v>
      </c>
      <c r="S541" s="70">
        <v>3500000</v>
      </c>
      <c r="T541" s="70">
        <f>ROUNDDOWN(R541*S541,-3)</f>
        <v>35000000</v>
      </c>
      <c r="U541" s="252">
        <v>10</v>
      </c>
      <c r="V541" s="252">
        <v>3500000</v>
      </c>
      <c r="W541" s="70">
        <f>ROUNDDOWN(U541*V541,-3)</f>
        <v>35000000</v>
      </c>
      <c r="X541" s="252"/>
      <c r="Y541" s="249"/>
    </row>
    <row r="542" spans="1:25" ht="13.2" hidden="1" x14ac:dyDescent="0.25">
      <c r="A542" s="1"/>
      <c r="B542" s="68"/>
      <c r="C542" s="69"/>
      <c r="D542" s="68"/>
      <c r="E542" s="68"/>
      <c r="F542" s="70"/>
      <c r="G542" s="157"/>
      <c r="H542" s="192" t="s">
        <v>583</v>
      </c>
      <c r="I542" s="72" t="s">
        <v>80</v>
      </c>
      <c r="J542" s="71"/>
      <c r="K542" s="71"/>
      <c r="L542" s="73"/>
      <c r="M542" s="73">
        <f ca="1">M543</f>
        <v>1800000</v>
      </c>
      <c r="N542" s="73">
        <f ca="1">N543</f>
        <v>-1800000</v>
      </c>
      <c r="O542" s="158"/>
      <c r="P542" s="249"/>
      <c r="Q542" s="249"/>
      <c r="R542" s="68"/>
      <c r="S542" s="70"/>
      <c r="T542" s="70"/>
      <c r="U542" s="252"/>
      <c r="V542" s="249"/>
      <c r="W542" s="249"/>
      <c r="X542" s="252"/>
      <c r="Y542" s="249"/>
    </row>
    <row r="543" spans="1:25" ht="13.2" hidden="1" x14ac:dyDescent="0.25">
      <c r="A543" s="1"/>
      <c r="B543" s="68"/>
      <c r="C543" s="69"/>
      <c r="D543" s="68"/>
      <c r="E543" s="68"/>
      <c r="F543" s="70"/>
      <c r="G543" s="157"/>
      <c r="H543" s="191"/>
      <c r="I543" s="69" t="s">
        <v>873</v>
      </c>
      <c r="J543" s="68" cm="1">
        <f t="array" aca="1" ref="J543" ca="1">INDIRECT($J$5&amp;ROW())</f>
        <v>12</v>
      </c>
      <c r="K543" s="68" t="s">
        <v>26</v>
      </c>
      <c r="L543" s="70" cm="1">
        <f t="array" aca="1" ref="L543" ca="1">INDIRECT($L$5&amp;ROW())</f>
        <v>150000</v>
      </c>
      <c r="M543" s="70">
        <f ca="1">ROUNDDOWN(J543*L543,-3)</f>
        <v>1800000</v>
      </c>
      <c r="N543" s="70">
        <f ca="1">G543-M543</f>
        <v>-1800000</v>
      </c>
      <c r="O543" s="258" t="str">
        <f ca="1">IF(AND(ISBLANK(H543),N543&lt;&gt;0),"Rev","")</f>
        <v>Rev</v>
      </c>
      <c r="P543" s="249"/>
      <c r="Q543" s="249"/>
      <c r="R543" s="68">
        <v>12</v>
      </c>
      <c r="S543" s="70">
        <v>150000</v>
      </c>
      <c r="T543" s="70">
        <f>ROUNDDOWN(R543*S543,-3)</f>
        <v>1800000</v>
      </c>
      <c r="U543" s="252">
        <v>12</v>
      </c>
      <c r="V543" s="252">
        <v>150000</v>
      </c>
      <c r="W543" s="70">
        <f>ROUNDDOWN(U543*V543,-3)</f>
        <v>1800000</v>
      </c>
      <c r="X543" s="252"/>
      <c r="Y543" s="249"/>
    </row>
    <row r="544" spans="1:25" ht="13.2" hidden="1" x14ac:dyDescent="0.25">
      <c r="A544" s="1" t="s">
        <v>432</v>
      </c>
      <c r="B544" s="138" t="s">
        <v>923</v>
      </c>
      <c r="C544" s="139" t="s">
        <v>433</v>
      </c>
      <c r="D544" s="138"/>
      <c r="E544" s="138"/>
      <c r="F544" s="140"/>
      <c r="G544" s="180">
        <f>G545</f>
        <v>8500000000</v>
      </c>
      <c r="H544" s="214" t="s">
        <v>923</v>
      </c>
      <c r="I544" s="139" t="s">
        <v>433</v>
      </c>
      <c r="J544" s="138"/>
      <c r="K544" s="138"/>
      <c r="L544" s="140"/>
      <c r="M544" s="140">
        <f t="shared" ref="M544:N545" ca="1" si="306">M545</f>
        <v>8500000000</v>
      </c>
      <c r="N544" s="140">
        <f t="shared" ca="1" si="306"/>
        <v>0</v>
      </c>
      <c r="O544" s="180"/>
      <c r="P544" s="249"/>
      <c r="Q544" s="249"/>
      <c r="R544" s="138"/>
      <c r="S544" s="140"/>
      <c r="T544" s="140"/>
      <c r="U544" s="252"/>
      <c r="V544" s="249"/>
      <c r="W544" s="249"/>
      <c r="X544" s="252"/>
      <c r="Y544" s="249"/>
    </row>
    <row r="545" spans="1:25" ht="13.2" hidden="1" customHeight="1" x14ac:dyDescent="0.25">
      <c r="A545" s="1" t="s">
        <v>434</v>
      </c>
      <c r="B545" s="129" t="s">
        <v>435</v>
      </c>
      <c r="C545" s="130" t="s">
        <v>924</v>
      </c>
      <c r="D545" s="129">
        <v>235</v>
      </c>
      <c r="E545" s="298" t="s">
        <v>925</v>
      </c>
      <c r="F545" s="299"/>
      <c r="G545" s="177">
        <f>G546</f>
        <v>8500000000</v>
      </c>
      <c r="H545" s="211" t="s">
        <v>435</v>
      </c>
      <c r="I545" s="130" t="s">
        <v>924</v>
      </c>
      <c r="J545" s="129">
        <v>235</v>
      </c>
      <c r="K545" s="239" t="s">
        <v>925</v>
      </c>
      <c r="L545" s="240"/>
      <c r="M545" s="131">
        <f t="shared" ca="1" si="306"/>
        <v>8500000000</v>
      </c>
      <c r="N545" s="131">
        <f t="shared" ca="1" si="306"/>
        <v>0</v>
      </c>
      <c r="O545" s="177"/>
      <c r="P545" s="249"/>
      <c r="Q545" s="249"/>
      <c r="R545" s="129">
        <v>235</v>
      </c>
      <c r="S545" s="255"/>
      <c r="T545" s="255"/>
      <c r="U545" s="252"/>
      <c r="V545" s="249"/>
      <c r="W545" s="249"/>
      <c r="X545" s="252"/>
      <c r="Y545" s="249"/>
    </row>
    <row r="546" spans="1:25" ht="13.2" hidden="1" x14ac:dyDescent="0.25">
      <c r="A546" s="1" t="s">
        <v>437</v>
      </c>
      <c r="B546" s="122" t="s">
        <v>438</v>
      </c>
      <c r="C546" s="123" t="s">
        <v>439</v>
      </c>
      <c r="D546" s="122">
        <v>235</v>
      </c>
      <c r="E546" s="122" t="s">
        <v>436</v>
      </c>
      <c r="F546" s="124"/>
      <c r="G546" s="175">
        <f>SUM(G547,G595)</f>
        <v>8500000000</v>
      </c>
      <c r="H546" s="209" t="s">
        <v>438</v>
      </c>
      <c r="I546" s="123" t="s">
        <v>439</v>
      </c>
      <c r="J546" s="122">
        <v>235</v>
      </c>
      <c r="K546" s="122" t="s">
        <v>436</v>
      </c>
      <c r="L546" s="124"/>
      <c r="M546" s="124">
        <f ca="1">SUM(M547,M595)</f>
        <v>8500000000</v>
      </c>
      <c r="N546" s="124">
        <f ca="1">SUM(N547,N595)</f>
        <v>0</v>
      </c>
      <c r="O546" s="175"/>
      <c r="P546" s="249"/>
      <c r="Q546" s="249"/>
      <c r="R546" s="122">
        <v>235</v>
      </c>
      <c r="S546" s="124"/>
      <c r="T546" s="124"/>
      <c r="U546" s="252"/>
      <c r="V546" s="249"/>
      <c r="W546" s="249"/>
      <c r="X546" s="252"/>
      <c r="Y546" s="249"/>
    </row>
    <row r="547" spans="1:25" ht="13.2" hidden="1" x14ac:dyDescent="0.25">
      <c r="A547" s="1" t="s">
        <v>440</v>
      </c>
      <c r="B547" s="80" t="s">
        <v>606</v>
      </c>
      <c r="C547" s="81" t="s">
        <v>441</v>
      </c>
      <c r="D547" s="80"/>
      <c r="E547" s="80" t="s">
        <v>554</v>
      </c>
      <c r="F547" s="82"/>
      <c r="G547" s="161">
        <f>SUM(G548,G566,G586)</f>
        <v>8408830000</v>
      </c>
      <c r="H547" s="195" t="s">
        <v>606</v>
      </c>
      <c r="I547" s="81" t="s">
        <v>441</v>
      </c>
      <c r="J547" s="80"/>
      <c r="K547" s="80" t="s">
        <v>554</v>
      </c>
      <c r="L547" s="82"/>
      <c r="M547" s="82">
        <f ca="1">SUM(M548,M566,M586)</f>
        <v>8408830000</v>
      </c>
      <c r="N547" s="82">
        <f ca="1">SUM(N548,N566,N586)</f>
        <v>0</v>
      </c>
      <c r="O547" s="161"/>
      <c r="P547" s="249"/>
      <c r="Q547" s="249"/>
      <c r="R547" s="80"/>
      <c r="S547" s="82"/>
      <c r="T547" s="82"/>
      <c r="U547" s="252"/>
      <c r="V547" s="249"/>
      <c r="W547" s="249"/>
      <c r="X547" s="252"/>
      <c r="Y547" s="249"/>
    </row>
    <row r="548" spans="1:25" ht="13.2" hidden="1" x14ac:dyDescent="0.25">
      <c r="A548" s="1" t="s">
        <v>442</v>
      </c>
      <c r="B548" s="83" t="s">
        <v>21</v>
      </c>
      <c r="C548" s="84" t="s">
        <v>443</v>
      </c>
      <c r="D548" s="83"/>
      <c r="E548" s="83"/>
      <c r="F548" s="85"/>
      <c r="G548" s="162">
        <f>SUM(G549,G556,G559,G561,G563)</f>
        <v>2523377000</v>
      </c>
      <c r="H548" s="196" t="s">
        <v>21</v>
      </c>
      <c r="I548" s="84" t="s">
        <v>443</v>
      </c>
      <c r="J548" s="83"/>
      <c r="K548" s="83"/>
      <c r="L548" s="85"/>
      <c r="M548" s="85">
        <f ca="1">SUM(M549,M556,M559,M561,M563)</f>
        <v>2523377000</v>
      </c>
      <c r="N548" s="85">
        <f ca="1">SUM(N549,N556,N559,N561,N563)</f>
        <v>0</v>
      </c>
      <c r="O548" s="162"/>
      <c r="P548" s="249" t="s">
        <v>507</v>
      </c>
      <c r="Q548" s="249" t="s">
        <v>508</v>
      </c>
      <c r="R548" s="83"/>
      <c r="S548" s="85"/>
      <c r="T548" s="85"/>
      <c r="U548" s="252"/>
      <c r="V548" s="249"/>
      <c r="W548" s="249"/>
      <c r="X548" s="252"/>
      <c r="Y548" s="249"/>
    </row>
    <row r="549" spans="1:25" ht="13.2" hidden="1" x14ac:dyDescent="0.25">
      <c r="A549" s="1" t="s">
        <v>444</v>
      </c>
      <c r="B549" s="65" t="s">
        <v>523</v>
      </c>
      <c r="C549" s="66" t="s">
        <v>24</v>
      </c>
      <c r="D549" s="65"/>
      <c r="E549" s="65"/>
      <c r="F549" s="67"/>
      <c r="G549" s="156">
        <f>SUM(G550:G555)</f>
        <v>129600000</v>
      </c>
      <c r="H549" s="190" t="s">
        <v>523</v>
      </c>
      <c r="I549" s="66" t="s">
        <v>24</v>
      </c>
      <c r="J549" s="65"/>
      <c r="K549" s="65"/>
      <c r="L549" s="67"/>
      <c r="M549" s="67">
        <f ca="1">SUM(M550:M555)</f>
        <v>129600000</v>
      </c>
      <c r="N549" s="67">
        <f ca="1">SUM(N550:N555)</f>
        <v>0</v>
      </c>
      <c r="O549" s="156"/>
      <c r="P549" s="249"/>
      <c r="Q549" s="249"/>
      <c r="R549" s="65"/>
      <c r="S549" s="67"/>
      <c r="T549" s="67"/>
      <c r="U549" s="252"/>
      <c r="V549" s="249"/>
      <c r="W549" s="249"/>
      <c r="X549" s="252"/>
      <c r="Y549" s="249"/>
    </row>
    <row r="550" spans="1:25" ht="13.2" hidden="1" x14ac:dyDescent="0.25">
      <c r="A550" s="1" t="s">
        <v>445</v>
      </c>
      <c r="B550" s="68"/>
      <c r="C550" s="69" t="s">
        <v>555</v>
      </c>
      <c r="D550" s="68">
        <v>400</v>
      </c>
      <c r="E550" s="68" t="s">
        <v>26</v>
      </c>
      <c r="F550" s="70">
        <v>70000</v>
      </c>
      <c r="G550" s="157">
        <f t="shared" ref="G550:G555" si="307">ROUNDDOWN(D550*F550,-3)</f>
        <v>28000000</v>
      </c>
      <c r="H550" s="191"/>
      <c r="I550" s="69" t="s">
        <v>555</v>
      </c>
      <c r="J550" s="68" cm="1">
        <f t="array" aca="1" ref="J550" ca="1">INDIRECT($J$5&amp;ROW())</f>
        <v>400</v>
      </c>
      <c r="K550" s="68" t="s">
        <v>26</v>
      </c>
      <c r="L550" s="70" cm="1">
        <f t="array" aca="1" ref="L550" ca="1">INDIRECT($L$5&amp;ROW())</f>
        <v>70000</v>
      </c>
      <c r="M550" s="70">
        <f t="shared" ref="M550:M555" ca="1" si="308">ROUNDDOWN(J550*L550,-3)</f>
        <v>28000000</v>
      </c>
      <c r="N550" s="70">
        <f t="shared" ref="N550:N555" ca="1" si="309">G550-M550</f>
        <v>0</v>
      </c>
      <c r="O550" s="245" t="str">
        <f t="shared" ref="O550:O555" ca="1" si="310">IF(AND(ISBLANK(H550),N550&lt;&gt;0),"Rev","")</f>
        <v/>
      </c>
      <c r="P550" s="249"/>
      <c r="Q550" s="249"/>
      <c r="R550" s="68">
        <v>400</v>
      </c>
      <c r="S550" s="70">
        <v>70000</v>
      </c>
      <c r="T550" s="70">
        <f t="shared" ref="T550:T555" si="311">ROUNDDOWN(R550*S550,-3)</f>
        <v>28000000</v>
      </c>
      <c r="U550" s="252">
        <v>200</v>
      </c>
      <c r="V550" s="252">
        <v>70000</v>
      </c>
      <c r="W550" s="70">
        <f t="shared" ref="W550:W555" si="312">ROUNDDOWN(U550*V550,-3)</f>
        <v>14000000</v>
      </c>
      <c r="X550" s="252"/>
      <c r="Y550" s="249"/>
    </row>
    <row r="551" spans="1:25" ht="13.2" hidden="1" x14ac:dyDescent="0.25">
      <c r="A551" s="1" t="s">
        <v>446</v>
      </c>
      <c r="B551" s="68"/>
      <c r="C551" s="69" t="s">
        <v>556</v>
      </c>
      <c r="D551" s="68">
        <v>8</v>
      </c>
      <c r="E551" s="68" t="s">
        <v>120</v>
      </c>
      <c r="F551" s="70">
        <v>1500000</v>
      </c>
      <c r="G551" s="157">
        <f t="shared" si="307"/>
        <v>12000000</v>
      </c>
      <c r="H551" s="191"/>
      <c r="I551" s="69" t="s">
        <v>556</v>
      </c>
      <c r="J551" s="68" cm="1">
        <f t="array" aca="1" ref="J551" ca="1">INDIRECT($J$5&amp;ROW())</f>
        <v>8</v>
      </c>
      <c r="K551" s="68" t="s">
        <v>120</v>
      </c>
      <c r="L551" s="70" cm="1">
        <f t="array" aca="1" ref="L551" ca="1">INDIRECT($L$5&amp;ROW())</f>
        <v>1500000</v>
      </c>
      <c r="M551" s="70">
        <f t="shared" ca="1" si="308"/>
        <v>12000000</v>
      </c>
      <c r="N551" s="70">
        <f t="shared" ca="1" si="309"/>
        <v>0</v>
      </c>
      <c r="O551" s="245" t="str">
        <f t="shared" ca="1" si="310"/>
        <v/>
      </c>
      <c r="P551" s="249"/>
      <c r="Q551" s="249"/>
      <c r="R551" s="68">
        <v>8</v>
      </c>
      <c r="S551" s="70">
        <v>1500000</v>
      </c>
      <c r="T551" s="70">
        <f t="shared" si="311"/>
        <v>12000000</v>
      </c>
      <c r="U551" s="252">
        <v>6</v>
      </c>
      <c r="V551" s="252">
        <v>1500000</v>
      </c>
      <c r="W551" s="70">
        <f t="shared" si="312"/>
        <v>9000000</v>
      </c>
      <c r="X551" s="252"/>
      <c r="Y551" s="249"/>
    </row>
    <row r="552" spans="1:25" ht="13.2" hidden="1" x14ac:dyDescent="0.25">
      <c r="A552" s="1" t="s">
        <v>447</v>
      </c>
      <c r="B552" s="68"/>
      <c r="C552" s="69" t="s">
        <v>557</v>
      </c>
      <c r="D552" s="68">
        <v>8</v>
      </c>
      <c r="E552" s="68" t="s">
        <v>120</v>
      </c>
      <c r="F552" s="70">
        <v>1500000</v>
      </c>
      <c r="G552" s="157">
        <f t="shared" si="307"/>
        <v>12000000</v>
      </c>
      <c r="H552" s="191"/>
      <c r="I552" s="69" t="s">
        <v>557</v>
      </c>
      <c r="J552" s="68" cm="1">
        <f t="array" aca="1" ref="J552" ca="1">INDIRECT($J$5&amp;ROW())</f>
        <v>8</v>
      </c>
      <c r="K552" s="68" t="s">
        <v>120</v>
      </c>
      <c r="L552" s="70" cm="1">
        <f t="array" aca="1" ref="L552" ca="1">INDIRECT($L$5&amp;ROW())</f>
        <v>1500000</v>
      </c>
      <c r="M552" s="70">
        <f t="shared" ca="1" si="308"/>
        <v>12000000</v>
      </c>
      <c r="N552" s="70">
        <f t="shared" ca="1" si="309"/>
        <v>0</v>
      </c>
      <c r="O552" s="245" t="str">
        <f t="shared" ca="1" si="310"/>
        <v/>
      </c>
      <c r="P552" s="249"/>
      <c r="Q552" s="249"/>
      <c r="R552" s="68">
        <v>8</v>
      </c>
      <c r="S552" s="70">
        <v>1500000</v>
      </c>
      <c r="T552" s="70">
        <f t="shared" si="311"/>
        <v>12000000</v>
      </c>
      <c r="U552" s="252">
        <v>6</v>
      </c>
      <c r="V552" s="252">
        <v>1500000</v>
      </c>
      <c r="W552" s="70">
        <f t="shared" si="312"/>
        <v>9000000</v>
      </c>
      <c r="X552" s="252"/>
      <c r="Y552" s="249"/>
    </row>
    <row r="553" spans="1:25" ht="13.2" hidden="1" x14ac:dyDescent="0.25">
      <c r="A553" s="1" t="s">
        <v>448</v>
      </c>
      <c r="B553" s="68"/>
      <c r="C553" s="69" t="s">
        <v>558</v>
      </c>
      <c r="D553" s="68">
        <v>8</v>
      </c>
      <c r="E553" s="68" t="s">
        <v>120</v>
      </c>
      <c r="F553" s="70">
        <v>1000000</v>
      </c>
      <c r="G553" s="157">
        <f t="shared" si="307"/>
        <v>8000000</v>
      </c>
      <c r="H553" s="191"/>
      <c r="I553" s="69" t="s">
        <v>558</v>
      </c>
      <c r="J553" s="68" cm="1">
        <f t="array" aca="1" ref="J553" ca="1">INDIRECT($J$5&amp;ROW())</f>
        <v>8</v>
      </c>
      <c r="K553" s="68" t="s">
        <v>120</v>
      </c>
      <c r="L553" s="70" cm="1">
        <f t="array" aca="1" ref="L553" ca="1">INDIRECT($L$5&amp;ROW())</f>
        <v>1000000</v>
      </c>
      <c r="M553" s="70">
        <f t="shared" ca="1" si="308"/>
        <v>8000000</v>
      </c>
      <c r="N553" s="70">
        <f t="shared" ca="1" si="309"/>
        <v>0</v>
      </c>
      <c r="O553" s="245" t="str">
        <f t="shared" ca="1" si="310"/>
        <v/>
      </c>
      <c r="P553" s="249"/>
      <c r="Q553" s="249"/>
      <c r="R553" s="68">
        <v>8</v>
      </c>
      <c r="S553" s="70">
        <v>1000000</v>
      </c>
      <c r="T553" s="70">
        <f t="shared" si="311"/>
        <v>8000000</v>
      </c>
      <c r="U553" s="252">
        <v>6</v>
      </c>
      <c r="V553" s="252">
        <v>1000000</v>
      </c>
      <c r="W553" s="70">
        <f t="shared" si="312"/>
        <v>6000000</v>
      </c>
      <c r="X553" s="252"/>
      <c r="Y553" s="249"/>
    </row>
    <row r="554" spans="1:25" ht="13.2" hidden="1" x14ac:dyDescent="0.25">
      <c r="A554" s="1" t="s">
        <v>449</v>
      </c>
      <c r="B554" s="68"/>
      <c r="C554" s="69" t="s">
        <v>926</v>
      </c>
      <c r="D554" s="68">
        <v>120</v>
      </c>
      <c r="E554" s="68" t="s">
        <v>55</v>
      </c>
      <c r="F554" s="70">
        <v>280000</v>
      </c>
      <c r="G554" s="157">
        <f t="shared" si="307"/>
        <v>33600000</v>
      </c>
      <c r="H554" s="191"/>
      <c r="I554" s="69" t="s">
        <v>926</v>
      </c>
      <c r="J554" s="68" cm="1">
        <f t="array" aca="1" ref="J554" ca="1">INDIRECT($J$5&amp;ROW())</f>
        <v>120</v>
      </c>
      <c r="K554" s="68" t="s">
        <v>55</v>
      </c>
      <c r="L554" s="70" cm="1">
        <f t="array" aca="1" ref="L554" ca="1">INDIRECT($L$5&amp;ROW())</f>
        <v>280000</v>
      </c>
      <c r="M554" s="70">
        <f t="shared" ca="1" si="308"/>
        <v>33600000</v>
      </c>
      <c r="N554" s="70">
        <f t="shared" ca="1" si="309"/>
        <v>0</v>
      </c>
      <c r="O554" s="245" t="str">
        <f t="shared" ca="1" si="310"/>
        <v/>
      </c>
      <c r="P554" s="249"/>
      <c r="Q554" s="249"/>
      <c r="R554" s="68">
        <v>120</v>
      </c>
      <c r="S554" s="70">
        <v>280000</v>
      </c>
      <c r="T554" s="70">
        <f t="shared" si="311"/>
        <v>33600000</v>
      </c>
      <c r="U554" s="252">
        <v>120</v>
      </c>
      <c r="V554" s="252">
        <v>280000</v>
      </c>
      <c r="W554" s="70">
        <f t="shared" si="312"/>
        <v>33600000</v>
      </c>
      <c r="X554" s="252"/>
      <c r="Y554" s="249"/>
    </row>
    <row r="555" spans="1:25" ht="13.2" hidden="1" x14ac:dyDescent="0.25">
      <c r="A555" s="1" t="s">
        <v>927</v>
      </c>
      <c r="B555" s="68"/>
      <c r="C555" s="69" t="s">
        <v>928</v>
      </c>
      <c r="D555" s="68">
        <v>90</v>
      </c>
      <c r="E555" s="68" t="s">
        <v>59</v>
      </c>
      <c r="F555" s="70">
        <v>400000</v>
      </c>
      <c r="G555" s="157">
        <f t="shared" si="307"/>
        <v>36000000</v>
      </c>
      <c r="H555" s="191"/>
      <c r="I555" s="69" t="s">
        <v>928</v>
      </c>
      <c r="J555" s="68" cm="1">
        <f t="array" aca="1" ref="J555" ca="1">INDIRECT($J$5&amp;ROW())</f>
        <v>90</v>
      </c>
      <c r="K555" s="68" t="s">
        <v>59</v>
      </c>
      <c r="L555" s="70" cm="1">
        <f t="array" aca="1" ref="L555" ca="1">INDIRECT($L$5&amp;ROW())</f>
        <v>400000</v>
      </c>
      <c r="M555" s="70">
        <f t="shared" ca="1" si="308"/>
        <v>36000000</v>
      </c>
      <c r="N555" s="70">
        <f t="shared" ca="1" si="309"/>
        <v>0</v>
      </c>
      <c r="O555" s="245" t="str">
        <f t="shared" ca="1" si="310"/>
        <v/>
      </c>
      <c r="P555" s="249"/>
      <c r="Q555" s="249"/>
      <c r="R555" s="68">
        <v>90</v>
      </c>
      <c r="S555" s="70">
        <v>400000</v>
      </c>
      <c r="T555" s="70">
        <f t="shared" si="311"/>
        <v>36000000</v>
      </c>
      <c r="U555" s="252">
        <v>90</v>
      </c>
      <c r="V555" s="252">
        <v>400000</v>
      </c>
      <c r="W555" s="70">
        <f t="shared" si="312"/>
        <v>36000000</v>
      </c>
      <c r="X555" s="252"/>
      <c r="Y555" s="249"/>
    </row>
    <row r="556" spans="1:25" ht="13.2" hidden="1" x14ac:dyDescent="0.25">
      <c r="A556" s="1" t="s">
        <v>450</v>
      </c>
      <c r="B556" s="71" t="s">
        <v>524</v>
      </c>
      <c r="C556" s="72" t="s">
        <v>73</v>
      </c>
      <c r="D556" s="71"/>
      <c r="E556" s="71"/>
      <c r="F556" s="73"/>
      <c r="G556" s="158">
        <f>SUM(G557:G558)</f>
        <v>2072227000</v>
      </c>
      <c r="H556" s="192" t="s">
        <v>524</v>
      </c>
      <c r="I556" s="72" t="s">
        <v>73</v>
      </c>
      <c r="J556" s="71"/>
      <c r="K556" s="71"/>
      <c r="L556" s="73"/>
      <c r="M556" s="73">
        <f ca="1">SUM(M557:M558)</f>
        <v>2072227000</v>
      </c>
      <c r="N556" s="73">
        <f ca="1">SUM(N557:N558)</f>
        <v>0</v>
      </c>
      <c r="O556" s="158"/>
      <c r="P556" s="249"/>
      <c r="Q556" s="249"/>
      <c r="R556" s="71"/>
      <c r="S556" s="73"/>
      <c r="T556" s="73"/>
      <c r="U556" s="252"/>
      <c r="V556" s="249"/>
      <c r="W556" s="249"/>
      <c r="X556" s="252"/>
      <c r="Y556" s="249"/>
    </row>
    <row r="557" spans="1:25" ht="13.2" hidden="1" x14ac:dyDescent="0.25">
      <c r="A557" s="1" t="s">
        <v>451</v>
      </c>
      <c r="B557" s="68"/>
      <c r="C557" s="69" t="s">
        <v>929</v>
      </c>
      <c r="D557" s="68">
        <v>89</v>
      </c>
      <c r="E557" s="68" t="s">
        <v>26</v>
      </c>
      <c r="F557" s="70">
        <v>23280641</v>
      </c>
      <c r="G557" s="157">
        <f t="shared" ref="G557:G558" si="313">ROUNDDOWN(D557*F557,-3)</f>
        <v>2071977000</v>
      </c>
      <c r="H557" s="191"/>
      <c r="I557" s="69" t="s">
        <v>929</v>
      </c>
      <c r="J557" s="68" cm="1">
        <f t="array" aca="1" ref="J557" ca="1">INDIRECT($J$5&amp;ROW())</f>
        <v>89</v>
      </c>
      <c r="K557" s="68" t="s">
        <v>26</v>
      </c>
      <c r="L557" s="70" cm="1">
        <f t="array" aca="1" ref="L557" ca="1">INDIRECT($L$5&amp;ROW())</f>
        <v>23280641</v>
      </c>
      <c r="M557" s="70">
        <f t="shared" ref="M557:M558" ca="1" si="314">ROUNDDOWN(J557*L557,-3)</f>
        <v>2071977000</v>
      </c>
      <c r="N557" s="70">
        <f t="shared" ref="N557:N558" ca="1" si="315">G557-M557</f>
        <v>0</v>
      </c>
      <c r="O557" s="245" t="str">
        <f t="shared" ref="O557:O558" ca="1" si="316">IF(AND(ISBLANK(H557),N557&lt;&gt;0),"Rev","")</f>
        <v/>
      </c>
      <c r="P557" s="249"/>
      <c r="Q557" s="249"/>
      <c r="R557" s="68">
        <v>89</v>
      </c>
      <c r="S557" s="70">
        <v>23280641</v>
      </c>
      <c r="T557" s="70">
        <f t="shared" ref="T557:T558" si="317">ROUNDDOWN(R557*S557,-3)</f>
        <v>2071977000</v>
      </c>
      <c r="U557" s="252">
        <v>89</v>
      </c>
      <c r="V557" s="252">
        <v>23280641</v>
      </c>
      <c r="W557" s="70">
        <f t="shared" ref="W557:W558" si="318">ROUNDDOWN(U557*V557,-3)</f>
        <v>2071977000</v>
      </c>
      <c r="X557" s="252"/>
      <c r="Y557" s="249"/>
    </row>
    <row r="558" spans="1:25" ht="13.2" hidden="1" x14ac:dyDescent="0.25">
      <c r="A558" s="1" t="s">
        <v>452</v>
      </c>
      <c r="B558" s="68"/>
      <c r="C558" s="69" t="s">
        <v>930</v>
      </c>
      <c r="D558" s="68">
        <v>1</v>
      </c>
      <c r="E558" s="68" t="s">
        <v>120</v>
      </c>
      <c r="F558" s="70">
        <v>250000</v>
      </c>
      <c r="G558" s="157">
        <f t="shared" si="313"/>
        <v>250000</v>
      </c>
      <c r="H558" s="191"/>
      <c r="I558" s="69" t="s">
        <v>930</v>
      </c>
      <c r="J558" s="68" cm="1">
        <f t="array" aca="1" ref="J558" ca="1">INDIRECT($J$5&amp;ROW())</f>
        <v>1</v>
      </c>
      <c r="K558" s="68" t="s">
        <v>120</v>
      </c>
      <c r="L558" s="70" cm="1">
        <f t="array" aca="1" ref="L558" ca="1">INDIRECT($L$5&amp;ROW())</f>
        <v>250000</v>
      </c>
      <c r="M558" s="70">
        <f t="shared" ca="1" si="314"/>
        <v>250000</v>
      </c>
      <c r="N558" s="70">
        <f t="shared" ca="1" si="315"/>
        <v>0</v>
      </c>
      <c r="O558" s="245" t="str">
        <f t="shared" ca="1" si="316"/>
        <v/>
      </c>
      <c r="P558" s="249"/>
      <c r="Q558" s="249"/>
      <c r="R558" s="68">
        <v>1</v>
      </c>
      <c r="S558" s="70">
        <v>250000</v>
      </c>
      <c r="T558" s="70">
        <f t="shared" si="317"/>
        <v>250000</v>
      </c>
      <c r="U558" s="252">
        <v>1</v>
      </c>
      <c r="V558" s="252">
        <v>250000</v>
      </c>
      <c r="W558" s="70">
        <f t="shared" si="318"/>
        <v>250000</v>
      </c>
      <c r="X558" s="252"/>
      <c r="Y558" s="249"/>
    </row>
    <row r="559" spans="1:25" ht="13.2" hidden="1" x14ac:dyDescent="0.25">
      <c r="A559" s="1" t="s">
        <v>453</v>
      </c>
      <c r="B559" s="71" t="s">
        <v>528</v>
      </c>
      <c r="C559" s="72" t="s">
        <v>31</v>
      </c>
      <c r="D559" s="71"/>
      <c r="E559" s="71"/>
      <c r="F559" s="73"/>
      <c r="G559" s="158">
        <f>G560</f>
        <v>10000000</v>
      </c>
      <c r="H559" s="192" t="s">
        <v>528</v>
      </c>
      <c r="I559" s="72" t="s">
        <v>31</v>
      </c>
      <c r="J559" s="71"/>
      <c r="K559" s="71"/>
      <c r="L559" s="73"/>
      <c r="M559" s="73">
        <f ca="1">M560</f>
        <v>10000000</v>
      </c>
      <c r="N559" s="73">
        <f ca="1">N560</f>
        <v>0</v>
      </c>
      <c r="O559" s="158"/>
      <c r="P559" s="249"/>
      <c r="Q559" s="249"/>
      <c r="R559" s="71"/>
      <c r="S559" s="73"/>
      <c r="T559" s="73"/>
      <c r="U559" s="252"/>
      <c r="V559" s="249"/>
      <c r="W559" s="249"/>
      <c r="X559" s="252"/>
      <c r="Y559" s="249"/>
    </row>
    <row r="560" spans="1:25" ht="13.2" hidden="1" x14ac:dyDescent="0.25">
      <c r="A560" s="1" t="s">
        <v>454</v>
      </c>
      <c r="B560" s="68"/>
      <c r="C560" s="69" t="s">
        <v>559</v>
      </c>
      <c r="D560" s="68">
        <v>10</v>
      </c>
      <c r="E560" s="68" t="s">
        <v>33</v>
      </c>
      <c r="F560" s="70">
        <v>1000000</v>
      </c>
      <c r="G560" s="157">
        <f>ROUNDDOWN(D560*F560,-3)</f>
        <v>10000000</v>
      </c>
      <c r="H560" s="191"/>
      <c r="I560" s="69" t="s">
        <v>559</v>
      </c>
      <c r="J560" s="68" cm="1">
        <f t="array" aca="1" ref="J560" ca="1">INDIRECT($J$5&amp;ROW())</f>
        <v>10</v>
      </c>
      <c r="K560" s="68" t="s">
        <v>33</v>
      </c>
      <c r="L560" s="70" cm="1">
        <f t="array" aca="1" ref="L560" ca="1">INDIRECT($L$5&amp;ROW())</f>
        <v>1000000</v>
      </c>
      <c r="M560" s="70">
        <f ca="1">ROUNDDOWN(J560*L560,-3)</f>
        <v>10000000</v>
      </c>
      <c r="N560" s="70">
        <f ca="1">G560-M560</f>
        <v>0</v>
      </c>
      <c r="O560" s="245" t="str">
        <f ca="1">IF(AND(ISBLANK(H560),N560&lt;&gt;0),"Rev","")</f>
        <v/>
      </c>
      <c r="P560" s="249"/>
      <c r="Q560" s="249"/>
      <c r="R560" s="68">
        <v>10</v>
      </c>
      <c r="S560" s="70">
        <v>1000000</v>
      </c>
      <c r="T560" s="70">
        <f>ROUNDDOWN(R560*S560,-3)</f>
        <v>10000000</v>
      </c>
      <c r="U560" s="252">
        <v>10</v>
      </c>
      <c r="V560" s="252">
        <v>1000000</v>
      </c>
      <c r="W560" s="70">
        <f>ROUNDDOWN(U560*V560,-3)</f>
        <v>10000000</v>
      </c>
      <c r="X560" s="252"/>
      <c r="Y560" s="249"/>
    </row>
    <row r="561" spans="1:25" ht="13.2" hidden="1" x14ac:dyDescent="0.25">
      <c r="A561" s="1" t="s">
        <v>455</v>
      </c>
      <c r="B561" s="71" t="s">
        <v>931</v>
      </c>
      <c r="C561" s="72" t="s">
        <v>185</v>
      </c>
      <c r="D561" s="71"/>
      <c r="E561" s="71"/>
      <c r="F561" s="73"/>
      <c r="G561" s="158">
        <f>G562</f>
        <v>76950000</v>
      </c>
      <c r="H561" s="192" t="s">
        <v>931</v>
      </c>
      <c r="I561" s="72" t="s">
        <v>185</v>
      </c>
      <c r="J561" s="71"/>
      <c r="K561" s="71"/>
      <c r="L561" s="73"/>
      <c r="M561" s="73">
        <f ca="1">M562</f>
        <v>76950000</v>
      </c>
      <c r="N561" s="73">
        <f ca="1">N562</f>
        <v>0</v>
      </c>
      <c r="O561" s="158"/>
      <c r="P561" s="249"/>
      <c r="Q561" s="249"/>
      <c r="R561" s="71"/>
      <c r="S561" s="73"/>
      <c r="T561" s="73"/>
      <c r="U561" s="252"/>
      <c r="V561" s="249"/>
      <c r="W561" s="249"/>
      <c r="X561" s="252"/>
      <c r="Y561" s="249"/>
    </row>
    <row r="562" spans="1:25" ht="13.2" hidden="1" x14ac:dyDescent="0.25">
      <c r="A562" s="26" t="s">
        <v>456</v>
      </c>
      <c r="B562" s="68"/>
      <c r="C562" s="69" t="s">
        <v>932</v>
      </c>
      <c r="D562" s="68">
        <v>90</v>
      </c>
      <c r="E562" s="68" t="s">
        <v>26</v>
      </c>
      <c r="F562" s="70">
        <v>855000</v>
      </c>
      <c r="G562" s="157">
        <f>ROUNDDOWN(D562*F562,-3)</f>
        <v>76950000</v>
      </c>
      <c r="H562" s="191"/>
      <c r="I562" s="69" t="s">
        <v>932</v>
      </c>
      <c r="J562" s="68" cm="1">
        <f t="array" aca="1" ref="J562" ca="1">INDIRECT($J$5&amp;ROW())</f>
        <v>90</v>
      </c>
      <c r="K562" s="68" t="s">
        <v>26</v>
      </c>
      <c r="L562" s="70" cm="1">
        <f t="array" aca="1" ref="L562" ca="1">INDIRECT($L$5&amp;ROW())</f>
        <v>855000</v>
      </c>
      <c r="M562" s="70">
        <f ca="1">ROUNDDOWN(J562*L562,-3)</f>
        <v>76950000</v>
      </c>
      <c r="N562" s="70">
        <f ca="1">G562-M562</f>
        <v>0</v>
      </c>
      <c r="O562" s="245" t="str">
        <f ca="1">IF(AND(ISBLANK(H562),N562&lt;&gt;0),"Rev","")</f>
        <v/>
      </c>
      <c r="P562" s="249"/>
      <c r="Q562" s="249"/>
      <c r="R562" s="68">
        <v>90</v>
      </c>
      <c r="S562" s="70">
        <v>855000</v>
      </c>
      <c r="T562" s="70">
        <f>ROUNDDOWN(R562*S562,-3)</f>
        <v>76950000</v>
      </c>
      <c r="U562" s="252">
        <v>90</v>
      </c>
      <c r="V562" s="252">
        <v>855000</v>
      </c>
      <c r="W562" s="70">
        <f>ROUNDDOWN(U562*V562,-3)</f>
        <v>76950000</v>
      </c>
      <c r="X562" s="252"/>
      <c r="Y562" s="249"/>
    </row>
    <row r="563" spans="1:25" ht="13.2" hidden="1" x14ac:dyDescent="0.25">
      <c r="A563" s="1" t="s">
        <v>457</v>
      </c>
      <c r="B563" s="77" t="s">
        <v>525</v>
      </c>
      <c r="C563" s="78" t="s">
        <v>35</v>
      </c>
      <c r="D563" s="77"/>
      <c r="E563" s="77"/>
      <c r="F563" s="79"/>
      <c r="G563" s="160">
        <f>SUM(G564:G565)</f>
        <v>234600000</v>
      </c>
      <c r="H563" s="194" t="s">
        <v>525</v>
      </c>
      <c r="I563" s="78" t="s">
        <v>35</v>
      </c>
      <c r="J563" s="77"/>
      <c r="K563" s="77"/>
      <c r="L563" s="79"/>
      <c r="M563" s="79">
        <f ca="1">SUM(M564:M565)</f>
        <v>234600000</v>
      </c>
      <c r="N563" s="79">
        <f ca="1">SUM(N564:N565)</f>
        <v>0</v>
      </c>
      <c r="O563" s="160"/>
      <c r="P563" s="249"/>
      <c r="Q563" s="249"/>
      <c r="R563" s="77"/>
      <c r="S563" s="79"/>
      <c r="T563" s="79"/>
      <c r="U563" s="252"/>
      <c r="V563" s="249"/>
      <c r="W563" s="249"/>
      <c r="X563" s="252"/>
      <c r="Y563" s="249"/>
    </row>
    <row r="564" spans="1:25" ht="26.4" hidden="1" x14ac:dyDescent="0.25">
      <c r="A564" s="1" t="s">
        <v>458</v>
      </c>
      <c r="B564" s="68"/>
      <c r="C564" s="69" t="s">
        <v>933</v>
      </c>
      <c r="D564" s="68">
        <v>20</v>
      </c>
      <c r="E564" s="68" t="s">
        <v>26</v>
      </c>
      <c r="F564" s="70">
        <v>5500000</v>
      </c>
      <c r="G564" s="157">
        <f t="shared" ref="G564:G565" si="319">ROUNDDOWN(D564*F564,-3)</f>
        <v>110000000</v>
      </c>
      <c r="H564" s="191"/>
      <c r="I564" s="69" t="s">
        <v>933</v>
      </c>
      <c r="J564" s="68" cm="1">
        <f t="array" aca="1" ref="J564" ca="1">INDIRECT($J$5&amp;ROW())</f>
        <v>20</v>
      </c>
      <c r="K564" s="68" t="s">
        <v>26</v>
      </c>
      <c r="L564" s="70" cm="1">
        <f t="array" aca="1" ref="L564" ca="1">INDIRECT($L$5&amp;ROW())</f>
        <v>5500000</v>
      </c>
      <c r="M564" s="70">
        <f t="shared" ref="M564:M565" ca="1" si="320">ROUNDDOWN(J564*L564,-3)</f>
        <v>110000000</v>
      </c>
      <c r="N564" s="70">
        <f t="shared" ref="N564:N565" ca="1" si="321">G564-M564</f>
        <v>0</v>
      </c>
      <c r="O564" s="245" t="str">
        <f t="shared" ref="O564:O565" ca="1" si="322">IF(AND(ISBLANK(H564),N564&lt;&gt;0),"Rev","")</f>
        <v/>
      </c>
      <c r="P564" s="249"/>
      <c r="Q564" s="249"/>
      <c r="R564" s="68">
        <v>20</v>
      </c>
      <c r="S564" s="70">
        <v>5500000</v>
      </c>
      <c r="T564" s="70">
        <f t="shared" ref="T564:T565" si="323">ROUNDDOWN(R564*S564,-3)</f>
        <v>110000000</v>
      </c>
      <c r="U564" s="252">
        <v>20</v>
      </c>
      <c r="V564" s="252">
        <v>5500000</v>
      </c>
      <c r="W564" s="70">
        <f t="shared" ref="W564:W565" si="324">ROUNDDOWN(U564*V564,-3)</f>
        <v>110000000</v>
      </c>
      <c r="X564" s="252"/>
      <c r="Y564" s="249"/>
    </row>
    <row r="565" spans="1:25" ht="13.2" hidden="1" x14ac:dyDescent="0.25">
      <c r="A565" s="1" t="s">
        <v>459</v>
      </c>
      <c r="B565" s="68"/>
      <c r="C565" s="69" t="s">
        <v>934</v>
      </c>
      <c r="D565" s="68">
        <v>89</v>
      </c>
      <c r="E565" s="68" t="s">
        <v>26</v>
      </c>
      <c r="F565" s="70">
        <v>1400000</v>
      </c>
      <c r="G565" s="157">
        <f t="shared" si="319"/>
        <v>124600000</v>
      </c>
      <c r="H565" s="191"/>
      <c r="I565" s="69" t="s">
        <v>934</v>
      </c>
      <c r="J565" s="68" cm="1">
        <f t="array" aca="1" ref="J565" ca="1">INDIRECT($J$5&amp;ROW())</f>
        <v>89</v>
      </c>
      <c r="K565" s="68" t="s">
        <v>26</v>
      </c>
      <c r="L565" s="70" cm="1">
        <f t="array" aca="1" ref="L565" ca="1">INDIRECT($L$5&amp;ROW())</f>
        <v>1400000</v>
      </c>
      <c r="M565" s="70">
        <f t="shared" ca="1" si="320"/>
        <v>124600000</v>
      </c>
      <c r="N565" s="70">
        <f t="shared" ca="1" si="321"/>
        <v>0</v>
      </c>
      <c r="O565" s="245" t="str">
        <f t="shared" ca="1" si="322"/>
        <v/>
      </c>
      <c r="P565" s="249"/>
      <c r="Q565" s="249"/>
      <c r="R565" s="68">
        <v>89</v>
      </c>
      <c r="S565" s="70">
        <v>1400000</v>
      </c>
      <c r="T565" s="70">
        <f t="shared" si="323"/>
        <v>124600000</v>
      </c>
      <c r="U565" s="252">
        <v>89</v>
      </c>
      <c r="V565" s="252">
        <v>1400000</v>
      </c>
      <c r="W565" s="70">
        <f t="shared" si="324"/>
        <v>124600000</v>
      </c>
      <c r="X565" s="252"/>
      <c r="Y565" s="249"/>
    </row>
    <row r="566" spans="1:25" ht="13.2" hidden="1" x14ac:dyDescent="0.25">
      <c r="A566" s="1" t="s">
        <v>460</v>
      </c>
      <c r="B566" s="83" t="s">
        <v>38</v>
      </c>
      <c r="C566" s="84" t="s">
        <v>461</v>
      </c>
      <c r="D566" s="83"/>
      <c r="E566" s="83"/>
      <c r="F566" s="85"/>
      <c r="G566" s="162">
        <f>SUM(G567,G574,G577,G579,G582)</f>
        <v>5699412000</v>
      </c>
      <c r="H566" s="196" t="s">
        <v>38</v>
      </c>
      <c r="I566" s="84" t="s">
        <v>461</v>
      </c>
      <c r="J566" s="83"/>
      <c r="K566" s="83"/>
      <c r="L566" s="85"/>
      <c r="M566" s="85">
        <f ca="1">SUM(M567,M574,M577,M579,M582)</f>
        <v>5699412000</v>
      </c>
      <c r="N566" s="85">
        <f ca="1">SUM(N567,N574,N577,N579,N582)</f>
        <v>0</v>
      </c>
      <c r="O566" s="162"/>
      <c r="P566" s="249" t="s">
        <v>507</v>
      </c>
      <c r="Q566" s="249" t="s">
        <v>508</v>
      </c>
      <c r="R566" s="83"/>
      <c r="S566" s="85"/>
      <c r="T566" s="85"/>
      <c r="U566" s="252"/>
      <c r="V566" s="249"/>
      <c r="W566" s="249"/>
      <c r="X566" s="252"/>
      <c r="Y566" s="249"/>
    </row>
    <row r="567" spans="1:25" ht="13.2" hidden="1" x14ac:dyDescent="0.25">
      <c r="A567" s="1" t="s">
        <v>462</v>
      </c>
      <c r="B567" s="65" t="s">
        <v>523</v>
      </c>
      <c r="C567" s="66" t="s">
        <v>24</v>
      </c>
      <c r="D567" s="65"/>
      <c r="E567" s="65"/>
      <c r="F567" s="67"/>
      <c r="G567" s="156">
        <f>SUM(G568:G573)</f>
        <v>64620000</v>
      </c>
      <c r="H567" s="190" t="s">
        <v>523</v>
      </c>
      <c r="I567" s="66" t="s">
        <v>24</v>
      </c>
      <c r="J567" s="65"/>
      <c r="K567" s="65"/>
      <c r="L567" s="67"/>
      <c r="M567" s="67">
        <f ca="1">SUM(M568:M573)</f>
        <v>64620000</v>
      </c>
      <c r="N567" s="67">
        <f ca="1">SUM(N568:N573)</f>
        <v>0</v>
      </c>
      <c r="O567" s="156"/>
      <c r="P567" s="249"/>
      <c r="Q567" s="249"/>
      <c r="R567" s="65"/>
      <c r="S567" s="67"/>
      <c r="T567" s="67"/>
      <c r="U567" s="252"/>
      <c r="V567" s="249"/>
      <c r="W567" s="249"/>
      <c r="X567" s="252"/>
      <c r="Y567" s="249"/>
    </row>
    <row r="568" spans="1:25" ht="13.2" hidden="1" x14ac:dyDescent="0.25">
      <c r="A568" s="1" t="s">
        <v>463</v>
      </c>
      <c r="B568" s="68"/>
      <c r="C568" s="69" t="s">
        <v>555</v>
      </c>
      <c r="D568" s="68">
        <v>100</v>
      </c>
      <c r="E568" s="68" t="s">
        <v>26</v>
      </c>
      <c r="F568" s="70">
        <v>70000</v>
      </c>
      <c r="G568" s="157">
        <f t="shared" ref="G568:G573" si="325">ROUNDDOWN(D568*F568,-3)</f>
        <v>7000000</v>
      </c>
      <c r="H568" s="191"/>
      <c r="I568" s="69" t="s">
        <v>555</v>
      </c>
      <c r="J568" s="68" cm="1">
        <f t="array" aca="1" ref="J568" ca="1">INDIRECT($J$5&amp;ROW())</f>
        <v>100</v>
      </c>
      <c r="K568" s="68" t="s">
        <v>26</v>
      </c>
      <c r="L568" s="70" cm="1">
        <f t="array" aca="1" ref="L568" ca="1">INDIRECT($L$5&amp;ROW())</f>
        <v>70000</v>
      </c>
      <c r="M568" s="70">
        <f t="shared" ref="M568:M573" ca="1" si="326">ROUNDDOWN(J568*L568,-3)</f>
        <v>7000000</v>
      </c>
      <c r="N568" s="70">
        <f t="shared" ref="N568:N573" ca="1" si="327">G568-M568</f>
        <v>0</v>
      </c>
      <c r="O568" s="245" t="str">
        <f t="shared" ref="O568:O573" ca="1" si="328">IF(AND(ISBLANK(H568),N568&lt;&gt;0),"Rev","")</f>
        <v/>
      </c>
      <c r="P568" s="249"/>
      <c r="Q568" s="249"/>
      <c r="R568" s="68">
        <v>100</v>
      </c>
      <c r="S568" s="70">
        <v>70000</v>
      </c>
      <c r="T568" s="70">
        <f t="shared" ref="T568:T573" si="329">ROUNDDOWN(R568*S568,-3)</f>
        <v>7000000</v>
      </c>
      <c r="U568" s="252">
        <v>100</v>
      </c>
      <c r="V568" s="252">
        <v>70000</v>
      </c>
      <c r="W568" s="70">
        <f t="shared" ref="W568:W573" si="330">ROUNDDOWN(U568*V568,-3)</f>
        <v>7000000</v>
      </c>
      <c r="X568" s="252"/>
      <c r="Y568" s="249"/>
    </row>
    <row r="569" spans="1:25" ht="13.2" hidden="1" x14ac:dyDescent="0.25">
      <c r="A569" s="1" t="s">
        <v>464</v>
      </c>
      <c r="B569" s="68"/>
      <c r="C569" s="69" t="s">
        <v>556</v>
      </c>
      <c r="D569" s="68">
        <v>8</v>
      </c>
      <c r="E569" s="68" t="s">
        <v>120</v>
      </c>
      <c r="F569" s="70">
        <v>1500000</v>
      </c>
      <c r="G569" s="157">
        <f t="shared" si="325"/>
        <v>12000000</v>
      </c>
      <c r="H569" s="191"/>
      <c r="I569" s="69" t="s">
        <v>556</v>
      </c>
      <c r="J569" s="68" cm="1">
        <f t="array" aca="1" ref="J569" ca="1">INDIRECT($J$5&amp;ROW())</f>
        <v>8</v>
      </c>
      <c r="K569" s="68" t="s">
        <v>120</v>
      </c>
      <c r="L569" s="70" cm="1">
        <f t="array" aca="1" ref="L569" ca="1">INDIRECT($L$5&amp;ROW())</f>
        <v>1500000</v>
      </c>
      <c r="M569" s="70">
        <f t="shared" ca="1" si="326"/>
        <v>12000000</v>
      </c>
      <c r="N569" s="70">
        <f t="shared" ca="1" si="327"/>
        <v>0</v>
      </c>
      <c r="O569" s="245" t="str">
        <f t="shared" ca="1" si="328"/>
        <v/>
      </c>
      <c r="P569" s="249"/>
      <c r="Q569" s="249"/>
      <c r="R569" s="68">
        <v>8</v>
      </c>
      <c r="S569" s="70">
        <v>1500000</v>
      </c>
      <c r="T569" s="70">
        <f t="shared" si="329"/>
        <v>12000000</v>
      </c>
      <c r="U569" s="252">
        <v>6</v>
      </c>
      <c r="V569" s="252">
        <v>1500000</v>
      </c>
      <c r="W569" s="70">
        <f t="shared" si="330"/>
        <v>9000000</v>
      </c>
      <c r="X569" s="252"/>
      <c r="Y569" s="249"/>
    </row>
    <row r="570" spans="1:25" ht="13.2" hidden="1" x14ac:dyDescent="0.25">
      <c r="A570" s="1" t="s">
        <v>465</v>
      </c>
      <c r="B570" s="68"/>
      <c r="C570" s="69" t="s">
        <v>557</v>
      </c>
      <c r="D570" s="68">
        <v>8</v>
      </c>
      <c r="E570" s="68" t="s">
        <v>120</v>
      </c>
      <c r="F570" s="70">
        <v>1500000</v>
      </c>
      <c r="G570" s="157">
        <f t="shared" si="325"/>
        <v>12000000</v>
      </c>
      <c r="H570" s="191"/>
      <c r="I570" s="69" t="s">
        <v>557</v>
      </c>
      <c r="J570" s="68" cm="1">
        <f t="array" aca="1" ref="J570" ca="1">INDIRECT($J$5&amp;ROW())</f>
        <v>8</v>
      </c>
      <c r="K570" s="68" t="s">
        <v>120</v>
      </c>
      <c r="L570" s="70" cm="1">
        <f t="array" aca="1" ref="L570" ca="1">INDIRECT($L$5&amp;ROW())</f>
        <v>1500000</v>
      </c>
      <c r="M570" s="70">
        <f t="shared" ca="1" si="326"/>
        <v>12000000</v>
      </c>
      <c r="N570" s="70">
        <f t="shared" ca="1" si="327"/>
        <v>0</v>
      </c>
      <c r="O570" s="245" t="str">
        <f t="shared" ca="1" si="328"/>
        <v/>
      </c>
      <c r="P570" s="249"/>
      <c r="Q570" s="249"/>
      <c r="R570" s="68">
        <v>8</v>
      </c>
      <c r="S570" s="70">
        <v>1500000</v>
      </c>
      <c r="T570" s="70">
        <f t="shared" si="329"/>
        <v>12000000</v>
      </c>
      <c r="U570" s="252">
        <v>6</v>
      </c>
      <c r="V570" s="252">
        <v>1500000</v>
      </c>
      <c r="W570" s="70">
        <f t="shared" si="330"/>
        <v>9000000</v>
      </c>
      <c r="X570" s="252"/>
      <c r="Y570" s="249"/>
    </row>
    <row r="571" spans="1:25" ht="15" hidden="1" x14ac:dyDescent="0.25">
      <c r="A571" s="1" t="s">
        <v>466</v>
      </c>
      <c r="B571" s="68"/>
      <c r="C571" s="69" t="s">
        <v>558</v>
      </c>
      <c r="D571" s="68">
        <v>8</v>
      </c>
      <c r="E571" s="141" t="s">
        <v>120</v>
      </c>
      <c r="F571" s="70">
        <v>1000000</v>
      </c>
      <c r="G571" s="157">
        <f t="shared" si="325"/>
        <v>8000000</v>
      </c>
      <c r="H571" s="191"/>
      <c r="I571" s="69" t="s">
        <v>558</v>
      </c>
      <c r="J571" s="68" cm="1">
        <f t="array" aca="1" ref="J571" ca="1">INDIRECT($J$5&amp;ROW())</f>
        <v>8</v>
      </c>
      <c r="K571" s="141" t="s">
        <v>120</v>
      </c>
      <c r="L571" s="70" cm="1">
        <f t="array" aca="1" ref="L571" ca="1">INDIRECT($L$5&amp;ROW())</f>
        <v>1000000</v>
      </c>
      <c r="M571" s="70">
        <f t="shared" ca="1" si="326"/>
        <v>8000000</v>
      </c>
      <c r="N571" s="70">
        <f t="shared" ca="1" si="327"/>
        <v>0</v>
      </c>
      <c r="O571" s="245" t="str">
        <f t="shared" ca="1" si="328"/>
        <v/>
      </c>
      <c r="P571" s="249"/>
      <c r="Q571" s="249"/>
      <c r="R571" s="68">
        <v>8</v>
      </c>
      <c r="S571" s="70">
        <v>1000000</v>
      </c>
      <c r="T571" s="70">
        <f t="shared" si="329"/>
        <v>8000000</v>
      </c>
      <c r="U571" s="252">
        <v>6</v>
      </c>
      <c r="V571" s="252">
        <v>1000000</v>
      </c>
      <c r="W571" s="70">
        <f t="shared" si="330"/>
        <v>6000000</v>
      </c>
      <c r="X571" s="252"/>
      <c r="Y571" s="249"/>
    </row>
    <row r="572" spans="1:25" ht="15" hidden="1" x14ac:dyDescent="0.25">
      <c r="A572" s="1" t="s">
        <v>467</v>
      </c>
      <c r="B572" s="68"/>
      <c r="C572" s="69" t="s">
        <v>830</v>
      </c>
      <c r="D572" s="68">
        <v>30</v>
      </c>
      <c r="E572" s="141" t="s">
        <v>59</v>
      </c>
      <c r="F572" s="70">
        <v>350000</v>
      </c>
      <c r="G572" s="157">
        <f t="shared" si="325"/>
        <v>10500000</v>
      </c>
      <c r="H572" s="191"/>
      <c r="I572" s="69" t="s">
        <v>830</v>
      </c>
      <c r="J572" s="68" cm="1">
        <f t="array" aca="1" ref="J572" ca="1">INDIRECT($J$5&amp;ROW())</f>
        <v>30</v>
      </c>
      <c r="K572" s="141" t="s">
        <v>59</v>
      </c>
      <c r="L572" s="70" cm="1">
        <f t="array" aca="1" ref="L572" ca="1">INDIRECT($L$5&amp;ROW())</f>
        <v>350000</v>
      </c>
      <c r="M572" s="70">
        <f t="shared" ca="1" si="326"/>
        <v>10500000</v>
      </c>
      <c r="N572" s="70">
        <f t="shared" ca="1" si="327"/>
        <v>0</v>
      </c>
      <c r="O572" s="245" t="str">
        <f t="shared" ca="1" si="328"/>
        <v/>
      </c>
      <c r="P572" s="249"/>
      <c r="Q572" s="249"/>
      <c r="R572" s="68">
        <v>30</v>
      </c>
      <c r="S572" s="70">
        <v>350000</v>
      </c>
      <c r="T572" s="70">
        <f t="shared" si="329"/>
        <v>10500000</v>
      </c>
      <c r="U572" s="252">
        <v>15</v>
      </c>
      <c r="V572" s="252">
        <v>250000</v>
      </c>
      <c r="W572" s="70">
        <f t="shared" si="330"/>
        <v>3750000</v>
      </c>
      <c r="X572" s="252"/>
      <c r="Y572" s="249"/>
    </row>
    <row r="573" spans="1:25" ht="15" hidden="1" x14ac:dyDescent="0.25">
      <c r="A573" s="1" t="s">
        <v>935</v>
      </c>
      <c r="B573" s="68"/>
      <c r="C573" s="69" t="s">
        <v>832</v>
      </c>
      <c r="D573" s="68">
        <v>54</v>
      </c>
      <c r="E573" s="141" t="s">
        <v>936</v>
      </c>
      <c r="F573" s="70">
        <v>280000</v>
      </c>
      <c r="G573" s="157">
        <f t="shared" si="325"/>
        <v>15120000</v>
      </c>
      <c r="H573" s="191"/>
      <c r="I573" s="69" t="s">
        <v>832</v>
      </c>
      <c r="J573" s="68" cm="1">
        <f t="array" aca="1" ref="J573" ca="1">INDIRECT($J$5&amp;ROW())</f>
        <v>54</v>
      </c>
      <c r="K573" s="141" t="s">
        <v>936</v>
      </c>
      <c r="L573" s="70" cm="1">
        <f t="array" aca="1" ref="L573" ca="1">INDIRECT($L$5&amp;ROW())</f>
        <v>280000</v>
      </c>
      <c r="M573" s="70">
        <f t="shared" ca="1" si="326"/>
        <v>15120000</v>
      </c>
      <c r="N573" s="70">
        <f t="shared" ca="1" si="327"/>
        <v>0</v>
      </c>
      <c r="O573" s="245" t="str">
        <f t="shared" ca="1" si="328"/>
        <v/>
      </c>
      <c r="P573" s="249"/>
      <c r="Q573" s="249"/>
      <c r="R573" s="68">
        <v>54</v>
      </c>
      <c r="S573" s="70">
        <v>280000</v>
      </c>
      <c r="T573" s="70">
        <f t="shared" si="329"/>
        <v>15120000</v>
      </c>
      <c r="U573" s="252">
        <v>54</v>
      </c>
      <c r="V573" s="252">
        <v>280000</v>
      </c>
      <c r="W573" s="70">
        <f t="shared" si="330"/>
        <v>15120000</v>
      </c>
      <c r="X573" s="252"/>
      <c r="Y573" s="249"/>
    </row>
    <row r="574" spans="1:25" ht="15.6" hidden="1" x14ac:dyDescent="0.25">
      <c r="A574" s="1" t="s">
        <v>468</v>
      </c>
      <c r="B574" s="71" t="s">
        <v>524</v>
      </c>
      <c r="C574" s="72" t="s">
        <v>73</v>
      </c>
      <c r="D574" s="71"/>
      <c r="E574" s="142"/>
      <c r="F574" s="73"/>
      <c r="G574" s="158">
        <f>SUM(G575:G576)</f>
        <v>5257592000</v>
      </c>
      <c r="H574" s="192" t="s">
        <v>524</v>
      </c>
      <c r="I574" s="72" t="s">
        <v>73</v>
      </c>
      <c r="J574" s="71"/>
      <c r="K574" s="142"/>
      <c r="L574" s="73"/>
      <c r="M574" s="73">
        <f ca="1">SUM(M575:M576)</f>
        <v>5257592000</v>
      </c>
      <c r="N574" s="73">
        <f ca="1">SUM(N575:N576)</f>
        <v>0</v>
      </c>
      <c r="O574" s="158"/>
      <c r="P574" s="249"/>
      <c r="Q574" s="249"/>
      <c r="R574" s="71"/>
      <c r="S574" s="73"/>
      <c r="T574" s="73"/>
      <c r="U574" s="252"/>
      <c r="V574" s="249"/>
      <c r="W574" s="249"/>
      <c r="X574" s="252"/>
      <c r="Y574" s="249"/>
    </row>
    <row r="575" spans="1:25" ht="15" hidden="1" x14ac:dyDescent="0.25">
      <c r="A575" s="1" t="s">
        <v>469</v>
      </c>
      <c r="B575" s="68"/>
      <c r="C575" s="69" t="s">
        <v>929</v>
      </c>
      <c r="D575" s="68">
        <v>101</v>
      </c>
      <c r="E575" s="141" t="s">
        <v>26</v>
      </c>
      <c r="F575" s="70">
        <v>52047941</v>
      </c>
      <c r="G575" s="157">
        <f t="shared" ref="G575:G576" si="331">ROUNDDOWN(D575*F575,-3)</f>
        <v>5256842000</v>
      </c>
      <c r="H575" s="191"/>
      <c r="I575" s="69" t="s">
        <v>929</v>
      </c>
      <c r="J575" s="68" cm="1">
        <f t="array" aca="1" ref="J575" ca="1">INDIRECT($J$5&amp;ROW())</f>
        <v>101</v>
      </c>
      <c r="K575" s="141" t="s">
        <v>26</v>
      </c>
      <c r="L575" s="70" cm="1">
        <f t="array" aca="1" ref="L575" ca="1">INDIRECT($L$5&amp;ROW())</f>
        <v>52047941</v>
      </c>
      <c r="M575" s="70">
        <f t="shared" ref="M575:M576" ca="1" si="332">ROUNDDOWN(J575*L575,-3)</f>
        <v>5256842000</v>
      </c>
      <c r="N575" s="70">
        <f t="shared" ref="N575:N576" ca="1" si="333">G575-M575</f>
        <v>0</v>
      </c>
      <c r="O575" s="245" t="str">
        <f t="shared" ref="O575:O576" ca="1" si="334">IF(AND(ISBLANK(H575),N575&lt;&gt;0),"Rev","")</f>
        <v/>
      </c>
      <c r="P575" s="249"/>
      <c r="Q575" s="249"/>
      <c r="R575" s="68">
        <v>101</v>
      </c>
      <c r="S575" s="70">
        <v>52047941</v>
      </c>
      <c r="T575" s="70">
        <f t="shared" ref="T575:T576" si="335">ROUNDDOWN(R575*S575,-3)</f>
        <v>5256842000</v>
      </c>
      <c r="U575" s="252">
        <v>101</v>
      </c>
      <c r="V575" s="252">
        <v>52047941</v>
      </c>
      <c r="W575" s="70">
        <f t="shared" ref="W575:W576" si="336">ROUNDDOWN(U575*V575,-3)</f>
        <v>5256842000</v>
      </c>
      <c r="X575" s="252"/>
      <c r="Y575" s="249"/>
    </row>
    <row r="576" spans="1:25" ht="15" hidden="1" x14ac:dyDescent="0.25">
      <c r="A576" s="1" t="s">
        <v>470</v>
      </c>
      <c r="B576" s="68"/>
      <c r="C576" s="69" t="s">
        <v>930</v>
      </c>
      <c r="D576" s="68">
        <v>3</v>
      </c>
      <c r="E576" s="141" t="s">
        <v>120</v>
      </c>
      <c r="F576" s="70">
        <v>250000</v>
      </c>
      <c r="G576" s="157">
        <f t="shared" si="331"/>
        <v>750000</v>
      </c>
      <c r="H576" s="191"/>
      <c r="I576" s="69" t="s">
        <v>930</v>
      </c>
      <c r="J576" s="68" cm="1">
        <f t="array" aca="1" ref="J576" ca="1">INDIRECT($J$5&amp;ROW())</f>
        <v>3</v>
      </c>
      <c r="K576" s="141" t="s">
        <v>120</v>
      </c>
      <c r="L576" s="70" cm="1">
        <f t="array" aca="1" ref="L576" ca="1">INDIRECT($L$5&amp;ROW())</f>
        <v>250000</v>
      </c>
      <c r="M576" s="70">
        <f t="shared" ca="1" si="332"/>
        <v>750000</v>
      </c>
      <c r="N576" s="70">
        <f t="shared" ca="1" si="333"/>
        <v>0</v>
      </c>
      <c r="O576" s="245" t="str">
        <f t="shared" ca="1" si="334"/>
        <v/>
      </c>
      <c r="P576" s="249"/>
      <c r="Q576" s="249"/>
      <c r="R576" s="68">
        <v>3</v>
      </c>
      <c r="S576" s="70">
        <v>250000</v>
      </c>
      <c r="T576" s="70">
        <f t="shared" si="335"/>
        <v>750000</v>
      </c>
      <c r="U576" s="252">
        <v>3</v>
      </c>
      <c r="V576" s="252">
        <v>250000</v>
      </c>
      <c r="W576" s="70">
        <f t="shared" si="336"/>
        <v>750000</v>
      </c>
      <c r="X576" s="252"/>
      <c r="Y576" s="249"/>
    </row>
    <row r="577" spans="1:25" ht="15.6" hidden="1" x14ac:dyDescent="0.25">
      <c r="A577" s="1" t="s">
        <v>471</v>
      </c>
      <c r="B577" s="71" t="s">
        <v>528</v>
      </c>
      <c r="C577" s="72" t="s">
        <v>31</v>
      </c>
      <c r="D577" s="71"/>
      <c r="E577" s="142"/>
      <c r="F577" s="73"/>
      <c r="G577" s="158">
        <f>G578</f>
        <v>20000000</v>
      </c>
      <c r="H577" s="192" t="s">
        <v>528</v>
      </c>
      <c r="I577" s="72" t="s">
        <v>31</v>
      </c>
      <c r="J577" s="71"/>
      <c r="K577" s="142"/>
      <c r="L577" s="73"/>
      <c r="M577" s="73">
        <f ca="1">M578</f>
        <v>20000000</v>
      </c>
      <c r="N577" s="73">
        <f ca="1">N578</f>
        <v>0</v>
      </c>
      <c r="O577" s="158"/>
      <c r="P577" s="249"/>
      <c r="Q577" s="249"/>
      <c r="R577" s="71"/>
      <c r="S577" s="73"/>
      <c r="T577" s="73"/>
      <c r="U577" s="252"/>
      <c r="V577" s="249"/>
      <c r="W577" s="249"/>
      <c r="X577" s="252"/>
      <c r="Y577" s="249"/>
    </row>
    <row r="578" spans="1:25" ht="15" hidden="1" x14ac:dyDescent="0.25">
      <c r="A578" s="1" t="s">
        <v>472</v>
      </c>
      <c r="B578" s="68"/>
      <c r="C578" s="69" t="s">
        <v>559</v>
      </c>
      <c r="D578" s="68">
        <v>20</v>
      </c>
      <c r="E578" s="141" t="s">
        <v>33</v>
      </c>
      <c r="F578" s="70">
        <v>1000000</v>
      </c>
      <c r="G578" s="157">
        <f>ROUNDDOWN(D578*F578,-3)</f>
        <v>20000000</v>
      </c>
      <c r="H578" s="191"/>
      <c r="I578" s="69" t="s">
        <v>559</v>
      </c>
      <c r="J578" s="68" cm="1">
        <f t="array" aca="1" ref="J578" ca="1">INDIRECT($J$5&amp;ROW())</f>
        <v>20</v>
      </c>
      <c r="K578" s="141" t="s">
        <v>33</v>
      </c>
      <c r="L578" s="70" cm="1">
        <f t="array" aca="1" ref="L578" ca="1">INDIRECT($L$5&amp;ROW())</f>
        <v>1000000</v>
      </c>
      <c r="M578" s="70">
        <f ca="1">ROUNDDOWN(J578*L578,-3)</f>
        <v>20000000</v>
      </c>
      <c r="N578" s="70">
        <f ca="1">G578-M578</f>
        <v>0</v>
      </c>
      <c r="O578" s="245" t="str">
        <f ca="1">IF(AND(ISBLANK(H578),N578&lt;&gt;0),"Rev","")</f>
        <v/>
      </c>
      <c r="P578" s="249"/>
      <c r="Q578" s="249"/>
      <c r="R578" s="68">
        <v>20</v>
      </c>
      <c r="S578" s="70">
        <v>1000000</v>
      </c>
      <c r="T578" s="70">
        <f>ROUNDDOWN(R578*S578,-3)</f>
        <v>20000000</v>
      </c>
      <c r="U578" s="252">
        <v>20</v>
      </c>
      <c r="V578" s="252">
        <v>1000000</v>
      </c>
      <c r="W578" s="70">
        <f>ROUNDDOWN(U578*V578,-3)</f>
        <v>20000000</v>
      </c>
      <c r="X578" s="252"/>
      <c r="Y578" s="249"/>
    </row>
    <row r="579" spans="1:25" ht="13.2" hidden="1" x14ac:dyDescent="0.25">
      <c r="A579" s="1" t="s">
        <v>473</v>
      </c>
      <c r="B579" s="71" t="s">
        <v>525</v>
      </c>
      <c r="C579" s="72" t="s">
        <v>35</v>
      </c>
      <c r="D579" s="71"/>
      <c r="E579" s="71"/>
      <c r="F579" s="73"/>
      <c r="G579" s="158">
        <f>SUM(G580:G581)</f>
        <v>152000000</v>
      </c>
      <c r="H579" s="192" t="s">
        <v>525</v>
      </c>
      <c r="I579" s="72" t="s">
        <v>35</v>
      </c>
      <c r="J579" s="71"/>
      <c r="K579" s="71"/>
      <c r="L579" s="73"/>
      <c r="M579" s="73">
        <f ca="1">SUM(M580:M581)</f>
        <v>152000000</v>
      </c>
      <c r="N579" s="73">
        <f ca="1">SUM(N580:N581)</f>
        <v>0</v>
      </c>
      <c r="O579" s="158"/>
      <c r="P579" s="249"/>
      <c r="Q579" s="249"/>
      <c r="R579" s="71"/>
      <c r="S579" s="73"/>
      <c r="T579" s="73"/>
      <c r="U579" s="252"/>
      <c r="V579" s="249"/>
      <c r="W579" s="249"/>
      <c r="X579" s="252"/>
      <c r="Y579" s="249"/>
    </row>
    <row r="580" spans="1:25" ht="26.4" hidden="1" x14ac:dyDescent="0.25">
      <c r="A580" s="1" t="s">
        <v>474</v>
      </c>
      <c r="B580" s="68"/>
      <c r="C580" s="69" t="s">
        <v>933</v>
      </c>
      <c r="D580" s="68">
        <v>20</v>
      </c>
      <c r="E580" s="68" t="s">
        <v>26</v>
      </c>
      <c r="F580" s="70">
        <v>5500000</v>
      </c>
      <c r="G580" s="157">
        <f t="shared" ref="G580:G581" si="337">ROUNDDOWN(D580*F580,-3)</f>
        <v>110000000</v>
      </c>
      <c r="H580" s="191"/>
      <c r="I580" s="69" t="s">
        <v>933</v>
      </c>
      <c r="J580" s="68" cm="1">
        <f t="array" aca="1" ref="J580" ca="1">INDIRECT($J$5&amp;ROW())</f>
        <v>20</v>
      </c>
      <c r="K580" s="68" t="s">
        <v>26</v>
      </c>
      <c r="L580" s="70" cm="1">
        <f t="array" aca="1" ref="L580" ca="1">INDIRECT($L$5&amp;ROW())</f>
        <v>5500000</v>
      </c>
      <c r="M580" s="70">
        <f t="shared" ref="M580:M581" ca="1" si="338">ROUNDDOWN(J580*L580,-3)</f>
        <v>110000000</v>
      </c>
      <c r="N580" s="70">
        <f t="shared" ref="N580:N581" ca="1" si="339">G580-M580</f>
        <v>0</v>
      </c>
      <c r="O580" s="245" t="str">
        <f t="shared" ref="O580:O581" ca="1" si="340">IF(AND(ISBLANK(H580),N580&lt;&gt;0),"Rev","")</f>
        <v/>
      </c>
      <c r="P580" s="249"/>
      <c r="Q580" s="249"/>
      <c r="R580" s="68">
        <v>20</v>
      </c>
      <c r="S580" s="70">
        <v>5500000</v>
      </c>
      <c r="T580" s="70">
        <f t="shared" ref="T580:T581" si="341">ROUNDDOWN(R580*S580,-3)</f>
        <v>110000000</v>
      </c>
      <c r="U580" s="252">
        <v>20</v>
      </c>
      <c r="V580" s="252">
        <v>5500000</v>
      </c>
      <c r="W580" s="70">
        <f t="shared" ref="W580:W581" si="342">ROUNDDOWN(U580*V580,-3)</f>
        <v>110000000</v>
      </c>
      <c r="X580" s="252"/>
      <c r="Y580" s="249"/>
    </row>
    <row r="581" spans="1:25" ht="13.2" hidden="1" x14ac:dyDescent="0.25">
      <c r="A581" s="1" t="s">
        <v>475</v>
      </c>
      <c r="B581" s="68"/>
      <c r="C581" s="69" t="s">
        <v>934</v>
      </c>
      <c r="D581" s="68">
        <v>28</v>
      </c>
      <c r="E581" s="68" t="s">
        <v>26</v>
      </c>
      <c r="F581" s="70">
        <v>1500000</v>
      </c>
      <c r="G581" s="157">
        <f t="shared" si="337"/>
        <v>42000000</v>
      </c>
      <c r="H581" s="191"/>
      <c r="I581" s="69" t="s">
        <v>934</v>
      </c>
      <c r="J581" s="68" cm="1">
        <f t="array" aca="1" ref="J581" ca="1">INDIRECT($J$5&amp;ROW())</f>
        <v>28</v>
      </c>
      <c r="K581" s="68" t="s">
        <v>26</v>
      </c>
      <c r="L581" s="70" cm="1">
        <f t="array" aca="1" ref="L581" ca="1">INDIRECT($L$5&amp;ROW())</f>
        <v>1500000</v>
      </c>
      <c r="M581" s="70">
        <f t="shared" ca="1" si="338"/>
        <v>42000000</v>
      </c>
      <c r="N581" s="70">
        <f t="shared" ca="1" si="339"/>
        <v>0</v>
      </c>
      <c r="O581" s="245" t="str">
        <f t="shared" ca="1" si="340"/>
        <v/>
      </c>
      <c r="P581" s="249"/>
      <c r="Q581" s="249"/>
      <c r="R581" s="68">
        <v>28</v>
      </c>
      <c r="S581" s="70">
        <v>1500000</v>
      </c>
      <c r="T581" s="70">
        <f t="shared" si="341"/>
        <v>42000000</v>
      </c>
      <c r="U581" s="252">
        <v>28</v>
      </c>
      <c r="V581" s="252">
        <v>1500000</v>
      </c>
      <c r="W581" s="70">
        <f t="shared" si="342"/>
        <v>42000000</v>
      </c>
      <c r="X581" s="252"/>
      <c r="Y581" s="249"/>
    </row>
    <row r="582" spans="1:25" ht="13.2" hidden="1" x14ac:dyDescent="0.25">
      <c r="A582" s="1" t="s">
        <v>476</v>
      </c>
      <c r="B582" s="71" t="s">
        <v>529</v>
      </c>
      <c r="C582" s="72" t="s">
        <v>477</v>
      </c>
      <c r="D582" s="71"/>
      <c r="E582" s="71"/>
      <c r="F582" s="73"/>
      <c r="G582" s="158">
        <f>SUM(G583:G585)</f>
        <v>205200000</v>
      </c>
      <c r="H582" s="192" t="s">
        <v>529</v>
      </c>
      <c r="I582" s="72" t="s">
        <v>477</v>
      </c>
      <c r="J582" s="71"/>
      <c r="K582" s="71"/>
      <c r="L582" s="73"/>
      <c r="M582" s="73">
        <f ca="1">SUM(M583:M585)</f>
        <v>205200000</v>
      </c>
      <c r="N582" s="73">
        <f ca="1">SUM(N583:N585)</f>
        <v>0</v>
      </c>
      <c r="O582" s="158"/>
      <c r="P582" s="249"/>
      <c r="Q582" s="249"/>
      <c r="R582" s="71"/>
      <c r="S582" s="73"/>
      <c r="T582" s="73"/>
      <c r="U582" s="252"/>
      <c r="V582" s="249"/>
      <c r="W582" s="249"/>
      <c r="X582" s="252"/>
      <c r="Y582" s="249"/>
    </row>
    <row r="583" spans="1:25" ht="13.2" hidden="1" x14ac:dyDescent="0.25">
      <c r="A583" s="1" t="s">
        <v>478</v>
      </c>
      <c r="B583" s="68"/>
      <c r="C583" s="69" t="s">
        <v>937</v>
      </c>
      <c r="D583" s="68">
        <v>108</v>
      </c>
      <c r="E583" s="68" t="s">
        <v>479</v>
      </c>
      <c r="F583" s="70">
        <v>850000</v>
      </c>
      <c r="G583" s="157">
        <f t="shared" ref="G583:G585" si="343">ROUNDDOWN(D583*F583,-3)</f>
        <v>91800000</v>
      </c>
      <c r="H583" s="191"/>
      <c r="I583" s="69" t="s">
        <v>937</v>
      </c>
      <c r="J583" s="68" cm="1">
        <f t="array" aca="1" ref="J583" ca="1">INDIRECT($J$5&amp;ROW())</f>
        <v>108</v>
      </c>
      <c r="K583" s="68" t="s">
        <v>479</v>
      </c>
      <c r="L583" s="70" cm="1">
        <f t="array" aca="1" ref="L583" ca="1">INDIRECT($L$5&amp;ROW())</f>
        <v>850000</v>
      </c>
      <c r="M583" s="70">
        <f t="shared" ref="M583:M585" ca="1" si="344">ROUNDDOWN(J583*L583,-3)</f>
        <v>91800000</v>
      </c>
      <c r="N583" s="70">
        <f t="shared" ref="N583:N585" ca="1" si="345">G583-M583</f>
        <v>0</v>
      </c>
      <c r="O583" s="245" t="str">
        <f t="shared" ref="O583:O585" ca="1" si="346">IF(AND(ISBLANK(H583),N583&lt;&gt;0),"Rev","")</f>
        <v/>
      </c>
      <c r="P583" s="249"/>
      <c r="Q583" s="249"/>
      <c r="R583" s="68">
        <v>108</v>
      </c>
      <c r="S583" s="70">
        <v>850000</v>
      </c>
      <c r="T583" s="70">
        <f t="shared" ref="T583:T585" si="347">ROUNDDOWN(R583*S583,-3)</f>
        <v>91800000</v>
      </c>
      <c r="U583" s="252">
        <v>108</v>
      </c>
      <c r="V583" s="252">
        <v>850000</v>
      </c>
      <c r="W583" s="70">
        <f t="shared" ref="W583:W585" si="348">ROUNDDOWN(U583*V583,-3)</f>
        <v>91800000</v>
      </c>
      <c r="X583" s="252"/>
      <c r="Y583" s="249"/>
    </row>
    <row r="584" spans="1:25" ht="13.2" hidden="1" x14ac:dyDescent="0.25">
      <c r="A584" s="1" t="s">
        <v>480</v>
      </c>
      <c r="B584" s="68"/>
      <c r="C584" s="69" t="s">
        <v>938</v>
      </c>
      <c r="D584" s="68">
        <v>54</v>
      </c>
      <c r="E584" s="68" t="s">
        <v>26</v>
      </c>
      <c r="F584" s="70">
        <v>450000</v>
      </c>
      <c r="G584" s="157">
        <f t="shared" si="343"/>
        <v>24300000</v>
      </c>
      <c r="H584" s="191"/>
      <c r="I584" s="69" t="s">
        <v>938</v>
      </c>
      <c r="J584" s="68" cm="1">
        <f t="array" aca="1" ref="J584" ca="1">INDIRECT($J$5&amp;ROW())</f>
        <v>54</v>
      </c>
      <c r="K584" s="68" t="s">
        <v>26</v>
      </c>
      <c r="L584" s="70" cm="1">
        <f t="array" aca="1" ref="L584" ca="1">INDIRECT($L$5&amp;ROW())</f>
        <v>450000</v>
      </c>
      <c r="M584" s="70">
        <f t="shared" ca="1" si="344"/>
        <v>24300000</v>
      </c>
      <c r="N584" s="70">
        <f t="shared" ca="1" si="345"/>
        <v>0</v>
      </c>
      <c r="O584" s="245" t="str">
        <f t="shared" ca="1" si="346"/>
        <v/>
      </c>
      <c r="P584" s="249"/>
      <c r="Q584" s="249"/>
      <c r="R584" s="68">
        <v>54</v>
      </c>
      <c r="S584" s="70">
        <v>450000</v>
      </c>
      <c r="T584" s="70">
        <f t="shared" si="347"/>
        <v>24300000</v>
      </c>
      <c r="U584" s="252">
        <v>54</v>
      </c>
      <c r="V584" s="252">
        <v>300000</v>
      </c>
      <c r="W584" s="70">
        <f t="shared" si="348"/>
        <v>16200000</v>
      </c>
      <c r="X584" s="252"/>
      <c r="Y584" s="249"/>
    </row>
    <row r="585" spans="1:25" ht="13.2" hidden="1" x14ac:dyDescent="0.25">
      <c r="A585" s="1" t="s">
        <v>481</v>
      </c>
      <c r="B585" s="68"/>
      <c r="C585" s="69" t="s">
        <v>939</v>
      </c>
      <c r="D585" s="68">
        <v>54</v>
      </c>
      <c r="E585" s="68" t="s">
        <v>26</v>
      </c>
      <c r="F585" s="70">
        <v>1650000</v>
      </c>
      <c r="G585" s="157">
        <f t="shared" si="343"/>
        <v>89100000</v>
      </c>
      <c r="H585" s="191"/>
      <c r="I585" s="69" t="s">
        <v>939</v>
      </c>
      <c r="J585" s="68" cm="1">
        <f t="array" aca="1" ref="J585" ca="1">INDIRECT($J$5&amp;ROW())</f>
        <v>54</v>
      </c>
      <c r="K585" s="68" t="s">
        <v>26</v>
      </c>
      <c r="L585" s="70" cm="1">
        <f t="array" aca="1" ref="L585" ca="1">INDIRECT($L$5&amp;ROW())</f>
        <v>1650000</v>
      </c>
      <c r="M585" s="70">
        <f t="shared" ca="1" si="344"/>
        <v>89100000</v>
      </c>
      <c r="N585" s="70">
        <f t="shared" ca="1" si="345"/>
        <v>0</v>
      </c>
      <c r="O585" s="245" t="str">
        <f t="shared" ca="1" si="346"/>
        <v/>
      </c>
      <c r="P585" s="249"/>
      <c r="Q585" s="249"/>
      <c r="R585" s="68">
        <v>54</v>
      </c>
      <c r="S585" s="70">
        <v>1650000</v>
      </c>
      <c r="T585" s="70">
        <f t="shared" si="347"/>
        <v>89100000</v>
      </c>
      <c r="U585" s="252">
        <v>54</v>
      </c>
      <c r="V585" s="252">
        <v>1650000</v>
      </c>
      <c r="W585" s="70">
        <f t="shared" si="348"/>
        <v>89100000</v>
      </c>
      <c r="X585" s="252"/>
      <c r="Y585" s="249"/>
    </row>
    <row r="586" spans="1:25" ht="13.2" hidden="1" x14ac:dyDescent="0.25">
      <c r="A586" s="1" t="s">
        <v>482</v>
      </c>
      <c r="B586" s="83" t="s">
        <v>91</v>
      </c>
      <c r="C586" s="84" t="s">
        <v>483</v>
      </c>
      <c r="D586" s="83"/>
      <c r="E586" s="83"/>
      <c r="F586" s="85"/>
      <c r="G586" s="162">
        <f>SUM(G587,G591,G593)</f>
        <v>186041000</v>
      </c>
      <c r="H586" s="196" t="s">
        <v>91</v>
      </c>
      <c r="I586" s="84" t="s">
        <v>483</v>
      </c>
      <c r="J586" s="83"/>
      <c r="K586" s="83"/>
      <c r="L586" s="85"/>
      <c r="M586" s="85">
        <f ca="1">SUM(M587,M591,M593)</f>
        <v>186041000</v>
      </c>
      <c r="N586" s="85">
        <f ca="1">SUM(N587,N591,N593)</f>
        <v>0</v>
      </c>
      <c r="O586" s="162"/>
      <c r="P586" s="249" t="s">
        <v>507</v>
      </c>
      <c r="Q586" s="249" t="s">
        <v>508</v>
      </c>
      <c r="R586" s="83"/>
      <c r="S586" s="85"/>
      <c r="T586" s="85"/>
      <c r="U586" s="252"/>
      <c r="V586" s="249"/>
      <c r="W586" s="249"/>
      <c r="X586" s="252"/>
      <c r="Y586" s="249"/>
    </row>
    <row r="587" spans="1:25" ht="13.2" hidden="1" x14ac:dyDescent="0.25">
      <c r="A587" s="1" t="s">
        <v>484</v>
      </c>
      <c r="B587" s="71" t="s">
        <v>523</v>
      </c>
      <c r="C587" s="72" t="s">
        <v>24</v>
      </c>
      <c r="D587" s="71"/>
      <c r="E587" s="71"/>
      <c r="F587" s="73"/>
      <c r="G587" s="158">
        <f>SUM(G588:G590)</f>
        <v>24000000</v>
      </c>
      <c r="H587" s="192" t="s">
        <v>523</v>
      </c>
      <c r="I587" s="72" t="s">
        <v>24</v>
      </c>
      <c r="J587" s="71"/>
      <c r="K587" s="71"/>
      <c r="L587" s="73"/>
      <c r="M587" s="73">
        <f ca="1">SUM(M588:M590)</f>
        <v>24000000</v>
      </c>
      <c r="N587" s="73">
        <f ca="1">SUM(N588:N590)</f>
        <v>0</v>
      </c>
      <c r="O587" s="158"/>
      <c r="P587" s="249"/>
      <c r="Q587" s="249"/>
      <c r="R587" s="71"/>
      <c r="S587" s="73"/>
      <c r="T587" s="73"/>
      <c r="U587" s="252"/>
      <c r="V587" s="249"/>
      <c r="W587" s="249"/>
      <c r="X587" s="252"/>
      <c r="Y587" s="249"/>
    </row>
    <row r="588" spans="1:25" ht="13.2" hidden="1" x14ac:dyDescent="0.25">
      <c r="A588" s="1" t="s">
        <v>485</v>
      </c>
      <c r="B588" s="68"/>
      <c r="C588" s="69" t="s">
        <v>631</v>
      </c>
      <c r="D588" s="68">
        <v>6</v>
      </c>
      <c r="E588" s="68" t="s">
        <v>120</v>
      </c>
      <c r="F588" s="70">
        <v>1500000</v>
      </c>
      <c r="G588" s="157">
        <f t="shared" ref="G588:G590" si="349">ROUNDDOWN(D588*F588,-3)</f>
        <v>9000000</v>
      </c>
      <c r="H588" s="191"/>
      <c r="I588" s="69" t="s">
        <v>631</v>
      </c>
      <c r="J588" s="68" cm="1">
        <f t="array" aca="1" ref="J588" ca="1">INDIRECT($J$5&amp;ROW())</f>
        <v>6</v>
      </c>
      <c r="K588" s="68" t="s">
        <v>120</v>
      </c>
      <c r="L588" s="70" cm="1">
        <f t="array" aca="1" ref="L588" ca="1">INDIRECT($L$5&amp;ROW())</f>
        <v>1500000</v>
      </c>
      <c r="M588" s="70">
        <f t="shared" ref="M588:M590" ca="1" si="350">ROUNDDOWN(J588*L588,-3)</f>
        <v>9000000</v>
      </c>
      <c r="N588" s="70">
        <f t="shared" ref="N588:N590" ca="1" si="351">G588-M588</f>
        <v>0</v>
      </c>
      <c r="O588" s="245" t="str">
        <f t="shared" ref="O588:O590" ca="1" si="352">IF(AND(ISBLANK(H588),N588&lt;&gt;0),"Rev","")</f>
        <v/>
      </c>
      <c r="P588" s="249"/>
      <c r="Q588" s="249"/>
      <c r="R588" s="68">
        <v>6</v>
      </c>
      <c r="S588" s="70">
        <v>1500000</v>
      </c>
      <c r="T588" s="70">
        <f t="shared" ref="T588:T590" si="353">ROUNDDOWN(R588*S588,-3)</f>
        <v>9000000</v>
      </c>
      <c r="U588" s="252">
        <v>1</v>
      </c>
      <c r="V588" s="252">
        <v>1500000</v>
      </c>
      <c r="W588" s="70">
        <f t="shared" ref="W588:W590" si="354">ROUNDDOWN(U588*V588,-3)</f>
        <v>1500000</v>
      </c>
      <c r="X588" s="252"/>
      <c r="Y588" s="249"/>
    </row>
    <row r="589" spans="1:25" ht="13.2" hidden="1" x14ac:dyDescent="0.25">
      <c r="A589" s="1" t="s">
        <v>486</v>
      </c>
      <c r="B589" s="68"/>
      <c r="C589" s="69" t="s">
        <v>563</v>
      </c>
      <c r="D589" s="68">
        <v>6</v>
      </c>
      <c r="E589" s="68" t="s">
        <v>120</v>
      </c>
      <c r="F589" s="70">
        <v>1500000</v>
      </c>
      <c r="G589" s="157">
        <f t="shared" si="349"/>
        <v>9000000</v>
      </c>
      <c r="H589" s="191"/>
      <c r="I589" s="69" t="s">
        <v>563</v>
      </c>
      <c r="J589" s="68" cm="1">
        <f t="array" aca="1" ref="J589" ca="1">INDIRECT($J$5&amp;ROW())</f>
        <v>6</v>
      </c>
      <c r="K589" s="68" t="s">
        <v>120</v>
      </c>
      <c r="L589" s="70" cm="1">
        <f t="array" aca="1" ref="L589" ca="1">INDIRECT($L$5&amp;ROW())</f>
        <v>1500000</v>
      </c>
      <c r="M589" s="70">
        <f t="shared" ca="1" si="350"/>
        <v>9000000</v>
      </c>
      <c r="N589" s="70">
        <f t="shared" ca="1" si="351"/>
        <v>0</v>
      </c>
      <c r="O589" s="245" t="str">
        <f t="shared" ca="1" si="352"/>
        <v/>
      </c>
      <c r="P589" s="249"/>
      <c r="Q589" s="249"/>
      <c r="R589" s="68">
        <v>6</v>
      </c>
      <c r="S589" s="70">
        <v>1500000</v>
      </c>
      <c r="T589" s="70">
        <f t="shared" si="353"/>
        <v>9000000</v>
      </c>
      <c r="U589" s="252">
        <v>1</v>
      </c>
      <c r="V589" s="252">
        <v>1500000</v>
      </c>
      <c r="W589" s="70">
        <f t="shared" si="354"/>
        <v>1500000</v>
      </c>
      <c r="X589" s="252"/>
      <c r="Y589" s="249"/>
    </row>
    <row r="590" spans="1:25" ht="13.2" hidden="1" x14ac:dyDescent="0.25">
      <c r="A590" s="1" t="s">
        <v>487</v>
      </c>
      <c r="B590" s="68"/>
      <c r="C590" s="69" t="s">
        <v>564</v>
      </c>
      <c r="D590" s="68">
        <v>6</v>
      </c>
      <c r="E590" s="68" t="s">
        <v>120</v>
      </c>
      <c r="F590" s="70">
        <v>1000000</v>
      </c>
      <c r="G590" s="157">
        <f t="shared" si="349"/>
        <v>6000000</v>
      </c>
      <c r="H590" s="191"/>
      <c r="I590" s="69" t="s">
        <v>564</v>
      </c>
      <c r="J590" s="68" cm="1">
        <f t="array" aca="1" ref="J590" ca="1">INDIRECT($J$5&amp;ROW())</f>
        <v>6</v>
      </c>
      <c r="K590" s="68" t="s">
        <v>120</v>
      </c>
      <c r="L590" s="70" cm="1">
        <f t="array" aca="1" ref="L590" ca="1">INDIRECT($L$5&amp;ROW())</f>
        <v>1000000</v>
      </c>
      <c r="M590" s="70">
        <f t="shared" ca="1" si="350"/>
        <v>6000000</v>
      </c>
      <c r="N590" s="70">
        <f t="shared" ca="1" si="351"/>
        <v>0</v>
      </c>
      <c r="O590" s="245" t="str">
        <f t="shared" ca="1" si="352"/>
        <v/>
      </c>
      <c r="P590" s="249"/>
      <c r="Q590" s="249"/>
      <c r="R590" s="68">
        <v>6</v>
      </c>
      <c r="S590" s="70">
        <v>1000000</v>
      </c>
      <c r="T590" s="70">
        <f t="shared" si="353"/>
        <v>6000000</v>
      </c>
      <c r="U590" s="252">
        <v>1</v>
      </c>
      <c r="V590" s="252">
        <v>1000000</v>
      </c>
      <c r="W590" s="70">
        <f t="shared" si="354"/>
        <v>1000000</v>
      </c>
      <c r="X590" s="252"/>
      <c r="Y590" s="249"/>
    </row>
    <row r="591" spans="1:25" ht="13.2" hidden="1" x14ac:dyDescent="0.25">
      <c r="A591" s="1" t="s">
        <v>488</v>
      </c>
      <c r="B591" s="71" t="s">
        <v>524</v>
      </c>
      <c r="C591" s="72" t="s">
        <v>73</v>
      </c>
      <c r="D591" s="71"/>
      <c r="E591" s="71"/>
      <c r="F591" s="73"/>
      <c r="G591" s="158">
        <f>G592</f>
        <v>20000000</v>
      </c>
      <c r="H591" s="192" t="s">
        <v>524</v>
      </c>
      <c r="I591" s="72" t="s">
        <v>73</v>
      </c>
      <c r="J591" s="71"/>
      <c r="K591" s="71"/>
      <c r="L591" s="73"/>
      <c r="M591" s="73">
        <f ca="1">M592</f>
        <v>20000000</v>
      </c>
      <c r="N591" s="73">
        <f ca="1">N592</f>
        <v>0</v>
      </c>
      <c r="O591" s="158"/>
      <c r="P591" s="249"/>
      <c r="Q591" s="249"/>
      <c r="R591" s="71"/>
      <c r="S591" s="73"/>
      <c r="T591" s="73"/>
      <c r="U591" s="252"/>
      <c r="V591" s="249"/>
      <c r="W591" s="249"/>
      <c r="X591" s="252"/>
      <c r="Y591" s="249"/>
    </row>
    <row r="592" spans="1:25" ht="13.2" hidden="1" x14ac:dyDescent="0.25">
      <c r="A592" s="1" t="s">
        <v>489</v>
      </c>
      <c r="B592" s="68"/>
      <c r="C592" s="69" t="s">
        <v>940</v>
      </c>
      <c r="D592" s="68">
        <v>2</v>
      </c>
      <c r="E592" s="68" t="s">
        <v>26</v>
      </c>
      <c r="F592" s="70">
        <v>10000000</v>
      </c>
      <c r="G592" s="157">
        <f>ROUNDDOWN(D592*F592,-3)</f>
        <v>20000000</v>
      </c>
      <c r="H592" s="191"/>
      <c r="I592" s="69" t="s">
        <v>940</v>
      </c>
      <c r="J592" s="68" cm="1">
        <f t="array" aca="1" ref="J592" ca="1">INDIRECT($J$5&amp;ROW())</f>
        <v>2</v>
      </c>
      <c r="K592" s="68" t="s">
        <v>26</v>
      </c>
      <c r="L592" s="70" cm="1">
        <f t="array" aca="1" ref="L592" ca="1">INDIRECT($L$5&amp;ROW())</f>
        <v>10000000</v>
      </c>
      <c r="M592" s="70">
        <f ca="1">ROUNDDOWN(J592*L592,-3)</f>
        <v>20000000</v>
      </c>
      <c r="N592" s="70">
        <f ca="1">G592-M592</f>
        <v>0</v>
      </c>
      <c r="O592" s="245" t="str">
        <f ca="1">IF(AND(ISBLANK(H592),N592&lt;&gt;0),"Rev","")</f>
        <v/>
      </c>
      <c r="P592" s="249"/>
      <c r="Q592" s="249"/>
      <c r="R592" s="68">
        <v>2</v>
      </c>
      <c r="S592" s="70">
        <v>10000000</v>
      </c>
      <c r="T592" s="70">
        <f>ROUNDDOWN(R592*S592,-3)</f>
        <v>20000000</v>
      </c>
      <c r="U592" s="252">
        <v>2</v>
      </c>
      <c r="V592" s="252">
        <v>10000000</v>
      </c>
      <c r="W592" s="70">
        <f>ROUNDDOWN(U592*V592,-3)</f>
        <v>20000000</v>
      </c>
      <c r="X592" s="252"/>
      <c r="Y592" s="249"/>
    </row>
    <row r="593" spans="1:25" ht="13.2" hidden="1" x14ac:dyDescent="0.25">
      <c r="A593" s="1" t="s">
        <v>490</v>
      </c>
      <c r="B593" s="71" t="s">
        <v>533</v>
      </c>
      <c r="C593" s="72" t="s">
        <v>491</v>
      </c>
      <c r="D593" s="71"/>
      <c r="E593" s="71"/>
      <c r="F593" s="73"/>
      <c r="G593" s="158">
        <f>G594</f>
        <v>142041000</v>
      </c>
      <c r="H593" s="192" t="s">
        <v>533</v>
      </c>
      <c r="I593" s="72" t="s">
        <v>491</v>
      </c>
      <c r="J593" s="71"/>
      <c r="K593" s="71"/>
      <c r="L593" s="73"/>
      <c r="M593" s="73">
        <f ca="1">M594</f>
        <v>142041000</v>
      </c>
      <c r="N593" s="73">
        <f ca="1">N594</f>
        <v>0</v>
      </c>
      <c r="O593" s="158"/>
      <c r="P593" s="249"/>
      <c r="Q593" s="249"/>
      <c r="R593" s="71"/>
      <c r="S593" s="73"/>
      <c r="T593" s="73"/>
      <c r="U593" s="252"/>
      <c r="V593" s="249"/>
      <c r="W593" s="249"/>
      <c r="X593" s="252"/>
      <c r="Y593" s="249"/>
    </row>
    <row r="594" spans="1:25" ht="26.4" hidden="1" x14ac:dyDescent="0.25">
      <c r="A594" s="1" t="s">
        <v>492</v>
      </c>
      <c r="B594" s="68"/>
      <c r="C594" s="69" t="s">
        <v>941</v>
      </c>
      <c r="D594" s="68">
        <v>3</v>
      </c>
      <c r="E594" s="68" t="s">
        <v>26</v>
      </c>
      <c r="F594" s="70">
        <v>47347000</v>
      </c>
      <c r="G594" s="157">
        <f>ROUNDDOWN(D594*F594,-3)</f>
        <v>142041000</v>
      </c>
      <c r="H594" s="191"/>
      <c r="I594" s="69" t="s">
        <v>941</v>
      </c>
      <c r="J594" s="68" cm="1">
        <f t="array" aca="1" ref="J594" ca="1">INDIRECT($J$5&amp;ROW())</f>
        <v>3</v>
      </c>
      <c r="K594" s="68" t="s">
        <v>26</v>
      </c>
      <c r="L594" s="70" cm="1">
        <f t="array" aca="1" ref="L594" ca="1">INDIRECT($L$5&amp;ROW())</f>
        <v>47347000</v>
      </c>
      <c r="M594" s="70">
        <f ca="1">ROUNDDOWN(J594*L594,-3)</f>
        <v>142041000</v>
      </c>
      <c r="N594" s="70">
        <f ca="1">G594-M594</f>
        <v>0</v>
      </c>
      <c r="O594" s="245" t="str">
        <f ca="1">IF(AND(ISBLANK(H594),N594&lt;&gt;0),"Rev","")</f>
        <v/>
      </c>
      <c r="P594" s="249"/>
      <c r="Q594" s="249"/>
      <c r="R594" s="68">
        <v>3</v>
      </c>
      <c r="S594" s="70">
        <v>47347000</v>
      </c>
      <c r="T594" s="70">
        <f>ROUNDDOWN(R594*S594,-3)</f>
        <v>142041000</v>
      </c>
      <c r="U594" s="252">
        <v>3</v>
      </c>
      <c r="V594" s="252">
        <v>30000000</v>
      </c>
      <c r="W594" s="70">
        <f>ROUNDDOWN(U594*V594,-3)</f>
        <v>90000000</v>
      </c>
      <c r="X594" s="252"/>
      <c r="Y594" s="249"/>
    </row>
    <row r="595" spans="1:25" ht="13.2" hidden="1" x14ac:dyDescent="0.25">
      <c r="A595" s="1" t="s">
        <v>493</v>
      </c>
      <c r="B595" s="80" t="s">
        <v>866</v>
      </c>
      <c r="C595" s="81" t="s">
        <v>494</v>
      </c>
      <c r="D595" s="80"/>
      <c r="E595" s="80" t="s">
        <v>554</v>
      </c>
      <c r="F595" s="82"/>
      <c r="G595" s="161">
        <f>G596</f>
        <v>91170000</v>
      </c>
      <c r="H595" s="195" t="s">
        <v>866</v>
      </c>
      <c r="I595" s="81" t="s">
        <v>494</v>
      </c>
      <c r="J595" s="80"/>
      <c r="K595" s="80" t="s">
        <v>554</v>
      </c>
      <c r="L595" s="82"/>
      <c r="M595" s="82">
        <f ca="1">M596</f>
        <v>91170000</v>
      </c>
      <c r="N595" s="82">
        <f ca="1">N596</f>
        <v>0</v>
      </c>
      <c r="O595" s="161"/>
      <c r="P595" s="249"/>
      <c r="Q595" s="249"/>
      <c r="R595" s="80"/>
      <c r="S595" s="82"/>
      <c r="T595" s="82"/>
      <c r="U595" s="252"/>
      <c r="V595" s="249"/>
      <c r="W595" s="249"/>
      <c r="X595" s="252"/>
      <c r="Y595" s="249"/>
    </row>
    <row r="596" spans="1:25" ht="13.2" hidden="1" x14ac:dyDescent="0.25">
      <c r="A596" s="1" t="s">
        <v>495</v>
      </c>
      <c r="B596" s="83" t="s">
        <v>21</v>
      </c>
      <c r="C596" s="84" t="s">
        <v>494</v>
      </c>
      <c r="D596" s="83"/>
      <c r="E596" s="83"/>
      <c r="F596" s="85"/>
      <c r="G596" s="162">
        <f>SUM(G597,G602)</f>
        <v>91170000</v>
      </c>
      <c r="H596" s="196" t="s">
        <v>21</v>
      </c>
      <c r="I596" s="84" t="s">
        <v>494</v>
      </c>
      <c r="J596" s="83"/>
      <c r="K596" s="83"/>
      <c r="L596" s="85"/>
      <c r="M596" s="85">
        <f ca="1">SUM(M597,M602)</f>
        <v>91170000</v>
      </c>
      <c r="N596" s="85">
        <f ca="1">SUM(N597,N602)</f>
        <v>0</v>
      </c>
      <c r="O596" s="162"/>
      <c r="P596" s="249" t="s">
        <v>507</v>
      </c>
      <c r="Q596" s="249" t="s">
        <v>508</v>
      </c>
      <c r="R596" s="83"/>
      <c r="S596" s="85"/>
      <c r="T596" s="85"/>
      <c r="U596" s="252"/>
      <c r="V596" s="249"/>
      <c r="W596" s="249"/>
      <c r="X596" s="252"/>
      <c r="Y596" s="249"/>
    </row>
    <row r="597" spans="1:25" ht="13.2" hidden="1" x14ac:dyDescent="0.25">
      <c r="A597" s="1" t="s">
        <v>496</v>
      </c>
      <c r="B597" s="71" t="s">
        <v>523</v>
      </c>
      <c r="C597" s="72" t="s">
        <v>24</v>
      </c>
      <c r="D597" s="71"/>
      <c r="E597" s="71"/>
      <c r="F597" s="73"/>
      <c r="G597" s="158">
        <f>SUM(G598:G601)</f>
        <v>39000000</v>
      </c>
      <c r="H597" s="192" t="s">
        <v>523</v>
      </c>
      <c r="I597" s="72" t="s">
        <v>24</v>
      </c>
      <c r="J597" s="71"/>
      <c r="K597" s="71"/>
      <c r="L597" s="73"/>
      <c r="M597" s="73">
        <f ca="1">SUM(M598:M601)</f>
        <v>39000000</v>
      </c>
      <c r="N597" s="73">
        <f ca="1">SUM(N598:N601)</f>
        <v>0</v>
      </c>
      <c r="O597" s="158"/>
      <c r="P597" s="249"/>
      <c r="Q597" s="249"/>
      <c r="R597" s="71"/>
      <c r="S597" s="73"/>
      <c r="T597" s="73"/>
      <c r="U597" s="252"/>
      <c r="V597" s="249"/>
      <c r="W597" s="249"/>
      <c r="X597" s="252"/>
      <c r="Y597" s="249"/>
    </row>
    <row r="598" spans="1:25" ht="13.2" hidden="1" x14ac:dyDescent="0.25">
      <c r="A598" s="1" t="s">
        <v>497</v>
      </c>
      <c r="B598" s="68"/>
      <c r="C598" s="69" t="s">
        <v>555</v>
      </c>
      <c r="D598" s="68">
        <v>100</v>
      </c>
      <c r="E598" s="68" t="s">
        <v>26</v>
      </c>
      <c r="F598" s="70">
        <v>70000</v>
      </c>
      <c r="G598" s="157">
        <f t="shared" ref="G598:G601" si="355">ROUNDDOWN(D598*F598,-3)</f>
        <v>7000000</v>
      </c>
      <c r="H598" s="191"/>
      <c r="I598" s="69" t="s">
        <v>555</v>
      </c>
      <c r="J598" s="68" cm="1">
        <f t="array" aca="1" ref="J598" ca="1">INDIRECT($J$5&amp;ROW())</f>
        <v>100</v>
      </c>
      <c r="K598" s="68" t="s">
        <v>26</v>
      </c>
      <c r="L598" s="70" cm="1">
        <f t="array" aca="1" ref="L598" ca="1">INDIRECT($L$5&amp;ROW())</f>
        <v>70000</v>
      </c>
      <c r="M598" s="70">
        <f t="shared" ref="M598:M601" ca="1" si="356">ROUNDDOWN(J598*L598,-3)</f>
        <v>7000000</v>
      </c>
      <c r="N598" s="70">
        <f t="shared" ref="N598:N601" ca="1" si="357">G598-M598</f>
        <v>0</v>
      </c>
      <c r="O598" s="245" t="str">
        <f t="shared" ref="O598:O601" ca="1" si="358">IF(AND(ISBLANK(H598),N598&lt;&gt;0),"Rev","")</f>
        <v/>
      </c>
      <c r="P598" s="249"/>
      <c r="Q598" s="249"/>
      <c r="R598" s="68">
        <v>100</v>
      </c>
      <c r="S598" s="70">
        <v>70000</v>
      </c>
      <c r="T598" s="70">
        <f t="shared" ref="T598:T601" si="359">ROUNDDOWN(R598*S598,-3)</f>
        <v>7000000</v>
      </c>
      <c r="U598" s="252">
        <v>50</v>
      </c>
      <c r="V598" s="252">
        <v>70000</v>
      </c>
      <c r="W598" s="70">
        <f t="shared" ref="W598:W601" si="360">ROUNDDOWN(U598*V598,-3)</f>
        <v>3500000</v>
      </c>
      <c r="X598" s="252"/>
      <c r="Y598" s="249"/>
    </row>
    <row r="599" spans="1:25" ht="13.2" hidden="1" x14ac:dyDescent="0.25">
      <c r="A599" s="1" t="s">
        <v>498</v>
      </c>
      <c r="B599" s="68"/>
      <c r="C599" s="69" t="s">
        <v>556</v>
      </c>
      <c r="D599" s="68">
        <v>8</v>
      </c>
      <c r="E599" s="68" t="s">
        <v>120</v>
      </c>
      <c r="F599" s="70">
        <v>1500000</v>
      </c>
      <c r="G599" s="157">
        <f t="shared" si="355"/>
        <v>12000000</v>
      </c>
      <c r="H599" s="191"/>
      <c r="I599" s="69" t="s">
        <v>556</v>
      </c>
      <c r="J599" s="68" cm="1">
        <f t="array" aca="1" ref="J599" ca="1">INDIRECT($J$5&amp;ROW())</f>
        <v>8</v>
      </c>
      <c r="K599" s="68" t="s">
        <v>120</v>
      </c>
      <c r="L599" s="70" cm="1">
        <f t="array" aca="1" ref="L599" ca="1">INDIRECT($L$5&amp;ROW())</f>
        <v>1500000</v>
      </c>
      <c r="M599" s="70">
        <f t="shared" ca="1" si="356"/>
        <v>12000000</v>
      </c>
      <c r="N599" s="70">
        <f t="shared" ca="1" si="357"/>
        <v>0</v>
      </c>
      <c r="O599" s="245" t="str">
        <f t="shared" ca="1" si="358"/>
        <v/>
      </c>
      <c r="P599" s="249"/>
      <c r="Q599" s="249"/>
      <c r="R599" s="68">
        <v>8</v>
      </c>
      <c r="S599" s="70">
        <v>1500000</v>
      </c>
      <c r="T599" s="70">
        <f t="shared" si="359"/>
        <v>12000000</v>
      </c>
      <c r="U599" s="252">
        <v>4</v>
      </c>
      <c r="V599" s="252">
        <v>1500000</v>
      </c>
      <c r="W599" s="70">
        <f t="shared" si="360"/>
        <v>6000000</v>
      </c>
      <c r="X599" s="252"/>
      <c r="Y599" s="249"/>
    </row>
    <row r="600" spans="1:25" ht="13.2" hidden="1" x14ac:dyDescent="0.25">
      <c r="A600" s="1" t="s">
        <v>942</v>
      </c>
      <c r="B600" s="68"/>
      <c r="C600" s="69" t="s">
        <v>557</v>
      </c>
      <c r="D600" s="68">
        <v>8</v>
      </c>
      <c r="E600" s="68" t="s">
        <v>120</v>
      </c>
      <c r="F600" s="70">
        <v>1500000</v>
      </c>
      <c r="G600" s="157">
        <f t="shared" si="355"/>
        <v>12000000</v>
      </c>
      <c r="H600" s="191"/>
      <c r="I600" s="69" t="s">
        <v>557</v>
      </c>
      <c r="J600" s="68" cm="1">
        <f t="array" aca="1" ref="J600" ca="1">INDIRECT($J$5&amp;ROW())</f>
        <v>8</v>
      </c>
      <c r="K600" s="68" t="s">
        <v>120</v>
      </c>
      <c r="L600" s="70" cm="1">
        <f t="array" aca="1" ref="L600" ca="1">INDIRECT($L$5&amp;ROW())</f>
        <v>1500000</v>
      </c>
      <c r="M600" s="70">
        <f t="shared" ca="1" si="356"/>
        <v>12000000</v>
      </c>
      <c r="N600" s="70">
        <f t="shared" ca="1" si="357"/>
        <v>0</v>
      </c>
      <c r="O600" s="245" t="str">
        <f t="shared" ca="1" si="358"/>
        <v/>
      </c>
      <c r="P600" s="249"/>
      <c r="Q600" s="249"/>
      <c r="R600" s="68">
        <v>8</v>
      </c>
      <c r="S600" s="70">
        <v>1500000</v>
      </c>
      <c r="T600" s="70">
        <f t="shared" si="359"/>
        <v>12000000</v>
      </c>
      <c r="U600" s="252">
        <v>4</v>
      </c>
      <c r="V600" s="252">
        <v>1500000</v>
      </c>
      <c r="W600" s="70">
        <f t="shared" si="360"/>
        <v>6000000</v>
      </c>
      <c r="X600" s="252"/>
      <c r="Y600" s="249"/>
    </row>
    <row r="601" spans="1:25" ht="13.2" hidden="1" x14ac:dyDescent="0.25">
      <c r="A601" s="1" t="s">
        <v>943</v>
      </c>
      <c r="B601" s="68"/>
      <c r="C601" s="69" t="s">
        <v>558</v>
      </c>
      <c r="D601" s="68">
        <v>8</v>
      </c>
      <c r="E601" s="68" t="s">
        <v>120</v>
      </c>
      <c r="F601" s="70">
        <v>1000000</v>
      </c>
      <c r="G601" s="157">
        <f t="shared" si="355"/>
        <v>8000000</v>
      </c>
      <c r="H601" s="191"/>
      <c r="I601" s="69" t="s">
        <v>558</v>
      </c>
      <c r="J601" s="68" cm="1">
        <f t="array" aca="1" ref="J601" ca="1">INDIRECT($J$5&amp;ROW())</f>
        <v>8</v>
      </c>
      <c r="K601" s="68" t="s">
        <v>120</v>
      </c>
      <c r="L601" s="70" cm="1">
        <f t="array" aca="1" ref="L601" ca="1">INDIRECT($L$5&amp;ROW())</f>
        <v>1000000</v>
      </c>
      <c r="M601" s="70">
        <f t="shared" ca="1" si="356"/>
        <v>8000000</v>
      </c>
      <c r="N601" s="70">
        <f t="shared" ca="1" si="357"/>
        <v>0</v>
      </c>
      <c r="O601" s="245" t="str">
        <f t="shared" ca="1" si="358"/>
        <v/>
      </c>
      <c r="P601" s="249"/>
      <c r="Q601" s="249"/>
      <c r="R601" s="68">
        <v>8</v>
      </c>
      <c r="S601" s="70">
        <v>1000000</v>
      </c>
      <c r="T601" s="70">
        <f t="shared" si="359"/>
        <v>8000000</v>
      </c>
      <c r="U601" s="252">
        <v>4</v>
      </c>
      <c r="V601" s="252">
        <v>1000000</v>
      </c>
      <c r="W601" s="70">
        <f t="shared" si="360"/>
        <v>4000000</v>
      </c>
      <c r="X601" s="252"/>
      <c r="Y601" s="249"/>
    </row>
    <row r="602" spans="1:25" ht="13.2" hidden="1" x14ac:dyDescent="0.25">
      <c r="A602" s="1" t="s">
        <v>944</v>
      </c>
      <c r="B602" s="71" t="s">
        <v>525</v>
      </c>
      <c r="C602" s="72" t="s">
        <v>35</v>
      </c>
      <c r="D602" s="71"/>
      <c r="E602" s="71"/>
      <c r="F602" s="73"/>
      <c r="G602" s="158">
        <f>G603</f>
        <v>52170000</v>
      </c>
      <c r="H602" s="192" t="s">
        <v>525</v>
      </c>
      <c r="I602" s="72" t="s">
        <v>35</v>
      </c>
      <c r="J602" s="71"/>
      <c r="K602" s="71"/>
      <c r="L602" s="73"/>
      <c r="M602" s="73">
        <f ca="1">M603</f>
        <v>52170000</v>
      </c>
      <c r="N602" s="73">
        <f ca="1">N603</f>
        <v>0</v>
      </c>
      <c r="O602" s="158"/>
      <c r="P602" s="249"/>
      <c r="Q602" s="249"/>
      <c r="R602" s="71"/>
      <c r="S602" s="73"/>
      <c r="T602" s="73"/>
      <c r="U602" s="252"/>
      <c r="V602" s="249"/>
      <c r="W602" s="249"/>
      <c r="X602" s="252"/>
      <c r="Y602" s="249"/>
    </row>
    <row r="603" spans="1:25" ht="13.2" hidden="1" x14ac:dyDescent="0.25">
      <c r="A603" s="1" t="s">
        <v>945</v>
      </c>
      <c r="B603" s="68"/>
      <c r="C603" s="69" t="s">
        <v>946</v>
      </c>
      <c r="D603" s="68">
        <v>10</v>
      </c>
      <c r="E603" s="68" t="s">
        <v>26</v>
      </c>
      <c r="F603" s="70">
        <v>5217000</v>
      </c>
      <c r="G603" s="157">
        <f>ROUNDDOWN(D603*F603,-3)</f>
        <v>52170000</v>
      </c>
      <c r="H603" s="191"/>
      <c r="I603" s="69" t="s">
        <v>946</v>
      </c>
      <c r="J603" s="68" cm="1">
        <f t="array" aca="1" ref="J603" ca="1">INDIRECT($J$5&amp;ROW())</f>
        <v>10</v>
      </c>
      <c r="K603" s="68" t="s">
        <v>26</v>
      </c>
      <c r="L603" s="70" cm="1">
        <f t="array" aca="1" ref="L603" ca="1">INDIRECT($L$5&amp;ROW())</f>
        <v>5217000</v>
      </c>
      <c r="M603" s="70">
        <f ca="1">ROUNDDOWN(J603*L603,-3)</f>
        <v>52170000</v>
      </c>
      <c r="N603" s="70">
        <f ca="1">G603-M603</f>
        <v>0</v>
      </c>
      <c r="O603" s="245" t="str">
        <f ca="1">IF(AND(ISBLANK(H603),N603&lt;&gt;0),"Rev","")</f>
        <v/>
      </c>
      <c r="P603" s="249"/>
      <c r="Q603" s="249"/>
      <c r="R603" s="68">
        <v>10</v>
      </c>
      <c r="S603" s="70">
        <v>5217000</v>
      </c>
      <c r="T603" s="70">
        <f>ROUNDDOWN(R603*S603,-3)</f>
        <v>52170000</v>
      </c>
      <c r="U603" s="252">
        <v>10</v>
      </c>
      <c r="V603" s="252">
        <v>5217000</v>
      </c>
      <c r="W603" s="70">
        <f>ROUNDDOWN(U603*V603,-3)</f>
        <v>52170000</v>
      </c>
      <c r="X603" s="252"/>
      <c r="Y603" s="249"/>
    </row>
    <row r="604" spans="1:25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5" s="1" customFormat="1" x14ac:dyDescent="0.3">
      <c r="C605" s="5"/>
      <c r="D605" s="6"/>
      <c r="F605" s="7"/>
      <c r="G605" s="24" t="s">
        <v>947</v>
      </c>
      <c r="I605" s="5"/>
      <c r="J605" s="6"/>
      <c r="L605" s="7"/>
      <c r="M605" s="24" t="s">
        <v>947</v>
      </c>
      <c r="O605" s="6"/>
    </row>
    <row r="606" spans="1:25" s="1" customFormat="1" x14ac:dyDescent="0.3">
      <c r="C606" s="5"/>
      <c r="D606" s="6"/>
      <c r="F606" s="7"/>
      <c r="G606" s="24" t="s">
        <v>534</v>
      </c>
      <c r="I606" s="5"/>
      <c r="J606" s="6"/>
      <c r="L606" s="7"/>
      <c r="M606" s="24" t="s">
        <v>534</v>
      </c>
      <c r="O606" s="6"/>
    </row>
    <row r="607" spans="1:25" s="1" customFormat="1" x14ac:dyDescent="0.3">
      <c r="C607" s="5"/>
      <c r="D607" s="6"/>
      <c r="F607" s="7"/>
      <c r="G607" s="24" t="s">
        <v>511</v>
      </c>
      <c r="I607" s="5"/>
      <c r="J607" s="6"/>
      <c r="L607" s="7"/>
      <c r="M607" s="24" t="s">
        <v>511</v>
      </c>
      <c r="O607" s="6"/>
    </row>
    <row r="608" spans="1:25" s="1" customFormat="1" x14ac:dyDescent="0.3">
      <c r="C608" s="5"/>
      <c r="D608" s="6"/>
      <c r="F608" s="7"/>
      <c r="G608" s="24"/>
      <c r="I608" s="5"/>
      <c r="J608" s="6"/>
      <c r="L608" s="7"/>
      <c r="M608" s="24"/>
      <c r="O608" s="6"/>
    </row>
    <row r="609" spans="3:15" s="1" customFormat="1" x14ac:dyDescent="0.3">
      <c r="C609" s="5"/>
      <c r="D609" s="6"/>
      <c r="F609" s="7"/>
      <c r="G609" s="24"/>
      <c r="I609" s="5"/>
      <c r="J609" s="6"/>
      <c r="L609" s="7"/>
      <c r="M609" s="24"/>
      <c r="O609" s="6"/>
    </row>
    <row r="610" spans="3:15" s="1" customFormat="1" x14ac:dyDescent="0.3">
      <c r="C610" s="5"/>
      <c r="D610" s="6"/>
      <c r="F610" s="7"/>
      <c r="G610" s="24"/>
      <c r="I610" s="5"/>
      <c r="J610" s="6"/>
      <c r="L610" s="7"/>
      <c r="M610" s="24"/>
      <c r="O610" s="6"/>
    </row>
    <row r="611" spans="3:15" s="1" customFormat="1" x14ac:dyDescent="0.3">
      <c r="C611" s="5"/>
      <c r="D611" s="6"/>
      <c r="F611" s="7"/>
      <c r="G611" s="24"/>
      <c r="I611" s="5"/>
      <c r="J611" s="6"/>
      <c r="L611" s="7"/>
      <c r="M611" s="24"/>
      <c r="O611" s="6"/>
    </row>
    <row r="612" spans="3:15" s="1" customFormat="1" x14ac:dyDescent="0.3">
      <c r="C612" s="5"/>
      <c r="D612" s="6"/>
      <c r="F612" s="7"/>
      <c r="G612" s="24"/>
      <c r="I612" s="5"/>
      <c r="J612" s="6"/>
      <c r="L612" s="7"/>
      <c r="M612" s="24"/>
      <c r="O612" s="6"/>
    </row>
    <row r="613" spans="3:15" s="1" customFormat="1" x14ac:dyDescent="0.3">
      <c r="C613" s="5"/>
      <c r="D613" s="6"/>
      <c r="F613" s="7"/>
      <c r="G613" s="25" t="s">
        <v>526</v>
      </c>
      <c r="I613" s="5"/>
      <c r="J613" s="6"/>
      <c r="L613" s="7"/>
      <c r="M613" s="25" t="s">
        <v>526</v>
      </c>
      <c r="O613" s="6"/>
    </row>
    <row r="614" spans="3:15" s="1" customFormat="1" x14ac:dyDescent="0.3">
      <c r="C614" s="5"/>
      <c r="D614" s="6"/>
      <c r="F614" s="7"/>
      <c r="G614" s="24" t="s">
        <v>527</v>
      </c>
      <c r="I614" s="5"/>
      <c r="J614" s="6"/>
      <c r="L614" s="7"/>
      <c r="M614" s="24" t="s">
        <v>527</v>
      </c>
      <c r="O614" s="6"/>
    </row>
    <row r="615" spans="3:15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O615" s="6"/>
    </row>
    <row r="616" spans="3:15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O616" s="6"/>
    </row>
    <row r="617" spans="3:15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O617" s="6"/>
    </row>
    <row r="618" spans="3:15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O618" s="6"/>
    </row>
    <row r="619" spans="3:15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O619" s="6"/>
    </row>
    <row r="620" spans="3:15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O620" s="6"/>
    </row>
    <row r="621" spans="3:15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O621" s="6"/>
    </row>
    <row r="622" spans="3:15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O622" s="6"/>
    </row>
    <row r="623" spans="3:15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O623" s="6"/>
    </row>
    <row r="624" spans="3:15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O624" s="6"/>
    </row>
    <row r="625" spans="3:15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O625" s="6"/>
    </row>
    <row r="626" spans="3:15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O626" s="6"/>
    </row>
    <row r="627" spans="3:15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O627" s="6"/>
    </row>
    <row r="628" spans="3:15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O628" s="6"/>
    </row>
    <row r="629" spans="3:15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O629" s="6"/>
    </row>
    <row r="630" spans="3:15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O630" s="6"/>
    </row>
    <row r="631" spans="3:15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O631" s="6"/>
    </row>
    <row r="632" spans="3:15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O632" s="6"/>
    </row>
    <row r="633" spans="3:15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O633" s="6"/>
    </row>
    <row r="634" spans="3:15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O634" s="6"/>
    </row>
    <row r="635" spans="3:15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O635" s="6"/>
    </row>
    <row r="636" spans="3:15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</row>
    <row r="637" spans="3:15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</row>
    <row r="638" spans="3:15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</row>
    <row r="639" spans="3:15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</row>
    <row r="640" spans="3:15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</row>
    <row r="641" spans="3:15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</row>
    <row r="642" spans="3:15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</row>
    <row r="643" spans="3:15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</row>
    <row r="644" spans="3:15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</row>
    <row r="645" spans="3:15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</row>
    <row r="646" spans="3:15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</row>
    <row r="647" spans="3:15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</row>
    <row r="648" spans="3:15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</row>
    <row r="649" spans="3:15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</row>
    <row r="650" spans="3:15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</row>
    <row r="651" spans="3:15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</row>
    <row r="652" spans="3:15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</row>
    <row r="653" spans="3:15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</row>
    <row r="654" spans="3:15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</row>
    <row r="655" spans="3:15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</row>
    <row r="656" spans="3:15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</row>
    <row r="657" spans="3:15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</row>
    <row r="658" spans="3:15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</row>
    <row r="659" spans="3:15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</row>
    <row r="660" spans="3:15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</row>
    <row r="661" spans="3:15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</row>
    <row r="662" spans="3:15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</row>
    <row r="663" spans="3:15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</row>
    <row r="664" spans="3:15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</row>
    <row r="665" spans="3:15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</row>
    <row r="666" spans="3:15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</row>
    <row r="667" spans="3:15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</row>
    <row r="668" spans="3:15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</row>
    <row r="669" spans="3:15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</row>
    <row r="670" spans="3:15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</row>
    <row r="671" spans="3:15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</row>
    <row r="672" spans="3:15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</row>
    <row r="673" spans="3:15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</row>
    <row r="674" spans="3:15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</row>
    <row r="675" spans="3:15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</row>
    <row r="676" spans="3:15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</row>
    <row r="677" spans="3:15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</row>
    <row r="678" spans="3:15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</row>
    <row r="679" spans="3:15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</row>
    <row r="680" spans="3:15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</row>
    <row r="681" spans="3:15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</row>
    <row r="682" spans="3:15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</row>
    <row r="683" spans="3:15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</row>
    <row r="684" spans="3:15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</row>
    <row r="685" spans="3:15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</row>
    <row r="686" spans="3:15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</row>
    <row r="687" spans="3:15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</row>
    <row r="688" spans="3:15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</row>
    <row r="689" spans="3:15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</row>
    <row r="690" spans="3:15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</row>
    <row r="691" spans="3:15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</row>
    <row r="692" spans="3:15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</row>
    <row r="693" spans="3:15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</row>
    <row r="694" spans="3:15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</row>
    <row r="695" spans="3:15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</row>
    <row r="696" spans="3:15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</row>
    <row r="697" spans="3:15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</row>
    <row r="698" spans="3:15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</row>
    <row r="699" spans="3:15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</row>
    <row r="700" spans="3:15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</row>
    <row r="701" spans="3:15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</row>
    <row r="702" spans="3:15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</row>
    <row r="703" spans="3:15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</row>
    <row r="704" spans="3:15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</row>
    <row r="705" spans="3:15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</row>
    <row r="706" spans="3:15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</row>
    <row r="707" spans="3:15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</row>
    <row r="708" spans="3:15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</row>
    <row r="709" spans="3:15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</row>
    <row r="710" spans="3:15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</row>
    <row r="711" spans="3:15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</row>
    <row r="712" spans="3:15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</row>
    <row r="713" spans="3:15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</row>
    <row r="714" spans="3:15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</row>
    <row r="715" spans="3:15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</row>
    <row r="716" spans="3:15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</row>
    <row r="717" spans="3:15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</row>
    <row r="718" spans="3:15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</row>
    <row r="719" spans="3:15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</row>
    <row r="720" spans="3:15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</row>
    <row r="721" spans="3:15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</row>
    <row r="722" spans="3:15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</row>
    <row r="723" spans="3:15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</row>
    <row r="724" spans="3:15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</row>
    <row r="725" spans="3:15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</row>
    <row r="726" spans="3:15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</row>
    <row r="727" spans="3:15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</row>
    <row r="728" spans="3:15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</row>
    <row r="729" spans="3:15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</row>
    <row r="730" spans="3:15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</row>
    <row r="731" spans="3:15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</row>
    <row r="732" spans="3:15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</row>
    <row r="733" spans="3:15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</row>
    <row r="734" spans="3:15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</row>
    <row r="735" spans="3:15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</row>
    <row r="736" spans="3:15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</row>
    <row r="737" spans="3:15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</row>
    <row r="738" spans="3:15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</row>
    <row r="739" spans="3:15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</row>
    <row r="740" spans="3:15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</row>
    <row r="741" spans="3:15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</row>
    <row r="742" spans="3:15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</row>
    <row r="743" spans="3:15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</row>
    <row r="744" spans="3:15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</row>
    <row r="745" spans="3:15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</row>
    <row r="746" spans="3:15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</row>
    <row r="747" spans="3:15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</row>
    <row r="748" spans="3:15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</row>
    <row r="749" spans="3:15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</row>
    <row r="750" spans="3:15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</row>
    <row r="751" spans="3:15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</row>
    <row r="752" spans="3:15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</row>
    <row r="753" spans="3:15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</row>
    <row r="754" spans="3:15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</row>
    <row r="755" spans="3:15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</row>
    <row r="756" spans="3:15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</row>
    <row r="757" spans="3:15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</row>
    <row r="758" spans="3:15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</row>
    <row r="759" spans="3:15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</row>
    <row r="760" spans="3:15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</row>
    <row r="761" spans="3:15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</row>
    <row r="762" spans="3:15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</row>
    <row r="763" spans="3:15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</row>
    <row r="764" spans="3:15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</row>
    <row r="765" spans="3:15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</row>
    <row r="766" spans="3:15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</row>
    <row r="767" spans="3:15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</row>
    <row r="768" spans="3:15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</row>
    <row r="769" spans="3:15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</row>
    <row r="770" spans="3:15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</row>
    <row r="771" spans="3:15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</row>
    <row r="772" spans="3:15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</row>
    <row r="773" spans="3:15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</row>
    <row r="774" spans="3:15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</row>
    <row r="775" spans="3:15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</row>
    <row r="776" spans="3:15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</row>
    <row r="777" spans="3:15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</row>
    <row r="778" spans="3:15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</row>
    <row r="779" spans="3:15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</row>
    <row r="780" spans="3:15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</row>
    <row r="781" spans="3:15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</row>
    <row r="782" spans="3:15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</row>
    <row r="783" spans="3:15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</row>
    <row r="784" spans="3:15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</row>
    <row r="785" spans="3:15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</row>
    <row r="786" spans="3:15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</row>
    <row r="787" spans="3:15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</row>
    <row r="788" spans="3:15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</row>
    <row r="789" spans="3:15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</row>
    <row r="790" spans="3:15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</row>
    <row r="791" spans="3:15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</row>
    <row r="792" spans="3:15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</row>
    <row r="793" spans="3:15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</row>
    <row r="794" spans="3:15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</row>
    <row r="795" spans="3:15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</row>
    <row r="796" spans="3:15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</row>
    <row r="797" spans="3:15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</row>
    <row r="798" spans="3:15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</row>
    <row r="799" spans="3:15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</row>
    <row r="800" spans="3:15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</row>
    <row r="801" spans="3:15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</row>
    <row r="802" spans="3:15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</row>
    <row r="803" spans="3:15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</row>
    <row r="804" spans="3:15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</row>
    <row r="805" spans="3:15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</row>
    <row r="806" spans="3:15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</row>
    <row r="807" spans="3:15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</row>
    <row r="808" spans="3:15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</row>
    <row r="809" spans="3:15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</row>
    <row r="810" spans="3:15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</row>
    <row r="811" spans="3:15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</row>
    <row r="812" spans="3:15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</row>
    <row r="813" spans="3:15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</row>
    <row r="814" spans="3:15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</row>
    <row r="815" spans="3:15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</row>
    <row r="816" spans="3:15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</row>
    <row r="817" spans="3:15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</row>
    <row r="818" spans="3:15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</row>
    <row r="819" spans="3:15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</row>
    <row r="820" spans="3:15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</row>
    <row r="821" spans="3:15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</row>
    <row r="822" spans="3:15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</row>
    <row r="823" spans="3:15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</row>
    <row r="824" spans="3:15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</row>
    <row r="825" spans="3:15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</row>
    <row r="826" spans="3:15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</row>
    <row r="827" spans="3:15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</row>
    <row r="828" spans="3:15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</row>
    <row r="829" spans="3:15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</row>
    <row r="830" spans="3:15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</row>
    <row r="831" spans="3:15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</row>
    <row r="832" spans="3:15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</row>
    <row r="833" spans="3:15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</row>
    <row r="834" spans="3:15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</row>
    <row r="835" spans="3:15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</row>
    <row r="836" spans="3:15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</row>
    <row r="837" spans="3:15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</row>
    <row r="838" spans="3:15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</row>
    <row r="839" spans="3:15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</row>
    <row r="840" spans="3:15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</row>
    <row r="841" spans="3:15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</row>
    <row r="842" spans="3:15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</row>
    <row r="843" spans="3:15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</row>
    <row r="844" spans="3:15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</row>
    <row r="845" spans="3:15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</row>
    <row r="846" spans="3:15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</row>
    <row r="847" spans="3:15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</row>
    <row r="848" spans="3:15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</row>
    <row r="849" spans="3:15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</row>
    <row r="850" spans="3:15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</row>
    <row r="851" spans="3:15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</row>
    <row r="852" spans="3:15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</row>
    <row r="853" spans="3:15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</row>
    <row r="854" spans="3:15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</row>
    <row r="855" spans="3:15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</row>
    <row r="856" spans="3:15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</row>
    <row r="857" spans="3:15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</row>
    <row r="858" spans="3:15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</row>
    <row r="859" spans="3:15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</row>
    <row r="860" spans="3:15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</row>
    <row r="861" spans="3:15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</row>
    <row r="862" spans="3:15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</row>
    <row r="863" spans="3:15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</row>
    <row r="864" spans="3:15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</row>
    <row r="865" spans="3:15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</row>
    <row r="866" spans="3:15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</row>
    <row r="867" spans="3:15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</row>
    <row r="868" spans="3:15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</row>
    <row r="869" spans="3:15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</row>
    <row r="870" spans="3:15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</row>
    <row r="871" spans="3:15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</row>
    <row r="872" spans="3:15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</row>
    <row r="873" spans="3:15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</row>
    <row r="874" spans="3:15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</row>
    <row r="875" spans="3:15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</row>
    <row r="876" spans="3:15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</row>
    <row r="877" spans="3:15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</row>
    <row r="878" spans="3:15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</row>
    <row r="879" spans="3:15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</row>
    <row r="880" spans="3:15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</row>
    <row r="881" spans="3:15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</row>
    <row r="882" spans="3:15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</row>
    <row r="883" spans="3:15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</row>
    <row r="884" spans="3:15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</row>
    <row r="885" spans="3:15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</row>
    <row r="886" spans="3:15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</row>
    <row r="887" spans="3:15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</row>
    <row r="888" spans="3:15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</row>
    <row r="889" spans="3:15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</row>
    <row r="890" spans="3:15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</row>
    <row r="891" spans="3:15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</row>
    <row r="892" spans="3:15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</row>
    <row r="893" spans="3:15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</row>
    <row r="894" spans="3:15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</row>
    <row r="895" spans="3:15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</row>
    <row r="896" spans="3:15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</row>
    <row r="897" spans="3:15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</row>
    <row r="898" spans="3:15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</row>
    <row r="899" spans="3:15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</row>
    <row r="900" spans="3:15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</row>
    <row r="901" spans="3:15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</row>
    <row r="902" spans="3:15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</row>
    <row r="903" spans="3:15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</row>
    <row r="904" spans="3:15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</row>
    <row r="905" spans="3:15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</row>
    <row r="906" spans="3:15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</row>
    <row r="907" spans="3:15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</row>
    <row r="908" spans="3:15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</row>
    <row r="909" spans="3:15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</row>
    <row r="910" spans="3:15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</row>
    <row r="911" spans="3:15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</row>
    <row r="912" spans="3:15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</row>
    <row r="913" spans="3:15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</row>
    <row r="914" spans="3:15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</row>
    <row r="915" spans="3:15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</row>
    <row r="916" spans="3:15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</row>
    <row r="917" spans="3:15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</row>
    <row r="918" spans="3:15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</row>
    <row r="919" spans="3:15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</row>
    <row r="920" spans="3:15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</row>
    <row r="921" spans="3:15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</row>
    <row r="922" spans="3:15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</row>
    <row r="923" spans="3:15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</row>
    <row r="924" spans="3:15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</row>
    <row r="925" spans="3:15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</row>
    <row r="926" spans="3:15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</row>
    <row r="927" spans="3:15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</row>
    <row r="928" spans="3:15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</row>
    <row r="929" spans="3:15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</row>
    <row r="930" spans="3:15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</row>
    <row r="931" spans="3:15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</row>
    <row r="932" spans="3:15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</row>
    <row r="933" spans="3:15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</row>
    <row r="934" spans="3:15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</row>
    <row r="935" spans="3:15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</row>
    <row r="936" spans="3:15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</row>
    <row r="937" spans="3:15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</row>
    <row r="938" spans="3:15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</row>
    <row r="939" spans="3:15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</row>
    <row r="940" spans="3:15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</row>
    <row r="941" spans="3:15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</row>
    <row r="942" spans="3:15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</row>
    <row r="943" spans="3:15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</row>
    <row r="944" spans="3:15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</row>
    <row r="945" spans="3:15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</row>
    <row r="946" spans="3:15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</row>
    <row r="947" spans="3:15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</row>
    <row r="948" spans="3:15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</row>
    <row r="949" spans="3:15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</row>
    <row r="950" spans="3:15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</row>
    <row r="951" spans="3:15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</row>
    <row r="952" spans="3:15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</row>
    <row r="953" spans="3:15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</row>
    <row r="954" spans="3:15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</row>
    <row r="955" spans="3:15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</row>
    <row r="956" spans="3:15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</row>
    <row r="957" spans="3:15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</row>
    <row r="958" spans="3:15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</row>
    <row r="959" spans="3:15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</row>
    <row r="960" spans="3:15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</row>
    <row r="961" spans="3:15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</row>
    <row r="962" spans="3:15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</row>
    <row r="963" spans="3:15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</row>
    <row r="964" spans="3:15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</row>
    <row r="965" spans="3:15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</row>
    <row r="966" spans="3:15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</row>
    <row r="967" spans="3:15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</row>
    <row r="968" spans="3:15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</row>
    <row r="969" spans="3:15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</row>
    <row r="970" spans="3:15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</row>
    <row r="971" spans="3:15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</row>
    <row r="972" spans="3:15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</row>
    <row r="973" spans="3:15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</row>
    <row r="974" spans="3:15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</row>
    <row r="975" spans="3:15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</row>
    <row r="976" spans="3:15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</row>
    <row r="977" spans="3:15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</row>
    <row r="978" spans="3:15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</row>
    <row r="979" spans="3:15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</row>
    <row r="980" spans="3:15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</row>
    <row r="981" spans="3:15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</row>
    <row r="982" spans="3:15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</row>
    <row r="983" spans="3:15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</row>
    <row r="984" spans="3:15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</row>
    <row r="985" spans="3:15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</row>
    <row r="986" spans="3:15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</row>
    <row r="987" spans="3:15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</row>
    <row r="988" spans="3:15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</row>
    <row r="989" spans="3:15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</row>
    <row r="990" spans="3:15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</row>
    <row r="991" spans="3:15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</row>
    <row r="992" spans="3:15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</row>
    <row r="993" spans="3:15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</row>
    <row r="994" spans="3:15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</row>
    <row r="995" spans="3:15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</row>
    <row r="996" spans="3:15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</row>
    <row r="997" spans="3:15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</row>
    <row r="998" spans="3:15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</row>
    <row r="999" spans="3:15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</row>
    <row r="1000" spans="3:15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</row>
    <row r="1001" spans="3:15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</row>
    <row r="1002" spans="3:15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</row>
    <row r="1003" spans="3:15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</row>
    <row r="1004" spans="3:15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</row>
  </sheetData>
  <autoFilter ref="B7:Y603" xr:uid="{3A6C5435-28AC-48AD-A4AE-D532A2415063}">
    <filterColumn colId="8">
      <colorFilter dxfId="0"/>
    </filterColumn>
  </autoFilter>
  <mergeCells count="7">
    <mergeCell ref="E341:F341"/>
    <mergeCell ref="E545:F545"/>
    <mergeCell ref="U6:V6"/>
    <mergeCell ref="R6:S6"/>
    <mergeCell ref="X6:Y6"/>
    <mergeCell ref="E11:F11"/>
    <mergeCell ref="E116:F116"/>
  </mergeCells>
  <phoneticPr fontId="16" type="noConversion"/>
  <conditionalFormatting sqref="G291:G333 M291:M333">
    <cfRule type="expression" dxfId="7" priority="11">
      <formula>AND(ISBLANK(B291),G291&lt;&gt;#REF!)</formula>
    </cfRule>
  </conditionalFormatting>
  <conditionalFormatting sqref="N292:O292 N302:O303 N305:O305 N308:O309 N319:O319 N321:O322 N324:O324">
    <cfRule type="expression" dxfId="6" priority="7">
      <formula>AND(ISBLANK(E292),N292&lt;&gt;#REF!)</formula>
    </cfRule>
  </conditionalFormatting>
  <conditionalFormatting sqref="G291:G333 M292:O292 M291 M302:O303 M293:M301 M305:O305 M304 M308:O309 M306:M307 M319:O319 M310:M318 M321:O322 M320 M324:O324 M323 M325:M333">
    <cfRule type="expression" dxfId="5" priority="15">
      <formula>#REF!&lt;0</formula>
    </cfRule>
  </conditionalFormatting>
  <dataValidations disablePrompts="1" count="1">
    <dataValidation type="custom" allowBlank="1" showDropDown="1" showErrorMessage="1" sqref="B16:B19 H16:H19" xr:uid="{C76F4089-6AEC-46B3-B5F3-1BF8813107A7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4" fitToHeight="0" orientation="landscape" r:id="rId1"/>
  <headerFooter>
    <oddFooter>&amp;LUsulan TUP 6 Pusdik KP, TA. 2022&amp;RHal &amp;P dari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5AD-F1F9-4C9B-96BA-A0D8E4DB6CAE}">
  <sheetPr filterMode="1">
    <pageSetUpPr fitToPage="1"/>
  </sheetPr>
  <dimension ref="A1:Y1004"/>
  <sheetViews>
    <sheetView showGridLines="0" topLeftCell="F1" zoomScale="130" zoomScaleNormal="130" zoomScaleSheetLayoutView="85" workbookViewId="0">
      <pane xSplit="3" ySplit="7" topLeftCell="J526" activePane="bottomRight" state="frozen"/>
      <selection activeCell="F1" sqref="F1"/>
      <selection pane="topRight" activeCell="I1" sqref="I1"/>
      <selection pane="bottomLeft" activeCell="F8" sqref="F8"/>
      <selection pane="bottomRight" activeCell="R3" sqref="R3"/>
    </sheetView>
  </sheetViews>
  <sheetFormatPr defaultColWidth="14" defaultRowHeight="13.8" x14ac:dyDescent="0.25"/>
  <cols>
    <col min="1" max="1" width="32.88671875" style="2" bestFit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2.5546875" style="1" hidden="1" customWidth="1"/>
    <col min="7" max="7" width="15.5546875" style="1" customWidth="1"/>
    <col min="8" max="8" width="16.5546875" style="1" customWidth="1"/>
    <col min="9" max="9" width="72.4414062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4" width="18.5546875" style="4" customWidth="1"/>
    <col min="15" max="15" width="18.5546875" style="234" customWidth="1"/>
    <col min="16" max="16" width="26.21875" style="4" hidden="1" customWidth="1"/>
    <col min="17" max="17" width="31.88671875" style="4" hidden="1" customWidth="1"/>
    <col min="18" max="18" width="10.44140625" style="4" customWidth="1"/>
    <col min="19" max="19" width="12.6640625" style="4" customWidth="1"/>
    <col min="20" max="20" width="12.6640625" style="4" hidden="1" customWidth="1"/>
    <col min="21" max="22" width="14" style="4"/>
    <col min="23" max="23" width="0" style="4" hidden="1" customWidth="1"/>
    <col min="24" max="16384" width="14" style="4"/>
  </cols>
  <sheetData>
    <row r="1" spans="1:25" s="18" customFormat="1" x14ac:dyDescent="0.25">
      <c r="A1" s="8"/>
      <c r="B1" s="146" t="s">
        <v>951</v>
      </c>
      <c r="C1" s="19"/>
      <c r="D1" s="19"/>
      <c r="E1" s="19"/>
      <c r="F1" s="19"/>
      <c r="G1" s="19"/>
      <c r="H1" s="146"/>
      <c r="I1" s="19"/>
      <c r="J1" s="19"/>
      <c r="K1" s="19"/>
      <c r="L1" s="19"/>
      <c r="M1" s="268" t="s">
        <v>999</v>
      </c>
      <c r="N1" s="266">
        <f ca="1">-N5</f>
        <v>857476000</v>
      </c>
      <c r="O1" s="235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18" customFormat="1" ht="13.2" x14ac:dyDescent="0.25">
      <c r="A2" s="8"/>
      <c r="B2" s="21" t="s">
        <v>952</v>
      </c>
      <c r="C2" s="19"/>
      <c r="D2" s="19"/>
      <c r="E2" s="19"/>
      <c r="F2" s="19"/>
      <c r="G2" s="19"/>
      <c r="H2" s="21"/>
      <c r="I2" s="19"/>
      <c r="J2" s="19"/>
      <c r="K2" s="19"/>
      <c r="L2" s="228"/>
      <c r="M2" s="19"/>
      <c r="N2" s="266"/>
      <c r="O2" s="235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s="18" customFormat="1" ht="13.2" x14ac:dyDescent="0.25">
      <c r="A3" s="8"/>
      <c r="B3" s="21" t="s">
        <v>550</v>
      </c>
      <c r="C3" s="20"/>
      <c r="D3" s="20"/>
      <c r="E3" s="20"/>
      <c r="F3" s="20"/>
      <c r="G3" s="20"/>
      <c r="H3" s="21"/>
      <c r="I3" s="20"/>
      <c r="J3" s="261"/>
      <c r="K3" s="20"/>
      <c r="M3" s="267" t="s">
        <v>1000</v>
      </c>
      <c r="N3" s="256">
        <f ca="1">N2-N1</f>
        <v>-857476000</v>
      </c>
      <c r="O3" s="235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18" customFormat="1" ht="13.2" x14ac:dyDescent="0.25">
      <c r="A4" s="8"/>
      <c r="B4" s="21"/>
      <c r="C4" s="20"/>
      <c r="D4" s="20"/>
      <c r="E4" s="20"/>
      <c r="F4" s="20"/>
      <c r="G4" s="20"/>
      <c r="H4" s="21"/>
      <c r="I4" s="20"/>
      <c r="J4" s="20"/>
      <c r="K4" s="20"/>
      <c r="L4" s="20"/>
      <c r="M4" s="260" t="s">
        <v>1001</v>
      </c>
      <c r="N4" s="8"/>
      <c r="O4" s="235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218" customFormat="1" ht="15.6" x14ac:dyDescent="0.25">
      <c r="A5" s="215"/>
      <c r="B5" s="219" t="s">
        <v>949</v>
      </c>
      <c r="C5" s="216"/>
      <c r="D5" s="26"/>
      <c r="E5" s="26"/>
      <c r="F5" s="26"/>
      <c r="G5" s="26"/>
      <c r="H5" s="219" t="s">
        <v>950</v>
      </c>
      <c r="I5" s="216"/>
      <c r="J5" s="265" t="s">
        <v>1002</v>
      </c>
      <c r="K5" s="265"/>
      <c r="L5" s="265" t="s">
        <v>1003</v>
      </c>
      <c r="M5" s="257"/>
      <c r="N5" s="217">
        <f ca="1">'Rekap Usulan revisi'!G21</f>
        <v>-857476000</v>
      </c>
      <c r="O5" s="236"/>
    </row>
    <row r="6" spans="1:25" ht="31.8" customHeight="1" x14ac:dyDescent="0.25">
      <c r="A6" s="31"/>
      <c r="B6" s="32" t="s">
        <v>0</v>
      </c>
      <c r="C6" s="33" t="s">
        <v>1</v>
      </c>
      <c r="D6" s="34" t="s">
        <v>2</v>
      </c>
      <c r="E6" s="34" t="s">
        <v>3</v>
      </c>
      <c r="F6" s="35" t="s">
        <v>4</v>
      </c>
      <c r="G6" s="147" t="s">
        <v>5</v>
      </c>
      <c r="H6" s="181" t="s">
        <v>0</v>
      </c>
      <c r="I6" s="33" t="s">
        <v>1</v>
      </c>
      <c r="J6" s="34" t="s">
        <v>2</v>
      </c>
      <c r="K6" s="34" t="s">
        <v>3</v>
      </c>
      <c r="L6" s="35" t="s">
        <v>4</v>
      </c>
      <c r="M6" s="36" t="s">
        <v>5</v>
      </c>
      <c r="N6" s="227" t="s">
        <v>953</v>
      </c>
      <c r="O6" s="243" t="s">
        <v>955</v>
      </c>
      <c r="P6" s="246" t="s">
        <v>530</v>
      </c>
      <c r="Q6" s="246" t="s">
        <v>531</v>
      </c>
      <c r="R6" s="293" t="s">
        <v>982</v>
      </c>
      <c r="S6" s="293"/>
      <c r="T6" s="246"/>
      <c r="U6" s="292" t="s">
        <v>980</v>
      </c>
      <c r="V6" s="292"/>
      <c r="W6" s="247"/>
      <c r="X6" s="292" t="s">
        <v>985</v>
      </c>
      <c r="Y6" s="292"/>
    </row>
    <row r="7" spans="1:25" s="23" customFormat="1" ht="13.2" x14ac:dyDescent="0.25">
      <c r="A7" s="37"/>
      <c r="B7" s="38">
        <v>1</v>
      </c>
      <c r="C7" s="39">
        <v>2</v>
      </c>
      <c r="D7" s="40">
        <v>3</v>
      </c>
      <c r="E7" s="40">
        <v>4</v>
      </c>
      <c r="F7" s="39">
        <v>5</v>
      </c>
      <c r="G7" s="148">
        <v>6</v>
      </c>
      <c r="H7" s="182">
        <v>1</v>
      </c>
      <c r="I7" s="39">
        <v>2</v>
      </c>
      <c r="J7" s="40">
        <v>3</v>
      </c>
      <c r="K7" s="40">
        <v>4</v>
      </c>
      <c r="L7" s="39">
        <v>5</v>
      </c>
      <c r="M7" s="41">
        <v>6</v>
      </c>
      <c r="N7" s="22">
        <v>7</v>
      </c>
      <c r="O7" s="22">
        <v>7</v>
      </c>
      <c r="P7" s="248">
        <v>9</v>
      </c>
      <c r="Q7" s="248">
        <v>10</v>
      </c>
      <c r="R7" s="248" t="s">
        <v>979</v>
      </c>
      <c r="S7" s="248" t="s">
        <v>981</v>
      </c>
      <c r="T7" s="248"/>
      <c r="U7" s="248" t="s">
        <v>983</v>
      </c>
      <c r="V7" s="248" t="s">
        <v>984</v>
      </c>
      <c r="W7" s="248"/>
      <c r="X7" s="248" t="s">
        <v>986</v>
      </c>
      <c r="Y7" s="248" t="s">
        <v>987</v>
      </c>
    </row>
    <row r="8" spans="1:25" ht="13.2" hidden="1" x14ac:dyDescent="0.25">
      <c r="A8" s="3"/>
      <c r="B8" s="42"/>
      <c r="C8" s="43" t="s">
        <v>6</v>
      </c>
      <c r="D8" s="44"/>
      <c r="E8" s="44"/>
      <c r="F8" s="45"/>
      <c r="G8" s="149">
        <f>SUM(G9,G108)</f>
        <v>23288180000</v>
      </c>
      <c r="H8" s="183"/>
      <c r="I8" s="43" t="s">
        <v>6</v>
      </c>
      <c r="J8" s="44"/>
      <c r="K8" s="44"/>
      <c r="L8" s="45"/>
      <c r="M8" s="46">
        <f ca="1">SUM(M9,M108)</f>
        <v>23831265000</v>
      </c>
      <c r="N8" s="46">
        <f ca="1">SUM(N9,N108)</f>
        <v>-332516000</v>
      </c>
      <c r="O8" s="244"/>
      <c r="P8" s="249"/>
      <c r="Q8" s="249"/>
      <c r="R8" s="250"/>
      <c r="S8" s="251"/>
      <c r="T8" s="251"/>
      <c r="U8" s="252"/>
      <c r="V8" s="249"/>
      <c r="W8" s="249"/>
      <c r="X8" s="252"/>
      <c r="Y8" s="249"/>
    </row>
    <row r="9" spans="1:25" ht="13.2" hidden="1" x14ac:dyDescent="0.25">
      <c r="A9" s="1" t="s">
        <v>7</v>
      </c>
      <c r="B9" s="47" t="s">
        <v>7</v>
      </c>
      <c r="C9" s="48" t="s">
        <v>8</v>
      </c>
      <c r="D9" s="47"/>
      <c r="E9" s="47"/>
      <c r="F9" s="49"/>
      <c r="G9" s="150">
        <f>G10</f>
        <v>1000000000</v>
      </c>
      <c r="H9" s="184" t="s">
        <v>7</v>
      </c>
      <c r="I9" s="48" t="s">
        <v>8</v>
      </c>
      <c r="J9" s="47"/>
      <c r="K9" s="47"/>
      <c r="L9" s="49"/>
      <c r="M9" s="49">
        <f ca="1">M10</f>
        <v>1180519000</v>
      </c>
      <c r="N9" s="49">
        <f t="shared" ref="N9:N11" ca="1" si="0">N10</f>
        <v>-68750000</v>
      </c>
      <c r="O9" s="150"/>
      <c r="P9" s="249"/>
      <c r="Q9" s="249"/>
      <c r="R9" s="47"/>
      <c r="S9" s="49"/>
      <c r="T9" s="49"/>
      <c r="U9" s="252"/>
      <c r="V9" s="249"/>
      <c r="W9" s="249"/>
      <c r="X9" s="252"/>
      <c r="Y9" s="249"/>
    </row>
    <row r="10" spans="1:25" ht="13.2" hidden="1" x14ac:dyDescent="0.25">
      <c r="A10" s="1" t="s">
        <v>9</v>
      </c>
      <c r="B10" s="50" t="s">
        <v>551</v>
      </c>
      <c r="C10" s="51" t="s">
        <v>10</v>
      </c>
      <c r="D10" s="50"/>
      <c r="E10" s="50"/>
      <c r="F10" s="52"/>
      <c r="G10" s="151">
        <f>G11</f>
        <v>1000000000</v>
      </c>
      <c r="H10" s="185" t="s">
        <v>551</v>
      </c>
      <c r="I10" s="51" t="s">
        <v>10</v>
      </c>
      <c r="J10" s="50"/>
      <c r="K10" s="50"/>
      <c r="L10" s="52"/>
      <c r="M10" s="52">
        <f ca="1">M11</f>
        <v>1180519000</v>
      </c>
      <c r="N10" s="52">
        <f t="shared" ca="1" si="0"/>
        <v>-68750000</v>
      </c>
      <c r="O10" s="151"/>
      <c r="P10" s="249"/>
      <c r="Q10" s="249"/>
      <c r="R10" s="50"/>
      <c r="S10" s="52"/>
      <c r="T10" s="52"/>
      <c r="U10" s="252"/>
      <c r="V10" s="249"/>
      <c r="W10" s="249"/>
      <c r="X10" s="252"/>
      <c r="Y10" s="249"/>
    </row>
    <row r="11" spans="1:25" ht="13.2" hidden="1" customHeight="1" x14ac:dyDescent="0.25">
      <c r="A11" s="1" t="s">
        <v>11</v>
      </c>
      <c r="B11" s="53" t="s">
        <v>12</v>
      </c>
      <c r="C11" s="54" t="s">
        <v>552</v>
      </c>
      <c r="D11" s="53">
        <v>5</v>
      </c>
      <c r="E11" s="294" t="s">
        <v>553</v>
      </c>
      <c r="F11" s="295"/>
      <c r="G11" s="152">
        <f>G12</f>
        <v>1000000000</v>
      </c>
      <c r="H11" s="186" t="s">
        <v>12</v>
      </c>
      <c r="I11" s="54" t="s">
        <v>552</v>
      </c>
      <c r="J11" s="53">
        <v>5</v>
      </c>
      <c r="K11" s="237" t="s">
        <v>553</v>
      </c>
      <c r="L11" s="238"/>
      <c r="M11" s="55">
        <f ca="1">M12</f>
        <v>1180519000</v>
      </c>
      <c r="N11" s="55">
        <f t="shared" ca="1" si="0"/>
        <v>-68750000</v>
      </c>
      <c r="O11" s="152"/>
      <c r="P11" s="249"/>
      <c r="Q11" s="249"/>
      <c r="R11" s="53">
        <v>5</v>
      </c>
      <c r="S11" s="253"/>
      <c r="T11" s="253"/>
      <c r="U11" s="252"/>
      <c r="V11" s="249"/>
      <c r="W11" s="249"/>
      <c r="X11" s="252"/>
      <c r="Y11" s="249"/>
    </row>
    <row r="12" spans="1:25" ht="26.4" hidden="1" x14ac:dyDescent="0.25">
      <c r="A12" s="1" t="s">
        <v>14</v>
      </c>
      <c r="B12" s="56" t="s">
        <v>15</v>
      </c>
      <c r="C12" s="57" t="s">
        <v>16</v>
      </c>
      <c r="D12" s="56">
        <v>5</v>
      </c>
      <c r="E12" s="56" t="s">
        <v>13</v>
      </c>
      <c r="F12" s="58"/>
      <c r="G12" s="153">
        <f>SUM(G13,G37,G60,G86)</f>
        <v>1000000000</v>
      </c>
      <c r="H12" s="187" t="s">
        <v>15</v>
      </c>
      <c r="I12" s="57" t="s">
        <v>16</v>
      </c>
      <c r="J12" s="56">
        <v>5</v>
      </c>
      <c r="K12" s="56" t="s">
        <v>13</v>
      </c>
      <c r="L12" s="58"/>
      <c r="M12" s="58">
        <f ca="1">SUM(M13,M37,M60,M86)</f>
        <v>1180519000</v>
      </c>
      <c r="N12" s="58">
        <f ca="1">SUM(N13,N37,N60,N86)</f>
        <v>-68750000</v>
      </c>
      <c r="O12" s="153"/>
      <c r="P12" s="249"/>
      <c r="Q12" s="249"/>
      <c r="R12" s="56">
        <v>5</v>
      </c>
      <c r="S12" s="58"/>
      <c r="T12" s="58"/>
      <c r="U12" s="252"/>
      <c r="V12" s="249"/>
      <c r="W12" s="249"/>
      <c r="X12" s="252"/>
      <c r="Y12" s="249"/>
    </row>
    <row r="13" spans="1:25" ht="13.2" hidden="1" x14ac:dyDescent="0.25">
      <c r="A13" s="1" t="s">
        <v>17</v>
      </c>
      <c r="B13" s="59" t="s">
        <v>18</v>
      </c>
      <c r="C13" s="60" t="s">
        <v>19</v>
      </c>
      <c r="D13" s="59"/>
      <c r="E13" s="59" t="s">
        <v>554</v>
      </c>
      <c r="F13" s="61"/>
      <c r="G13" s="154">
        <f>SUM(G14,G27)</f>
        <v>186192000</v>
      </c>
      <c r="H13" s="188" t="s">
        <v>18</v>
      </c>
      <c r="I13" s="60" t="s">
        <v>19</v>
      </c>
      <c r="J13" s="59"/>
      <c r="K13" s="59" t="s">
        <v>554</v>
      </c>
      <c r="L13" s="61"/>
      <c r="M13" s="61">
        <f ca="1">SUM(M14,M27)</f>
        <v>291961000</v>
      </c>
      <c r="N13" s="61">
        <f ca="1">SUM(N14,N27)</f>
        <v>6000000</v>
      </c>
      <c r="O13" s="154"/>
      <c r="P13" s="249"/>
      <c r="Q13" s="249"/>
      <c r="R13" s="59"/>
      <c r="S13" s="61"/>
      <c r="T13" s="61"/>
      <c r="U13" s="252"/>
      <c r="V13" s="249"/>
      <c r="W13" s="249"/>
      <c r="X13" s="252"/>
      <c r="Y13" s="249"/>
    </row>
    <row r="14" spans="1:25" ht="13.2" hidden="1" x14ac:dyDescent="0.25">
      <c r="A14" s="1" t="s">
        <v>20</v>
      </c>
      <c r="B14" s="62" t="s">
        <v>21</v>
      </c>
      <c r="C14" s="63" t="s">
        <v>22</v>
      </c>
      <c r="D14" s="62"/>
      <c r="E14" s="62"/>
      <c r="F14" s="64"/>
      <c r="G14" s="155">
        <f>SUM(G15,G20,G22)</f>
        <v>131673000</v>
      </c>
      <c r="H14" s="189" t="s">
        <v>21</v>
      </c>
      <c r="I14" s="63" t="s">
        <v>22</v>
      </c>
      <c r="J14" s="62"/>
      <c r="K14" s="62"/>
      <c r="L14" s="64"/>
      <c r="M14" s="64">
        <f ca="1">SUM(M15,M20,M22,M24)</f>
        <v>237442000</v>
      </c>
      <c r="N14" s="64">
        <f ca="1">SUM(N15,N20,N22)</f>
        <v>6000000</v>
      </c>
      <c r="O14" s="155"/>
      <c r="P14" s="249" t="s">
        <v>499</v>
      </c>
      <c r="Q14" s="249" t="s">
        <v>500</v>
      </c>
      <c r="R14" s="62"/>
      <c r="S14" s="64"/>
      <c r="T14" s="64"/>
      <c r="U14" s="252"/>
      <c r="V14" s="249"/>
      <c r="W14" s="249"/>
      <c r="X14" s="252"/>
      <c r="Y14" s="249"/>
    </row>
    <row r="15" spans="1:25" ht="13.2" hidden="1" x14ac:dyDescent="0.25">
      <c r="A15" s="1" t="s">
        <v>23</v>
      </c>
      <c r="B15" s="65" t="s">
        <v>523</v>
      </c>
      <c r="C15" s="66" t="s">
        <v>24</v>
      </c>
      <c r="D15" s="65"/>
      <c r="E15" s="65"/>
      <c r="F15" s="67"/>
      <c r="G15" s="156">
        <f>SUM(G16:G19)</f>
        <v>48225000</v>
      </c>
      <c r="H15" s="190" t="s">
        <v>523</v>
      </c>
      <c r="I15" s="66" t="s">
        <v>24</v>
      </c>
      <c r="J15" s="65"/>
      <c r="K15" s="65"/>
      <c r="L15" s="67"/>
      <c r="M15" s="67">
        <f ca="1">SUM(M16:M19)</f>
        <v>48225000</v>
      </c>
      <c r="N15" s="67">
        <f ca="1">SUM(N16:N19)</f>
        <v>0</v>
      </c>
      <c r="O15" s="156"/>
      <c r="P15" s="249"/>
      <c r="Q15" s="249"/>
      <c r="R15" s="65"/>
      <c r="S15" s="67"/>
      <c r="T15" s="67"/>
      <c r="U15" s="252"/>
      <c r="V15" s="249"/>
      <c r="W15" s="249"/>
      <c r="X15" s="252"/>
      <c r="Y15" s="249"/>
    </row>
    <row r="16" spans="1:25" ht="13.2" x14ac:dyDescent="0.25">
      <c r="A16" s="1" t="s">
        <v>25</v>
      </c>
      <c r="B16" s="68"/>
      <c r="C16" s="69" t="s">
        <v>555</v>
      </c>
      <c r="D16" s="68">
        <v>503</v>
      </c>
      <c r="E16" s="68" t="s">
        <v>26</v>
      </c>
      <c r="F16" s="70">
        <v>75000</v>
      </c>
      <c r="G16" s="157">
        <f>ROUNDDOWN(D16*F16,-3)</f>
        <v>37725000</v>
      </c>
      <c r="H16" s="191"/>
      <c r="I16" s="69" t="s">
        <v>555</v>
      </c>
      <c r="J16" s="68" cm="1">
        <f t="array" aca="1" ref="J16" ca="1">INDIRECT($J$5&amp;ROW())</f>
        <v>533</v>
      </c>
      <c r="K16" s="68" t="s">
        <v>26</v>
      </c>
      <c r="L16" s="264" cm="1">
        <f t="array" aca="1" ref="L16" ca="1">INDIRECT($L$5&amp;ROW())</f>
        <v>75000</v>
      </c>
      <c r="M16" s="70">
        <f ca="1">ROUNDDOWN(J16*L16,-3)</f>
        <v>39975000</v>
      </c>
      <c r="N16" s="70">
        <f ca="1">G16-M16</f>
        <v>-2250000</v>
      </c>
      <c r="O16" s="258" t="str">
        <f ca="1">IF(AND(ISBLANK(H16),N16&lt;&gt;0),"Rev","")</f>
        <v>Rev</v>
      </c>
      <c r="P16" s="249"/>
      <c r="Q16" s="249"/>
      <c r="R16" s="68">
        <v>533</v>
      </c>
      <c r="S16" s="70">
        <v>75000</v>
      </c>
      <c r="T16" s="70">
        <f>ROUNDDOWN(R16*S16,-3)</f>
        <v>39975000</v>
      </c>
      <c r="U16" s="252">
        <v>533</v>
      </c>
      <c r="V16" s="252">
        <v>75000</v>
      </c>
      <c r="W16" s="70">
        <f>ROUNDDOWN(U16*V16,-3)</f>
        <v>39975000</v>
      </c>
      <c r="X16" s="252"/>
      <c r="Y16" s="249"/>
    </row>
    <row r="17" spans="1:25" ht="13.2" x14ac:dyDescent="0.25">
      <c r="A17" s="1" t="s">
        <v>27</v>
      </c>
      <c r="B17" s="68"/>
      <c r="C17" s="69" t="s">
        <v>556</v>
      </c>
      <c r="D17" s="68">
        <v>3</v>
      </c>
      <c r="E17" s="68" t="s">
        <v>120</v>
      </c>
      <c r="F17" s="70">
        <v>1000000</v>
      </c>
      <c r="G17" s="157">
        <f t="shared" ref="G17:G19" si="1">ROUNDDOWN(D17*F17,-3)</f>
        <v>3000000</v>
      </c>
      <c r="H17" s="191"/>
      <c r="I17" s="69" t="s">
        <v>556</v>
      </c>
      <c r="J17" s="68" cm="1">
        <f t="array" aca="1" ref="J17" ca="1">INDIRECT($J$5&amp;ROW())</f>
        <v>1</v>
      </c>
      <c r="K17" s="68" t="s">
        <v>120</v>
      </c>
      <c r="L17" s="70" cm="1">
        <f t="array" aca="1" ref="L17" ca="1">INDIRECT($L$5&amp;ROW())</f>
        <v>750000</v>
      </c>
      <c r="M17" s="70">
        <f t="shared" ref="M17:M19" ca="1" si="2">ROUNDDOWN(J17*L17,-3)</f>
        <v>750000</v>
      </c>
      <c r="N17" s="70">
        <f t="shared" ref="N17:N19" ca="1" si="3">G17-M17</f>
        <v>2250000</v>
      </c>
      <c r="O17" s="258" t="str">
        <f t="shared" ref="O17:O19" ca="1" si="4">IF(AND(ISBLANK(H17),N17&lt;&gt;0),"Rev","")</f>
        <v>Rev</v>
      </c>
      <c r="P17" s="249"/>
      <c r="Q17" s="249"/>
      <c r="R17" s="68">
        <v>1</v>
      </c>
      <c r="S17" s="70">
        <v>750000</v>
      </c>
      <c r="T17" s="70">
        <f t="shared" ref="T17:T19" si="5">ROUNDDOWN(R17*S17,-3)</f>
        <v>750000</v>
      </c>
      <c r="U17" s="252">
        <v>1</v>
      </c>
      <c r="V17" s="252">
        <v>750000</v>
      </c>
      <c r="W17" s="70">
        <f t="shared" ref="W17:W19" si="6">ROUNDDOWN(U17*V17,-3)</f>
        <v>750000</v>
      </c>
      <c r="X17" s="252"/>
      <c r="Y17" s="249"/>
    </row>
    <row r="18" spans="1:25" ht="13.2" hidden="1" x14ac:dyDescent="0.25">
      <c r="A18" s="1" t="s">
        <v>28</v>
      </c>
      <c r="B18" s="68"/>
      <c r="C18" s="69" t="s">
        <v>557</v>
      </c>
      <c r="D18" s="68">
        <v>3</v>
      </c>
      <c r="E18" s="68" t="s">
        <v>120</v>
      </c>
      <c r="F18" s="70">
        <v>1500000</v>
      </c>
      <c r="G18" s="157">
        <f t="shared" si="1"/>
        <v>4500000</v>
      </c>
      <c r="H18" s="191"/>
      <c r="I18" s="69" t="s">
        <v>557</v>
      </c>
      <c r="J18" s="68" cm="1">
        <f t="array" aca="1" ref="J18" ca="1">INDIRECT($J$5&amp;ROW())</f>
        <v>3</v>
      </c>
      <c r="K18" s="68" t="s">
        <v>120</v>
      </c>
      <c r="L18" s="70" cm="1">
        <f t="array" aca="1" ref="L18" ca="1">INDIRECT($L$5&amp;ROW())</f>
        <v>1500000</v>
      </c>
      <c r="M18" s="70">
        <f t="shared" ca="1" si="2"/>
        <v>4500000</v>
      </c>
      <c r="N18" s="70">
        <f t="shared" ca="1" si="3"/>
        <v>0</v>
      </c>
      <c r="O18" s="245" t="str">
        <f ca="1">IF(AND(ISBLANK(H18),N18&lt;&gt;0,NOT(ISBLANK(U18))),"Rev","")</f>
        <v/>
      </c>
      <c r="P18" s="249"/>
      <c r="Q18" s="249"/>
      <c r="R18" s="68">
        <v>3</v>
      </c>
      <c r="S18" s="70">
        <v>1500000</v>
      </c>
      <c r="T18" s="70">
        <f t="shared" si="5"/>
        <v>4500000</v>
      </c>
      <c r="U18" s="252">
        <v>3</v>
      </c>
      <c r="V18" s="252">
        <v>1500000</v>
      </c>
      <c r="W18" s="70">
        <f t="shared" si="6"/>
        <v>4500000</v>
      </c>
      <c r="X18" s="252">
        <v>4</v>
      </c>
      <c r="Y18" s="249"/>
    </row>
    <row r="19" spans="1:25" ht="13.2" hidden="1" x14ac:dyDescent="0.25">
      <c r="A19" s="1" t="s">
        <v>29</v>
      </c>
      <c r="B19" s="68"/>
      <c r="C19" s="69" t="s">
        <v>558</v>
      </c>
      <c r="D19" s="68">
        <v>3</v>
      </c>
      <c r="E19" s="68" t="s">
        <v>120</v>
      </c>
      <c r="F19" s="70">
        <v>1000000</v>
      </c>
      <c r="G19" s="157">
        <f t="shared" si="1"/>
        <v>3000000</v>
      </c>
      <c r="H19" s="191"/>
      <c r="I19" s="69" t="s">
        <v>558</v>
      </c>
      <c r="J19" s="68" cm="1">
        <f t="array" aca="1" ref="J19" ca="1">INDIRECT($J$5&amp;ROW())</f>
        <v>3</v>
      </c>
      <c r="K19" s="68" t="s">
        <v>120</v>
      </c>
      <c r="L19" s="70" cm="1">
        <f t="array" aca="1" ref="L19" ca="1">INDIRECT($L$5&amp;ROW())</f>
        <v>1000000</v>
      </c>
      <c r="M19" s="70">
        <f t="shared" ca="1" si="2"/>
        <v>3000000</v>
      </c>
      <c r="N19" s="70">
        <f t="shared" ca="1" si="3"/>
        <v>0</v>
      </c>
      <c r="O19" s="245" t="str">
        <f t="shared" ref="O19:O21" ca="1" si="7">IF(AND(ISBLANK(H19),N19&lt;&gt;0),"Rev","")</f>
        <v/>
      </c>
      <c r="P19" s="249"/>
      <c r="Q19" s="249"/>
      <c r="R19" s="68">
        <v>3</v>
      </c>
      <c r="S19" s="70">
        <v>1000000</v>
      </c>
      <c r="T19" s="70">
        <f t="shared" si="5"/>
        <v>3000000</v>
      </c>
      <c r="U19" s="252">
        <v>3</v>
      </c>
      <c r="V19" s="252">
        <v>1000000</v>
      </c>
      <c r="W19" s="70">
        <f t="shared" si="6"/>
        <v>3000000</v>
      </c>
      <c r="X19" s="252">
        <v>2</v>
      </c>
      <c r="Y19" s="249"/>
    </row>
    <row r="20" spans="1:25" ht="13.2" hidden="1" x14ac:dyDescent="0.25">
      <c r="A20" s="1" t="s">
        <v>30</v>
      </c>
      <c r="B20" s="65" t="s">
        <v>528</v>
      </c>
      <c r="C20" s="66" t="s">
        <v>31</v>
      </c>
      <c r="D20" s="65"/>
      <c r="E20" s="65"/>
      <c r="F20" s="67"/>
      <c r="G20" s="156">
        <f>G21</f>
        <v>16000000</v>
      </c>
      <c r="H20" s="190" t="s">
        <v>528</v>
      </c>
      <c r="I20" s="66" t="s">
        <v>31</v>
      </c>
      <c r="J20" s="65"/>
      <c r="K20" s="65"/>
      <c r="L20" s="67"/>
      <c r="M20" s="67">
        <f ca="1">M21</f>
        <v>10000000</v>
      </c>
      <c r="N20" s="67">
        <f ca="1">N21</f>
        <v>6000000</v>
      </c>
      <c r="O20" s="156"/>
      <c r="P20" s="249"/>
      <c r="Q20" s="249"/>
      <c r="R20" s="65"/>
      <c r="S20" s="67"/>
      <c r="T20" s="67"/>
      <c r="U20" s="252"/>
      <c r="V20" s="249"/>
      <c r="W20" s="249"/>
      <c r="X20" s="252"/>
      <c r="Y20" s="249"/>
    </row>
    <row r="21" spans="1:25" ht="13.2" x14ac:dyDescent="0.25">
      <c r="A21" s="1" t="s">
        <v>32</v>
      </c>
      <c r="B21" s="68"/>
      <c r="C21" s="69" t="s">
        <v>559</v>
      </c>
      <c r="D21" s="68">
        <v>16</v>
      </c>
      <c r="E21" s="68" t="s">
        <v>33</v>
      </c>
      <c r="F21" s="70">
        <v>1000000</v>
      </c>
      <c r="G21" s="157">
        <f>ROUNDDOWN(D21*F21,-3)</f>
        <v>16000000</v>
      </c>
      <c r="H21" s="191"/>
      <c r="I21" s="69" t="s">
        <v>559</v>
      </c>
      <c r="J21" s="259" cm="1">
        <f t="array" aca="1" ref="J21" ca="1">INDIRECT($J$5&amp;ROW())</f>
        <v>10</v>
      </c>
      <c r="K21" s="68" t="s">
        <v>33</v>
      </c>
      <c r="L21" s="70" cm="1">
        <f t="array" aca="1" ref="L21" ca="1">INDIRECT($L$5&amp;ROW())</f>
        <v>1000000</v>
      </c>
      <c r="M21" s="70">
        <f ca="1">ROUNDDOWN(J21*L21,-3)</f>
        <v>10000000</v>
      </c>
      <c r="N21" s="70">
        <f ca="1">G21-M21</f>
        <v>6000000</v>
      </c>
      <c r="O21" s="245" t="str">
        <f ca="1">IF(AND(ISBLANK(H21),N21&lt;&gt;0),"Rev","")</f>
        <v>Rev</v>
      </c>
      <c r="P21" s="249"/>
      <c r="Q21" s="249"/>
      <c r="R21" s="68">
        <v>16</v>
      </c>
      <c r="S21" s="70">
        <v>1000000</v>
      </c>
      <c r="T21" s="70">
        <f>ROUNDDOWN(R21*S21,-3)</f>
        <v>16000000</v>
      </c>
      <c r="U21" s="252">
        <v>10</v>
      </c>
      <c r="V21" s="252">
        <v>1000000</v>
      </c>
      <c r="W21" s="70">
        <f>ROUNDDOWN(U21*V21,-3)</f>
        <v>10000000</v>
      </c>
      <c r="X21" s="252"/>
      <c r="Y21" s="249"/>
    </row>
    <row r="22" spans="1:25" ht="13.2" hidden="1" x14ac:dyDescent="0.25">
      <c r="A22" s="1" t="s">
        <v>34</v>
      </c>
      <c r="B22" s="65" t="s">
        <v>525</v>
      </c>
      <c r="C22" s="66" t="s">
        <v>35</v>
      </c>
      <c r="D22" s="65"/>
      <c r="E22" s="65"/>
      <c r="F22" s="67"/>
      <c r="G22" s="156">
        <f>G23</f>
        <v>67448000</v>
      </c>
      <c r="H22" s="190" t="s">
        <v>525</v>
      </c>
      <c r="I22" s="66" t="s">
        <v>35</v>
      </c>
      <c r="J22" s="65"/>
      <c r="K22" s="65"/>
      <c r="L22" s="67"/>
      <c r="M22" s="67">
        <f ca="1">M23</f>
        <v>67448000</v>
      </c>
      <c r="N22" s="67">
        <f ca="1">N23</f>
        <v>0</v>
      </c>
      <c r="O22" s="156"/>
      <c r="P22" s="249"/>
      <c r="Q22" s="249"/>
      <c r="R22" s="65"/>
      <c r="S22" s="67"/>
      <c r="T22" s="67"/>
      <c r="U22" s="252"/>
      <c r="V22" s="249"/>
      <c r="W22" s="249"/>
      <c r="X22" s="252"/>
      <c r="Y22" s="249"/>
    </row>
    <row r="23" spans="1:25" ht="26.4" hidden="1" x14ac:dyDescent="0.25">
      <c r="A23" s="1" t="s">
        <v>36</v>
      </c>
      <c r="B23" s="68"/>
      <c r="C23" s="69" t="s">
        <v>560</v>
      </c>
      <c r="D23" s="68">
        <v>13</v>
      </c>
      <c r="E23" s="68" t="s">
        <v>26</v>
      </c>
      <c r="F23" s="70">
        <v>5188308</v>
      </c>
      <c r="G23" s="157">
        <f>ROUNDDOWN(D23*F23,-3)</f>
        <v>67448000</v>
      </c>
      <c r="H23" s="191"/>
      <c r="I23" s="69" t="s">
        <v>560</v>
      </c>
      <c r="J23" s="68" cm="1">
        <f t="array" aca="1" ref="J23" ca="1">INDIRECT($J$5&amp;ROW())</f>
        <v>13</v>
      </c>
      <c r="K23" s="68" t="s">
        <v>26</v>
      </c>
      <c r="L23" s="70" cm="1">
        <f t="array" aca="1" ref="L23" ca="1">INDIRECT($L$5&amp;ROW())</f>
        <v>5188308</v>
      </c>
      <c r="M23" s="70">
        <f ca="1">ROUNDDOWN(J23*L23,-3)</f>
        <v>67448000</v>
      </c>
      <c r="N23" s="70">
        <f ca="1">G23-M23</f>
        <v>0</v>
      </c>
      <c r="O23" s="245" t="str">
        <f ca="1">IF(AND(ISBLANK(H23),N23&lt;&gt;0),"Rev","")</f>
        <v/>
      </c>
      <c r="P23" s="249"/>
      <c r="Q23" s="249"/>
      <c r="R23" s="68">
        <v>13</v>
      </c>
      <c r="S23" s="70">
        <v>5188308</v>
      </c>
      <c r="T23" s="70">
        <f>ROUNDDOWN(R23*S23,-3)</f>
        <v>67448000</v>
      </c>
      <c r="U23" s="252">
        <v>13</v>
      </c>
      <c r="V23" s="252">
        <v>5188308</v>
      </c>
      <c r="W23" s="70">
        <f>ROUNDDOWN(U23*V23,-3)</f>
        <v>67448000</v>
      </c>
      <c r="X23" s="252"/>
      <c r="Y23" s="249"/>
    </row>
    <row r="24" spans="1:25" ht="13.2" hidden="1" x14ac:dyDescent="0.25">
      <c r="A24" s="1"/>
      <c r="B24" s="68"/>
      <c r="C24" s="69"/>
      <c r="D24" s="68"/>
      <c r="E24" s="68"/>
      <c r="F24" s="70"/>
      <c r="G24" s="157"/>
      <c r="H24" s="192">
        <v>524114</v>
      </c>
      <c r="I24" s="72" t="s">
        <v>957</v>
      </c>
      <c r="J24" s="71"/>
      <c r="K24" s="71"/>
      <c r="L24" s="73"/>
      <c r="M24" s="73">
        <f ca="1">SUM(M25:M26)</f>
        <v>111769000</v>
      </c>
      <c r="N24" s="73">
        <f ca="1">SUM(N25:N26)</f>
        <v>-111769000</v>
      </c>
      <c r="O24" s="157"/>
      <c r="P24" s="249"/>
      <c r="Q24" s="249"/>
      <c r="R24" s="71"/>
      <c r="S24" s="73"/>
      <c r="T24" s="73"/>
      <c r="U24" s="252"/>
      <c r="V24" s="249"/>
      <c r="W24" s="249"/>
      <c r="X24" s="252"/>
      <c r="Y24" s="249"/>
    </row>
    <row r="25" spans="1:25" ht="13.2" x14ac:dyDescent="0.25">
      <c r="A25" s="1"/>
      <c r="B25" s="68"/>
      <c r="C25" s="69"/>
      <c r="D25" s="68"/>
      <c r="E25" s="68"/>
      <c r="F25" s="70"/>
      <c r="G25" s="157"/>
      <c r="H25" s="191"/>
      <c r="I25" s="69" t="s">
        <v>958</v>
      </c>
      <c r="J25" s="68" cm="1">
        <f t="array" aca="1" ref="J25" ca="1">INDIRECT($J$5&amp;ROW())</f>
        <v>70</v>
      </c>
      <c r="K25" s="68" t="s">
        <v>479</v>
      </c>
      <c r="L25" s="70" cm="1">
        <f t="array" aca="1" ref="L25" ca="1">INDIRECT($L$5&amp;ROW())</f>
        <v>1197000</v>
      </c>
      <c r="M25" s="70">
        <f t="shared" ref="M25:M26" ca="1" si="8">ROUNDDOWN(J25*L25,-3)</f>
        <v>83790000</v>
      </c>
      <c r="N25" s="70">
        <f t="shared" ref="N25:N26" ca="1" si="9">G25-M25</f>
        <v>-83790000</v>
      </c>
      <c r="O25" s="258" t="str">
        <f t="shared" ref="O25:O26" ca="1" si="10">IF(AND(ISBLANK(H25),N25&lt;&gt;0),"Rev","")</f>
        <v>Rev</v>
      </c>
      <c r="P25" s="249"/>
      <c r="Q25" s="249"/>
      <c r="R25" s="68">
        <v>70</v>
      </c>
      <c r="S25" s="70">
        <v>1197000</v>
      </c>
      <c r="T25" s="70">
        <f t="shared" ref="T25:T26" si="11">ROUNDDOWN(R25*S25,-3)</f>
        <v>83790000</v>
      </c>
      <c r="U25" s="252">
        <v>70</v>
      </c>
      <c r="V25" s="252">
        <v>1197000</v>
      </c>
      <c r="W25" s="70">
        <f t="shared" ref="W25:W26" si="12">ROUNDDOWN(U25*V25,-3)</f>
        <v>83790000</v>
      </c>
      <c r="X25" s="252"/>
      <c r="Y25" s="249"/>
    </row>
    <row r="26" spans="1:25" ht="13.2" x14ac:dyDescent="0.25">
      <c r="A26" s="1"/>
      <c r="B26" s="68"/>
      <c r="C26" s="69"/>
      <c r="D26" s="68"/>
      <c r="E26" s="68"/>
      <c r="F26" s="70"/>
      <c r="G26" s="157"/>
      <c r="H26" s="191"/>
      <c r="I26" s="69" t="s">
        <v>959</v>
      </c>
      <c r="J26" s="68" cm="1">
        <f t="array" aca="1" ref="J26" ca="1">INDIRECT($J$5&amp;ROW())</f>
        <v>35</v>
      </c>
      <c r="K26" s="68" t="s">
        <v>479</v>
      </c>
      <c r="L26" s="70" cm="1">
        <f t="array" aca="1" ref="L26" ca="1">INDIRECT($L$5&amp;ROW())</f>
        <v>799400</v>
      </c>
      <c r="M26" s="70">
        <f t="shared" ca="1" si="8"/>
        <v>27979000</v>
      </c>
      <c r="N26" s="70">
        <f t="shared" ca="1" si="9"/>
        <v>-27979000</v>
      </c>
      <c r="O26" s="258" t="str">
        <f t="shared" ca="1" si="10"/>
        <v>Rev</v>
      </c>
      <c r="P26" s="249"/>
      <c r="Q26" s="249"/>
      <c r="R26" s="68">
        <v>35</v>
      </c>
      <c r="S26" s="70">
        <v>799400</v>
      </c>
      <c r="T26" s="70">
        <f t="shared" si="11"/>
        <v>27979000</v>
      </c>
      <c r="U26" s="252">
        <v>35</v>
      </c>
      <c r="V26" s="252">
        <v>799400</v>
      </c>
      <c r="W26" s="70">
        <f t="shared" si="12"/>
        <v>27979000</v>
      </c>
      <c r="X26" s="252"/>
      <c r="Y26" s="249"/>
    </row>
    <row r="27" spans="1:25" ht="13.2" hidden="1" x14ac:dyDescent="0.25">
      <c r="A27" s="1" t="s">
        <v>37</v>
      </c>
      <c r="B27" s="62" t="s">
        <v>38</v>
      </c>
      <c r="C27" s="63" t="s">
        <v>39</v>
      </c>
      <c r="D27" s="62"/>
      <c r="E27" s="62"/>
      <c r="F27" s="64"/>
      <c r="G27" s="155">
        <f>SUM(G28,G33,G35)</f>
        <v>54519000</v>
      </c>
      <c r="H27" s="189" t="s">
        <v>38</v>
      </c>
      <c r="I27" s="63" t="s">
        <v>39</v>
      </c>
      <c r="J27" s="62"/>
      <c r="K27" s="62"/>
      <c r="L27" s="64"/>
      <c r="M27" s="64">
        <f ca="1">SUM(M28,M33,M35)</f>
        <v>54519000</v>
      </c>
      <c r="N27" s="64">
        <f ca="1">SUM(N28,N33,N35)</f>
        <v>0</v>
      </c>
      <c r="O27" s="155"/>
      <c r="P27" s="249" t="s">
        <v>499</v>
      </c>
      <c r="Q27" s="249" t="s">
        <v>500</v>
      </c>
      <c r="R27" s="62"/>
      <c r="S27" s="64"/>
      <c r="T27" s="64"/>
      <c r="U27" s="252"/>
      <c r="V27" s="249"/>
      <c r="W27" s="249"/>
      <c r="X27" s="252"/>
      <c r="Y27" s="249"/>
    </row>
    <row r="28" spans="1:25" ht="13.2" hidden="1" x14ac:dyDescent="0.25">
      <c r="A28" s="1" t="s">
        <v>40</v>
      </c>
      <c r="B28" s="65" t="s">
        <v>523</v>
      </c>
      <c r="C28" s="66" t="s">
        <v>24</v>
      </c>
      <c r="D28" s="65"/>
      <c r="E28" s="65"/>
      <c r="F28" s="67"/>
      <c r="G28" s="156">
        <f>SUM(G29:G32)</f>
        <v>17500000</v>
      </c>
      <c r="H28" s="190" t="s">
        <v>523</v>
      </c>
      <c r="I28" s="66" t="s">
        <v>24</v>
      </c>
      <c r="J28" s="65"/>
      <c r="K28" s="65"/>
      <c r="L28" s="67"/>
      <c r="M28" s="67">
        <f ca="1">SUM(M29:M32)</f>
        <v>17550000</v>
      </c>
      <c r="N28" s="67">
        <f ca="1">SUM(N29:N32)</f>
        <v>-50000</v>
      </c>
      <c r="O28" s="156"/>
      <c r="P28" s="249"/>
      <c r="Q28" s="249"/>
      <c r="R28" s="65"/>
      <c r="S28" s="67"/>
      <c r="T28" s="67"/>
      <c r="U28" s="252"/>
      <c r="V28" s="249"/>
      <c r="W28" s="249"/>
      <c r="X28" s="252"/>
      <c r="Y28" s="249"/>
    </row>
    <row r="29" spans="1:25" ht="13.2" x14ac:dyDescent="0.25">
      <c r="A29" s="1" t="s">
        <v>41</v>
      </c>
      <c r="B29" s="68"/>
      <c r="C29" s="69" t="s">
        <v>555</v>
      </c>
      <c r="D29" s="68">
        <v>140</v>
      </c>
      <c r="E29" s="68" t="s">
        <v>26</v>
      </c>
      <c r="F29" s="70">
        <v>75000</v>
      </c>
      <c r="G29" s="157">
        <f t="shared" ref="G29:G32" si="13">ROUNDDOWN(D29*F29,-3)</f>
        <v>10500000</v>
      </c>
      <c r="H29" s="191"/>
      <c r="I29" s="69" t="s">
        <v>555</v>
      </c>
      <c r="J29" s="68" cm="1">
        <f t="array" aca="1" ref="J29" ca="1">INDIRECT($J$5&amp;ROW())</f>
        <v>124</v>
      </c>
      <c r="K29" s="68" t="s">
        <v>26</v>
      </c>
      <c r="L29" s="70" cm="1">
        <f t="array" aca="1" ref="L29" ca="1">INDIRECT($L$5&amp;ROW())</f>
        <v>75000</v>
      </c>
      <c r="M29" s="70">
        <f t="shared" ref="M29:M32" ca="1" si="14">ROUNDDOWN(J29*L29,-3)</f>
        <v>9300000</v>
      </c>
      <c r="N29" s="70">
        <f t="shared" ref="N29:N32" ca="1" si="15">G29-M29</f>
        <v>1200000</v>
      </c>
      <c r="O29" s="258" t="str">
        <f t="shared" ref="O29:O32" ca="1" si="16">IF(AND(ISBLANK(H29),N29&lt;&gt;0),"Rev","")</f>
        <v>Rev</v>
      </c>
      <c r="P29" s="249"/>
      <c r="Q29" s="249"/>
      <c r="R29" s="68">
        <v>124</v>
      </c>
      <c r="S29" s="70">
        <v>75000</v>
      </c>
      <c r="T29" s="70">
        <f t="shared" ref="T29:T32" si="17">ROUNDDOWN(R29*S29,-3)</f>
        <v>9300000</v>
      </c>
      <c r="U29" s="252">
        <v>124</v>
      </c>
      <c r="V29" s="252">
        <v>75000</v>
      </c>
      <c r="W29" s="70">
        <f t="shared" ref="W29:W32" si="18">ROUNDDOWN(U29*V29,-3)</f>
        <v>9300000</v>
      </c>
      <c r="X29" s="252"/>
      <c r="Y29" s="249"/>
    </row>
    <row r="30" spans="1:25" ht="13.2" x14ac:dyDescent="0.25">
      <c r="A30" s="1" t="s">
        <v>42</v>
      </c>
      <c r="B30" s="68"/>
      <c r="C30" s="69" t="s">
        <v>556</v>
      </c>
      <c r="D30" s="68">
        <v>2</v>
      </c>
      <c r="E30" s="68" t="s">
        <v>120</v>
      </c>
      <c r="F30" s="70">
        <v>1000000</v>
      </c>
      <c r="G30" s="157">
        <f t="shared" si="13"/>
        <v>2000000</v>
      </c>
      <c r="H30" s="191"/>
      <c r="I30" s="69" t="s">
        <v>556</v>
      </c>
      <c r="J30" s="68" cm="1">
        <f t="array" aca="1" ref="J30" ca="1">INDIRECT($J$5&amp;ROW())</f>
        <v>1</v>
      </c>
      <c r="K30" s="68" t="s">
        <v>120</v>
      </c>
      <c r="L30" s="70" cm="1">
        <f t="array" aca="1" ref="L30" ca="1">INDIRECT($L$5&amp;ROW())</f>
        <v>750000</v>
      </c>
      <c r="M30" s="70">
        <f t="shared" ca="1" si="14"/>
        <v>750000</v>
      </c>
      <c r="N30" s="70">
        <f t="shared" ca="1" si="15"/>
        <v>1250000</v>
      </c>
      <c r="O30" s="258" t="str">
        <f t="shared" ca="1" si="16"/>
        <v>Rev</v>
      </c>
      <c r="P30" s="249"/>
      <c r="Q30" s="249"/>
      <c r="R30" s="68">
        <v>1</v>
      </c>
      <c r="S30" s="70">
        <v>750000</v>
      </c>
      <c r="T30" s="70">
        <f t="shared" si="17"/>
        <v>750000</v>
      </c>
      <c r="U30" s="252">
        <v>1</v>
      </c>
      <c r="V30" s="252">
        <v>750000</v>
      </c>
      <c r="W30" s="70">
        <f t="shared" si="18"/>
        <v>750000</v>
      </c>
      <c r="X30" s="252"/>
      <c r="Y30" s="249"/>
    </row>
    <row r="31" spans="1:25" ht="13.2" x14ac:dyDescent="0.25">
      <c r="A31" s="1" t="s">
        <v>43</v>
      </c>
      <c r="B31" s="68"/>
      <c r="C31" s="69" t="s">
        <v>557</v>
      </c>
      <c r="D31" s="68">
        <v>2</v>
      </c>
      <c r="E31" s="68" t="s">
        <v>120</v>
      </c>
      <c r="F31" s="70">
        <v>1500000</v>
      </c>
      <c r="G31" s="157">
        <f t="shared" si="13"/>
        <v>3000000</v>
      </c>
      <c r="H31" s="191"/>
      <c r="I31" s="69" t="s">
        <v>557</v>
      </c>
      <c r="J31" s="68" cm="1">
        <f t="array" aca="1" ref="J31" ca="1">INDIRECT($J$5&amp;ROW())</f>
        <v>3</v>
      </c>
      <c r="K31" s="68" t="s">
        <v>120</v>
      </c>
      <c r="L31" s="70" cm="1">
        <f t="array" aca="1" ref="L31" ca="1">INDIRECT($L$5&amp;ROW())</f>
        <v>1500000</v>
      </c>
      <c r="M31" s="70">
        <f t="shared" ca="1" si="14"/>
        <v>4500000</v>
      </c>
      <c r="N31" s="70">
        <f t="shared" ca="1" si="15"/>
        <v>-1500000</v>
      </c>
      <c r="O31" s="258" t="str">
        <f t="shared" ca="1" si="16"/>
        <v>Rev</v>
      </c>
      <c r="P31" s="249"/>
      <c r="Q31" s="249"/>
      <c r="R31" s="68">
        <v>3</v>
      </c>
      <c r="S31" s="70">
        <v>1500000</v>
      </c>
      <c r="T31" s="70">
        <f t="shared" si="17"/>
        <v>4500000</v>
      </c>
      <c r="U31" s="252">
        <v>3</v>
      </c>
      <c r="V31" s="252">
        <v>1500000</v>
      </c>
      <c r="W31" s="70">
        <f t="shared" si="18"/>
        <v>4500000</v>
      </c>
      <c r="X31" s="252"/>
      <c r="Y31" s="249"/>
    </row>
    <row r="32" spans="1:25" ht="13.2" x14ac:dyDescent="0.25">
      <c r="A32" s="1" t="s">
        <v>44</v>
      </c>
      <c r="B32" s="68"/>
      <c r="C32" s="69" t="s">
        <v>558</v>
      </c>
      <c r="D32" s="68">
        <v>2</v>
      </c>
      <c r="E32" s="68" t="s">
        <v>120</v>
      </c>
      <c r="F32" s="70">
        <v>1000000</v>
      </c>
      <c r="G32" s="157">
        <f t="shared" si="13"/>
        <v>2000000</v>
      </c>
      <c r="H32" s="191"/>
      <c r="I32" s="69" t="s">
        <v>558</v>
      </c>
      <c r="J32" s="68" cm="1">
        <f t="array" aca="1" ref="J32" ca="1">INDIRECT($J$5&amp;ROW())</f>
        <v>3</v>
      </c>
      <c r="K32" s="68" t="s">
        <v>120</v>
      </c>
      <c r="L32" s="70" cm="1">
        <f t="array" aca="1" ref="L32" ca="1">INDIRECT($L$5&amp;ROW())</f>
        <v>1000000</v>
      </c>
      <c r="M32" s="70">
        <f t="shared" ca="1" si="14"/>
        <v>3000000</v>
      </c>
      <c r="N32" s="70">
        <f t="shared" ca="1" si="15"/>
        <v>-1000000</v>
      </c>
      <c r="O32" s="258" t="str">
        <f t="shared" ca="1" si="16"/>
        <v>Rev</v>
      </c>
      <c r="P32" s="249"/>
      <c r="Q32" s="249"/>
      <c r="R32" s="68">
        <v>3</v>
      </c>
      <c r="S32" s="70">
        <v>1000000</v>
      </c>
      <c r="T32" s="70">
        <f t="shared" si="17"/>
        <v>3000000</v>
      </c>
      <c r="U32" s="252">
        <v>3</v>
      </c>
      <c r="V32" s="252">
        <v>1000000</v>
      </c>
      <c r="W32" s="70">
        <f t="shared" si="18"/>
        <v>3000000</v>
      </c>
      <c r="X32" s="252"/>
      <c r="Y32" s="249"/>
    </row>
    <row r="33" spans="1:25" ht="13.2" hidden="1" x14ac:dyDescent="0.25">
      <c r="A33" s="1" t="s">
        <v>45</v>
      </c>
      <c r="B33" s="65" t="s">
        <v>528</v>
      </c>
      <c r="C33" s="66" t="s">
        <v>31</v>
      </c>
      <c r="D33" s="65"/>
      <c r="E33" s="65"/>
      <c r="F33" s="67"/>
      <c r="G33" s="156">
        <f>G34</f>
        <v>5000000</v>
      </c>
      <c r="H33" s="190" t="s">
        <v>528</v>
      </c>
      <c r="I33" s="66" t="s">
        <v>31</v>
      </c>
      <c r="J33" s="65"/>
      <c r="K33" s="65"/>
      <c r="L33" s="67"/>
      <c r="M33" s="67">
        <f ca="1">M34</f>
        <v>5000000</v>
      </c>
      <c r="N33" s="67">
        <f ca="1">N34</f>
        <v>0</v>
      </c>
      <c r="O33" s="156"/>
      <c r="P33" s="249"/>
      <c r="Q33" s="249"/>
      <c r="R33" s="65"/>
      <c r="S33" s="67"/>
      <c r="T33" s="67"/>
      <c r="U33" s="252"/>
      <c r="V33" s="249"/>
      <c r="W33" s="249"/>
      <c r="X33" s="252"/>
      <c r="Y33" s="249"/>
    </row>
    <row r="34" spans="1:25" ht="13.2" hidden="1" x14ac:dyDescent="0.25">
      <c r="A34" s="1" t="s">
        <v>46</v>
      </c>
      <c r="B34" s="68"/>
      <c r="C34" s="69" t="s">
        <v>559</v>
      </c>
      <c r="D34" s="68">
        <v>5</v>
      </c>
      <c r="E34" s="68" t="s">
        <v>33</v>
      </c>
      <c r="F34" s="70">
        <v>1000000</v>
      </c>
      <c r="G34" s="157">
        <f>ROUNDDOWN(D34*F34,-3)</f>
        <v>5000000</v>
      </c>
      <c r="H34" s="191"/>
      <c r="I34" s="69" t="s">
        <v>559</v>
      </c>
      <c r="J34" s="68" cm="1">
        <f t="array" aca="1" ref="J34" ca="1">INDIRECT($J$5&amp;ROW())</f>
        <v>5</v>
      </c>
      <c r="K34" s="68" t="s">
        <v>33</v>
      </c>
      <c r="L34" s="70" cm="1">
        <f t="array" aca="1" ref="L34" ca="1">INDIRECT($L$5&amp;ROW())</f>
        <v>1000000</v>
      </c>
      <c r="M34" s="70">
        <f ca="1">ROUNDDOWN(J34*L34,-3)</f>
        <v>5000000</v>
      </c>
      <c r="N34" s="70">
        <f ca="1">G34-M34</f>
        <v>0</v>
      </c>
      <c r="O34" s="245" t="str">
        <f ca="1">IF(AND(ISBLANK(H34),N34&lt;&gt;0),"Rev","")</f>
        <v/>
      </c>
      <c r="P34" s="249"/>
      <c r="Q34" s="249"/>
      <c r="R34" s="68">
        <v>5</v>
      </c>
      <c r="S34" s="70">
        <v>1000000</v>
      </c>
      <c r="T34" s="70">
        <f>ROUNDDOWN(R34*S34,-3)</f>
        <v>5000000</v>
      </c>
      <c r="U34" s="252">
        <v>5</v>
      </c>
      <c r="V34" s="252">
        <v>1000000</v>
      </c>
      <c r="W34" s="70">
        <f>ROUNDDOWN(U34*V34,-3)</f>
        <v>5000000</v>
      </c>
      <c r="X34" s="252"/>
      <c r="Y34" s="249"/>
    </row>
    <row r="35" spans="1:25" ht="13.2" hidden="1" x14ac:dyDescent="0.25">
      <c r="A35" s="1" t="s">
        <v>47</v>
      </c>
      <c r="B35" s="65" t="s">
        <v>525</v>
      </c>
      <c r="C35" s="66" t="s">
        <v>35</v>
      </c>
      <c r="D35" s="65"/>
      <c r="E35" s="65"/>
      <c r="F35" s="67"/>
      <c r="G35" s="156">
        <f>G36</f>
        <v>32019000</v>
      </c>
      <c r="H35" s="190" t="s">
        <v>525</v>
      </c>
      <c r="I35" s="66" t="s">
        <v>35</v>
      </c>
      <c r="J35" s="65"/>
      <c r="K35" s="65"/>
      <c r="L35" s="67"/>
      <c r="M35" s="67">
        <f ca="1">M36</f>
        <v>31969000</v>
      </c>
      <c r="N35" s="67">
        <f ca="1">N36</f>
        <v>50000</v>
      </c>
      <c r="O35" s="156"/>
      <c r="P35" s="249"/>
      <c r="Q35" s="249"/>
      <c r="R35" s="65"/>
      <c r="S35" s="67"/>
      <c r="T35" s="67"/>
      <c r="U35" s="252"/>
      <c r="V35" s="249"/>
      <c r="W35" s="249"/>
      <c r="X35" s="252"/>
      <c r="Y35" s="249"/>
    </row>
    <row r="36" spans="1:25" ht="13.2" x14ac:dyDescent="0.25">
      <c r="A36" s="1" t="s">
        <v>48</v>
      </c>
      <c r="B36" s="68"/>
      <c r="C36" s="69" t="s">
        <v>561</v>
      </c>
      <c r="D36" s="68">
        <v>11</v>
      </c>
      <c r="E36" s="68" t="s">
        <v>26</v>
      </c>
      <c r="F36" s="70">
        <v>2910883</v>
      </c>
      <c r="G36" s="157">
        <f>ROUNDDOWN(D36*F36,-3)</f>
        <v>32019000</v>
      </c>
      <c r="H36" s="191"/>
      <c r="I36" s="69" t="s">
        <v>561</v>
      </c>
      <c r="J36" s="68" cm="1">
        <f t="array" aca="1" ref="J36" ca="1">INDIRECT($J$5&amp;ROW())</f>
        <v>11</v>
      </c>
      <c r="K36" s="68" t="s">
        <v>26</v>
      </c>
      <c r="L36" s="70" cm="1">
        <f t="array" aca="1" ref="L36" ca="1">INDIRECT($L$5&amp;ROW())</f>
        <v>2906338</v>
      </c>
      <c r="M36" s="70">
        <f ca="1">ROUNDDOWN(J36*L36,-3)</f>
        <v>31969000</v>
      </c>
      <c r="N36" s="70">
        <f ca="1">G36-M36</f>
        <v>50000</v>
      </c>
      <c r="O36" s="258" t="str">
        <f ca="1">IF(AND(ISBLANK(H36),N36&lt;&gt;0),"Rev","")</f>
        <v>Rev</v>
      </c>
      <c r="P36" s="249"/>
      <c r="Q36" s="249"/>
      <c r="R36" s="68">
        <v>11</v>
      </c>
      <c r="S36" s="70">
        <v>2906338</v>
      </c>
      <c r="T36" s="70">
        <f>ROUNDDOWN(R36*S36,-3)</f>
        <v>31969000</v>
      </c>
      <c r="U36" s="252">
        <v>11</v>
      </c>
      <c r="V36" s="252">
        <v>2906338</v>
      </c>
      <c r="W36" s="70">
        <f>ROUNDDOWN(U36*V36,-3)</f>
        <v>31969000</v>
      </c>
      <c r="X36" s="252"/>
      <c r="Y36" s="249"/>
    </row>
    <row r="37" spans="1:25" ht="13.2" hidden="1" x14ac:dyDescent="0.25">
      <c r="A37" s="1" t="s">
        <v>49</v>
      </c>
      <c r="B37" s="59" t="s">
        <v>50</v>
      </c>
      <c r="C37" s="60" t="s">
        <v>51</v>
      </c>
      <c r="D37" s="59"/>
      <c r="E37" s="59" t="s">
        <v>554</v>
      </c>
      <c r="F37" s="61"/>
      <c r="G37" s="154">
        <f>SUM(G38,G50)</f>
        <v>118802000</v>
      </c>
      <c r="H37" s="188" t="s">
        <v>50</v>
      </c>
      <c r="I37" s="60" t="s">
        <v>51</v>
      </c>
      <c r="J37" s="59"/>
      <c r="K37" s="59" t="s">
        <v>554</v>
      </c>
      <c r="L37" s="61"/>
      <c r="M37" s="61">
        <f ca="1">SUM(M38,M50)</f>
        <v>187302000</v>
      </c>
      <c r="N37" s="61">
        <f ca="1">SUM(N38,N50)</f>
        <v>-68500000</v>
      </c>
      <c r="O37" s="154"/>
      <c r="P37" s="249"/>
      <c r="Q37" s="249"/>
      <c r="R37" s="59"/>
      <c r="S37" s="61"/>
      <c r="T37" s="61"/>
      <c r="U37" s="252"/>
      <c r="V37" s="249"/>
      <c r="W37" s="249"/>
      <c r="X37" s="252"/>
      <c r="Y37" s="249"/>
    </row>
    <row r="38" spans="1:25" ht="13.2" hidden="1" x14ac:dyDescent="0.25">
      <c r="A38" s="1" t="s">
        <v>52</v>
      </c>
      <c r="B38" s="62" t="s">
        <v>21</v>
      </c>
      <c r="C38" s="63" t="s">
        <v>562</v>
      </c>
      <c r="D38" s="62"/>
      <c r="E38" s="62"/>
      <c r="F38" s="64"/>
      <c r="G38" s="155">
        <f>SUM(G39,G48)</f>
        <v>35050000</v>
      </c>
      <c r="H38" s="189" t="s">
        <v>21</v>
      </c>
      <c r="I38" s="63" t="s">
        <v>562</v>
      </c>
      <c r="J38" s="62"/>
      <c r="K38" s="62"/>
      <c r="L38" s="64"/>
      <c r="M38" s="64">
        <f ca="1">SUM(M39,M44,M46,M48)</f>
        <v>80050000</v>
      </c>
      <c r="N38" s="64">
        <f ca="1">SUM(N39,N44,N46,N48)</f>
        <v>-45000000</v>
      </c>
      <c r="O38" s="155"/>
      <c r="P38" s="249" t="s">
        <v>499</v>
      </c>
      <c r="Q38" s="249" t="s">
        <v>501</v>
      </c>
      <c r="R38" s="62"/>
      <c r="S38" s="64"/>
      <c r="T38" s="64"/>
      <c r="U38" s="252"/>
      <c r="V38" s="249"/>
      <c r="W38" s="249"/>
      <c r="X38" s="252"/>
      <c r="Y38" s="249"/>
    </row>
    <row r="39" spans="1:25" ht="13.2" hidden="1" x14ac:dyDescent="0.25">
      <c r="A39" s="1" t="s">
        <v>53</v>
      </c>
      <c r="B39" s="65" t="s">
        <v>523</v>
      </c>
      <c r="C39" s="66" t="s">
        <v>24</v>
      </c>
      <c r="D39" s="65"/>
      <c r="E39" s="65"/>
      <c r="F39" s="67"/>
      <c r="G39" s="156">
        <f>SUM(G40:G43)</f>
        <v>11050000</v>
      </c>
      <c r="H39" s="190" t="s">
        <v>523</v>
      </c>
      <c r="I39" s="66" t="s">
        <v>24</v>
      </c>
      <c r="J39" s="65"/>
      <c r="K39" s="65"/>
      <c r="L39" s="67"/>
      <c r="M39" s="67">
        <f ca="1">SUM(M40:M43)</f>
        <v>21050000</v>
      </c>
      <c r="N39" s="67">
        <f ca="1">SUM(N40:N43)</f>
        <v>-10000000</v>
      </c>
      <c r="O39" s="156"/>
      <c r="P39" s="249"/>
      <c r="Q39" s="249"/>
      <c r="R39" s="65"/>
      <c r="S39" s="67"/>
      <c r="T39" s="67"/>
      <c r="U39" s="252"/>
      <c r="V39" s="249"/>
      <c r="W39" s="249"/>
      <c r="X39" s="252"/>
      <c r="Y39" s="249"/>
    </row>
    <row r="40" spans="1:25" ht="13.2" x14ac:dyDescent="0.25">
      <c r="A40" s="1" t="s">
        <v>54</v>
      </c>
      <c r="B40" s="68"/>
      <c r="C40" s="69" t="s">
        <v>555</v>
      </c>
      <c r="D40" s="68">
        <v>100</v>
      </c>
      <c r="E40" s="68" t="s">
        <v>26</v>
      </c>
      <c r="F40" s="70">
        <v>75000</v>
      </c>
      <c r="G40" s="157">
        <f t="shared" ref="G40:G43" si="19">ROUNDDOWN(D40*F40,-3)</f>
        <v>7500000</v>
      </c>
      <c r="H40" s="191"/>
      <c r="I40" s="69" t="s">
        <v>555</v>
      </c>
      <c r="J40" s="68" cm="1">
        <f t="array" aca="1" ref="J40" ca="1">INDIRECT($J$5&amp;ROW())</f>
        <v>200</v>
      </c>
      <c r="K40" s="68" t="s">
        <v>26</v>
      </c>
      <c r="L40" s="70" cm="1">
        <f t="array" aca="1" ref="L40" ca="1">INDIRECT($L$5&amp;ROW())</f>
        <v>75000</v>
      </c>
      <c r="M40" s="70">
        <f t="shared" ref="M40:M43" ca="1" si="20">ROUNDDOWN(J40*L40,-3)</f>
        <v>15000000</v>
      </c>
      <c r="N40" s="70">
        <f t="shared" ref="N40:N43" ca="1" si="21">G40-M40</f>
        <v>-7500000</v>
      </c>
      <c r="O40" s="258" t="str">
        <f t="shared" ref="O40:O43" ca="1" si="22">IF(AND(ISBLANK(H40),N40&lt;&gt;0),"Rev","")</f>
        <v>Rev</v>
      </c>
      <c r="P40" s="249"/>
      <c r="Q40" s="249"/>
      <c r="R40" s="68">
        <v>200</v>
      </c>
      <c r="S40" s="70">
        <v>75000</v>
      </c>
      <c r="T40" s="70">
        <f t="shared" ref="T40:T43" si="23">ROUNDDOWN(R40*S40,-3)</f>
        <v>15000000</v>
      </c>
      <c r="U40" s="252">
        <v>200</v>
      </c>
      <c r="V40" s="252">
        <v>75000</v>
      </c>
      <c r="W40" s="70">
        <f t="shared" ref="W40:W43" si="24">ROUNDDOWN(U40*V40,-3)</f>
        <v>15000000</v>
      </c>
      <c r="X40" s="252"/>
      <c r="Y40" s="249"/>
    </row>
    <row r="41" spans="1:25" ht="13.2" x14ac:dyDescent="0.25">
      <c r="A41" s="1" t="s">
        <v>56</v>
      </c>
      <c r="B41" s="68"/>
      <c r="C41" s="69" t="s">
        <v>563</v>
      </c>
      <c r="D41" s="68">
        <v>1</v>
      </c>
      <c r="E41" s="68" t="s">
        <v>120</v>
      </c>
      <c r="F41" s="70">
        <v>1500000</v>
      </c>
      <c r="G41" s="157">
        <f t="shared" si="19"/>
        <v>1500000</v>
      </c>
      <c r="H41" s="191"/>
      <c r="I41" s="69" t="s">
        <v>563</v>
      </c>
      <c r="J41" s="68" cm="1">
        <f t="array" aca="1" ref="J41" ca="1">INDIRECT($J$5&amp;ROW())</f>
        <v>2</v>
      </c>
      <c r="K41" s="68" t="s">
        <v>120</v>
      </c>
      <c r="L41" s="70" cm="1">
        <f t="array" aca="1" ref="L41" ca="1">INDIRECT($L$5&amp;ROW())</f>
        <v>1500000</v>
      </c>
      <c r="M41" s="70">
        <f t="shared" ca="1" si="20"/>
        <v>3000000</v>
      </c>
      <c r="N41" s="70">
        <f t="shared" ca="1" si="21"/>
        <v>-1500000</v>
      </c>
      <c r="O41" s="258" t="str">
        <f t="shared" ca="1" si="22"/>
        <v>Rev</v>
      </c>
      <c r="P41" s="249"/>
      <c r="Q41" s="249"/>
      <c r="R41" s="68">
        <v>2</v>
      </c>
      <c r="S41" s="70">
        <v>1500000</v>
      </c>
      <c r="T41" s="70">
        <f t="shared" si="23"/>
        <v>3000000</v>
      </c>
      <c r="U41" s="252">
        <v>2</v>
      </c>
      <c r="V41" s="252">
        <v>1500000</v>
      </c>
      <c r="W41" s="70">
        <f t="shared" si="24"/>
        <v>3000000</v>
      </c>
      <c r="X41" s="252"/>
      <c r="Y41" s="249"/>
    </row>
    <row r="42" spans="1:25" ht="13.2" x14ac:dyDescent="0.25">
      <c r="A42" s="1" t="s">
        <v>57</v>
      </c>
      <c r="B42" s="68"/>
      <c r="C42" s="69" t="s">
        <v>564</v>
      </c>
      <c r="D42" s="68">
        <v>1</v>
      </c>
      <c r="E42" s="68" t="s">
        <v>120</v>
      </c>
      <c r="F42" s="70">
        <v>1000000</v>
      </c>
      <c r="G42" s="157">
        <f t="shared" si="19"/>
        <v>1000000</v>
      </c>
      <c r="H42" s="191"/>
      <c r="I42" s="69" t="s">
        <v>564</v>
      </c>
      <c r="J42" s="68" cm="1">
        <f t="array" aca="1" ref="J42" ca="1">INDIRECT($J$5&amp;ROW())</f>
        <v>2</v>
      </c>
      <c r="K42" s="68" t="s">
        <v>120</v>
      </c>
      <c r="L42" s="70" cm="1">
        <f t="array" aca="1" ref="L42" ca="1">INDIRECT($L$5&amp;ROW())</f>
        <v>1000000</v>
      </c>
      <c r="M42" s="70">
        <f t="shared" ca="1" si="20"/>
        <v>2000000</v>
      </c>
      <c r="N42" s="70">
        <f t="shared" ca="1" si="21"/>
        <v>-1000000</v>
      </c>
      <c r="O42" s="258" t="str">
        <f t="shared" ca="1" si="22"/>
        <v>Rev</v>
      </c>
      <c r="P42" s="249"/>
      <c r="Q42" s="249"/>
      <c r="R42" s="68">
        <v>2</v>
      </c>
      <c r="S42" s="70">
        <v>1000000</v>
      </c>
      <c r="T42" s="70">
        <f t="shared" si="23"/>
        <v>2000000</v>
      </c>
      <c r="U42" s="252">
        <v>2</v>
      </c>
      <c r="V42" s="252">
        <v>1000000</v>
      </c>
      <c r="W42" s="70">
        <f t="shared" si="24"/>
        <v>2000000</v>
      </c>
      <c r="X42" s="252"/>
      <c r="Y42" s="249"/>
    </row>
    <row r="43" spans="1:25" ht="13.2" hidden="1" x14ac:dyDescent="0.25">
      <c r="A43" s="1" t="s">
        <v>58</v>
      </c>
      <c r="B43" s="68"/>
      <c r="C43" s="69" t="s">
        <v>565</v>
      </c>
      <c r="D43" s="68">
        <v>3</v>
      </c>
      <c r="E43" s="68" t="s">
        <v>59</v>
      </c>
      <c r="F43" s="70">
        <v>350000</v>
      </c>
      <c r="G43" s="157">
        <f t="shared" si="19"/>
        <v>1050000</v>
      </c>
      <c r="H43" s="191"/>
      <c r="I43" s="69" t="s">
        <v>565</v>
      </c>
      <c r="J43" s="68" cm="1">
        <f t="array" aca="1" ref="J43" ca="1">INDIRECT($J$5&amp;ROW())</f>
        <v>3</v>
      </c>
      <c r="K43" s="68" t="s">
        <v>59</v>
      </c>
      <c r="L43" s="70" cm="1">
        <f t="array" aca="1" ref="L43" ca="1">INDIRECT($L$5&amp;ROW())</f>
        <v>350000</v>
      </c>
      <c r="M43" s="70">
        <f t="shared" ca="1" si="20"/>
        <v>1050000</v>
      </c>
      <c r="N43" s="70">
        <f t="shared" ca="1" si="21"/>
        <v>0</v>
      </c>
      <c r="O43" s="245" t="str">
        <f t="shared" ca="1" si="22"/>
        <v/>
      </c>
      <c r="P43" s="249"/>
      <c r="Q43" s="249"/>
      <c r="R43" s="68">
        <v>3</v>
      </c>
      <c r="S43" s="70">
        <v>350000</v>
      </c>
      <c r="T43" s="70">
        <f t="shared" si="23"/>
        <v>1050000</v>
      </c>
      <c r="U43" s="252">
        <v>3</v>
      </c>
      <c r="V43" s="252">
        <v>350000</v>
      </c>
      <c r="W43" s="70">
        <f t="shared" si="24"/>
        <v>1050000</v>
      </c>
      <c r="X43" s="252"/>
      <c r="Y43" s="249"/>
    </row>
    <row r="44" spans="1:25" ht="13.2" hidden="1" x14ac:dyDescent="0.25">
      <c r="A44" s="1"/>
      <c r="B44" s="68"/>
      <c r="C44" s="69"/>
      <c r="D44" s="68"/>
      <c r="E44" s="68"/>
      <c r="F44" s="70"/>
      <c r="G44" s="157"/>
      <c r="H44" s="190" t="s">
        <v>524</v>
      </c>
      <c r="I44" s="66" t="s">
        <v>73</v>
      </c>
      <c r="J44" s="65"/>
      <c r="K44" s="65"/>
      <c r="L44" s="67"/>
      <c r="M44" s="67">
        <f ca="1">M45</f>
        <v>31000000</v>
      </c>
      <c r="N44" s="67">
        <f ca="1">N45</f>
        <v>-31000000</v>
      </c>
      <c r="O44" s="157"/>
      <c r="P44" s="249"/>
      <c r="Q44" s="249"/>
      <c r="R44" s="65"/>
      <c r="S44" s="67"/>
      <c r="T44" s="67"/>
      <c r="U44" s="252"/>
      <c r="V44" s="249"/>
      <c r="W44" s="249"/>
      <c r="X44" s="252"/>
      <c r="Y44" s="249"/>
    </row>
    <row r="45" spans="1:25" ht="13.2" x14ac:dyDescent="0.25">
      <c r="A45" s="1"/>
      <c r="B45" s="68"/>
      <c r="C45" s="69"/>
      <c r="D45" s="68"/>
      <c r="E45" s="68"/>
      <c r="F45" s="70"/>
      <c r="G45" s="157"/>
      <c r="H45" s="191"/>
      <c r="I45" s="69" t="s">
        <v>956</v>
      </c>
      <c r="J45" s="68" cm="1">
        <f t="array" aca="1" ref="J45" ca="1">INDIRECT($J$5&amp;ROW())</f>
        <v>1</v>
      </c>
      <c r="K45" s="68" t="s">
        <v>120</v>
      </c>
      <c r="L45" s="70" cm="1">
        <f t="array" aca="1" ref="L45" ca="1">INDIRECT($L$5&amp;ROW())</f>
        <v>31000000</v>
      </c>
      <c r="M45" s="70">
        <f t="shared" ref="M45" ca="1" si="25">ROUNDDOWN(J45*L45,-3)</f>
        <v>31000000</v>
      </c>
      <c r="N45" s="70">
        <f t="shared" ref="N45" ca="1" si="26">G45-M45</f>
        <v>-31000000</v>
      </c>
      <c r="O45" s="258" t="str">
        <f ca="1">IF(AND(ISBLANK(H45),N45&lt;&gt;0),"Rev","")</f>
        <v>Rev</v>
      </c>
      <c r="P45" s="249"/>
      <c r="Q45" s="249"/>
      <c r="R45" s="68">
        <v>1</v>
      </c>
      <c r="S45" s="70">
        <v>31000000</v>
      </c>
      <c r="T45" s="70">
        <f>ROUNDDOWN(R45*S45,-3)</f>
        <v>31000000</v>
      </c>
      <c r="U45" s="252">
        <v>1</v>
      </c>
      <c r="V45" s="252">
        <v>31000000</v>
      </c>
      <c r="W45" s="70">
        <f>ROUNDDOWN(U45*V45,-3)</f>
        <v>31000000</v>
      </c>
      <c r="X45" s="252"/>
      <c r="Y45" s="249"/>
    </row>
    <row r="46" spans="1:25" ht="13.2" hidden="1" x14ac:dyDescent="0.25">
      <c r="A46" s="1"/>
      <c r="B46" s="68"/>
      <c r="C46" s="69"/>
      <c r="D46" s="68"/>
      <c r="E46" s="68"/>
      <c r="F46" s="70"/>
      <c r="G46" s="157"/>
      <c r="H46" s="194" t="s">
        <v>528</v>
      </c>
      <c r="I46" s="78" t="s">
        <v>31</v>
      </c>
      <c r="J46" s="77"/>
      <c r="K46" s="77"/>
      <c r="L46" s="79"/>
      <c r="M46" s="79">
        <f ca="1">M47</f>
        <v>4000000</v>
      </c>
      <c r="N46" s="79">
        <f ca="1">N47</f>
        <v>-4000000</v>
      </c>
      <c r="O46" s="157"/>
      <c r="P46" s="249"/>
      <c r="Q46" s="249"/>
      <c r="R46" s="77"/>
      <c r="S46" s="79"/>
      <c r="T46" s="79"/>
      <c r="U46" s="252"/>
      <c r="V46" s="249"/>
      <c r="W46" s="249"/>
      <c r="X46" s="252"/>
      <c r="Y46" s="249"/>
    </row>
    <row r="47" spans="1:25" ht="13.2" x14ac:dyDescent="0.25">
      <c r="A47" s="1"/>
      <c r="B47" s="68"/>
      <c r="C47" s="69"/>
      <c r="D47" s="68"/>
      <c r="E47" s="68"/>
      <c r="F47" s="70"/>
      <c r="G47" s="157"/>
      <c r="H47" s="191"/>
      <c r="I47" s="69" t="s">
        <v>559</v>
      </c>
      <c r="J47" s="68" cm="1">
        <f t="array" aca="1" ref="J47" ca="1">INDIRECT($J$5&amp;ROW())</f>
        <v>4</v>
      </c>
      <c r="K47" s="68" t="s">
        <v>33</v>
      </c>
      <c r="L47" s="70" cm="1">
        <f t="array" aca="1" ref="L47" ca="1">INDIRECT($L$5&amp;ROW())</f>
        <v>1000000</v>
      </c>
      <c r="M47" s="70">
        <f ca="1">ROUNDDOWN(J47*L47,-3)</f>
        <v>4000000</v>
      </c>
      <c r="N47" s="70">
        <f ca="1">G47-M47</f>
        <v>-4000000</v>
      </c>
      <c r="O47" s="258" t="str">
        <f ca="1">IF(AND(ISBLANK(H47),N47&lt;&gt;0),"Rev","")</f>
        <v>Rev</v>
      </c>
      <c r="P47" s="249"/>
      <c r="Q47" s="249"/>
      <c r="R47" s="68">
        <v>4</v>
      </c>
      <c r="S47" s="70">
        <v>1000000</v>
      </c>
      <c r="T47" s="70">
        <f>ROUNDDOWN(R47*S47,-3)</f>
        <v>4000000</v>
      </c>
      <c r="U47" s="252">
        <v>4</v>
      </c>
      <c r="V47" s="252">
        <v>1000000</v>
      </c>
      <c r="W47" s="70">
        <f>ROUNDDOWN(U47*V47,-3)</f>
        <v>4000000</v>
      </c>
      <c r="X47" s="252"/>
      <c r="Y47" s="249"/>
    </row>
    <row r="48" spans="1:25" ht="13.2" hidden="1" x14ac:dyDescent="0.25">
      <c r="A48" s="1" t="s">
        <v>60</v>
      </c>
      <c r="B48" s="71" t="s">
        <v>525</v>
      </c>
      <c r="C48" s="72" t="s">
        <v>35</v>
      </c>
      <c r="D48" s="71"/>
      <c r="E48" s="71"/>
      <c r="F48" s="73"/>
      <c r="G48" s="158">
        <f>G49</f>
        <v>24000000</v>
      </c>
      <c r="H48" s="192" t="s">
        <v>525</v>
      </c>
      <c r="I48" s="72" t="s">
        <v>35</v>
      </c>
      <c r="J48" s="71"/>
      <c r="K48" s="71"/>
      <c r="L48" s="73"/>
      <c r="M48" s="73">
        <f ca="1">M49</f>
        <v>24000000</v>
      </c>
      <c r="N48" s="73">
        <f ca="1">N49</f>
        <v>0</v>
      </c>
      <c r="O48" s="158"/>
      <c r="P48" s="249"/>
      <c r="Q48" s="249"/>
      <c r="R48" s="71"/>
      <c r="S48" s="73"/>
      <c r="T48" s="73"/>
      <c r="U48" s="252"/>
      <c r="V48" s="249"/>
      <c r="W48" s="249"/>
      <c r="X48" s="252"/>
      <c r="Y48" s="249"/>
    </row>
    <row r="49" spans="1:25" ht="26.4" hidden="1" x14ac:dyDescent="0.25">
      <c r="A49" s="1" t="s">
        <v>61</v>
      </c>
      <c r="B49" s="68"/>
      <c r="C49" s="69" t="s">
        <v>566</v>
      </c>
      <c r="D49" s="68">
        <v>6</v>
      </c>
      <c r="E49" s="68" t="s">
        <v>26</v>
      </c>
      <c r="F49" s="70">
        <v>4000000</v>
      </c>
      <c r="G49" s="157">
        <f>ROUNDDOWN(D49*F49,-3)</f>
        <v>24000000</v>
      </c>
      <c r="H49" s="191"/>
      <c r="I49" s="69" t="s">
        <v>566</v>
      </c>
      <c r="J49" s="68" cm="1">
        <f t="array" aca="1" ref="J49" ca="1">INDIRECT($J$5&amp;ROW())</f>
        <v>6</v>
      </c>
      <c r="K49" s="68" t="s">
        <v>26</v>
      </c>
      <c r="L49" s="70" cm="1">
        <f t="array" aca="1" ref="L49" ca="1">INDIRECT($L$5&amp;ROW())</f>
        <v>4000000</v>
      </c>
      <c r="M49" s="70">
        <f ca="1">ROUNDDOWN(J49*L49,-3)</f>
        <v>24000000</v>
      </c>
      <c r="N49" s="70">
        <f ca="1">G49-M49</f>
        <v>0</v>
      </c>
      <c r="O49" s="245" t="str">
        <f ca="1">IF(AND(ISBLANK(H49),N49&lt;&gt;0),"Rev","")</f>
        <v/>
      </c>
      <c r="P49" s="252"/>
      <c r="Q49" s="249"/>
      <c r="R49" s="68">
        <v>6</v>
      </c>
      <c r="S49" s="70">
        <v>4000000</v>
      </c>
      <c r="T49" s="70">
        <f>ROUNDDOWN(R49*S49,-3)</f>
        <v>24000000</v>
      </c>
      <c r="U49" s="252">
        <v>6</v>
      </c>
      <c r="V49" s="252">
        <v>4000000</v>
      </c>
      <c r="W49" s="70">
        <f>ROUNDDOWN(U49*V49,-3)</f>
        <v>24000000</v>
      </c>
      <c r="X49" s="252"/>
      <c r="Y49" s="249"/>
    </row>
    <row r="50" spans="1:25" ht="13.2" hidden="1" x14ac:dyDescent="0.25">
      <c r="A50" s="1" t="s">
        <v>62</v>
      </c>
      <c r="B50" s="74" t="s">
        <v>38</v>
      </c>
      <c r="C50" s="75" t="s">
        <v>567</v>
      </c>
      <c r="D50" s="74"/>
      <c r="E50" s="74"/>
      <c r="F50" s="76"/>
      <c r="G50" s="159">
        <f>SUM(G51,G56,G58)</f>
        <v>83752000</v>
      </c>
      <c r="H50" s="193" t="s">
        <v>38</v>
      </c>
      <c r="I50" s="75" t="s">
        <v>567</v>
      </c>
      <c r="J50" s="74"/>
      <c r="K50" s="74"/>
      <c r="L50" s="76"/>
      <c r="M50" s="76">
        <f ca="1">SUM(M51,M56,M58)</f>
        <v>107252000</v>
      </c>
      <c r="N50" s="76">
        <f ca="1">SUM(N51,N56,N58)</f>
        <v>-23500000</v>
      </c>
      <c r="O50" s="159"/>
      <c r="P50" s="249" t="s">
        <v>499</v>
      </c>
      <c r="Q50" s="249" t="s">
        <v>501</v>
      </c>
      <c r="R50" s="74"/>
      <c r="S50" s="76"/>
      <c r="T50" s="76"/>
      <c r="U50" s="252"/>
      <c r="V50" s="249"/>
      <c r="W50" s="249"/>
      <c r="X50" s="252"/>
      <c r="Y50" s="249"/>
    </row>
    <row r="51" spans="1:25" ht="13.2" hidden="1" x14ac:dyDescent="0.25">
      <c r="A51" s="1" t="s">
        <v>568</v>
      </c>
      <c r="B51" s="71" t="s">
        <v>523</v>
      </c>
      <c r="C51" s="72" t="s">
        <v>24</v>
      </c>
      <c r="D51" s="71"/>
      <c r="E51" s="71"/>
      <c r="F51" s="73"/>
      <c r="G51" s="158">
        <f>SUM(G52:G55)</f>
        <v>13500000</v>
      </c>
      <c r="H51" s="192" t="s">
        <v>523</v>
      </c>
      <c r="I51" s="72" t="s">
        <v>24</v>
      </c>
      <c r="J51" s="71"/>
      <c r="K51" s="71"/>
      <c r="L51" s="73"/>
      <c r="M51" s="73">
        <f ca="1">SUM(M52:M55)</f>
        <v>21000000</v>
      </c>
      <c r="N51" s="73">
        <f ca="1">SUM(N52:N55)</f>
        <v>-7500000</v>
      </c>
      <c r="O51" s="158"/>
      <c r="P51" s="249"/>
      <c r="Q51" s="249"/>
      <c r="R51" s="71"/>
      <c r="S51" s="73"/>
      <c r="T51" s="73"/>
      <c r="U51" s="252"/>
      <c r="V51" s="249"/>
      <c r="W51" s="249"/>
      <c r="X51" s="252"/>
      <c r="Y51" s="249"/>
    </row>
    <row r="52" spans="1:25" ht="13.2" x14ac:dyDescent="0.25">
      <c r="A52" s="1" t="s">
        <v>569</v>
      </c>
      <c r="B52" s="68"/>
      <c r="C52" s="69" t="s">
        <v>555</v>
      </c>
      <c r="D52" s="68">
        <v>100</v>
      </c>
      <c r="E52" s="68" t="s">
        <v>26</v>
      </c>
      <c r="F52" s="70">
        <v>75000</v>
      </c>
      <c r="G52" s="157">
        <f t="shared" ref="G52:G55" si="27">ROUNDDOWN(D52*F52,-3)</f>
        <v>7500000</v>
      </c>
      <c r="H52" s="191"/>
      <c r="I52" s="69" t="s">
        <v>555</v>
      </c>
      <c r="J52" s="68" cm="1">
        <f t="array" aca="1" ref="J52" ca="1">INDIRECT($J$5&amp;ROW())</f>
        <v>200</v>
      </c>
      <c r="K52" s="68" t="s">
        <v>26</v>
      </c>
      <c r="L52" s="70" cm="1">
        <f t="array" aca="1" ref="L52" ca="1">INDIRECT($L$5&amp;ROW())</f>
        <v>75000</v>
      </c>
      <c r="M52" s="70">
        <f t="shared" ref="M52:M55" ca="1" si="28">ROUNDDOWN(J52*L52,-3)</f>
        <v>15000000</v>
      </c>
      <c r="N52" s="70">
        <f t="shared" ref="N52:N55" ca="1" si="29">G52-M52</f>
        <v>-7500000</v>
      </c>
      <c r="O52" s="258" t="str">
        <f t="shared" ref="O52:O55" ca="1" si="30">IF(AND(ISBLANK(H52),N52&lt;&gt;0),"Rev","")</f>
        <v>Rev</v>
      </c>
      <c r="P52" s="249"/>
      <c r="Q52" s="249"/>
      <c r="R52" s="68">
        <v>200</v>
      </c>
      <c r="S52" s="70">
        <v>75000</v>
      </c>
      <c r="T52" s="70">
        <f t="shared" ref="T52:T55" si="31">ROUNDDOWN(R52*S52,-3)</f>
        <v>15000000</v>
      </c>
      <c r="U52" s="252">
        <v>200</v>
      </c>
      <c r="V52" s="252">
        <v>75000</v>
      </c>
      <c r="W52" s="70">
        <f t="shared" ref="W52:W55" si="32">ROUNDDOWN(U52*V52,-3)</f>
        <v>15000000</v>
      </c>
      <c r="X52" s="252"/>
      <c r="Y52" s="249"/>
    </row>
    <row r="53" spans="1:25" ht="13.2" hidden="1" x14ac:dyDescent="0.25">
      <c r="A53" s="1" t="s">
        <v>570</v>
      </c>
      <c r="B53" s="68"/>
      <c r="C53" s="69" t="s">
        <v>563</v>
      </c>
      <c r="D53" s="68">
        <v>2</v>
      </c>
      <c r="E53" s="68" t="s">
        <v>120</v>
      </c>
      <c r="F53" s="70">
        <v>1500000</v>
      </c>
      <c r="G53" s="157">
        <f t="shared" si="27"/>
        <v>3000000</v>
      </c>
      <c r="H53" s="191"/>
      <c r="I53" s="69" t="s">
        <v>563</v>
      </c>
      <c r="J53" s="68" cm="1">
        <f t="array" aca="1" ref="J53" ca="1">INDIRECT($J$5&amp;ROW())</f>
        <v>2</v>
      </c>
      <c r="K53" s="68" t="s">
        <v>120</v>
      </c>
      <c r="L53" s="70" cm="1">
        <f t="array" aca="1" ref="L53" ca="1">INDIRECT($L$5&amp;ROW())</f>
        <v>1500000</v>
      </c>
      <c r="M53" s="70">
        <f t="shared" ca="1" si="28"/>
        <v>3000000</v>
      </c>
      <c r="N53" s="70">
        <f t="shared" ca="1" si="29"/>
        <v>0</v>
      </c>
      <c r="O53" s="245" t="str">
        <f t="shared" ca="1" si="30"/>
        <v/>
      </c>
      <c r="P53" s="249"/>
      <c r="Q53" s="249"/>
      <c r="R53" s="68">
        <v>2</v>
      </c>
      <c r="S53" s="70">
        <v>1500000</v>
      </c>
      <c r="T53" s="70">
        <f t="shared" si="31"/>
        <v>3000000</v>
      </c>
      <c r="U53" s="252">
        <v>2</v>
      </c>
      <c r="V53" s="252">
        <v>1500000</v>
      </c>
      <c r="W53" s="70">
        <f t="shared" si="32"/>
        <v>3000000</v>
      </c>
      <c r="X53" s="252"/>
      <c r="Y53" s="249"/>
    </row>
    <row r="54" spans="1:25" ht="13.2" hidden="1" x14ac:dyDescent="0.25">
      <c r="A54" s="1" t="s">
        <v>571</v>
      </c>
      <c r="B54" s="68"/>
      <c r="C54" s="69" t="s">
        <v>564</v>
      </c>
      <c r="D54" s="68">
        <v>2</v>
      </c>
      <c r="E54" s="68" t="s">
        <v>120</v>
      </c>
      <c r="F54" s="70">
        <v>1000000</v>
      </c>
      <c r="G54" s="157">
        <f t="shared" si="27"/>
        <v>2000000</v>
      </c>
      <c r="H54" s="191"/>
      <c r="I54" s="69" t="s">
        <v>564</v>
      </c>
      <c r="J54" s="68" cm="1">
        <f t="array" aca="1" ref="J54" ca="1">INDIRECT($J$5&amp;ROW())</f>
        <v>2</v>
      </c>
      <c r="K54" s="68" t="s">
        <v>120</v>
      </c>
      <c r="L54" s="70" cm="1">
        <f t="array" aca="1" ref="L54" ca="1">INDIRECT($L$5&amp;ROW())</f>
        <v>1000000</v>
      </c>
      <c r="M54" s="70">
        <f t="shared" ca="1" si="28"/>
        <v>2000000</v>
      </c>
      <c r="N54" s="70">
        <f t="shared" ca="1" si="29"/>
        <v>0</v>
      </c>
      <c r="O54" s="245" t="str">
        <f t="shared" ca="1" si="30"/>
        <v/>
      </c>
      <c r="P54" s="249"/>
      <c r="Q54" s="249"/>
      <c r="R54" s="68">
        <v>2</v>
      </c>
      <c r="S54" s="70">
        <v>1000000</v>
      </c>
      <c r="T54" s="70">
        <f t="shared" si="31"/>
        <v>2000000</v>
      </c>
      <c r="U54" s="252">
        <v>2</v>
      </c>
      <c r="V54" s="252">
        <v>1000000</v>
      </c>
      <c r="W54" s="70">
        <f t="shared" si="32"/>
        <v>2000000</v>
      </c>
      <c r="X54" s="252"/>
      <c r="Y54" s="249"/>
    </row>
    <row r="55" spans="1:25" ht="13.2" hidden="1" x14ac:dyDescent="0.25">
      <c r="A55" s="26" t="s">
        <v>572</v>
      </c>
      <c r="B55" s="68"/>
      <c r="C55" s="69" t="s">
        <v>573</v>
      </c>
      <c r="D55" s="68">
        <v>4</v>
      </c>
      <c r="E55" s="68" t="s">
        <v>59</v>
      </c>
      <c r="F55" s="70">
        <v>250000</v>
      </c>
      <c r="G55" s="157">
        <f t="shared" si="27"/>
        <v>1000000</v>
      </c>
      <c r="H55" s="191"/>
      <c r="I55" s="69" t="s">
        <v>573</v>
      </c>
      <c r="J55" s="68" cm="1">
        <f t="array" aca="1" ref="J55" ca="1">INDIRECT($J$5&amp;ROW())</f>
        <v>4</v>
      </c>
      <c r="K55" s="68" t="s">
        <v>59</v>
      </c>
      <c r="L55" s="70" cm="1">
        <f t="array" aca="1" ref="L55" ca="1">INDIRECT($L$5&amp;ROW())</f>
        <v>250000</v>
      </c>
      <c r="M55" s="70">
        <f t="shared" ca="1" si="28"/>
        <v>1000000</v>
      </c>
      <c r="N55" s="70">
        <f t="shared" ca="1" si="29"/>
        <v>0</v>
      </c>
      <c r="O55" s="245" t="str">
        <f t="shared" ca="1" si="30"/>
        <v/>
      </c>
      <c r="P55" s="249"/>
      <c r="Q55" s="249"/>
      <c r="R55" s="68">
        <v>4</v>
      </c>
      <c r="S55" s="70">
        <v>250000</v>
      </c>
      <c r="T55" s="70">
        <f t="shared" si="31"/>
        <v>1000000</v>
      </c>
      <c r="U55" s="252">
        <v>4</v>
      </c>
      <c r="V55" s="252">
        <v>250000</v>
      </c>
      <c r="W55" s="70">
        <f t="shared" si="32"/>
        <v>1000000</v>
      </c>
      <c r="X55" s="252"/>
      <c r="Y55" s="249"/>
    </row>
    <row r="56" spans="1:25" ht="13.2" hidden="1" x14ac:dyDescent="0.25">
      <c r="A56" s="1" t="s">
        <v>574</v>
      </c>
      <c r="B56" s="77" t="s">
        <v>528</v>
      </c>
      <c r="C56" s="78" t="s">
        <v>31</v>
      </c>
      <c r="D56" s="77"/>
      <c r="E56" s="77"/>
      <c r="F56" s="79"/>
      <c r="G56" s="160">
        <f>G57</f>
        <v>4000000</v>
      </c>
      <c r="H56" s="194" t="s">
        <v>528</v>
      </c>
      <c r="I56" s="78" t="s">
        <v>31</v>
      </c>
      <c r="J56" s="77"/>
      <c r="K56" s="77"/>
      <c r="L56" s="79"/>
      <c r="M56" s="79">
        <f ca="1">M57</f>
        <v>20000000</v>
      </c>
      <c r="N56" s="79">
        <f ca="1">N57</f>
        <v>-16000000</v>
      </c>
      <c r="O56" s="160"/>
      <c r="P56" s="249"/>
      <c r="Q56" s="249"/>
      <c r="R56" s="77"/>
      <c r="S56" s="79"/>
      <c r="T56" s="79"/>
      <c r="U56" s="252"/>
      <c r="V56" s="249"/>
      <c r="W56" s="249"/>
      <c r="X56" s="252"/>
      <c r="Y56" s="249"/>
    </row>
    <row r="57" spans="1:25" ht="13.2" x14ac:dyDescent="0.25">
      <c r="A57" s="1" t="s">
        <v>575</v>
      </c>
      <c r="B57" s="68"/>
      <c r="C57" s="69" t="s">
        <v>559</v>
      </c>
      <c r="D57" s="68">
        <v>4</v>
      </c>
      <c r="E57" s="68" t="s">
        <v>33</v>
      </c>
      <c r="F57" s="70">
        <v>1000000</v>
      </c>
      <c r="G57" s="157">
        <f>ROUNDDOWN(D57*F57,-3)</f>
        <v>4000000</v>
      </c>
      <c r="H57" s="191"/>
      <c r="I57" s="69" t="s">
        <v>559</v>
      </c>
      <c r="J57" s="68" cm="1">
        <f t="array" aca="1" ref="J57" ca="1">INDIRECT($J$5&amp;ROW())</f>
        <v>20</v>
      </c>
      <c r="K57" s="68" t="s">
        <v>33</v>
      </c>
      <c r="L57" s="70" cm="1">
        <f t="array" aca="1" ref="L57" ca="1">INDIRECT($L$5&amp;ROW())</f>
        <v>1000000</v>
      </c>
      <c r="M57" s="70">
        <f ca="1">ROUNDDOWN(J57*L57,-3)</f>
        <v>20000000</v>
      </c>
      <c r="N57" s="70">
        <f ca="1">G57-M57</f>
        <v>-16000000</v>
      </c>
      <c r="O57" s="258" t="str">
        <f ca="1">IF(AND(ISBLANK(H57),N57&lt;&gt;0),"Rev","")</f>
        <v>Rev</v>
      </c>
      <c r="P57" s="249"/>
      <c r="Q57" s="249"/>
      <c r="R57" s="68">
        <v>20</v>
      </c>
      <c r="S57" s="70">
        <v>1000000</v>
      </c>
      <c r="T57" s="70">
        <f>ROUNDDOWN(R57*S57,-3)</f>
        <v>20000000</v>
      </c>
      <c r="U57" s="252">
        <v>20</v>
      </c>
      <c r="V57" s="252">
        <v>1000000</v>
      </c>
      <c r="W57" s="70">
        <f>ROUNDDOWN(U57*V57,-3)</f>
        <v>20000000</v>
      </c>
      <c r="X57" s="252"/>
      <c r="Y57" s="249"/>
    </row>
    <row r="58" spans="1:25" ht="13.2" hidden="1" x14ac:dyDescent="0.25">
      <c r="A58" s="1" t="s">
        <v>63</v>
      </c>
      <c r="B58" s="71" t="s">
        <v>525</v>
      </c>
      <c r="C58" s="72" t="s">
        <v>35</v>
      </c>
      <c r="D58" s="71"/>
      <c r="E58" s="71"/>
      <c r="F58" s="73"/>
      <c r="G58" s="158">
        <f>G59</f>
        <v>66252000</v>
      </c>
      <c r="H58" s="192" t="s">
        <v>525</v>
      </c>
      <c r="I58" s="72" t="s">
        <v>35</v>
      </c>
      <c r="J58" s="71"/>
      <c r="K58" s="71"/>
      <c r="L58" s="73"/>
      <c r="M58" s="73">
        <f ca="1">M59</f>
        <v>66252000</v>
      </c>
      <c r="N58" s="73">
        <f ca="1">N59</f>
        <v>0</v>
      </c>
      <c r="O58" s="158"/>
      <c r="P58" s="249"/>
      <c r="Q58" s="249"/>
      <c r="R58" s="71"/>
      <c r="S58" s="73"/>
      <c r="T58" s="73"/>
      <c r="U58" s="252"/>
      <c r="V58" s="249"/>
      <c r="W58" s="249"/>
      <c r="X58" s="252"/>
      <c r="Y58" s="249"/>
    </row>
    <row r="59" spans="1:25" ht="13.2" hidden="1" x14ac:dyDescent="0.25">
      <c r="A59" s="1" t="s">
        <v>64</v>
      </c>
      <c r="B59" s="68"/>
      <c r="C59" s="69" t="s">
        <v>576</v>
      </c>
      <c r="D59" s="68">
        <v>12</v>
      </c>
      <c r="E59" s="68" t="s">
        <v>26</v>
      </c>
      <c r="F59" s="70">
        <v>5521000</v>
      </c>
      <c r="G59" s="157">
        <f>ROUNDDOWN(D59*F59,-3)</f>
        <v>66252000</v>
      </c>
      <c r="H59" s="191"/>
      <c r="I59" s="69" t="s">
        <v>576</v>
      </c>
      <c r="J59" s="68" cm="1">
        <f t="array" aca="1" ref="J59" ca="1">INDIRECT($J$5&amp;ROW())</f>
        <v>12</v>
      </c>
      <c r="K59" s="68" t="s">
        <v>26</v>
      </c>
      <c r="L59" s="70" cm="1">
        <f t="array" aca="1" ref="L59" ca="1">INDIRECT($L$5&amp;ROW())</f>
        <v>5521000</v>
      </c>
      <c r="M59" s="70">
        <f ca="1">ROUNDDOWN(J59*L59,-3)</f>
        <v>66252000</v>
      </c>
      <c r="N59" s="70">
        <f ca="1">G59-M59</f>
        <v>0</v>
      </c>
      <c r="O59" s="245" t="str">
        <f ca="1">IF(AND(ISBLANK(H59),N59&lt;&gt;0),"Rev","")</f>
        <v/>
      </c>
      <c r="P59" s="249"/>
      <c r="Q59" s="249"/>
      <c r="R59" s="68">
        <v>12</v>
      </c>
      <c r="S59" s="70">
        <v>5521000</v>
      </c>
      <c r="T59" s="70">
        <f>ROUNDDOWN(R59*S59,-3)</f>
        <v>66252000</v>
      </c>
      <c r="U59" s="252">
        <v>12</v>
      </c>
      <c r="V59" s="252">
        <v>5521000</v>
      </c>
      <c r="W59" s="70">
        <f>ROUNDDOWN(U59*V59,-3)</f>
        <v>66252000</v>
      </c>
      <c r="X59" s="252"/>
      <c r="Y59" s="249"/>
    </row>
    <row r="60" spans="1:25" ht="13.2" hidden="1" x14ac:dyDescent="0.25">
      <c r="A60" s="1" t="s">
        <v>65</v>
      </c>
      <c r="B60" s="80" t="s">
        <v>66</v>
      </c>
      <c r="C60" s="81" t="s">
        <v>67</v>
      </c>
      <c r="D60" s="80"/>
      <c r="E60" s="80" t="s">
        <v>554</v>
      </c>
      <c r="F60" s="82"/>
      <c r="G60" s="161">
        <f>SUM(G61,G76)</f>
        <v>475336000</v>
      </c>
      <c r="H60" s="195" t="s">
        <v>66</v>
      </c>
      <c r="I60" s="81" t="s">
        <v>67</v>
      </c>
      <c r="J60" s="80"/>
      <c r="K60" s="80" t="s">
        <v>554</v>
      </c>
      <c r="L60" s="82"/>
      <c r="M60" s="82">
        <f ca="1">SUM(M61,M76)</f>
        <v>459836000</v>
      </c>
      <c r="N60" s="82">
        <f ca="1">SUM(N61,N76)</f>
        <v>15500000</v>
      </c>
      <c r="O60" s="161"/>
      <c r="P60" s="249"/>
      <c r="Q60" s="249"/>
      <c r="R60" s="80"/>
      <c r="S60" s="82"/>
      <c r="T60" s="82"/>
      <c r="U60" s="252"/>
      <c r="V60" s="249"/>
      <c r="W60" s="249"/>
      <c r="X60" s="252"/>
      <c r="Y60" s="249"/>
    </row>
    <row r="61" spans="1:25" ht="13.2" hidden="1" x14ac:dyDescent="0.25">
      <c r="A61" s="1" t="s">
        <v>68</v>
      </c>
      <c r="B61" s="74" t="s">
        <v>21</v>
      </c>
      <c r="C61" s="75" t="s">
        <v>577</v>
      </c>
      <c r="D61" s="74"/>
      <c r="E61" s="74"/>
      <c r="F61" s="76"/>
      <c r="G61" s="159">
        <f>SUM(G62,G70,G72,G74)</f>
        <v>404820000</v>
      </c>
      <c r="H61" s="193" t="s">
        <v>21</v>
      </c>
      <c r="I61" s="75" t="s">
        <v>577</v>
      </c>
      <c r="J61" s="74"/>
      <c r="K61" s="74"/>
      <c r="L61" s="76"/>
      <c r="M61" s="76">
        <f ca="1">SUM(M62,M68,M70,M72,M74)</f>
        <v>390320000</v>
      </c>
      <c r="N61" s="76">
        <f ca="1">SUM(N62,N68,N70,N72,N74)</f>
        <v>14500000</v>
      </c>
      <c r="O61" s="159"/>
      <c r="P61" s="249" t="s">
        <v>502</v>
      </c>
      <c r="Q61" s="249" t="s">
        <v>503</v>
      </c>
      <c r="R61" s="74"/>
      <c r="S61" s="76"/>
      <c r="T61" s="76"/>
      <c r="U61" s="252"/>
      <c r="V61" s="249"/>
      <c r="W61" s="249"/>
      <c r="X61" s="252"/>
      <c r="Y61" s="249"/>
    </row>
    <row r="62" spans="1:25" ht="13.2" hidden="1" x14ac:dyDescent="0.25">
      <c r="A62" s="1" t="s">
        <v>69</v>
      </c>
      <c r="B62" s="71" t="s">
        <v>523</v>
      </c>
      <c r="C62" s="72" t="s">
        <v>24</v>
      </c>
      <c r="D62" s="71"/>
      <c r="E62" s="71"/>
      <c r="F62" s="73"/>
      <c r="G62" s="158">
        <f>SUM(G63:G67)</f>
        <v>74000000</v>
      </c>
      <c r="H62" s="192" t="s">
        <v>523</v>
      </c>
      <c r="I62" s="72" t="s">
        <v>24</v>
      </c>
      <c r="J62" s="71"/>
      <c r="K62" s="71"/>
      <c r="L62" s="73"/>
      <c r="M62" s="73">
        <f ca="1">SUM(M63:M67)</f>
        <v>28500000</v>
      </c>
      <c r="N62" s="73">
        <f ca="1">SUM(N63:N67)</f>
        <v>45500000</v>
      </c>
      <c r="O62" s="158"/>
      <c r="P62" s="249"/>
      <c r="Q62" s="249"/>
      <c r="R62" s="71"/>
      <c r="S62" s="73"/>
      <c r="T62" s="73"/>
      <c r="U62" s="252"/>
      <c r="V62" s="249"/>
      <c r="W62" s="249"/>
      <c r="X62" s="252"/>
      <c r="Y62" s="249"/>
    </row>
    <row r="63" spans="1:25" ht="13.2" x14ac:dyDescent="0.25">
      <c r="A63" s="1" t="s">
        <v>70</v>
      </c>
      <c r="B63" s="68"/>
      <c r="C63" s="69" t="s">
        <v>555</v>
      </c>
      <c r="D63" s="68">
        <v>200</v>
      </c>
      <c r="E63" s="68" t="s">
        <v>26</v>
      </c>
      <c r="F63" s="70">
        <v>75000</v>
      </c>
      <c r="G63" s="157">
        <f t="shared" ref="G63:G67" si="33">ROUNDDOWN(D63*F63,-3)</f>
        <v>15000000</v>
      </c>
      <c r="H63" s="191"/>
      <c r="I63" s="69" t="s">
        <v>555</v>
      </c>
      <c r="J63" s="259" cm="1">
        <f t="array" aca="1" ref="J63" ca="1">INDIRECT($J$5&amp;ROW())</f>
        <v>100</v>
      </c>
      <c r="K63" s="68" t="s">
        <v>26</v>
      </c>
      <c r="L63" s="70" cm="1">
        <f t="array" aca="1" ref="L63" ca="1">INDIRECT($L$5&amp;ROW())</f>
        <v>75000</v>
      </c>
      <c r="M63" s="70">
        <f t="shared" ref="M63:M66" ca="1" si="34">ROUNDDOWN(J63*L63,-3)</f>
        <v>7500000</v>
      </c>
      <c r="N63" s="70">
        <f t="shared" ref="N63:N69" ca="1" si="35">G63-M63</f>
        <v>7500000</v>
      </c>
      <c r="O63" s="245" t="str">
        <f t="shared" ref="O63:O67" ca="1" si="36">IF(AND(ISBLANK(H63),N63&lt;&gt;0),"Rev","")</f>
        <v>Rev</v>
      </c>
      <c r="P63" s="249"/>
      <c r="Q63" s="249"/>
      <c r="R63" s="68">
        <v>200</v>
      </c>
      <c r="S63" s="70">
        <v>75000</v>
      </c>
      <c r="T63" s="70">
        <f t="shared" ref="T63:T67" si="37">ROUNDDOWN(R63*S63,-3)</f>
        <v>15000000</v>
      </c>
      <c r="U63" s="252">
        <v>100</v>
      </c>
      <c r="V63" s="252">
        <v>75000</v>
      </c>
      <c r="W63" s="70">
        <f t="shared" ref="W63:W67" si="38">ROUNDDOWN(U63*V63,-3)</f>
        <v>7500000</v>
      </c>
      <c r="X63" s="252"/>
      <c r="Y63" s="249"/>
    </row>
    <row r="64" spans="1:25" ht="13.2" x14ac:dyDescent="0.25">
      <c r="A64" s="1" t="s">
        <v>71</v>
      </c>
      <c r="B64" s="68"/>
      <c r="C64" s="69" t="s">
        <v>556</v>
      </c>
      <c r="D64" s="68">
        <v>8</v>
      </c>
      <c r="E64" s="68" t="s">
        <v>120</v>
      </c>
      <c r="F64" s="70">
        <v>1000000</v>
      </c>
      <c r="G64" s="157">
        <f t="shared" si="33"/>
        <v>8000000</v>
      </c>
      <c r="H64" s="191"/>
      <c r="I64" s="69" t="s">
        <v>556</v>
      </c>
      <c r="J64" s="259" cm="1">
        <f t="array" aca="1" ref="J64" ca="1">INDIRECT($J$5&amp;ROW())</f>
        <v>6</v>
      </c>
      <c r="K64" s="68" t="s">
        <v>120</v>
      </c>
      <c r="L64" s="70" cm="1">
        <f t="array" aca="1" ref="L64" ca="1">INDIRECT($L$5&amp;ROW())</f>
        <v>1000000</v>
      </c>
      <c r="M64" s="70">
        <f t="shared" ca="1" si="34"/>
        <v>6000000</v>
      </c>
      <c r="N64" s="70">
        <f t="shared" ca="1" si="35"/>
        <v>2000000</v>
      </c>
      <c r="O64" s="245" t="str">
        <f t="shared" ca="1" si="36"/>
        <v>Rev</v>
      </c>
      <c r="P64" s="249"/>
      <c r="Q64" s="249"/>
      <c r="R64" s="68">
        <v>8</v>
      </c>
      <c r="S64" s="70">
        <v>1000000</v>
      </c>
      <c r="T64" s="70">
        <f t="shared" si="37"/>
        <v>8000000</v>
      </c>
      <c r="U64" s="252">
        <v>6</v>
      </c>
      <c r="V64" s="252">
        <v>1000000</v>
      </c>
      <c r="W64" s="70">
        <f t="shared" si="38"/>
        <v>6000000</v>
      </c>
      <c r="X64" s="252"/>
      <c r="Y64" s="249"/>
    </row>
    <row r="65" spans="1:25" ht="13.2" x14ac:dyDescent="0.25">
      <c r="A65" s="1" t="s">
        <v>72</v>
      </c>
      <c r="B65" s="68"/>
      <c r="C65" s="69" t="s">
        <v>557</v>
      </c>
      <c r="D65" s="68">
        <v>8</v>
      </c>
      <c r="E65" s="68" t="s">
        <v>120</v>
      </c>
      <c r="F65" s="70">
        <v>1500000</v>
      </c>
      <c r="G65" s="157">
        <f t="shared" si="33"/>
        <v>12000000</v>
      </c>
      <c r="H65" s="191"/>
      <c r="I65" s="69" t="s">
        <v>557</v>
      </c>
      <c r="J65" s="259" cm="1">
        <f t="array" aca="1" ref="J65" ca="1">INDIRECT($J$5&amp;ROW())</f>
        <v>6</v>
      </c>
      <c r="K65" s="68" t="s">
        <v>120</v>
      </c>
      <c r="L65" s="70" cm="1">
        <f t="array" aca="1" ref="L65" ca="1">INDIRECT($L$5&amp;ROW())</f>
        <v>1500000</v>
      </c>
      <c r="M65" s="70">
        <f t="shared" ca="1" si="34"/>
        <v>9000000</v>
      </c>
      <c r="N65" s="70">
        <f t="shared" ca="1" si="35"/>
        <v>3000000</v>
      </c>
      <c r="O65" s="245" t="str">
        <f t="shared" ca="1" si="36"/>
        <v>Rev</v>
      </c>
      <c r="P65" s="249"/>
      <c r="Q65" s="249"/>
      <c r="R65" s="68">
        <v>8</v>
      </c>
      <c r="S65" s="70">
        <v>1500000</v>
      </c>
      <c r="T65" s="70">
        <f t="shared" si="37"/>
        <v>12000000</v>
      </c>
      <c r="U65" s="252">
        <v>6</v>
      </c>
      <c r="V65" s="252">
        <v>1500000</v>
      </c>
      <c r="W65" s="70">
        <f t="shared" si="38"/>
        <v>9000000</v>
      </c>
      <c r="X65" s="252"/>
      <c r="Y65" s="249"/>
    </row>
    <row r="66" spans="1:25" ht="13.2" x14ac:dyDescent="0.25">
      <c r="A66" s="1" t="s">
        <v>578</v>
      </c>
      <c r="B66" s="68"/>
      <c r="C66" s="69" t="s">
        <v>558</v>
      </c>
      <c r="D66" s="68">
        <v>8</v>
      </c>
      <c r="E66" s="68" t="s">
        <v>120</v>
      </c>
      <c r="F66" s="70">
        <v>1000000</v>
      </c>
      <c r="G66" s="157">
        <f t="shared" si="33"/>
        <v>8000000</v>
      </c>
      <c r="H66" s="191"/>
      <c r="I66" s="69" t="s">
        <v>558</v>
      </c>
      <c r="J66" s="259" cm="1">
        <f t="array" aca="1" ref="J66" ca="1">INDIRECT($J$5&amp;ROW())</f>
        <v>6</v>
      </c>
      <c r="K66" s="68" t="s">
        <v>120</v>
      </c>
      <c r="L66" s="70" cm="1">
        <f t="array" aca="1" ref="L66" ca="1">INDIRECT($L$5&amp;ROW())</f>
        <v>1000000</v>
      </c>
      <c r="M66" s="70">
        <f t="shared" ca="1" si="34"/>
        <v>6000000</v>
      </c>
      <c r="N66" s="70">
        <f t="shared" ca="1" si="35"/>
        <v>2000000</v>
      </c>
      <c r="O66" s="245" t="str">
        <f t="shared" ca="1" si="36"/>
        <v>Rev</v>
      </c>
      <c r="P66" s="249"/>
      <c r="Q66" s="249"/>
      <c r="R66" s="68">
        <v>8</v>
      </c>
      <c r="S66" s="70">
        <v>1000000</v>
      </c>
      <c r="T66" s="70">
        <f t="shared" si="37"/>
        <v>8000000</v>
      </c>
      <c r="U66" s="252">
        <v>6</v>
      </c>
      <c r="V66" s="252">
        <v>1000000</v>
      </c>
      <c r="W66" s="70">
        <f t="shared" si="38"/>
        <v>6000000</v>
      </c>
      <c r="X66" s="252"/>
      <c r="Y66" s="249"/>
    </row>
    <row r="67" spans="1:25" ht="13.2" x14ac:dyDescent="0.25">
      <c r="A67" s="1" t="s">
        <v>579</v>
      </c>
      <c r="B67" s="68"/>
      <c r="C67" s="69" t="s">
        <v>580</v>
      </c>
      <c r="D67" s="68">
        <v>62</v>
      </c>
      <c r="E67" s="68" t="s">
        <v>581</v>
      </c>
      <c r="F67" s="70">
        <v>500000</v>
      </c>
      <c r="G67" s="157">
        <f t="shared" si="33"/>
        <v>31000000</v>
      </c>
      <c r="H67" s="191"/>
      <c r="I67" s="69"/>
      <c r="J67" s="68" cm="1">
        <f t="array" aca="1" ref="J67" ca="1">INDIRECT($J$5&amp;ROW())</f>
        <v>0</v>
      </c>
      <c r="K67" s="68"/>
      <c r="L67" s="70" cm="1">
        <f t="array" aca="1" ref="L67" ca="1">INDIRECT($L$5&amp;ROW())</f>
        <v>0</v>
      </c>
      <c r="M67" s="70"/>
      <c r="N67" s="70">
        <f t="shared" si="35"/>
        <v>31000000</v>
      </c>
      <c r="O67" s="258" t="str">
        <f t="shared" si="36"/>
        <v>Rev</v>
      </c>
      <c r="P67" s="249"/>
      <c r="Q67" s="249"/>
      <c r="R67" s="68">
        <v>0</v>
      </c>
      <c r="S67" s="70">
        <v>0</v>
      </c>
      <c r="T67" s="70">
        <f t="shared" si="37"/>
        <v>0</v>
      </c>
      <c r="U67" s="252">
        <v>0</v>
      </c>
      <c r="V67" s="252">
        <v>0</v>
      </c>
      <c r="W67" s="70">
        <f t="shared" si="38"/>
        <v>0</v>
      </c>
      <c r="X67" s="252"/>
      <c r="Y67" s="249"/>
    </row>
    <row r="68" spans="1:25" ht="13.2" hidden="1" x14ac:dyDescent="0.25">
      <c r="A68" s="1"/>
      <c r="B68" s="68"/>
      <c r="C68" s="69"/>
      <c r="D68" s="68"/>
      <c r="E68" s="68"/>
      <c r="F68" s="70"/>
      <c r="G68" s="157"/>
      <c r="H68" s="190" t="s">
        <v>524</v>
      </c>
      <c r="I68" s="66" t="s">
        <v>73</v>
      </c>
      <c r="J68" s="65"/>
      <c r="K68" s="65"/>
      <c r="L68" s="67"/>
      <c r="M68" s="67">
        <f ca="1">M69</f>
        <v>31000000</v>
      </c>
      <c r="N68" s="67">
        <f ca="1">N69</f>
        <v>-31000000</v>
      </c>
      <c r="O68" s="157"/>
      <c r="P68" s="249"/>
      <c r="Q68" s="249"/>
      <c r="R68" s="65"/>
      <c r="S68" s="67"/>
      <c r="T68" s="67"/>
      <c r="U68" s="252"/>
      <c r="V68" s="249"/>
      <c r="W68" s="249"/>
      <c r="X68" s="252"/>
      <c r="Y68" s="249"/>
    </row>
    <row r="69" spans="1:25" ht="13.2" x14ac:dyDescent="0.25">
      <c r="A69" s="1"/>
      <c r="B69" s="68"/>
      <c r="C69" s="69"/>
      <c r="D69" s="68"/>
      <c r="E69" s="68"/>
      <c r="F69" s="70"/>
      <c r="G69" s="157"/>
      <c r="H69" s="191"/>
      <c r="I69" s="69" t="s">
        <v>956</v>
      </c>
      <c r="J69" s="68" cm="1">
        <f t="array" aca="1" ref="J69" ca="1">INDIRECT($J$5&amp;ROW())</f>
        <v>1</v>
      </c>
      <c r="K69" s="68" t="s">
        <v>120</v>
      </c>
      <c r="L69" s="70" cm="1">
        <f t="array" aca="1" ref="L69" ca="1">INDIRECT($L$5&amp;ROW())</f>
        <v>31000000</v>
      </c>
      <c r="M69" s="70">
        <f t="shared" ref="M69" ca="1" si="39">ROUNDDOWN(J69*L69,-3)</f>
        <v>31000000</v>
      </c>
      <c r="N69" s="70">
        <f t="shared" ref="N69:N75" ca="1" si="40">G69-M69</f>
        <v>-31000000</v>
      </c>
      <c r="O69" s="258" t="str">
        <f ca="1">IF(AND(ISBLANK(H69),N69&lt;&gt;0),"Rev","")</f>
        <v>Rev</v>
      </c>
      <c r="P69" s="249"/>
      <c r="Q69" s="249"/>
      <c r="R69" s="68">
        <v>1</v>
      </c>
      <c r="S69" s="70">
        <v>31000000</v>
      </c>
      <c r="T69" s="70">
        <f>ROUNDDOWN(R69*S69,-3)</f>
        <v>31000000</v>
      </c>
      <c r="U69" s="252">
        <v>1</v>
      </c>
      <c r="V69" s="252">
        <v>31000000</v>
      </c>
      <c r="W69" s="70">
        <f>ROUNDDOWN(U69*V69,-3)</f>
        <v>31000000</v>
      </c>
      <c r="X69" s="252"/>
      <c r="Y69" s="249"/>
    </row>
    <row r="70" spans="1:25" ht="13.2" hidden="1" x14ac:dyDescent="0.25">
      <c r="A70" s="1" t="s">
        <v>75</v>
      </c>
      <c r="B70" s="71" t="s">
        <v>528</v>
      </c>
      <c r="C70" s="72" t="s">
        <v>31</v>
      </c>
      <c r="D70" s="71"/>
      <c r="E70" s="71"/>
      <c r="F70" s="73"/>
      <c r="G70" s="158">
        <f>G71</f>
        <v>25200000</v>
      </c>
      <c r="H70" s="192" t="s">
        <v>528</v>
      </c>
      <c r="I70" s="72" t="s">
        <v>31</v>
      </c>
      <c r="J70" s="71"/>
      <c r="K70" s="71"/>
      <c r="L70" s="73"/>
      <c r="M70" s="73">
        <f ca="1">M71</f>
        <v>25200000</v>
      </c>
      <c r="N70" s="73">
        <f ca="1">N71</f>
        <v>0</v>
      </c>
      <c r="O70" s="158"/>
      <c r="P70" s="249"/>
      <c r="Q70" s="249"/>
      <c r="R70" s="71"/>
      <c r="S70" s="73"/>
      <c r="T70" s="73"/>
      <c r="U70" s="252"/>
      <c r="V70" s="249"/>
      <c r="W70" s="249"/>
      <c r="X70" s="252"/>
      <c r="Y70" s="249"/>
    </row>
    <row r="71" spans="1:25" ht="13.2" hidden="1" x14ac:dyDescent="0.25">
      <c r="A71" s="1" t="s">
        <v>76</v>
      </c>
      <c r="B71" s="68"/>
      <c r="C71" s="69" t="s">
        <v>559</v>
      </c>
      <c r="D71" s="68">
        <v>28</v>
      </c>
      <c r="E71" s="68" t="s">
        <v>33</v>
      </c>
      <c r="F71" s="70">
        <v>900000</v>
      </c>
      <c r="G71" s="157">
        <f>ROUNDDOWN(D71*F71,-3)</f>
        <v>25200000</v>
      </c>
      <c r="H71" s="191"/>
      <c r="I71" s="69" t="s">
        <v>559</v>
      </c>
      <c r="J71" s="68" cm="1">
        <f t="array" aca="1" ref="J71" ca="1">INDIRECT($J$5&amp;ROW())</f>
        <v>28</v>
      </c>
      <c r="K71" s="68" t="s">
        <v>33</v>
      </c>
      <c r="L71" s="70" cm="1">
        <f t="array" aca="1" ref="L71" ca="1">INDIRECT($L$5&amp;ROW())</f>
        <v>900000</v>
      </c>
      <c r="M71" s="70">
        <f ca="1">ROUNDDOWN(J71*L71,-3)</f>
        <v>25200000</v>
      </c>
      <c r="N71" s="70">
        <f ca="1">G71-M71</f>
        <v>0</v>
      </c>
      <c r="O71" s="245" t="str">
        <f ca="1">IF(AND(ISBLANK(H71),N71&lt;&gt;0),"Rev","")</f>
        <v/>
      </c>
      <c r="P71" s="249"/>
      <c r="Q71" s="249"/>
      <c r="R71" s="68">
        <v>28</v>
      </c>
      <c r="S71" s="70">
        <v>900000</v>
      </c>
      <c r="T71" s="70">
        <f>ROUNDDOWN(R71*S71,-3)</f>
        <v>25200000</v>
      </c>
      <c r="U71" s="252">
        <v>28</v>
      </c>
      <c r="V71" s="252">
        <v>900000</v>
      </c>
      <c r="W71" s="70">
        <f>ROUNDDOWN(U71*V71,-3)</f>
        <v>25200000</v>
      </c>
      <c r="X71" s="252"/>
      <c r="Y71" s="249"/>
    </row>
    <row r="72" spans="1:25" ht="13.2" hidden="1" x14ac:dyDescent="0.25">
      <c r="A72" s="1" t="s">
        <v>77</v>
      </c>
      <c r="B72" s="71" t="s">
        <v>525</v>
      </c>
      <c r="C72" s="72" t="s">
        <v>35</v>
      </c>
      <c r="D72" s="71"/>
      <c r="E72" s="71"/>
      <c r="F72" s="73"/>
      <c r="G72" s="158">
        <f>G73</f>
        <v>304120000</v>
      </c>
      <c r="H72" s="192" t="s">
        <v>525</v>
      </c>
      <c r="I72" s="72" t="s">
        <v>35</v>
      </c>
      <c r="J72" s="71"/>
      <c r="K72" s="71"/>
      <c r="L72" s="73"/>
      <c r="M72" s="73">
        <f ca="1">M73</f>
        <v>304120000</v>
      </c>
      <c r="N72" s="73">
        <f ca="1">N73</f>
        <v>0</v>
      </c>
      <c r="O72" s="158"/>
      <c r="P72" s="249"/>
      <c r="Q72" s="249"/>
      <c r="R72" s="71"/>
      <c r="S72" s="73"/>
      <c r="T72" s="73"/>
      <c r="U72" s="252"/>
      <c r="V72" s="249"/>
      <c r="W72" s="249"/>
      <c r="X72" s="252"/>
      <c r="Y72" s="249"/>
    </row>
    <row r="73" spans="1:25" ht="13.2" hidden="1" x14ac:dyDescent="0.25">
      <c r="A73" s="1" t="s">
        <v>78</v>
      </c>
      <c r="B73" s="68"/>
      <c r="C73" s="69" t="s">
        <v>582</v>
      </c>
      <c r="D73" s="68">
        <v>52</v>
      </c>
      <c r="E73" s="68" t="s">
        <v>26</v>
      </c>
      <c r="F73" s="70">
        <v>5848480</v>
      </c>
      <c r="G73" s="157">
        <f>ROUNDDOWN(D73*F73,-3)</f>
        <v>304120000</v>
      </c>
      <c r="H73" s="191"/>
      <c r="I73" s="69" t="s">
        <v>582</v>
      </c>
      <c r="J73" s="68" cm="1">
        <f t="array" aca="1" ref="J73" ca="1">INDIRECT($J$5&amp;ROW())</f>
        <v>52</v>
      </c>
      <c r="K73" s="68" t="s">
        <v>26</v>
      </c>
      <c r="L73" s="70" cm="1">
        <f t="array" aca="1" ref="L73" ca="1">INDIRECT($L$5&amp;ROW())</f>
        <v>5848480</v>
      </c>
      <c r="M73" s="70">
        <f ca="1">ROUNDDOWN(J73*L73,-3)</f>
        <v>304120000</v>
      </c>
      <c r="N73" s="70">
        <f ca="1">G73-M73</f>
        <v>0</v>
      </c>
      <c r="O73" s="245" t="str">
        <f ca="1">IF(AND(ISBLANK(H73),N73&lt;&gt;0),"Rev","")</f>
        <v/>
      </c>
      <c r="P73" s="249"/>
      <c r="Q73" s="249"/>
      <c r="R73" s="68">
        <v>52</v>
      </c>
      <c r="S73" s="70">
        <v>5848480</v>
      </c>
      <c r="T73" s="70">
        <f>ROUNDDOWN(R73*S73,-3)</f>
        <v>304120000</v>
      </c>
      <c r="U73" s="252">
        <v>52</v>
      </c>
      <c r="V73" s="252">
        <v>5848480</v>
      </c>
      <c r="W73" s="70">
        <f>ROUNDDOWN(U73*V73,-3)</f>
        <v>304120000</v>
      </c>
      <c r="X73" s="252"/>
      <c r="Y73" s="249"/>
    </row>
    <row r="74" spans="1:25" ht="13.2" hidden="1" x14ac:dyDescent="0.25">
      <c r="A74" s="1" t="s">
        <v>79</v>
      </c>
      <c r="B74" s="71" t="s">
        <v>583</v>
      </c>
      <c r="C74" s="72" t="s">
        <v>80</v>
      </c>
      <c r="D74" s="71"/>
      <c r="E74" s="71"/>
      <c r="F74" s="73"/>
      <c r="G74" s="158">
        <f>G75</f>
        <v>1500000</v>
      </c>
      <c r="H74" s="192" t="s">
        <v>583</v>
      </c>
      <c r="I74" s="72" t="s">
        <v>80</v>
      </c>
      <c r="J74" s="71"/>
      <c r="K74" s="71"/>
      <c r="L74" s="73"/>
      <c r="M74" s="73">
        <f ca="1">M75</f>
        <v>1500000</v>
      </c>
      <c r="N74" s="73">
        <f ca="1">N75</f>
        <v>0</v>
      </c>
      <c r="O74" s="158"/>
      <c r="P74" s="249"/>
      <c r="Q74" s="249"/>
      <c r="R74" s="71"/>
      <c r="S74" s="73"/>
      <c r="T74" s="73"/>
      <c r="U74" s="252"/>
      <c r="V74" s="249"/>
      <c r="W74" s="249"/>
      <c r="X74" s="252"/>
      <c r="Y74" s="249"/>
    </row>
    <row r="75" spans="1:25" ht="13.2" hidden="1" x14ac:dyDescent="0.25">
      <c r="A75" s="1" t="s">
        <v>81</v>
      </c>
      <c r="B75" s="68"/>
      <c r="C75" s="69" t="s">
        <v>584</v>
      </c>
      <c r="D75" s="68">
        <v>10</v>
      </c>
      <c r="E75" s="68" t="s">
        <v>26</v>
      </c>
      <c r="F75" s="70">
        <v>150000</v>
      </c>
      <c r="G75" s="157">
        <f>ROUNDDOWN(D75*F75,-3)</f>
        <v>1500000</v>
      </c>
      <c r="H75" s="191"/>
      <c r="I75" s="69" t="s">
        <v>584</v>
      </c>
      <c r="J75" s="68" cm="1">
        <f t="array" aca="1" ref="J75" ca="1">INDIRECT($J$5&amp;ROW())</f>
        <v>10</v>
      </c>
      <c r="K75" s="68" t="s">
        <v>26</v>
      </c>
      <c r="L75" s="70" cm="1">
        <f t="array" aca="1" ref="L75" ca="1">INDIRECT($L$5&amp;ROW())</f>
        <v>150000</v>
      </c>
      <c r="M75" s="70">
        <f ca="1">ROUNDDOWN(J75*L75,-3)</f>
        <v>1500000</v>
      </c>
      <c r="N75" s="70">
        <f ca="1">G75-M75</f>
        <v>0</v>
      </c>
      <c r="O75" s="245" t="str">
        <f ca="1">IF(AND(ISBLANK(H75),N75&lt;&gt;0),"Rev","")</f>
        <v/>
      </c>
      <c r="P75" s="249"/>
      <c r="Q75" s="249"/>
      <c r="R75" s="68">
        <v>10</v>
      </c>
      <c r="S75" s="70">
        <v>150000</v>
      </c>
      <c r="T75" s="70">
        <f>ROUNDDOWN(R75*S75,-3)</f>
        <v>1500000</v>
      </c>
      <c r="U75" s="252">
        <v>10</v>
      </c>
      <c r="V75" s="252">
        <v>150000</v>
      </c>
      <c r="W75" s="70">
        <f>ROUNDDOWN(U75*V75,-3)</f>
        <v>1500000</v>
      </c>
      <c r="X75" s="252"/>
      <c r="Y75" s="249"/>
    </row>
    <row r="76" spans="1:25" ht="13.2" hidden="1" x14ac:dyDescent="0.25">
      <c r="A76" s="1" t="s">
        <v>82</v>
      </c>
      <c r="B76" s="74" t="s">
        <v>38</v>
      </c>
      <c r="C76" s="75" t="s">
        <v>92</v>
      </c>
      <c r="D76" s="74"/>
      <c r="E76" s="74"/>
      <c r="F76" s="76"/>
      <c r="G76" s="159">
        <f>SUM(G77,G82,G84)</f>
        <v>70516000</v>
      </c>
      <c r="H76" s="193" t="s">
        <v>38</v>
      </c>
      <c r="I76" s="75" t="s">
        <v>92</v>
      </c>
      <c r="J76" s="74"/>
      <c r="K76" s="74"/>
      <c r="L76" s="76"/>
      <c r="M76" s="76">
        <f ca="1">SUM(M77,M82,M84)</f>
        <v>69516000</v>
      </c>
      <c r="N76" s="76">
        <f ca="1">SUM(N77,N82,N84)</f>
        <v>1000000</v>
      </c>
      <c r="O76" s="159"/>
      <c r="P76" s="249" t="s">
        <v>502</v>
      </c>
      <c r="Q76" s="249" t="s">
        <v>503</v>
      </c>
      <c r="R76" s="74"/>
      <c r="S76" s="76"/>
      <c r="T76" s="76"/>
      <c r="U76" s="252"/>
      <c r="V76" s="249"/>
      <c r="W76" s="249"/>
      <c r="X76" s="252"/>
      <c r="Y76" s="249"/>
    </row>
    <row r="77" spans="1:25" ht="13.2" hidden="1" x14ac:dyDescent="0.25">
      <c r="A77" s="1" t="s">
        <v>83</v>
      </c>
      <c r="B77" s="71" t="s">
        <v>523</v>
      </c>
      <c r="C77" s="72" t="s">
        <v>24</v>
      </c>
      <c r="D77" s="71"/>
      <c r="E77" s="71"/>
      <c r="F77" s="73"/>
      <c r="G77" s="158">
        <f>SUM(G78:G81)</f>
        <v>22625000</v>
      </c>
      <c r="H77" s="192" t="s">
        <v>523</v>
      </c>
      <c r="I77" s="72" t="s">
        <v>24</v>
      </c>
      <c r="J77" s="71"/>
      <c r="K77" s="71"/>
      <c r="L77" s="73"/>
      <c r="M77" s="73">
        <f ca="1">SUM(M78:M81)</f>
        <v>21625000</v>
      </c>
      <c r="N77" s="73">
        <f ca="1">SUM(N78:N81)</f>
        <v>1000000</v>
      </c>
      <c r="O77" s="158"/>
      <c r="P77" s="249"/>
      <c r="Q77" s="249"/>
      <c r="R77" s="71"/>
      <c r="S77" s="73"/>
      <c r="T77" s="73"/>
      <c r="U77" s="252"/>
      <c r="V77" s="249"/>
      <c r="W77" s="249"/>
      <c r="X77" s="252"/>
      <c r="Y77" s="249"/>
    </row>
    <row r="78" spans="1:25" ht="13.2" hidden="1" x14ac:dyDescent="0.25">
      <c r="A78" s="1" t="s">
        <v>84</v>
      </c>
      <c r="B78" s="68"/>
      <c r="C78" s="69" t="s">
        <v>555</v>
      </c>
      <c r="D78" s="68">
        <v>75</v>
      </c>
      <c r="E78" s="68" t="s">
        <v>26</v>
      </c>
      <c r="F78" s="70">
        <v>75000</v>
      </c>
      <c r="G78" s="157">
        <f t="shared" ref="G78:G81" si="41">ROUNDDOWN(D78*F78,-3)</f>
        <v>5625000</v>
      </c>
      <c r="H78" s="191"/>
      <c r="I78" s="69" t="s">
        <v>555</v>
      </c>
      <c r="J78" s="68" cm="1">
        <f t="array" aca="1" ref="J78" ca="1">INDIRECT($J$5&amp;ROW())</f>
        <v>75</v>
      </c>
      <c r="K78" s="68" t="s">
        <v>26</v>
      </c>
      <c r="L78" s="70" cm="1">
        <f t="array" aca="1" ref="L78" ca="1">INDIRECT($L$5&amp;ROW())</f>
        <v>75000</v>
      </c>
      <c r="M78" s="70">
        <f t="shared" ref="M78:M81" ca="1" si="42">ROUNDDOWN(J78*L78,-3)</f>
        <v>5625000</v>
      </c>
      <c r="N78" s="70">
        <f t="shared" ref="N78:N81" ca="1" si="43">G78-M78</f>
        <v>0</v>
      </c>
      <c r="O78" s="245" t="str">
        <f t="shared" ref="O78:O81" ca="1" si="44">IF(AND(ISBLANK(H78),N78&lt;&gt;0),"Rev","")</f>
        <v/>
      </c>
      <c r="P78" s="249"/>
      <c r="Q78" s="249"/>
      <c r="R78" s="68">
        <v>75</v>
      </c>
      <c r="S78" s="70">
        <v>75000</v>
      </c>
      <c r="T78" s="70">
        <f t="shared" ref="T78:T81" si="45">ROUNDDOWN(R78*S78,-3)</f>
        <v>5625000</v>
      </c>
      <c r="U78" s="252">
        <v>75</v>
      </c>
      <c r="V78" s="252">
        <v>75000</v>
      </c>
      <c r="W78" s="70">
        <f t="shared" ref="W78:W81" si="46">ROUNDDOWN(U78*V78,-3)</f>
        <v>5625000</v>
      </c>
      <c r="X78" s="252"/>
      <c r="Y78" s="249"/>
    </row>
    <row r="79" spans="1:25" ht="13.2" hidden="1" x14ac:dyDescent="0.25">
      <c r="A79" s="1" t="s">
        <v>85</v>
      </c>
      <c r="B79" s="68"/>
      <c r="C79" s="69" t="s">
        <v>556</v>
      </c>
      <c r="D79" s="68">
        <v>4</v>
      </c>
      <c r="E79" s="68" t="s">
        <v>120</v>
      </c>
      <c r="F79" s="70">
        <v>1500000</v>
      </c>
      <c r="G79" s="157">
        <f t="shared" si="41"/>
        <v>6000000</v>
      </c>
      <c r="H79" s="191"/>
      <c r="I79" s="69" t="s">
        <v>556</v>
      </c>
      <c r="J79" s="68" cm="1">
        <f t="array" aca="1" ref="J79" ca="1">INDIRECT($J$5&amp;ROW())</f>
        <v>4</v>
      </c>
      <c r="K79" s="68" t="s">
        <v>120</v>
      </c>
      <c r="L79" s="70" cm="1">
        <f t="array" aca="1" ref="L79" ca="1">INDIRECT($L$5&amp;ROW())</f>
        <v>1500000</v>
      </c>
      <c r="M79" s="70">
        <f t="shared" ca="1" si="42"/>
        <v>6000000</v>
      </c>
      <c r="N79" s="70">
        <f t="shared" ca="1" si="43"/>
        <v>0</v>
      </c>
      <c r="O79" s="245" t="str">
        <f t="shared" ca="1" si="44"/>
        <v/>
      </c>
      <c r="P79" s="249"/>
      <c r="Q79" s="249"/>
      <c r="R79" s="68">
        <v>4</v>
      </c>
      <c r="S79" s="70">
        <v>1500000</v>
      </c>
      <c r="T79" s="70">
        <f t="shared" si="45"/>
        <v>6000000</v>
      </c>
      <c r="U79" s="252">
        <v>4</v>
      </c>
      <c r="V79" s="252">
        <v>1500000</v>
      </c>
      <c r="W79" s="70">
        <f t="shared" si="46"/>
        <v>6000000</v>
      </c>
      <c r="X79" s="252"/>
      <c r="Y79" s="249"/>
    </row>
    <row r="80" spans="1:25" ht="13.2" hidden="1" x14ac:dyDescent="0.25">
      <c r="A80" s="1" t="s">
        <v>585</v>
      </c>
      <c r="B80" s="68"/>
      <c r="C80" s="69" t="s">
        <v>557</v>
      </c>
      <c r="D80" s="68">
        <v>4</v>
      </c>
      <c r="E80" s="68" t="s">
        <v>120</v>
      </c>
      <c r="F80" s="70">
        <v>1500000</v>
      </c>
      <c r="G80" s="157">
        <f t="shared" si="41"/>
        <v>6000000</v>
      </c>
      <c r="H80" s="191"/>
      <c r="I80" s="69" t="s">
        <v>557</v>
      </c>
      <c r="J80" s="68" cm="1">
        <f t="array" aca="1" ref="J80" ca="1">INDIRECT($J$5&amp;ROW())</f>
        <v>4</v>
      </c>
      <c r="K80" s="68" t="s">
        <v>120</v>
      </c>
      <c r="L80" s="70" cm="1">
        <f t="array" aca="1" ref="L80" ca="1">INDIRECT($L$5&amp;ROW())</f>
        <v>1500000</v>
      </c>
      <c r="M80" s="70">
        <f t="shared" ca="1" si="42"/>
        <v>6000000</v>
      </c>
      <c r="N80" s="70">
        <f t="shared" ca="1" si="43"/>
        <v>0</v>
      </c>
      <c r="O80" s="245" t="str">
        <f t="shared" ca="1" si="44"/>
        <v/>
      </c>
      <c r="P80" s="249"/>
      <c r="Q80" s="249"/>
      <c r="R80" s="68">
        <v>4</v>
      </c>
      <c r="S80" s="70">
        <v>1500000</v>
      </c>
      <c r="T80" s="70">
        <f t="shared" si="45"/>
        <v>6000000</v>
      </c>
      <c r="U80" s="252">
        <v>4</v>
      </c>
      <c r="V80" s="252">
        <v>1500000</v>
      </c>
      <c r="W80" s="70">
        <f t="shared" si="46"/>
        <v>6000000</v>
      </c>
      <c r="X80" s="252"/>
      <c r="Y80" s="249"/>
    </row>
    <row r="81" spans="1:25" ht="13.2" x14ac:dyDescent="0.25">
      <c r="A81" s="1" t="s">
        <v>586</v>
      </c>
      <c r="B81" s="68"/>
      <c r="C81" s="69" t="s">
        <v>558</v>
      </c>
      <c r="D81" s="68">
        <v>5</v>
      </c>
      <c r="E81" s="68" t="s">
        <v>120</v>
      </c>
      <c r="F81" s="70">
        <v>1000000</v>
      </c>
      <c r="G81" s="157">
        <f t="shared" si="41"/>
        <v>5000000</v>
      </c>
      <c r="H81" s="191"/>
      <c r="I81" s="69" t="s">
        <v>558</v>
      </c>
      <c r="J81" s="68" cm="1">
        <f t="array" aca="1" ref="J81" ca="1">INDIRECT($J$5&amp;ROW())</f>
        <v>4</v>
      </c>
      <c r="K81" s="68" t="s">
        <v>120</v>
      </c>
      <c r="L81" s="70" cm="1">
        <f t="array" aca="1" ref="L81" ca="1">INDIRECT($L$5&amp;ROW())</f>
        <v>1000000</v>
      </c>
      <c r="M81" s="70">
        <f t="shared" ca="1" si="42"/>
        <v>4000000</v>
      </c>
      <c r="N81" s="70">
        <f t="shared" ca="1" si="43"/>
        <v>1000000</v>
      </c>
      <c r="O81" s="245" t="str">
        <f t="shared" ca="1" si="44"/>
        <v>Rev</v>
      </c>
      <c r="P81" s="249"/>
      <c r="Q81" s="249"/>
      <c r="R81" s="68">
        <v>5</v>
      </c>
      <c r="S81" s="70">
        <v>1000000</v>
      </c>
      <c r="T81" s="70">
        <f t="shared" si="45"/>
        <v>5000000</v>
      </c>
      <c r="U81" s="252">
        <v>4</v>
      </c>
      <c r="V81" s="252">
        <v>1000000</v>
      </c>
      <c r="W81" s="70">
        <f t="shared" si="46"/>
        <v>4000000</v>
      </c>
      <c r="X81" s="252"/>
      <c r="Y81" s="249"/>
    </row>
    <row r="82" spans="1:25" ht="13.2" hidden="1" x14ac:dyDescent="0.25">
      <c r="A82" s="1" t="s">
        <v>86</v>
      </c>
      <c r="B82" s="65" t="s">
        <v>528</v>
      </c>
      <c r="C82" s="66" t="s">
        <v>31</v>
      </c>
      <c r="D82" s="65"/>
      <c r="E82" s="65"/>
      <c r="F82" s="67"/>
      <c r="G82" s="156">
        <f>G83</f>
        <v>7200000</v>
      </c>
      <c r="H82" s="190" t="s">
        <v>528</v>
      </c>
      <c r="I82" s="66" t="s">
        <v>31</v>
      </c>
      <c r="J82" s="65"/>
      <c r="K82" s="65"/>
      <c r="L82" s="67"/>
      <c r="M82" s="67">
        <f ca="1">M83</f>
        <v>7200000</v>
      </c>
      <c r="N82" s="67">
        <f ca="1">N83</f>
        <v>0</v>
      </c>
      <c r="O82" s="156"/>
      <c r="P82" s="249"/>
      <c r="Q82" s="249"/>
      <c r="R82" s="65"/>
      <c r="S82" s="67"/>
      <c r="T82" s="67"/>
      <c r="U82" s="252"/>
      <c r="V82" s="249"/>
      <c r="W82" s="249"/>
      <c r="X82" s="252"/>
      <c r="Y82" s="249"/>
    </row>
    <row r="83" spans="1:25" ht="13.2" hidden="1" x14ac:dyDescent="0.25">
      <c r="A83" s="1" t="s">
        <v>87</v>
      </c>
      <c r="B83" s="68"/>
      <c r="C83" s="69" t="s">
        <v>559</v>
      </c>
      <c r="D83" s="68">
        <v>8</v>
      </c>
      <c r="E83" s="68" t="s">
        <v>33</v>
      </c>
      <c r="F83" s="70">
        <v>900000</v>
      </c>
      <c r="G83" s="157">
        <f>ROUNDDOWN(D83*F83,-3)</f>
        <v>7200000</v>
      </c>
      <c r="H83" s="191"/>
      <c r="I83" s="69" t="s">
        <v>559</v>
      </c>
      <c r="J83" s="68" cm="1">
        <f t="array" aca="1" ref="J83" ca="1">INDIRECT($J$5&amp;ROW())</f>
        <v>8</v>
      </c>
      <c r="K83" s="68" t="s">
        <v>33</v>
      </c>
      <c r="L83" s="70" cm="1">
        <f t="array" aca="1" ref="L83" ca="1">INDIRECT($L$5&amp;ROW())</f>
        <v>900000</v>
      </c>
      <c r="M83" s="70">
        <f ca="1">ROUNDDOWN(J83*L83,-3)</f>
        <v>7200000</v>
      </c>
      <c r="N83" s="70">
        <f ca="1">G83-M83</f>
        <v>0</v>
      </c>
      <c r="O83" s="245" t="str">
        <f ca="1">IF(AND(ISBLANK(H83),N83&lt;&gt;0),"Rev","")</f>
        <v/>
      </c>
      <c r="P83" s="249"/>
      <c r="Q83" s="249"/>
      <c r="R83" s="68">
        <v>8</v>
      </c>
      <c r="S83" s="70">
        <v>900000</v>
      </c>
      <c r="T83" s="70">
        <f>ROUNDDOWN(R83*S83,-3)</f>
        <v>7200000</v>
      </c>
      <c r="U83" s="252">
        <v>8</v>
      </c>
      <c r="V83" s="252">
        <v>900000</v>
      </c>
      <c r="W83" s="70">
        <f>ROUNDDOWN(U83*V83,-3)</f>
        <v>7200000</v>
      </c>
      <c r="X83" s="252"/>
      <c r="Y83" s="249"/>
    </row>
    <row r="84" spans="1:25" ht="13.2" hidden="1" x14ac:dyDescent="0.25">
      <c r="A84" s="1" t="s">
        <v>89</v>
      </c>
      <c r="B84" s="71" t="s">
        <v>525</v>
      </c>
      <c r="C84" s="72" t="s">
        <v>35</v>
      </c>
      <c r="D84" s="71"/>
      <c r="E84" s="71"/>
      <c r="F84" s="73"/>
      <c r="G84" s="158">
        <f>G85</f>
        <v>40691000</v>
      </c>
      <c r="H84" s="192" t="s">
        <v>525</v>
      </c>
      <c r="I84" s="72" t="s">
        <v>35</v>
      </c>
      <c r="J84" s="71"/>
      <c r="K84" s="71"/>
      <c r="L84" s="73"/>
      <c r="M84" s="73">
        <f ca="1">M85</f>
        <v>40691000</v>
      </c>
      <c r="N84" s="73">
        <f ca="1">N85</f>
        <v>0</v>
      </c>
      <c r="O84" s="158"/>
      <c r="P84" s="249"/>
      <c r="Q84" s="249"/>
      <c r="R84" s="71"/>
      <c r="S84" s="73"/>
      <c r="T84" s="73"/>
      <c r="U84" s="252"/>
      <c r="V84" s="249"/>
      <c r="W84" s="249"/>
      <c r="X84" s="252"/>
      <c r="Y84" s="249"/>
    </row>
    <row r="85" spans="1:25" ht="13.2" hidden="1" x14ac:dyDescent="0.25">
      <c r="A85" s="1" t="s">
        <v>90</v>
      </c>
      <c r="B85" s="68"/>
      <c r="C85" s="69" t="s">
        <v>587</v>
      </c>
      <c r="D85" s="68">
        <v>20</v>
      </c>
      <c r="E85" s="68" t="s">
        <v>26</v>
      </c>
      <c r="F85" s="70">
        <v>2034550</v>
      </c>
      <c r="G85" s="157">
        <f>ROUNDDOWN(D85*F85,-3)</f>
        <v>40691000</v>
      </c>
      <c r="H85" s="191"/>
      <c r="I85" s="69" t="s">
        <v>587</v>
      </c>
      <c r="J85" s="68" cm="1">
        <f t="array" aca="1" ref="J85" ca="1">INDIRECT($J$5&amp;ROW())</f>
        <v>20</v>
      </c>
      <c r="K85" s="68" t="s">
        <v>26</v>
      </c>
      <c r="L85" s="70" cm="1">
        <f t="array" aca="1" ref="L85" ca="1">INDIRECT($L$5&amp;ROW())</f>
        <v>2034550</v>
      </c>
      <c r="M85" s="70">
        <f ca="1">ROUNDDOWN(J85*L85,-3)</f>
        <v>40691000</v>
      </c>
      <c r="N85" s="70">
        <f ca="1">G85-M85</f>
        <v>0</v>
      </c>
      <c r="O85" s="245" t="str">
        <f ca="1">IF(AND(ISBLANK(H85),N85&lt;&gt;0),"Rev","")</f>
        <v/>
      </c>
      <c r="P85" s="249"/>
      <c r="Q85" s="249"/>
      <c r="R85" s="68">
        <v>20</v>
      </c>
      <c r="S85" s="70">
        <v>2034550</v>
      </c>
      <c r="T85" s="70">
        <f>ROUNDDOWN(R85*S85,-3)</f>
        <v>40691000</v>
      </c>
      <c r="U85" s="252">
        <v>20</v>
      </c>
      <c r="V85" s="252">
        <v>2034550</v>
      </c>
      <c r="W85" s="70">
        <f>ROUNDDOWN(U85*V85,-3)</f>
        <v>40691000</v>
      </c>
      <c r="X85" s="252"/>
      <c r="Y85" s="249"/>
    </row>
    <row r="86" spans="1:25" ht="13.2" hidden="1" x14ac:dyDescent="0.25">
      <c r="A86" s="1" t="s">
        <v>93</v>
      </c>
      <c r="B86" s="80" t="s">
        <v>94</v>
      </c>
      <c r="C86" s="81" t="s">
        <v>95</v>
      </c>
      <c r="D86" s="80"/>
      <c r="E86" s="80" t="s">
        <v>554</v>
      </c>
      <c r="F86" s="82"/>
      <c r="G86" s="161">
        <f>SUM(G87,G97)</f>
        <v>219670000</v>
      </c>
      <c r="H86" s="195" t="s">
        <v>94</v>
      </c>
      <c r="I86" s="81" t="s">
        <v>95</v>
      </c>
      <c r="J86" s="80"/>
      <c r="K86" s="80" t="s">
        <v>554</v>
      </c>
      <c r="L86" s="82"/>
      <c r="M86" s="82">
        <f ca="1">SUM(M87,M97)</f>
        <v>241420000</v>
      </c>
      <c r="N86" s="82">
        <f ca="1">SUM(N87,N97)</f>
        <v>-21750000</v>
      </c>
      <c r="O86" s="161"/>
      <c r="P86" s="249"/>
      <c r="Q86" s="249"/>
      <c r="R86" s="80"/>
      <c r="S86" s="82"/>
      <c r="T86" s="82"/>
      <c r="U86" s="252"/>
      <c r="V86" s="249"/>
      <c r="W86" s="249"/>
      <c r="X86" s="252"/>
      <c r="Y86" s="249"/>
    </row>
    <row r="87" spans="1:25" ht="13.2" hidden="1" x14ac:dyDescent="0.25">
      <c r="A87" s="1" t="s">
        <v>96</v>
      </c>
      <c r="B87" s="74" t="s">
        <v>21</v>
      </c>
      <c r="C87" s="75" t="s">
        <v>588</v>
      </c>
      <c r="D87" s="74"/>
      <c r="E87" s="74"/>
      <c r="F87" s="76"/>
      <c r="G87" s="159">
        <f>SUM(G88,G95)</f>
        <v>116750000</v>
      </c>
      <c r="H87" s="193" t="s">
        <v>21</v>
      </c>
      <c r="I87" s="75" t="s">
        <v>588</v>
      </c>
      <c r="J87" s="74"/>
      <c r="K87" s="74"/>
      <c r="L87" s="76"/>
      <c r="M87" s="76">
        <f ca="1">SUM(M88,M93,M95)</f>
        <v>132000000</v>
      </c>
      <c r="N87" s="76">
        <f ca="1">SUM(N88,N93,N95)</f>
        <v>-15250000</v>
      </c>
      <c r="O87" s="159"/>
      <c r="P87" s="249" t="s">
        <v>502</v>
      </c>
      <c r="Q87" s="249" t="s">
        <v>504</v>
      </c>
      <c r="R87" s="74"/>
      <c r="S87" s="76"/>
      <c r="T87" s="76"/>
      <c r="U87" s="252"/>
      <c r="V87" s="249"/>
      <c r="W87" s="249"/>
      <c r="X87" s="252"/>
      <c r="Y87" s="249"/>
    </row>
    <row r="88" spans="1:25" ht="13.2" hidden="1" x14ac:dyDescent="0.25">
      <c r="A88" s="1" t="s">
        <v>98</v>
      </c>
      <c r="B88" s="71" t="s">
        <v>523</v>
      </c>
      <c r="C88" s="72" t="s">
        <v>24</v>
      </c>
      <c r="D88" s="71"/>
      <c r="E88" s="71"/>
      <c r="F88" s="73"/>
      <c r="G88" s="158">
        <f>SUM(G89:G92)</f>
        <v>50750000</v>
      </c>
      <c r="H88" s="192" t="s">
        <v>523</v>
      </c>
      <c r="I88" s="72" t="s">
        <v>24</v>
      </c>
      <c r="J88" s="71"/>
      <c r="K88" s="71"/>
      <c r="L88" s="73"/>
      <c r="M88" s="73">
        <f ca="1">SUM(M89:M92)</f>
        <v>39000000</v>
      </c>
      <c r="N88" s="73">
        <f ca="1">SUM(N89:N92)</f>
        <v>11750000</v>
      </c>
      <c r="O88" s="158"/>
      <c r="P88" s="249"/>
      <c r="Q88" s="249"/>
      <c r="R88" s="71"/>
      <c r="S88" s="73"/>
      <c r="T88" s="73"/>
      <c r="U88" s="252"/>
      <c r="V88" s="249"/>
      <c r="W88" s="249"/>
      <c r="X88" s="252"/>
      <c r="Y88" s="249"/>
    </row>
    <row r="89" spans="1:25" ht="13.2" x14ac:dyDescent="0.25">
      <c r="A89" s="1" t="s">
        <v>99</v>
      </c>
      <c r="B89" s="68"/>
      <c r="C89" s="69" t="s">
        <v>555</v>
      </c>
      <c r="D89" s="68">
        <v>250</v>
      </c>
      <c r="E89" s="68" t="s">
        <v>26</v>
      </c>
      <c r="F89" s="70">
        <v>75000</v>
      </c>
      <c r="G89" s="157">
        <f t="shared" ref="G89:G92" si="47">ROUNDDOWN(D89*F89,-3)</f>
        <v>18750000</v>
      </c>
      <c r="H89" s="191"/>
      <c r="I89" s="69" t="s">
        <v>555</v>
      </c>
      <c r="J89" s="259" cm="1">
        <f t="array" aca="1" ref="J89" ca="1">INDIRECT($J$5&amp;ROW())</f>
        <v>200</v>
      </c>
      <c r="K89" s="68" t="s">
        <v>26</v>
      </c>
      <c r="L89" s="70" cm="1">
        <f t="array" aca="1" ref="L89" ca="1">INDIRECT($L$5&amp;ROW())</f>
        <v>75000</v>
      </c>
      <c r="M89" s="70">
        <f t="shared" ref="M89:M92" ca="1" si="48">ROUNDDOWN(J89*L89,-3)</f>
        <v>15000000</v>
      </c>
      <c r="N89" s="70">
        <f t="shared" ref="N89:N94" ca="1" si="49">G89-M89</f>
        <v>3750000</v>
      </c>
      <c r="O89" s="245" t="str">
        <f t="shared" ref="O89:O92" ca="1" si="50">IF(AND(ISBLANK(H89),N89&lt;&gt;0),"Rev","")</f>
        <v>Rev</v>
      </c>
      <c r="P89" s="249"/>
      <c r="Q89" s="249"/>
      <c r="R89" s="68">
        <v>250</v>
      </c>
      <c r="S89" s="70">
        <v>75000</v>
      </c>
      <c r="T89" s="70">
        <f t="shared" ref="T89:T92" si="51">ROUNDDOWN(R89*S89,-3)</f>
        <v>18750000</v>
      </c>
      <c r="U89" s="252">
        <v>200</v>
      </c>
      <c r="V89" s="252">
        <v>75000</v>
      </c>
      <c r="W89" s="70">
        <f t="shared" ref="W89:W92" si="52">ROUNDDOWN(U89*V89,-3)</f>
        <v>15000000</v>
      </c>
      <c r="X89" s="252"/>
      <c r="Y89" s="249"/>
    </row>
    <row r="90" spans="1:25" ht="13.2" x14ac:dyDescent="0.25">
      <c r="A90" s="1" t="s">
        <v>100</v>
      </c>
      <c r="B90" s="68"/>
      <c r="C90" s="69" t="s">
        <v>556</v>
      </c>
      <c r="D90" s="68">
        <v>8</v>
      </c>
      <c r="E90" s="68" t="s">
        <v>120</v>
      </c>
      <c r="F90" s="70">
        <v>1500000</v>
      </c>
      <c r="G90" s="157">
        <f t="shared" si="47"/>
        <v>12000000</v>
      </c>
      <c r="H90" s="191"/>
      <c r="I90" s="69" t="s">
        <v>556</v>
      </c>
      <c r="J90" s="259" cm="1">
        <f t="array" aca="1" ref="J90" ca="1">INDIRECT($J$5&amp;ROW())</f>
        <v>6</v>
      </c>
      <c r="K90" s="68" t="s">
        <v>120</v>
      </c>
      <c r="L90" s="70" cm="1">
        <f t="array" aca="1" ref="L90" ca="1">INDIRECT($L$5&amp;ROW())</f>
        <v>1500000</v>
      </c>
      <c r="M90" s="70">
        <f t="shared" ca="1" si="48"/>
        <v>9000000</v>
      </c>
      <c r="N90" s="70">
        <f t="shared" ca="1" si="49"/>
        <v>3000000</v>
      </c>
      <c r="O90" s="245" t="str">
        <f t="shared" ca="1" si="50"/>
        <v>Rev</v>
      </c>
      <c r="P90" s="249"/>
      <c r="Q90" s="249"/>
      <c r="R90" s="68">
        <v>8</v>
      </c>
      <c r="S90" s="70">
        <v>1500000</v>
      </c>
      <c r="T90" s="70">
        <f t="shared" si="51"/>
        <v>12000000</v>
      </c>
      <c r="U90" s="252">
        <v>6</v>
      </c>
      <c r="V90" s="252">
        <v>1500000</v>
      </c>
      <c r="W90" s="70">
        <f t="shared" si="52"/>
        <v>9000000</v>
      </c>
      <c r="X90" s="252"/>
      <c r="Y90" s="249"/>
    </row>
    <row r="91" spans="1:25" ht="13.2" x14ac:dyDescent="0.25">
      <c r="A91" s="1" t="s">
        <v>101</v>
      </c>
      <c r="B91" s="68"/>
      <c r="C91" s="69" t="s">
        <v>557</v>
      </c>
      <c r="D91" s="68">
        <v>8</v>
      </c>
      <c r="E91" s="68" t="s">
        <v>120</v>
      </c>
      <c r="F91" s="70">
        <v>1500000</v>
      </c>
      <c r="G91" s="157">
        <f t="shared" si="47"/>
        <v>12000000</v>
      </c>
      <c r="H91" s="191"/>
      <c r="I91" s="69" t="s">
        <v>557</v>
      </c>
      <c r="J91" s="259" cm="1">
        <f t="array" aca="1" ref="J91" ca="1">INDIRECT($J$5&amp;ROW())</f>
        <v>6</v>
      </c>
      <c r="K91" s="68" t="s">
        <v>120</v>
      </c>
      <c r="L91" s="70" cm="1">
        <f t="array" aca="1" ref="L91" ca="1">INDIRECT($L$5&amp;ROW())</f>
        <v>1500000</v>
      </c>
      <c r="M91" s="70">
        <f t="shared" ca="1" si="48"/>
        <v>9000000</v>
      </c>
      <c r="N91" s="70">
        <f t="shared" ca="1" si="49"/>
        <v>3000000</v>
      </c>
      <c r="O91" s="245" t="str">
        <f t="shared" ca="1" si="50"/>
        <v>Rev</v>
      </c>
      <c r="P91" s="249"/>
      <c r="Q91" s="249"/>
      <c r="R91" s="68">
        <v>8</v>
      </c>
      <c r="S91" s="70">
        <v>1500000</v>
      </c>
      <c r="T91" s="70">
        <f t="shared" si="51"/>
        <v>12000000</v>
      </c>
      <c r="U91" s="252">
        <v>6</v>
      </c>
      <c r="V91" s="252">
        <v>1500000</v>
      </c>
      <c r="W91" s="70">
        <f t="shared" si="52"/>
        <v>9000000</v>
      </c>
      <c r="X91" s="252"/>
      <c r="Y91" s="249"/>
    </row>
    <row r="92" spans="1:25" ht="13.2" x14ac:dyDescent="0.25">
      <c r="A92" s="1" t="s">
        <v>102</v>
      </c>
      <c r="B92" s="68"/>
      <c r="C92" s="69" t="s">
        <v>558</v>
      </c>
      <c r="D92" s="68">
        <v>8</v>
      </c>
      <c r="E92" s="68" t="s">
        <v>120</v>
      </c>
      <c r="F92" s="70">
        <v>1000000</v>
      </c>
      <c r="G92" s="157">
        <f t="shared" si="47"/>
        <v>8000000</v>
      </c>
      <c r="H92" s="191"/>
      <c r="I92" s="69" t="s">
        <v>558</v>
      </c>
      <c r="J92" s="259" cm="1">
        <f t="array" aca="1" ref="J92" ca="1">INDIRECT($J$5&amp;ROW())</f>
        <v>6</v>
      </c>
      <c r="K92" s="68" t="s">
        <v>120</v>
      </c>
      <c r="L92" s="70" cm="1">
        <f t="array" aca="1" ref="L92" ca="1">INDIRECT($L$5&amp;ROW())</f>
        <v>1000000</v>
      </c>
      <c r="M92" s="70">
        <f t="shared" ca="1" si="48"/>
        <v>6000000</v>
      </c>
      <c r="N92" s="70">
        <f t="shared" ca="1" si="49"/>
        <v>2000000</v>
      </c>
      <c r="O92" s="245" t="str">
        <f t="shared" ca="1" si="50"/>
        <v>Rev</v>
      </c>
      <c r="P92" s="249"/>
      <c r="Q92" s="249"/>
      <c r="R92" s="68">
        <v>8</v>
      </c>
      <c r="S92" s="70">
        <v>1000000</v>
      </c>
      <c r="T92" s="70">
        <f t="shared" si="51"/>
        <v>8000000</v>
      </c>
      <c r="U92" s="252">
        <v>6</v>
      </c>
      <c r="V92" s="252">
        <v>1000000</v>
      </c>
      <c r="W92" s="70">
        <f t="shared" si="52"/>
        <v>6000000</v>
      </c>
      <c r="X92" s="252"/>
      <c r="Y92" s="249"/>
    </row>
    <row r="93" spans="1:25" ht="13.2" hidden="1" x14ac:dyDescent="0.25">
      <c r="A93" s="1"/>
      <c r="B93" s="68"/>
      <c r="C93" s="69"/>
      <c r="D93" s="68"/>
      <c r="E93" s="68"/>
      <c r="F93" s="70"/>
      <c r="G93" s="157"/>
      <c r="H93" s="194" t="s">
        <v>528</v>
      </c>
      <c r="I93" s="78" t="s">
        <v>31</v>
      </c>
      <c r="J93" s="77"/>
      <c r="K93" s="77"/>
      <c r="L93" s="79"/>
      <c r="M93" s="79">
        <f ca="1">M94</f>
        <v>27000000</v>
      </c>
      <c r="N93" s="79">
        <f ca="1">N94</f>
        <v>-27000000</v>
      </c>
      <c r="O93" s="157"/>
      <c r="P93" s="249"/>
      <c r="Q93" s="249"/>
      <c r="R93" s="77"/>
      <c r="S93" s="79"/>
      <c r="T93" s="79"/>
      <c r="U93" s="252"/>
      <c r="V93" s="249"/>
      <c r="W93" s="249"/>
      <c r="X93" s="252"/>
      <c r="Y93" s="249"/>
    </row>
    <row r="94" spans="1:25" ht="13.2" x14ac:dyDescent="0.25">
      <c r="A94" s="1"/>
      <c r="B94" s="68"/>
      <c r="C94" s="69"/>
      <c r="D94" s="68"/>
      <c r="E94" s="68"/>
      <c r="F94" s="70"/>
      <c r="G94" s="157"/>
      <c r="H94" s="191"/>
      <c r="I94" s="69" t="s">
        <v>559</v>
      </c>
      <c r="J94" s="68" cm="1">
        <f t="array" aca="1" ref="J94" ca="1">INDIRECT($J$5&amp;ROW())</f>
        <v>30</v>
      </c>
      <c r="K94" s="68" t="s">
        <v>33</v>
      </c>
      <c r="L94" s="70" cm="1">
        <f t="array" aca="1" ref="L94" ca="1">INDIRECT($L$5&amp;ROW())</f>
        <v>900000</v>
      </c>
      <c r="M94" s="70">
        <f ca="1">ROUNDDOWN(J94*L94,-3)</f>
        <v>27000000</v>
      </c>
      <c r="N94" s="70">
        <f t="shared" ref="N94:N99" ca="1" si="53">G94-M94</f>
        <v>-27000000</v>
      </c>
      <c r="O94" s="258" t="str">
        <f ca="1">IF(AND(ISBLANK(H94),N94&lt;&gt;0),"Rev","")</f>
        <v>Rev</v>
      </c>
      <c r="P94" s="249"/>
      <c r="Q94" s="249"/>
      <c r="R94" s="68">
        <v>30</v>
      </c>
      <c r="S94" s="70">
        <v>900000</v>
      </c>
      <c r="T94" s="70">
        <f>ROUNDDOWN(R94*S94,-3)</f>
        <v>27000000</v>
      </c>
      <c r="U94" s="252">
        <v>30</v>
      </c>
      <c r="V94" s="252">
        <v>900000</v>
      </c>
      <c r="W94" s="70">
        <f>ROUNDDOWN(U94*V94,-3)</f>
        <v>27000000</v>
      </c>
      <c r="X94" s="252"/>
      <c r="Y94" s="249"/>
    </row>
    <row r="95" spans="1:25" ht="13.2" hidden="1" x14ac:dyDescent="0.25">
      <c r="A95" s="1" t="s">
        <v>103</v>
      </c>
      <c r="B95" s="71" t="s">
        <v>525</v>
      </c>
      <c r="C95" s="72" t="s">
        <v>35</v>
      </c>
      <c r="D95" s="71"/>
      <c r="E95" s="71"/>
      <c r="F95" s="73"/>
      <c r="G95" s="158">
        <f>G96</f>
        <v>66000000</v>
      </c>
      <c r="H95" s="192" t="s">
        <v>525</v>
      </c>
      <c r="I95" s="72" t="s">
        <v>35</v>
      </c>
      <c r="J95" s="71"/>
      <c r="K95" s="71"/>
      <c r="L95" s="73"/>
      <c r="M95" s="73">
        <f ca="1">M96</f>
        <v>66000000</v>
      </c>
      <c r="N95" s="73">
        <f ca="1">N96</f>
        <v>0</v>
      </c>
      <c r="O95" s="158"/>
      <c r="P95" s="249"/>
      <c r="Q95" s="249"/>
      <c r="R95" s="71"/>
      <c r="S95" s="73"/>
      <c r="T95" s="73"/>
      <c r="U95" s="252"/>
      <c r="V95" s="249"/>
      <c r="W95" s="249"/>
      <c r="X95" s="252"/>
      <c r="Y95" s="249"/>
    </row>
    <row r="96" spans="1:25" ht="13.2" hidden="1" x14ac:dyDescent="0.25">
      <c r="A96" s="1" t="s">
        <v>104</v>
      </c>
      <c r="B96" s="68"/>
      <c r="C96" s="69" t="s">
        <v>589</v>
      </c>
      <c r="D96" s="68">
        <v>12</v>
      </c>
      <c r="E96" s="68" t="s">
        <v>26</v>
      </c>
      <c r="F96" s="70">
        <v>5500000</v>
      </c>
      <c r="G96" s="157">
        <f>ROUNDDOWN(D96*F96,-3)</f>
        <v>66000000</v>
      </c>
      <c r="H96" s="191"/>
      <c r="I96" s="69" t="s">
        <v>589</v>
      </c>
      <c r="J96" s="68" cm="1">
        <f t="array" aca="1" ref="J96" ca="1">INDIRECT($J$5&amp;ROW())</f>
        <v>12</v>
      </c>
      <c r="K96" s="68" t="s">
        <v>26</v>
      </c>
      <c r="L96" s="70" cm="1">
        <f t="array" aca="1" ref="L96" ca="1">INDIRECT($L$5&amp;ROW())</f>
        <v>5500000</v>
      </c>
      <c r="M96" s="70">
        <f ca="1">ROUNDDOWN(J96*L96,-3)</f>
        <v>66000000</v>
      </c>
      <c r="N96" s="70">
        <f ca="1">G96-M96</f>
        <v>0</v>
      </c>
      <c r="O96" s="245" t="str">
        <f ca="1">IF(AND(ISBLANK(H96),N96&lt;&gt;0),"Rev","")</f>
        <v/>
      </c>
      <c r="P96" s="249"/>
      <c r="Q96" s="249"/>
      <c r="R96" s="68">
        <v>12</v>
      </c>
      <c r="S96" s="70">
        <v>5500000</v>
      </c>
      <c r="T96" s="70">
        <f>ROUNDDOWN(R96*S96,-3)</f>
        <v>66000000</v>
      </c>
      <c r="U96" s="252">
        <v>12</v>
      </c>
      <c r="V96" s="252">
        <v>5500000</v>
      </c>
      <c r="W96" s="70">
        <f>ROUNDDOWN(U96*V96,-3)</f>
        <v>66000000</v>
      </c>
      <c r="X96" s="252"/>
      <c r="Y96" s="249"/>
    </row>
    <row r="97" spans="1:25" ht="13.2" hidden="1" x14ac:dyDescent="0.25">
      <c r="A97" s="1" t="s">
        <v>590</v>
      </c>
      <c r="B97" s="83" t="s">
        <v>38</v>
      </c>
      <c r="C97" s="84" t="s">
        <v>97</v>
      </c>
      <c r="D97" s="83"/>
      <c r="E97" s="83"/>
      <c r="F97" s="85"/>
      <c r="G97" s="162">
        <f>SUM(G98,G104,G106)</f>
        <v>102920000</v>
      </c>
      <c r="H97" s="196" t="s">
        <v>38</v>
      </c>
      <c r="I97" s="84" t="s">
        <v>97</v>
      </c>
      <c r="J97" s="83"/>
      <c r="K97" s="83"/>
      <c r="L97" s="85"/>
      <c r="M97" s="85">
        <f ca="1">SUM(M98,M104,M106)</f>
        <v>109420000</v>
      </c>
      <c r="N97" s="85">
        <f ca="1">SUM(N98,N104,N106)</f>
        <v>-6500000</v>
      </c>
      <c r="O97" s="162"/>
      <c r="P97" s="249" t="s">
        <v>502</v>
      </c>
      <c r="Q97" s="249" t="s">
        <v>504</v>
      </c>
      <c r="R97" s="83"/>
      <c r="S97" s="85"/>
      <c r="T97" s="85"/>
      <c r="U97" s="252"/>
      <c r="V97" s="249"/>
      <c r="W97" s="249"/>
      <c r="X97" s="252"/>
      <c r="Y97" s="249"/>
    </row>
    <row r="98" spans="1:25" ht="13.2" hidden="1" x14ac:dyDescent="0.25">
      <c r="A98" s="1" t="s">
        <v>591</v>
      </c>
      <c r="B98" s="71" t="s">
        <v>523</v>
      </c>
      <c r="C98" s="72" t="s">
        <v>24</v>
      </c>
      <c r="D98" s="71"/>
      <c r="E98" s="71"/>
      <c r="F98" s="73"/>
      <c r="G98" s="158">
        <f>SUM(G99:G103)</f>
        <v>23750000</v>
      </c>
      <c r="H98" s="192" t="s">
        <v>523</v>
      </c>
      <c r="I98" s="72" t="s">
        <v>24</v>
      </c>
      <c r="J98" s="71"/>
      <c r="K98" s="71"/>
      <c r="L98" s="73"/>
      <c r="M98" s="73">
        <f ca="1">SUM(M99:M103)</f>
        <v>22250000</v>
      </c>
      <c r="N98" s="73">
        <f ca="1">SUM(N99:N103)</f>
        <v>1500000</v>
      </c>
      <c r="O98" s="158"/>
      <c r="P98" s="249"/>
      <c r="Q98" s="249"/>
      <c r="R98" s="71"/>
      <c r="S98" s="73"/>
      <c r="T98" s="73"/>
      <c r="U98" s="252"/>
      <c r="V98" s="249"/>
      <c r="W98" s="249"/>
      <c r="X98" s="252"/>
      <c r="Y98" s="249"/>
    </row>
    <row r="99" spans="1:25" ht="13.2" hidden="1" x14ac:dyDescent="0.25">
      <c r="A99" s="1" t="s">
        <v>592</v>
      </c>
      <c r="B99" s="68"/>
      <c r="C99" s="69" t="s">
        <v>555</v>
      </c>
      <c r="D99" s="68">
        <v>90</v>
      </c>
      <c r="E99" s="68" t="s">
        <v>26</v>
      </c>
      <c r="F99" s="70">
        <v>75000</v>
      </c>
      <c r="G99" s="157">
        <f t="shared" ref="G99:G103" si="54">ROUNDDOWN(D99*F99,-3)</f>
        <v>6750000</v>
      </c>
      <c r="H99" s="191"/>
      <c r="I99" s="69" t="s">
        <v>555</v>
      </c>
      <c r="J99" s="68" cm="1">
        <f t="array" aca="1" ref="J99" ca="1">INDIRECT($J$5&amp;ROW())</f>
        <v>90</v>
      </c>
      <c r="K99" s="68" t="s">
        <v>26</v>
      </c>
      <c r="L99" s="70" cm="1">
        <f t="array" aca="1" ref="L99" ca="1">INDIRECT($L$5&amp;ROW())</f>
        <v>75000</v>
      </c>
      <c r="M99" s="70">
        <f t="shared" ref="M99:M103" ca="1" si="55">ROUNDDOWN(J99*L99,-3)</f>
        <v>6750000</v>
      </c>
      <c r="N99" s="70">
        <f t="shared" ref="N99:N103" ca="1" si="56">G99-M99</f>
        <v>0</v>
      </c>
      <c r="O99" s="245" t="str">
        <f t="shared" ref="O99:O103" ca="1" si="57">IF(AND(ISBLANK(H99),N99&lt;&gt;0),"Rev","")</f>
        <v/>
      </c>
      <c r="P99" s="249"/>
      <c r="Q99" s="249"/>
      <c r="R99" s="68">
        <v>90</v>
      </c>
      <c r="S99" s="70">
        <v>75000</v>
      </c>
      <c r="T99" s="70">
        <f t="shared" ref="T99:T103" si="58">ROUNDDOWN(R99*S99,-3)</f>
        <v>6750000</v>
      </c>
      <c r="U99" s="252">
        <v>90</v>
      </c>
      <c r="V99" s="252">
        <v>75000</v>
      </c>
      <c r="W99" s="70">
        <f t="shared" ref="W99:W103" si="59">ROUNDDOWN(U99*V99,-3)</f>
        <v>6750000</v>
      </c>
      <c r="X99" s="252"/>
      <c r="Y99" s="249"/>
    </row>
    <row r="100" spans="1:25" ht="13.2" hidden="1" x14ac:dyDescent="0.25">
      <c r="A100" s="1" t="s">
        <v>593</v>
      </c>
      <c r="B100" s="68"/>
      <c r="C100" s="69" t="s">
        <v>556</v>
      </c>
      <c r="D100" s="68">
        <v>2</v>
      </c>
      <c r="E100" s="68" t="s">
        <v>120</v>
      </c>
      <c r="F100" s="70">
        <v>1500000</v>
      </c>
      <c r="G100" s="157">
        <f t="shared" si="54"/>
        <v>3000000</v>
      </c>
      <c r="H100" s="191"/>
      <c r="I100" s="69" t="s">
        <v>556</v>
      </c>
      <c r="J100" s="68" cm="1">
        <f t="array" aca="1" ref="J100" ca="1">INDIRECT($J$5&amp;ROW())</f>
        <v>2</v>
      </c>
      <c r="K100" s="68" t="s">
        <v>120</v>
      </c>
      <c r="L100" s="70" cm="1">
        <f t="array" aca="1" ref="L100" ca="1">INDIRECT($L$5&amp;ROW())</f>
        <v>1500000</v>
      </c>
      <c r="M100" s="70">
        <f t="shared" ca="1" si="55"/>
        <v>3000000</v>
      </c>
      <c r="N100" s="70">
        <f t="shared" ca="1" si="56"/>
        <v>0</v>
      </c>
      <c r="O100" s="245" t="str">
        <f t="shared" ca="1" si="57"/>
        <v/>
      </c>
      <c r="P100" s="249"/>
      <c r="Q100" s="249"/>
      <c r="R100" s="68">
        <v>2</v>
      </c>
      <c r="S100" s="70">
        <v>1500000</v>
      </c>
      <c r="T100" s="70">
        <f t="shared" si="58"/>
        <v>3000000</v>
      </c>
      <c r="U100" s="252">
        <v>2</v>
      </c>
      <c r="V100" s="252">
        <v>1500000</v>
      </c>
      <c r="W100" s="70">
        <f t="shared" si="59"/>
        <v>3000000</v>
      </c>
      <c r="X100" s="252"/>
      <c r="Y100" s="249"/>
    </row>
    <row r="101" spans="1:25" ht="13.2" hidden="1" x14ac:dyDescent="0.25">
      <c r="A101" s="1" t="s">
        <v>594</v>
      </c>
      <c r="B101" s="68"/>
      <c r="C101" s="69" t="s">
        <v>557</v>
      </c>
      <c r="D101" s="68">
        <v>2</v>
      </c>
      <c r="E101" s="68" t="s">
        <v>120</v>
      </c>
      <c r="F101" s="70">
        <v>1500000</v>
      </c>
      <c r="G101" s="157">
        <f t="shared" si="54"/>
        <v>3000000</v>
      </c>
      <c r="H101" s="191"/>
      <c r="I101" s="69" t="s">
        <v>557</v>
      </c>
      <c r="J101" s="68" cm="1">
        <f t="array" aca="1" ref="J101" ca="1">INDIRECT($J$5&amp;ROW())</f>
        <v>2</v>
      </c>
      <c r="K101" s="68" t="s">
        <v>120</v>
      </c>
      <c r="L101" s="70" cm="1">
        <f t="array" aca="1" ref="L101" ca="1">INDIRECT($L$5&amp;ROW())</f>
        <v>1500000</v>
      </c>
      <c r="M101" s="70">
        <f t="shared" ca="1" si="55"/>
        <v>3000000</v>
      </c>
      <c r="N101" s="70">
        <f t="shared" ca="1" si="56"/>
        <v>0</v>
      </c>
      <c r="O101" s="245" t="str">
        <f t="shared" ca="1" si="57"/>
        <v/>
      </c>
      <c r="P101" s="249"/>
      <c r="Q101" s="249"/>
      <c r="R101" s="68">
        <v>2</v>
      </c>
      <c r="S101" s="70">
        <v>1500000</v>
      </c>
      <c r="T101" s="70">
        <f t="shared" si="58"/>
        <v>3000000</v>
      </c>
      <c r="U101" s="252">
        <v>2</v>
      </c>
      <c r="V101" s="252">
        <v>1500000</v>
      </c>
      <c r="W101" s="70">
        <f t="shared" si="59"/>
        <v>3000000</v>
      </c>
      <c r="X101" s="252"/>
      <c r="Y101" s="249"/>
    </row>
    <row r="102" spans="1:25" ht="13.2" hidden="1" x14ac:dyDescent="0.25">
      <c r="A102" s="1" t="s">
        <v>595</v>
      </c>
      <c r="B102" s="68"/>
      <c r="C102" s="69" t="s">
        <v>558</v>
      </c>
      <c r="D102" s="68">
        <v>2</v>
      </c>
      <c r="E102" s="68" t="s">
        <v>120</v>
      </c>
      <c r="F102" s="70">
        <v>1000000</v>
      </c>
      <c r="G102" s="157">
        <f t="shared" si="54"/>
        <v>2000000</v>
      </c>
      <c r="H102" s="191"/>
      <c r="I102" s="69" t="s">
        <v>558</v>
      </c>
      <c r="J102" s="68" cm="1">
        <f t="array" aca="1" ref="J102" ca="1">INDIRECT($J$5&amp;ROW())</f>
        <v>2</v>
      </c>
      <c r="K102" s="68" t="s">
        <v>120</v>
      </c>
      <c r="L102" s="70" cm="1">
        <f t="array" aca="1" ref="L102" ca="1">INDIRECT($L$5&amp;ROW())</f>
        <v>1000000</v>
      </c>
      <c r="M102" s="70">
        <f t="shared" ca="1" si="55"/>
        <v>2000000</v>
      </c>
      <c r="N102" s="70">
        <f t="shared" ca="1" si="56"/>
        <v>0</v>
      </c>
      <c r="O102" s="245" t="str">
        <f t="shared" ca="1" si="57"/>
        <v/>
      </c>
      <c r="P102" s="249"/>
      <c r="Q102" s="249"/>
      <c r="R102" s="68">
        <v>2</v>
      </c>
      <c r="S102" s="70">
        <v>1000000</v>
      </c>
      <c r="T102" s="70">
        <f t="shared" si="58"/>
        <v>2000000</v>
      </c>
      <c r="U102" s="252">
        <v>2</v>
      </c>
      <c r="V102" s="252">
        <v>1000000</v>
      </c>
      <c r="W102" s="70">
        <f t="shared" si="59"/>
        <v>2000000</v>
      </c>
      <c r="X102" s="252"/>
      <c r="Y102" s="249"/>
    </row>
    <row r="103" spans="1:25" ht="13.2" x14ac:dyDescent="0.25">
      <c r="A103" s="26" t="s">
        <v>596</v>
      </c>
      <c r="B103" s="68"/>
      <c r="C103" s="69" t="s">
        <v>597</v>
      </c>
      <c r="D103" s="68">
        <v>36</v>
      </c>
      <c r="E103" s="68" t="s">
        <v>26</v>
      </c>
      <c r="F103" s="70">
        <v>250000</v>
      </c>
      <c r="G103" s="157">
        <f t="shared" si="54"/>
        <v>9000000</v>
      </c>
      <c r="H103" s="191"/>
      <c r="I103" s="69" t="s">
        <v>597</v>
      </c>
      <c r="J103" s="259" cm="1">
        <f t="array" aca="1" ref="J103" ca="1">INDIRECT($J$5&amp;ROW())</f>
        <v>30</v>
      </c>
      <c r="K103" s="68" t="s">
        <v>26</v>
      </c>
      <c r="L103" s="70" cm="1">
        <f t="array" aca="1" ref="L103" ca="1">INDIRECT($L$5&amp;ROW())</f>
        <v>250000</v>
      </c>
      <c r="M103" s="70">
        <f t="shared" ca="1" si="55"/>
        <v>7500000</v>
      </c>
      <c r="N103" s="70">
        <f t="shared" ca="1" si="56"/>
        <v>1500000</v>
      </c>
      <c r="O103" s="245" t="str">
        <f t="shared" ca="1" si="57"/>
        <v>Rev</v>
      </c>
      <c r="P103" s="249"/>
      <c r="Q103" s="249"/>
      <c r="R103" s="68">
        <v>36</v>
      </c>
      <c r="S103" s="70">
        <v>250000</v>
      </c>
      <c r="T103" s="70">
        <f t="shared" si="58"/>
        <v>9000000</v>
      </c>
      <c r="U103" s="252">
        <v>30</v>
      </c>
      <c r="V103" s="252">
        <v>250000</v>
      </c>
      <c r="W103" s="70">
        <f t="shared" si="59"/>
        <v>7500000</v>
      </c>
      <c r="X103" s="252"/>
      <c r="Y103" s="249"/>
    </row>
    <row r="104" spans="1:25" ht="13.2" hidden="1" x14ac:dyDescent="0.25">
      <c r="A104" s="1" t="s">
        <v>598</v>
      </c>
      <c r="B104" s="77" t="s">
        <v>528</v>
      </c>
      <c r="C104" s="78" t="s">
        <v>31</v>
      </c>
      <c r="D104" s="77"/>
      <c r="E104" s="77"/>
      <c r="F104" s="79"/>
      <c r="G104" s="160">
        <f>G105</f>
        <v>10000000</v>
      </c>
      <c r="H104" s="194" t="s">
        <v>528</v>
      </c>
      <c r="I104" s="78" t="s">
        <v>31</v>
      </c>
      <c r="J104" s="77"/>
      <c r="K104" s="77"/>
      <c r="L104" s="79"/>
      <c r="M104" s="79">
        <f ca="1">M105</f>
        <v>18000000</v>
      </c>
      <c r="N104" s="79">
        <f ca="1">N105</f>
        <v>-8000000</v>
      </c>
      <c r="O104" s="160"/>
      <c r="P104" s="249"/>
      <c r="Q104" s="249"/>
      <c r="R104" s="77"/>
      <c r="S104" s="79"/>
      <c r="T104" s="79"/>
      <c r="U104" s="252"/>
      <c r="V104" s="249"/>
      <c r="W104" s="249"/>
      <c r="X104" s="252"/>
      <c r="Y104" s="249"/>
    </row>
    <row r="105" spans="1:25" ht="13.2" x14ac:dyDescent="0.25">
      <c r="A105" s="1" t="s">
        <v>599</v>
      </c>
      <c r="B105" s="68"/>
      <c r="C105" s="69" t="s">
        <v>559</v>
      </c>
      <c r="D105" s="68">
        <v>10</v>
      </c>
      <c r="E105" s="68" t="s">
        <v>33</v>
      </c>
      <c r="F105" s="70">
        <v>1000000</v>
      </c>
      <c r="G105" s="157">
        <f>ROUNDDOWN(D105*F105,-3)</f>
        <v>10000000</v>
      </c>
      <c r="H105" s="191"/>
      <c r="I105" s="69" t="s">
        <v>559</v>
      </c>
      <c r="J105" s="68" cm="1">
        <f t="array" aca="1" ref="J105" ca="1">INDIRECT($J$5&amp;ROW())</f>
        <v>20</v>
      </c>
      <c r="K105" s="68" t="s">
        <v>33</v>
      </c>
      <c r="L105" s="70" cm="1">
        <f t="array" aca="1" ref="L105" ca="1">INDIRECT($L$5&amp;ROW())</f>
        <v>900000</v>
      </c>
      <c r="M105" s="70">
        <f ca="1">ROUNDDOWN(J105*L105,-3)</f>
        <v>18000000</v>
      </c>
      <c r="N105" s="70">
        <f ca="1">G105-M105</f>
        <v>-8000000</v>
      </c>
      <c r="O105" s="258" t="str">
        <f ca="1">IF(AND(ISBLANK(H105),N105&lt;&gt;0),"Rev","")</f>
        <v>Rev</v>
      </c>
      <c r="P105" s="249"/>
      <c r="Q105" s="249"/>
      <c r="R105" s="68">
        <v>20</v>
      </c>
      <c r="S105" s="70">
        <v>900000</v>
      </c>
      <c r="T105" s="70">
        <f>ROUNDDOWN(R105*S105,-3)</f>
        <v>18000000</v>
      </c>
      <c r="U105" s="252">
        <v>20</v>
      </c>
      <c r="V105" s="252">
        <v>900000</v>
      </c>
      <c r="W105" s="70">
        <f>ROUNDDOWN(U105*V105,-3)</f>
        <v>18000000</v>
      </c>
      <c r="X105" s="252"/>
      <c r="Y105" s="249"/>
    </row>
    <row r="106" spans="1:25" ht="13.2" hidden="1" x14ac:dyDescent="0.25">
      <c r="A106" s="1" t="s">
        <v>600</v>
      </c>
      <c r="B106" s="71" t="s">
        <v>525</v>
      </c>
      <c r="C106" s="72" t="s">
        <v>35</v>
      </c>
      <c r="D106" s="71"/>
      <c r="E106" s="71"/>
      <c r="F106" s="73"/>
      <c r="G106" s="158">
        <f>G107</f>
        <v>69170000</v>
      </c>
      <c r="H106" s="192" t="s">
        <v>525</v>
      </c>
      <c r="I106" s="72" t="s">
        <v>35</v>
      </c>
      <c r="J106" s="71"/>
      <c r="K106" s="71"/>
      <c r="L106" s="73"/>
      <c r="M106" s="73">
        <f ca="1">M107</f>
        <v>69170000</v>
      </c>
      <c r="N106" s="73">
        <f ca="1">N107</f>
        <v>0</v>
      </c>
      <c r="O106" s="158"/>
      <c r="P106" s="249"/>
      <c r="Q106" s="249"/>
      <c r="R106" s="71"/>
      <c r="S106" s="73"/>
      <c r="T106" s="73"/>
      <c r="U106" s="252"/>
      <c r="V106" s="249"/>
      <c r="W106" s="249"/>
      <c r="X106" s="252"/>
      <c r="Y106" s="249"/>
    </row>
    <row r="107" spans="1:25" ht="13.2" hidden="1" x14ac:dyDescent="0.25">
      <c r="A107" s="1" t="s">
        <v>601</v>
      </c>
      <c r="B107" s="68"/>
      <c r="C107" s="69" t="s">
        <v>602</v>
      </c>
      <c r="D107" s="68">
        <v>26</v>
      </c>
      <c r="E107" s="68" t="s">
        <v>26</v>
      </c>
      <c r="F107" s="70">
        <v>2660417</v>
      </c>
      <c r="G107" s="157">
        <f>ROUNDDOWN(D107*F107,-3)</f>
        <v>69170000</v>
      </c>
      <c r="H107" s="191"/>
      <c r="I107" s="69" t="s">
        <v>602</v>
      </c>
      <c r="J107" s="68" cm="1">
        <f t="array" aca="1" ref="J107" ca="1">INDIRECT($J$5&amp;ROW())</f>
        <v>26</v>
      </c>
      <c r="K107" s="68" t="s">
        <v>26</v>
      </c>
      <c r="L107" s="70" cm="1">
        <f t="array" aca="1" ref="L107" ca="1">INDIRECT($L$5&amp;ROW())</f>
        <v>2660417</v>
      </c>
      <c r="M107" s="70">
        <f ca="1">ROUNDDOWN(J107*L107,-3)</f>
        <v>69170000</v>
      </c>
      <c r="N107" s="70">
        <f ca="1">G107-M107</f>
        <v>0</v>
      </c>
      <c r="O107" s="245" t="str">
        <f ca="1">IF(AND(ISBLANK(H107),N107&lt;&gt;0),"Rev","")</f>
        <v/>
      </c>
      <c r="P107" s="249"/>
      <c r="Q107" s="249"/>
      <c r="R107" s="68">
        <v>26</v>
      </c>
      <c r="S107" s="70">
        <v>2660417</v>
      </c>
      <c r="T107" s="70">
        <f>ROUNDDOWN(R107*S107,-3)</f>
        <v>69170000</v>
      </c>
      <c r="U107" s="252">
        <v>26</v>
      </c>
      <c r="V107" s="252">
        <v>2660417</v>
      </c>
      <c r="W107" s="70">
        <f>ROUNDDOWN(U107*V107,-3)</f>
        <v>69170000</v>
      </c>
      <c r="X107" s="252"/>
      <c r="Y107" s="249"/>
    </row>
    <row r="108" spans="1:25" ht="13.2" hidden="1" x14ac:dyDescent="0.25">
      <c r="A108" s="1" t="s">
        <v>105</v>
      </c>
      <c r="B108" s="86" t="s">
        <v>105</v>
      </c>
      <c r="C108" s="87" t="s">
        <v>106</v>
      </c>
      <c r="D108" s="86"/>
      <c r="E108" s="86"/>
      <c r="F108" s="88"/>
      <c r="G108" s="163">
        <f>SUM(G109,G544)</f>
        <v>22288180000</v>
      </c>
      <c r="H108" s="197" t="s">
        <v>105</v>
      </c>
      <c r="I108" s="87" t="s">
        <v>106</v>
      </c>
      <c r="J108" s="86"/>
      <c r="K108" s="86"/>
      <c r="L108" s="88"/>
      <c r="M108" s="88">
        <f ca="1">SUM(M109,M544)</f>
        <v>22650746000</v>
      </c>
      <c r="N108" s="88">
        <f ca="1">SUM(N109,N544)</f>
        <v>-263766000</v>
      </c>
      <c r="O108" s="163"/>
      <c r="P108" s="249"/>
      <c r="Q108" s="249"/>
      <c r="R108" s="86"/>
      <c r="S108" s="88"/>
      <c r="T108" s="88"/>
      <c r="U108" s="252"/>
      <c r="V108" s="249"/>
      <c r="W108" s="249"/>
      <c r="X108" s="252"/>
      <c r="Y108" s="249"/>
    </row>
    <row r="109" spans="1:25" ht="26.4" hidden="1" x14ac:dyDescent="0.25">
      <c r="A109" s="1" t="s">
        <v>107</v>
      </c>
      <c r="B109" s="89" t="s">
        <v>603</v>
      </c>
      <c r="C109" s="90" t="s">
        <v>108</v>
      </c>
      <c r="D109" s="89"/>
      <c r="E109" s="89"/>
      <c r="F109" s="91"/>
      <c r="G109" s="164">
        <f>SUM(G110,G116,G335,G341)</f>
        <v>13788180000</v>
      </c>
      <c r="H109" s="198" t="s">
        <v>603</v>
      </c>
      <c r="I109" s="90" t="s">
        <v>108</v>
      </c>
      <c r="J109" s="89"/>
      <c r="K109" s="89"/>
      <c r="L109" s="91"/>
      <c r="M109" s="91">
        <f ca="1">SUM(M110,M116,M335,M341)</f>
        <v>14287137000</v>
      </c>
      <c r="N109" s="91">
        <f ca="1">SUM(N110,N116,N335,N341)</f>
        <v>-400157000</v>
      </c>
      <c r="O109" s="164"/>
      <c r="P109" s="249"/>
      <c r="Q109" s="249"/>
      <c r="R109" s="89"/>
      <c r="S109" s="91"/>
      <c r="T109" s="91"/>
      <c r="U109" s="252"/>
      <c r="V109" s="249"/>
      <c r="W109" s="249"/>
      <c r="X109" s="252"/>
      <c r="Y109" s="249"/>
    </row>
    <row r="110" spans="1:25" ht="26.4" hidden="1" x14ac:dyDescent="0.25">
      <c r="A110" s="1" t="s">
        <v>109</v>
      </c>
      <c r="B110" s="92" t="s">
        <v>110</v>
      </c>
      <c r="C110" s="93" t="s">
        <v>604</v>
      </c>
      <c r="D110" s="92">
        <v>2</v>
      </c>
      <c r="E110" s="92" t="s">
        <v>111</v>
      </c>
      <c r="F110" s="94"/>
      <c r="G110" s="165">
        <f t="shared" ref="G110:G112" si="60">G111</f>
        <v>260000000</v>
      </c>
      <c r="H110" s="199" t="s">
        <v>110</v>
      </c>
      <c r="I110" s="93" t="s">
        <v>604</v>
      </c>
      <c r="J110" s="92">
        <v>2</v>
      </c>
      <c r="K110" s="92" t="s">
        <v>111</v>
      </c>
      <c r="L110" s="94"/>
      <c r="M110" s="94">
        <f t="shared" ref="M110:N114" ca="1" si="61">M111</f>
        <v>260000000</v>
      </c>
      <c r="N110" s="94">
        <f t="shared" ca="1" si="61"/>
        <v>0</v>
      </c>
      <c r="O110" s="165"/>
      <c r="P110" s="249"/>
      <c r="Q110" s="249"/>
      <c r="R110" s="92">
        <v>2</v>
      </c>
      <c r="S110" s="94"/>
      <c r="T110" s="94"/>
      <c r="U110" s="252"/>
      <c r="V110" s="249"/>
      <c r="W110" s="249"/>
      <c r="X110" s="252"/>
      <c r="Y110" s="249"/>
    </row>
    <row r="111" spans="1:25" ht="26.4" hidden="1" x14ac:dyDescent="0.25">
      <c r="A111" s="1" t="s">
        <v>112</v>
      </c>
      <c r="B111" s="95" t="s">
        <v>113</v>
      </c>
      <c r="C111" s="96" t="s">
        <v>605</v>
      </c>
      <c r="D111" s="95">
        <v>2</v>
      </c>
      <c r="E111" s="95" t="s">
        <v>111</v>
      </c>
      <c r="F111" s="97"/>
      <c r="G111" s="166">
        <f t="shared" si="60"/>
        <v>260000000</v>
      </c>
      <c r="H111" s="200" t="s">
        <v>113</v>
      </c>
      <c r="I111" s="96" t="s">
        <v>605</v>
      </c>
      <c r="J111" s="95">
        <v>2</v>
      </c>
      <c r="K111" s="95" t="s">
        <v>111</v>
      </c>
      <c r="L111" s="97"/>
      <c r="M111" s="97">
        <f t="shared" ca="1" si="61"/>
        <v>260000000</v>
      </c>
      <c r="N111" s="97">
        <f t="shared" ca="1" si="61"/>
        <v>0</v>
      </c>
      <c r="O111" s="166"/>
      <c r="P111" s="249"/>
      <c r="Q111" s="249"/>
      <c r="R111" s="95">
        <v>2</v>
      </c>
      <c r="S111" s="97"/>
      <c r="T111" s="97"/>
      <c r="U111" s="252"/>
      <c r="V111" s="249"/>
      <c r="W111" s="249"/>
      <c r="X111" s="252"/>
      <c r="Y111" s="249"/>
    </row>
    <row r="112" spans="1:25" ht="26.4" hidden="1" x14ac:dyDescent="0.25">
      <c r="A112" s="1" t="s">
        <v>114</v>
      </c>
      <c r="B112" s="98" t="s">
        <v>606</v>
      </c>
      <c r="C112" s="99" t="s">
        <v>115</v>
      </c>
      <c r="D112" s="98"/>
      <c r="E112" s="98" t="s">
        <v>554</v>
      </c>
      <c r="F112" s="100"/>
      <c r="G112" s="167">
        <f t="shared" si="60"/>
        <v>260000000</v>
      </c>
      <c r="H112" s="201" t="s">
        <v>606</v>
      </c>
      <c r="I112" s="99" t="s">
        <v>115</v>
      </c>
      <c r="J112" s="98"/>
      <c r="K112" s="98" t="s">
        <v>554</v>
      </c>
      <c r="L112" s="100"/>
      <c r="M112" s="100">
        <f t="shared" ca="1" si="61"/>
        <v>260000000</v>
      </c>
      <c r="N112" s="100">
        <f t="shared" ca="1" si="61"/>
        <v>0</v>
      </c>
      <c r="O112" s="167"/>
      <c r="P112" s="249"/>
      <c r="Q112" s="249"/>
      <c r="R112" s="98"/>
      <c r="S112" s="100"/>
      <c r="T112" s="100"/>
      <c r="U112" s="252"/>
      <c r="V112" s="249"/>
      <c r="W112" s="249"/>
      <c r="X112" s="252"/>
      <c r="Y112" s="249"/>
    </row>
    <row r="113" spans="1:25" ht="13.2" hidden="1" x14ac:dyDescent="0.25">
      <c r="A113" s="1" t="s">
        <v>116</v>
      </c>
      <c r="B113" s="83" t="s">
        <v>21</v>
      </c>
      <c r="C113" s="84" t="s">
        <v>607</v>
      </c>
      <c r="D113" s="83"/>
      <c r="E113" s="83"/>
      <c r="F113" s="85"/>
      <c r="G113" s="162">
        <f>G114</f>
        <v>260000000</v>
      </c>
      <c r="H113" s="196" t="s">
        <v>21</v>
      </c>
      <c r="I113" s="84" t="s">
        <v>607</v>
      </c>
      <c r="J113" s="83"/>
      <c r="K113" s="83"/>
      <c r="L113" s="85"/>
      <c r="M113" s="85">
        <f t="shared" ca="1" si="61"/>
        <v>260000000</v>
      </c>
      <c r="N113" s="85">
        <f t="shared" ca="1" si="61"/>
        <v>0</v>
      </c>
      <c r="O113" s="162"/>
      <c r="P113" s="249" t="s">
        <v>505</v>
      </c>
      <c r="Q113" s="249" t="s">
        <v>506</v>
      </c>
      <c r="R113" s="83"/>
      <c r="S113" s="85"/>
      <c r="T113" s="85"/>
      <c r="U113" s="252"/>
      <c r="V113" s="249"/>
      <c r="W113" s="249"/>
      <c r="X113" s="252"/>
      <c r="Y113" s="249"/>
    </row>
    <row r="114" spans="1:25" ht="13.2" hidden="1" x14ac:dyDescent="0.25">
      <c r="A114" s="1" t="s">
        <v>117</v>
      </c>
      <c r="B114" s="65" t="s">
        <v>608</v>
      </c>
      <c r="C114" s="66" t="s">
        <v>118</v>
      </c>
      <c r="D114" s="65"/>
      <c r="E114" s="65"/>
      <c r="F114" s="67"/>
      <c r="G114" s="156">
        <f>G115</f>
        <v>260000000</v>
      </c>
      <c r="H114" s="190" t="s">
        <v>608</v>
      </c>
      <c r="I114" s="66" t="s">
        <v>118</v>
      </c>
      <c r="J114" s="65"/>
      <c r="K114" s="65"/>
      <c r="L114" s="67"/>
      <c r="M114" s="67">
        <f t="shared" ca="1" si="61"/>
        <v>260000000</v>
      </c>
      <c r="N114" s="67">
        <f t="shared" ca="1" si="61"/>
        <v>0</v>
      </c>
      <c r="O114" s="156"/>
      <c r="P114" s="249"/>
      <c r="Q114" s="249"/>
      <c r="R114" s="65"/>
      <c r="S114" s="67"/>
      <c r="T114" s="67"/>
      <c r="U114" s="252"/>
      <c r="V114" s="249"/>
      <c r="W114" s="249"/>
      <c r="X114" s="252"/>
      <c r="Y114" s="249"/>
    </row>
    <row r="115" spans="1:25" ht="13.2" hidden="1" x14ac:dyDescent="0.25">
      <c r="A115" s="1" t="s">
        <v>119</v>
      </c>
      <c r="B115" s="68"/>
      <c r="C115" s="69" t="s">
        <v>609</v>
      </c>
      <c r="D115" s="68">
        <v>1</v>
      </c>
      <c r="E115" s="68" t="s">
        <v>120</v>
      </c>
      <c r="F115" s="70">
        <v>260000000</v>
      </c>
      <c r="G115" s="157">
        <f>ROUNDDOWN(D115*F115,-3)</f>
        <v>260000000</v>
      </c>
      <c r="H115" s="191"/>
      <c r="I115" s="69" t="s">
        <v>609</v>
      </c>
      <c r="J115" s="68" cm="1">
        <f t="array" aca="1" ref="J115" ca="1">INDIRECT($J$5&amp;ROW())</f>
        <v>1</v>
      </c>
      <c r="K115" s="68" t="s">
        <v>120</v>
      </c>
      <c r="L115" s="70" cm="1">
        <f t="array" aca="1" ref="L115" ca="1">INDIRECT($L$5&amp;ROW())</f>
        <v>260000000</v>
      </c>
      <c r="M115" s="70">
        <f ca="1">ROUNDDOWN(J115*L115,-3)</f>
        <v>260000000</v>
      </c>
      <c r="N115" s="70">
        <f ca="1">G115-M115</f>
        <v>0</v>
      </c>
      <c r="O115" s="245" t="str">
        <f ca="1">IF(AND(ISBLANK(H115),N115&lt;&gt;0),"Rev","")</f>
        <v/>
      </c>
      <c r="P115" s="249"/>
      <c r="Q115" s="249"/>
      <c r="R115" s="68">
        <v>1</v>
      </c>
      <c r="S115" s="70">
        <v>260000000</v>
      </c>
      <c r="T115" s="70">
        <f>ROUNDDOWN(R115*S115,-3)</f>
        <v>260000000</v>
      </c>
      <c r="U115" s="252">
        <v>1</v>
      </c>
      <c r="V115" s="252">
        <v>260000000</v>
      </c>
      <c r="W115" s="70">
        <f>ROUNDDOWN(U115*V115,-3)</f>
        <v>260000000</v>
      </c>
      <c r="X115" s="252"/>
      <c r="Y115" s="249"/>
    </row>
    <row r="116" spans="1:25" ht="13.2" hidden="1" customHeight="1" x14ac:dyDescent="0.25">
      <c r="A116" s="1" t="s">
        <v>121</v>
      </c>
      <c r="B116" s="101" t="s">
        <v>122</v>
      </c>
      <c r="C116" s="102" t="s">
        <v>610</v>
      </c>
      <c r="D116" s="101">
        <v>8</v>
      </c>
      <c r="E116" s="296" t="s">
        <v>611</v>
      </c>
      <c r="F116" s="297"/>
      <c r="G116" s="168">
        <f>SUM(G117,G132,G250)</f>
        <v>10694573000</v>
      </c>
      <c r="H116" s="202" t="s">
        <v>122</v>
      </c>
      <c r="I116" s="102" t="s">
        <v>610</v>
      </c>
      <c r="J116" s="101">
        <v>8</v>
      </c>
      <c r="K116" s="241" t="s">
        <v>611</v>
      </c>
      <c r="L116" s="242"/>
      <c r="M116" s="103">
        <f ca="1">SUM(M117,M132,M250)</f>
        <v>11136359000</v>
      </c>
      <c r="N116" s="103">
        <f ca="1">SUM(N117,N132,N250)</f>
        <v>-342986000</v>
      </c>
      <c r="O116" s="168"/>
      <c r="P116" s="249"/>
      <c r="Q116" s="249"/>
      <c r="R116" s="101">
        <v>8</v>
      </c>
      <c r="S116" s="254"/>
      <c r="T116" s="254"/>
      <c r="U116" s="252"/>
      <c r="V116" s="249"/>
      <c r="W116" s="249"/>
      <c r="X116" s="252"/>
      <c r="Y116" s="249"/>
    </row>
    <row r="117" spans="1:25" ht="13.2" hidden="1" x14ac:dyDescent="0.25">
      <c r="A117" s="1" t="s">
        <v>124</v>
      </c>
      <c r="B117" s="104" t="s">
        <v>125</v>
      </c>
      <c r="C117" s="105" t="s">
        <v>126</v>
      </c>
      <c r="D117" s="104">
        <v>1</v>
      </c>
      <c r="E117" s="104" t="s">
        <v>123</v>
      </c>
      <c r="F117" s="106"/>
      <c r="G117" s="169">
        <f>G118</f>
        <v>253780000</v>
      </c>
      <c r="H117" s="203" t="s">
        <v>125</v>
      </c>
      <c r="I117" s="105" t="s">
        <v>126</v>
      </c>
      <c r="J117" s="104">
        <v>1</v>
      </c>
      <c r="K117" s="104" t="s">
        <v>123</v>
      </c>
      <c r="L117" s="106"/>
      <c r="M117" s="106">
        <f t="shared" ref="M117:N118" ca="1" si="62">M118</f>
        <v>251780000</v>
      </c>
      <c r="N117" s="106">
        <f t="shared" ca="1" si="62"/>
        <v>2000000</v>
      </c>
      <c r="O117" s="169"/>
      <c r="P117" s="249"/>
      <c r="Q117" s="249"/>
      <c r="R117" s="104">
        <v>1</v>
      </c>
      <c r="S117" s="106"/>
      <c r="T117" s="106"/>
      <c r="U117" s="252"/>
      <c r="V117" s="249"/>
      <c r="W117" s="249"/>
      <c r="X117" s="252"/>
      <c r="Y117" s="249"/>
    </row>
    <row r="118" spans="1:25" ht="13.2" hidden="1" x14ac:dyDescent="0.25">
      <c r="A118" s="1" t="s">
        <v>612</v>
      </c>
      <c r="B118" s="107" t="s">
        <v>613</v>
      </c>
      <c r="C118" s="108" t="s">
        <v>127</v>
      </c>
      <c r="D118" s="107"/>
      <c r="E118" s="107" t="s">
        <v>554</v>
      </c>
      <c r="F118" s="109"/>
      <c r="G118" s="170">
        <f>G119</f>
        <v>253780000</v>
      </c>
      <c r="H118" s="204" t="s">
        <v>613</v>
      </c>
      <c r="I118" s="108" t="s">
        <v>127</v>
      </c>
      <c r="J118" s="107"/>
      <c r="K118" s="107" t="s">
        <v>554</v>
      </c>
      <c r="L118" s="109"/>
      <c r="M118" s="109">
        <f t="shared" ca="1" si="62"/>
        <v>251780000</v>
      </c>
      <c r="N118" s="109">
        <f t="shared" ca="1" si="62"/>
        <v>2000000</v>
      </c>
      <c r="O118" s="170"/>
      <c r="P118" s="249"/>
      <c r="Q118" s="249"/>
      <c r="R118" s="107"/>
      <c r="S118" s="109"/>
      <c r="T118" s="109"/>
      <c r="U118" s="252"/>
      <c r="V118" s="249"/>
      <c r="W118" s="249"/>
      <c r="X118" s="252"/>
      <c r="Y118" s="249"/>
    </row>
    <row r="119" spans="1:25" ht="13.2" hidden="1" x14ac:dyDescent="0.25">
      <c r="A119" s="1" t="s">
        <v>614</v>
      </c>
      <c r="B119" s="110" t="s">
        <v>21</v>
      </c>
      <c r="C119" s="111" t="s">
        <v>128</v>
      </c>
      <c r="D119" s="110"/>
      <c r="E119" s="110"/>
      <c r="F119" s="112"/>
      <c r="G119" s="171">
        <f>SUM(G120,G125,G128,G130)</f>
        <v>253780000</v>
      </c>
      <c r="H119" s="205" t="s">
        <v>21</v>
      </c>
      <c r="I119" s="111" t="s">
        <v>128</v>
      </c>
      <c r="J119" s="110"/>
      <c r="K119" s="110"/>
      <c r="L119" s="112"/>
      <c r="M119" s="112">
        <f ca="1">SUM(M120,M125,M128,M130)</f>
        <v>251780000</v>
      </c>
      <c r="N119" s="112">
        <f ca="1">SUM(N120,N125,N128,N130)</f>
        <v>2000000</v>
      </c>
      <c r="O119" s="171"/>
      <c r="P119" s="249" t="s">
        <v>507</v>
      </c>
      <c r="Q119" s="249" t="s">
        <v>508</v>
      </c>
      <c r="R119" s="110"/>
      <c r="S119" s="112"/>
      <c r="T119" s="112"/>
      <c r="U119" s="252"/>
      <c r="V119" s="249"/>
      <c r="W119" s="249"/>
      <c r="X119" s="252"/>
      <c r="Y119" s="249"/>
    </row>
    <row r="120" spans="1:25" ht="13.2" hidden="1" x14ac:dyDescent="0.25">
      <c r="A120" s="1" t="s">
        <v>615</v>
      </c>
      <c r="B120" s="113" t="s">
        <v>523</v>
      </c>
      <c r="C120" s="114" t="s">
        <v>24</v>
      </c>
      <c r="D120" s="113"/>
      <c r="E120" s="113"/>
      <c r="F120" s="115"/>
      <c r="G120" s="172">
        <f>SUM(G121:G124)</f>
        <v>39000000</v>
      </c>
      <c r="H120" s="206" t="s">
        <v>523</v>
      </c>
      <c r="I120" s="114" t="s">
        <v>24</v>
      </c>
      <c r="J120" s="113"/>
      <c r="K120" s="113"/>
      <c r="L120" s="115"/>
      <c r="M120" s="115">
        <f ca="1">SUM(M121:M124)</f>
        <v>39000000</v>
      </c>
      <c r="N120" s="115">
        <f ca="1">SUM(N121:N124)</f>
        <v>0</v>
      </c>
      <c r="O120" s="172"/>
      <c r="P120" s="249"/>
      <c r="Q120" s="249"/>
      <c r="R120" s="113"/>
      <c r="S120" s="115"/>
      <c r="T120" s="115"/>
      <c r="U120" s="252"/>
      <c r="V120" s="249"/>
      <c r="W120" s="249"/>
      <c r="X120" s="252"/>
      <c r="Y120" s="249"/>
    </row>
    <row r="121" spans="1:25" ht="13.2" hidden="1" x14ac:dyDescent="0.25">
      <c r="A121" s="1" t="s">
        <v>616</v>
      </c>
      <c r="B121" s="68"/>
      <c r="C121" s="69" t="s">
        <v>555</v>
      </c>
      <c r="D121" s="68">
        <v>200</v>
      </c>
      <c r="E121" s="68" t="s">
        <v>26</v>
      </c>
      <c r="F121" s="70">
        <v>75000</v>
      </c>
      <c r="G121" s="157">
        <f t="shared" ref="G121:G124" si="63">ROUNDDOWN(D121*F121,-3)</f>
        <v>15000000</v>
      </c>
      <c r="H121" s="191"/>
      <c r="I121" s="69" t="s">
        <v>555</v>
      </c>
      <c r="J121" s="68" cm="1">
        <f t="array" aca="1" ref="J121" ca="1">INDIRECT($J$5&amp;ROW())</f>
        <v>200</v>
      </c>
      <c r="K121" s="68" t="s">
        <v>26</v>
      </c>
      <c r="L121" s="70" cm="1">
        <f t="array" aca="1" ref="L121" ca="1">INDIRECT($L$5&amp;ROW())</f>
        <v>75000</v>
      </c>
      <c r="M121" s="70">
        <f t="shared" ref="M121:M124" ca="1" si="64">ROUNDDOWN(J121*L121,-3)</f>
        <v>15000000</v>
      </c>
      <c r="N121" s="70">
        <f t="shared" ref="N121:N124" ca="1" si="65">G121-M121</f>
        <v>0</v>
      </c>
      <c r="O121" s="245" t="str">
        <f t="shared" ref="O121:O124" ca="1" si="66">IF(AND(ISBLANK(H121),N121&lt;&gt;0),"Rev","")</f>
        <v/>
      </c>
      <c r="P121" s="249"/>
      <c r="Q121" s="249"/>
      <c r="R121" s="68">
        <v>200</v>
      </c>
      <c r="S121" s="70">
        <v>75000</v>
      </c>
      <c r="T121" s="70">
        <f t="shared" ref="T121:T124" si="67">ROUNDDOWN(R121*S121,-3)</f>
        <v>15000000</v>
      </c>
      <c r="U121" s="252">
        <v>200</v>
      </c>
      <c r="V121" s="252">
        <v>75000</v>
      </c>
      <c r="W121" s="70">
        <f t="shared" ref="W121:W124" si="68">ROUNDDOWN(U121*V121,-3)</f>
        <v>15000000</v>
      </c>
      <c r="X121" s="252"/>
      <c r="Y121" s="249"/>
    </row>
    <row r="122" spans="1:25" ht="13.2" hidden="1" x14ac:dyDescent="0.25">
      <c r="A122" s="1" t="s">
        <v>617</v>
      </c>
      <c r="B122" s="68"/>
      <c r="C122" s="69" t="s">
        <v>556</v>
      </c>
      <c r="D122" s="68">
        <v>6</v>
      </c>
      <c r="E122" s="68" t="s">
        <v>120</v>
      </c>
      <c r="F122" s="70">
        <v>1500000</v>
      </c>
      <c r="G122" s="157">
        <f t="shared" si="63"/>
        <v>9000000</v>
      </c>
      <c r="H122" s="191"/>
      <c r="I122" s="69" t="s">
        <v>556</v>
      </c>
      <c r="J122" s="68" cm="1">
        <f t="array" aca="1" ref="J122" ca="1">INDIRECT($J$5&amp;ROW())</f>
        <v>6</v>
      </c>
      <c r="K122" s="68" t="s">
        <v>120</v>
      </c>
      <c r="L122" s="70" cm="1">
        <f t="array" aca="1" ref="L122" ca="1">INDIRECT($L$5&amp;ROW())</f>
        <v>1500000</v>
      </c>
      <c r="M122" s="70">
        <f t="shared" ca="1" si="64"/>
        <v>9000000</v>
      </c>
      <c r="N122" s="70">
        <f t="shared" ca="1" si="65"/>
        <v>0</v>
      </c>
      <c r="O122" s="245" t="str">
        <f t="shared" ca="1" si="66"/>
        <v/>
      </c>
      <c r="P122" s="249"/>
      <c r="Q122" s="249"/>
      <c r="R122" s="68">
        <v>6</v>
      </c>
      <c r="S122" s="70">
        <v>1500000</v>
      </c>
      <c r="T122" s="70">
        <f t="shared" si="67"/>
        <v>9000000</v>
      </c>
      <c r="U122" s="252">
        <v>6</v>
      </c>
      <c r="V122" s="252">
        <v>1500000</v>
      </c>
      <c r="W122" s="70">
        <f t="shared" si="68"/>
        <v>9000000</v>
      </c>
      <c r="X122" s="252"/>
      <c r="Y122" s="249"/>
    </row>
    <row r="123" spans="1:25" ht="13.2" hidden="1" x14ac:dyDescent="0.25">
      <c r="A123" s="1" t="s">
        <v>618</v>
      </c>
      <c r="B123" s="68"/>
      <c r="C123" s="69" t="s">
        <v>557</v>
      </c>
      <c r="D123" s="68">
        <v>6</v>
      </c>
      <c r="E123" s="68" t="s">
        <v>120</v>
      </c>
      <c r="F123" s="70">
        <v>1500000</v>
      </c>
      <c r="G123" s="157">
        <f t="shared" si="63"/>
        <v>9000000</v>
      </c>
      <c r="H123" s="191"/>
      <c r="I123" s="69" t="s">
        <v>557</v>
      </c>
      <c r="J123" s="68" cm="1">
        <f t="array" aca="1" ref="J123" ca="1">INDIRECT($J$5&amp;ROW())</f>
        <v>6</v>
      </c>
      <c r="K123" s="68" t="s">
        <v>120</v>
      </c>
      <c r="L123" s="70" cm="1">
        <f t="array" aca="1" ref="L123" ca="1">INDIRECT($L$5&amp;ROW())</f>
        <v>1500000</v>
      </c>
      <c r="M123" s="70">
        <f t="shared" ca="1" si="64"/>
        <v>9000000</v>
      </c>
      <c r="N123" s="70">
        <f t="shared" ca="1" si="65"/>
        <v>0</v>
      </c>
      <c r="O123" s="245" t="str">
        <f t="shared" ca="1" si="66"/>
        <v/>
      </c>
      <c r="P123" s="249"/>
      <c r="Q123" s="249"/>
      <c r="R123" s="68">
        <v>6</v>
      </c>
      <c r="S123" s="70">
        <v>1500000</v>
      </c>
      <c r="T123" s="70">
        <f t="shared" si="67"/>
        <v>9000000</v>
      </c>
      <c r="U123" s="252">
        <v>6</v>
      </c>
      <c r="V123" s="252">
        <v>1500000</v>
      </c>
      <c r="W123" s="70">
        <f t="shared" si="68"/>
        <v>9000000</v>
      </c>
      <c r="X123" s="252"/>
      <c r="Y123" s="249"/>
    </row>
    <row r="124" spans="1:25" ht="13.2" hidden="1" x14ac:dyDescent="0.25">
      <c r="A124" s="1" t="s">
        <v>619</v>
      </c>
      <c r="B124" s="68"/>
      <c r="C124" s="69" t="s">
        <v>558</v>
      </c>
      <c r="D124" s="68">
        <v>6</v>
      </c>
      <c r="E124" s="68" t="s">
        <v>120</v>
      </c>
      <c r="F124" s="70">
        <v>1000000</v>
      </c>
      <c r="G124" s="157">
        <f t="shared" si="63"/>
        <v>6000000</v>
      </c>
      <c r="H124" s="191"/>
      <c r="I124" s="69" t="s">
        <v>558</v>
      </c>
      <c r="J124" s="68" cm="1">
        <f t="array" aca="1" ref="J124" ca="1">INDIRECT($J$5&amp;ROW())</f>
        <v>6</v>
      </c>
      <c r="K124" s="68" t="s">
        <v>120</v>
      </c>
      <c r="L124" s="70" cm="1">
        <f t="array" aca="1" ref="L124" ca="1">INDIRECT($L$5&amp;ROW())</f>
        <v>1000000</v>
      </c>
      <c r="M124" s="70">
        <f t="shared" ca="1" si="64"/>
        <v>6000000</v>
      </c>
      <c r="N124" s="70">
        <f t="shared" ca="1" si="65"/>
        <v>0</v>
      </c>
      <c r="O124" s="245" t="str">
        <f t="shared" ca="1" si="66"/>
        <v/>
      </c>
      <c r="P124" s="249"/>
      <c r="Q124" s="249"/>
      <c r="R124" s="68">
        <v>6</v>
      </c>
      <c r="S124" s="70">
        <v>1000000</v>
      </c>
      <c r="T124" s="70">
        <f t="shared" si="67"/>
        <v>6000000</v>
      </c>
      <c r="U124" s="252">
        <v>6</v>
      </c>
      <c r="V124" s="252">
        <v>1000000</v>
      </c>
      <c r="W124" s="70">
        <f t="shared" si="68"/>
        <v>6000000</v>
      </c>
      <c r="X124" s="252"/>
      <c r="Y124" s="249"/>
    </row>
    <row r="125" spans="1:25" ht="13.2" hidden="1" x14ac:dyDescent="0.25">
      <c r="A125" s="1" t="s">
        <v>620</v>
      </c>
      <c r="B125" s="65" t="s">
        <v>524</v>
      </c>
      <c r="C125" s="66" t="s">
        <v>73</v>
      </c>
      <c r="D125" s="65"/>
      <c r="E125" s="65"/>
      <c r="F125" s="67"/>
      <c r="G125" s="156">
        <f>SUM(G126:G127)</f>
        <v>9000000</v>
      </c>
      <c r="H125" s="190" t="s">
        <v>524</v>
      </c>
      <c r="I125" s="66" t="s">
        <v>73</v>
      </c>
      <c r="J125" s="65"/>
      <c r="K125" s="65"/>
      <c r="L125" s="67"/>
      <c r="M125" s="67">
        <f ca="1">SUM(M126:M127)</f>
        <v>9000000</v>
      </c>
      <c r="N125" s="67">
        <f ca="1">SUM(N126:N127)</f>
        <v>0</v>
      </c>
      <c r="O125" s="156"/>
      <c r="P125" s="249"/>
      <c r="Q125" s="249"/>
      <c r="R125" s="65"/>
      <c r="S125" s="67"/>
      <c r="T125" s="67"/>
      <c r="U125" s="252"/>
      <c r="V125" s="249"/>
      <c r="W125" s="249"/>
      <c r="X125" s="252"/>
      <c r="Y125" s="249"/>
    </row>
    <row r="126" spans="1:25" ht="13.2" hidden="1" x14ac:dyDescent="0.25">
      <c r="A126" s="1" t="s">
        <v>621</v>
      </c>
      <c r="B126" s="68"/>
      <c r="C126" s="69" t="s">
        <v>622</v>
      </c>
      <c r="D126" s="68">
        <v>4</v>
      </c>
      <c r="E126" s="68" t="s">
        <v>120</v>
      </c>
      <c r="F126" s="70">
        <v>250000</v>
      </c>
      <c r="G126" s="157">
        <f t="shared" ref="G126:G127" si="69">ROUNDDOWN(D126*F126,-3)</f>
        <v>1000000</v>
      </c>
      <c r="H126" s="191"/>
      <c r="I126" s="69" t="s">
        <v>622</v>
      </c>
      <c r="J126" s="68" cm="1">
        <f t="array" aca="1" ref="J126" ca="1">INDIRECT($J$5&amp;ROW())</f>
        <v>4</v>
      </c>
      <c r="K126" s="68" t="s">
        <v>120</v>
      </c>
      <c r="L126" s="70" cm="1">
        <f t="array" aca="1" ref="L126" ca="1">INDIRECT($L$5&amp;ROW())</f>
        <v>250000</v>
      </c>
      <c r="M126" s="70">
        <f t="shared" ref="M126:M127" ca="1" si="70">ROUNDDOWN(J126*L126,-3)</f>
        <v>1000000</v>
      </c>
      <c r="N126" s="70">
        <f t="shared" ref="N126:N127" ca="1" si="71">G126-M126</f>
        <v>0</v>
      </c>
      <c r="O126" s="245" t="str">
        <f t="shared" ref="O126:O127" ca="1" si="72">IF(AND(ISBLANK(H126),N126&lt;&gt;0),"Rev","")</f>
        <v/>
      </c>
      <c r="P126" s="249"/>
      <c r="Q126" s="249"/>
      <c r="R126" s="68">
        <v>4</v>
      </c>
      <c r="S126" s="70">
        <v>250000</v>
      </c>
      <c r="T126" s="70">
        <f t="shared" ref="T126:T127" si="73">ROUNDDOWN(R126*S126,-3)</f>
        <v>1000000</v>
      </c>
      <c r="U126" s="252">
        <v>4</v>
      </c>
      <c r="V126" s="252">
        <v>250000</v>
      </c>
      <c r="W126" s="70">
        <f t="shared" ref="W126:W127" si="74">ROUNDDOWN(U126*V126,-3)</f>
        <v>1000000</v>
      </c>
      <c r="X126" s="252"/>
      <c r="Y126" s="249"/>
    </row>
    <row r="127" spans="1:25" ht="13.2" hidden="1" x14ac:dyDescent="0.25">
      <c r="A127" s="26" t="s">
        <v>623</v>
      </c>
      <c r="B127" s="68"/>
      <c r="C127" s="69" t="s">
        <v>624</v>
      </c>
      <c r="D127" s="68">
        <v>1</v>
      </c>
      <c r="E127" s="68" t="s">
        <v>120</v>
      </c>
      <c r="F127" s="70">
        <v>8000000</v>
      </c>
      <c r="G127" s="157">
        <f t="shared" si="69"/>
        <v>8000000</v>
      </c>
      <c r="H127" s="191"/>
      <c r="I127" s="69" t="s">
        <v>624</v>
      </c>
      <c r="J127" s="68" cm="1">
        <f t="array" aca="1" ref="J127" ca="1">INDIRECT($J$5&amp;ROW())</f>
        <v>1</v>
      </c>
      <c r="K127" s="68" t="s">
        <v>120</v>
      </c>
      <c r="L127" s="70" cm="1">
        <f t="array" aca="1" ref="L127" ca="1">INDIRECT($L$5&amp;ROW())</f>
        <v>8000000</v>
      </c>
      <c r="M127" s="70">
        <f t="shared" ca="1" si="70"/>
        <v>8000000</v>
      </c>
      <c r="N127" s="70">
        <f t="shared" ca="1" si="71"/>
        <v>0</v>
      </c>
      <c r="O127" s="245" t="str">
        <f t="shared" ca="1" si="72"/>
        <v/>
      </c>
      <c r="P127" s="249"/>
      <c r="Q127" s="249"/>
      <c r="R127" s="68">
        <v>1</v>
      </c>
      <c r="S127" s="70">
        <v>8000000</v>
      </c>
      <c r="T127" s="70">
        <f t="shared" si="73"/>
        <v>8000000</v>
      </c>
      <c r="U127" s="252">
        <v>1</v>
      </c>
      <c r="V127" s="252">
        <v>8000000</v>
      </c>
      <c r="W127" s="70">
        <f t="shared" si="74"/>
        <v>8000000</v>
      </c>
      <c r="X127" s="252"/>
      <c r="Y127" s="249"/>
    </row>
    <row r="128" spans="1:25" ht="13.2" hidden="1" x14ac:dyDescent="0.25">
      <c r="A128" s="1" t="s">
        <v>625</v>
      </c>
      <c r="B128" s="116" t="s">
        <v>528</v>
      </c>
      <c r="C128" s="117" t="s">
        <v>31</v>
      </c>
      <c r="D128" s="116"/>
      <c r="E128" s="116"/>
      <c r="F128" s="118"/>
      <c r="G128" s="173">
        <f>G129</f>
        <v>8000000</v>
      </c>
      <c r="H128" s="207" t="s">
        <v>528</v>
      </c>
      <c r="I128" s="117" t="s">
        <v>31</v>
      </c>
      <c r="J128" s="116"/>
      <c r="K128" s="116"/>
      <c r="L128" s="118"/>
      <c r="M128" s="118">
        <f ca="1">M129</f>
        <v>6000000</v>
      </c>
      <c r="N128" s="118">
        <f ca="1">N129</f>
        <v>2000000</v>
      </c>
      <c r="O128" s="173"/>
      <c r="P128" s="249"/>
      <c r="Q128" s="249"/>
      <c r="R128" s="116"/>
      <c r="S128" s="118"/>
      <c r="T128" s="118"/>
      <c r="U128" s="252"/>
      <c r="V128" s="249"/>
      <c r="W128" s="249"/>
      <c r="X128" s="252"/>
      <c r="Y128" s="249"/>
    </row>
    <row r="129" spans="1:25" ht="13.2" x14ac:dyDescent="0.25">
      <c r="A129" s="1" t="s">
        <v>626</v>
      </c>
      <c r="B129" s="68"/>
      <c r="C129" s="69" t="s">
        <v>559</v>
      </c>
      <c r="D129" s="68">
        <v>8</v>
      </c>
      <c r="E129" s="68" t="s">
        <v>33</v>
      </c>
      <c r="F129" s="70">
        <v>1000000</v>
      </c>
      <c r="G129" s="157">
        <f>ROUNDDOWN(D129*F129,-3)</f>
        <v>8000000</v>
      </c>
      <c r="H129" s="191"/>
      <c r="I129" s="69" t="s">
        <v>559</v>
      </c>
      <c r="J129" s="259" cm="1">
        <f t="array" aca="1" ref="J129" ca="1">INDIRECT($J$5&amp;ROW())</f>
        <v>6</v>
      </c>
      <c r="K129" s="68" t="s">
        <v>33</v>
      </c>
      <c r="L129" s="70" cm="1">
        <f t="array" aca="1" ref="L129" ca="1">INDIRECT($L$5&amp;ROW())</f>
        <v>1000000</v>
      </c>
      <c r="M129" s="70">
        <f ca="1">ROUNDDOWN(J129*L129,-3)</f>
        <v>6000000</v>
      </c>
      <c r="N129" s="70">
        <f ca="1">G129-M129</f>
        <v>2000000</v>
      </c>
      <c r="O129" s="245" t="str">
        <f ca="1">IF(AND(ISBLANK(H129),N129&lt;&gt;0),"Rev","")</f>
        <v>Rev</v>
      </c>
      <c r="P129" s="249"/>
      <c r="Q129" s="249"/>
      <c r="R129" s="68">
        <v>8</v>
      </c>
      <c r="S129" s="70">
        <v>1000000</v>
      </c>
      <c r="T129" s="70">
        <f>ROUNDDOWN(R129*S129,-3)</f>
        <v>8000000</v>
      </c>
      <c r="U129" s="252">
        <v>6</v>
      </c>
      <c r="V129" s="252">
        <v>1000000</v>
      </c>
      <c r="W129" s="70">
        <f>ROUNDDOWN(U129*V129,-3)</f>
        <v>6000000</v>
      </c>
      <c r="X129" s="252"/>
      <c r="Y129" s="249"/>
    </row>
    <row r="130" spans="1:25" ht="13.2" hidden="1" x14ac:dyDescent="0.25">
      <c r="A130" s="1" t="s">
        <v>627</v>
      </c>
      <c r="B130" s="77" t="s">
        <v>525</v>
      </c>
      <c r="C130" s="78" t="s">
        <v>35</v>
      </c>
      <c r="D130" s="77"/>
      <c r="E130" s="77"/>
      <c r="F130" s="79"/>
      <c r="G130" s="160">
        <f>G131</f>
        <v>197780000</v>
      </c>
      <c r="H130" s="194" t="s">
        <v>525</v>
      </c>
      <c r="I130" s="78" t="s">
        <v>35</v>
      </c>
      <c r="J130" s="77"/>
      <c r="K130" s="77"/>
      <c r="L130" s="79"/>
      <c r="M130" s="79">
        <f ca="1">M131</f>
        <v>197780000</v>
      </c>
      <c r="N130" s="79">
        <f ca="1">N131</f>
        <v>0</v>
      </c>
      <c r="O130" s="160"/>
      <c r="P130" s="249"/>
      <c r="Q130" s="249"/>
      <c r="R130" s="77"/>
      <c r="S130" s="79"/>
      <c r="T130" s="79"/>
      <c r="U130" s="252"/>
      <c r="V130" s="249"/>
      <c r="W130" s="249"/>
      <c r="X130" s="252"/>
      <c r="Y130" s="249"/>
    </row>
    <row r="131" spans="1:25" ht="13.2" hidden="1" x14ac:dyDescent="0.25">
      <c r="A131" s="1" t="s">
        <v>628</v>
      </c>
      <c r="B131" s="68"/>
      <c r="C131" s="69" t="s">
        <v>629</v>
      </c>
      <c r="D131" s="68">
        <v>30</v>
      </c>
      <c r="E131" s="68" t="s">
        <v>26</v>
      </c>
      <c r="F131" s="70">
        <v>6592667</v>
      </c>
      <c r="G131" s="157">
        <f>ROUNDDOWN(D131*F131,-3)</f>
        <v>197780000</v>
      </c>
      <c r="H131" s="191"/>
      <c r="I131" s="69" t="s">
        <v>629</v>
      </c>
      <c r="J131" s="68" cm="1">
        <f t="array" aca="1" ref="J131" ca="1">INDIRECT($J$5&amp;ROW())</f>
        <v>30</v>
      </c>
      <c r="K131" s="68" t="s">
        <v>26</v>
      </c>
      <c r="L131" s="70" cm="1">
        <f t="array" aca="1" ref="L131" ca="1">INDIRECT($L$5&amp;ROW())</f>
        <v>6592667</v>
      </c>
      <c r="M131" s="70">
        <f ca="1">ROUNDDOWN(J131*L131,-3)</f>
        <v>197780000</v>
      </c>
      <c r="N131" s="70">
        <f ca="1">G131-M131</f>
        <v>0</v>
      </c>
      <c r="O131" s="245" t="str">
        <f ca="1">IF(AND(ISBLANK(H131),N131&lt;&gt;0),"Rev","")</f>
        <v/>
      </c>
      <c r="P131" s="249"/>
      <c r="Q131" s="249"/>
      <c r="R131" s="68">
        <v>30</v>
      </c>
      <c r="S131" s="70">
        <v>6592667</v>
      </c>
      <c r="T131" s="70">
        <f>ROUNDDOWN(R131*S131,-3)</f>
        <v>197780000</v>
      </c>
      <c r="U131" s="252">
        <v>30</v>
      </c>
      <c r="V131" s="252">
        <v>6592667</v>
      </c>
      <c r="W131" s="70">
        <f>ROUNDDOWN(U131*V131,-3)</f>
        <v>197780000</v>
      </c>
      <c r="X131" s="252"/>
      <c r="Y131" s="249"/>
    </row>
    <row r="132" spans="1:25" ht="13.2" hidden="1" x14ac:dyDescent="0.25">
      <c r="A132" s="1" t="s">
        <v>129</v>
      </c>
      <c r="B132" s="104" t="s">
        <v>130</v>
      </c>
      <c r="C132" s="105" t="s">
        <v>131</v>
      </c>
      <c r="D132" s="104">
        <v>1</v>
      </c>
      <c r="E132" s="104" t="s">
        <v>123</v>
      </c>
      <c r="F132" s="106"/>
      <c r="G132" s="169">
        <f>G133</f>
        <v>1209115000</v>
      </c>
      <c r="H132" s="203" t="s">
        <v>130</v>
      </c>
      <c r="I132" s="105" t="s">
        <v>131</v>
      </c>
      <c r="J132" s="104">
        <v>1</v>
      </c>
      <c r="K132" s="104" t="s">
        <v>123</v>
      </c>
      <c r="L132" s="106"/>
      <c r="M132" s="106">
        <f ca="1">M133</f>
        <v>1652901000</v>
      </c>
      <c r="N132" s="106">
        <f ca="1">N133</f>
        <v>-344986000</v>
      </c>
      <c r="O132" s="169"/>
      <c r="P132" s="249"/>
      <c r="Q132" s="249"/>
      <c r="R132" s="104">
        <v>1</v>
      </c>
      <c r="S132" s="106"/>
      <c r="T132" s="106"/>
      <c r="U132" s="252"/>
      <c r="V132" s="249"/>
      <c r="W132" s="249"/>
      <c r="X132" s="252"/>
      <c r="Y132" s="249"/>
    </row>
    <row r="133" spans="1:25" ht="26.4" hidden="1" x14ac:dyDescent="0.25">
      <c r="A133" s="1" t="s">
        <v>132</v>
      </c>
      <c r="B133" s="80" t="s">
        <v>606</v>
      </c>
      <c r="C133" s="81" t="s">
        <v>133</v>
      </c>
      <c r="D133" s="80"/>
      <c r="E133" s="80" t="s">
        <v>554</v>
      </c>
      <c r="F133" s="82"/>
      <c r="G133" s="161">
        <f>SUM(G134,G144,G153,G165,G175,G188,G200,G210,G218)</f>
        <v>1209115000</v>
      </c>
      <c r="H133" s="195" t="s">
        <v>606</v>
      </c>
      <c r="I133" s="81" t="s">
        <v>133</v>
      </c>
      <c r="J133" s="80"/>
      <c r="K133" s="80" t="s">
        <v>554</v>
      </c>
      <c r="L133" s="82"/>
      <c r="M133" s="82">
        <f ca="1">SUM(M134,M144,M153,M165,M175,M188,M200,M210,M218,M226,M240)</f>
        <v>1652901000</v>
      </c>
      <c r="N133" s="82">
        <f ca="1">SUM(N134,N144,N153,N165,N175,N188,N200,N210,N218,N226,N240)</f>
        <v>-344986000</v>
      </c>
      <c r="O133" s="161"/>
      <c r="P133" s="249"/>
      <c r="Q133" s="249"/>
      <c r="R133" s="80"/>
      <c r="S133" s="82"/>
      <c r="T133" s="82"/>
      <c r="U133" s="252"/>
      <c r="V133" s="249"/>
      <c r="W133" s="249"/>
      <c r="X133" s="252"/>
      <c r="Y133" s="249"/>
    </row>
    <row r="134" spans="1:25" ht="13.2" hidden="1" x14ac:dyDescent="0.25">
      <c r="A134" s="1" t="s">
        <v>134</v>
      </c>
      <c r="B134" s="83" t="s">
        <v>21</v>
      </c>
      <c r="C134" s="84" t="s">
        <v>630</v>
      </c>
      <c r="D134" s="83"/>
      <c r="E134" s="83"/>
      <c r="F134" s="85"/>
      <c r="G134" s="162">
        <f>SUM(G135,G140,G142)</f>
        <v>72100000</v>
      </c>
      <c r="H134" s="196" t="s">
        <v>21</v>
      </c>
      <c r="I134" s="84" t="s">
        <v>630</v>
      </c>
      <c r="J134" s="83"/>
      <c r="K134" s="83"/>
      <c r="L134" s="85"/>
      <c r="M134" s="85">
        <f ca="1">SUM(M135,M140,M142)</f>
        <v>60100000</v>
      </c>
      <c r="N134" s="85">
        <f ca="1">SUM(N135,N140,N142)</f>
        <v>12000000</v>
      </c>
      <c r="O134" s="162"/>
      <c r="P134" s="249" t="s">
        <v>505</v>
      </c>
      <c r="Q134" s="249" t="s">
        <v>506</v>
      </c>
      <c r="R134" s="83"/>
      <c r="S134" s="85"/>
      <c r="T134" s="85"/>
      <c r="U134" s="252"/>
      <c r="V134" s="249"/>
      <c r="W134" s="249"/>
      <c r="X134" s="252"/>
      <c r="Y134" s="249"/>
    </row>
    <row r="135" spans="1:25" ht="13.2" hidden="1" x14ac:dyDescent="0.25">
      <c r="A135" s="1" t="s">
        <v>135</v>
      </c>
      <c r="B135" s="65" t="s">
        <v>523</v>
      </c>
      <c r="C135" s="66" t="s">
        <v>24</v>
      </c>
      <c r="D135" s="65"/>
      <c r="E135" s="65"/>
      <c r="F135" s="67"/>
      <c r="G135" s="156">
        <f>SUM(G136:G139)</f>
        <v>22000000</v>
      </c>
      <c r="H135" s="190" t="s">
        <v>523</v>
      </c>
      <c r="I135" s="66" t="s">
        <v>24</v>
      </c>
      <c r="J135" s="65"/>
      <c r="K135" s="65"/>
      <c r="L135" s="67"/>
      <c r="M135" s="67">
        <f ca="1">SUM(M136:M139)</f>
        <v>18000000</v>
      </c>
      <c r="N135" s="67">
        <f ca="1">SUM(N136:N139)</f>
        <v>4000000</v>
      </c>
      <c r="O135" s="156"/>
      <c r="P135" s="249"/>
      <c r="Q135" s="249"/>
      <c r="R135" s="65"/>
      <c r="S135" s="67"/>
      <c r="T135" s="67"/>
      <c r="U135" s="252"/>
      <c r="V135" s="249"/>
      <c r="W135" s="249"/>
      <c r="X135" s="252"/>
      <c r="Y135" s="249"/>
    </row>
    <row r="136" spans="1:25" ht="13.2" hidden="1" x14ac:dyDescent="0.25">
      <c r="A136" s="1" t="s">
        <v>136</v>
      </c>
      <c r="B136" s="68"/>
      <c r="C136" s="69" t="s">
        <v>631</v>
      </c>
      <c r="D136" s="68">
        <v>4</v>
      </c>
      <c r="E136" s="68" t="s">
        <v>120</v>
      </c>
      <c r="F136" s="70">
        <v>1500000</v>
      </c>
      <c r="G136" s="157">
        <f t="shared" ref="G136:G139" si="75">ROUNDDOWN(D136*F136,-3)</f>
        <v>6000000</v>
      </c>
      <c r="H136" s="191"/>
      <c r="I136" s="69" t="s">
        <v>631</v>
      </c>
      <c r="J136" s="68" cm="1">
        <f t="array" aca="1" ref="J136" ca="1">INDIRECT($J$5&amp;ROW())</f>
        <v>4</v>
      </c>
      <c r="K136" s="68" t="s">
        <v>120</v>
      </c>
      <c r="L136" s="70" cm="1">
        <f t="array" aca="1" ref="L136" ca="1">INDIRECT($L$5&amp;ROW())</f>
        <v>1500000</v>
      </c>
      <c r="M136" s="70">
        <f t="shared" ref="M136:M139" ca="1" si="76">ROUNDDOWN(J136*L136,-3)</f>
        <v>6000000</v>
      </c>
      <c r="N136" s="70">
        <f t="shared" ref="N136:N139" ca="1" si="77">G136-M136</f>
        <v>0</v>
      </c>
      <c r="O136" s="245" t="str">
        <f t="shared" ref="O136:O139" ca="1" si="78">IF(AND(ISBLANK(H136),N136&lt;&gt;0),"Rev","")</f>
        <v/>
      </c>
      <c r="P136" s="249"/>
      <c r="Q136" s="249"/>
      <c r="R136" s="68">
        <v>4</v>
      </c>
      <c r="S136" s="70">
        <v>1500000</v>
      </c>
      <c r="T136" s="70">
        <f t="shared" ref="T136:T139" si="79">ROUNDDOWN(R136*S136,-3)</f>
        <v>6000000</v>
      </c>
      <c r="U136" s="252">
        <v>4</v>
      </c>
      <c r="V136" s="252">
        <v>1500000</v>
      </c>
      <c r="W136" s="70">
        <f t="shared" ref="W136:W139" si="80">ROUNDDOWN(U136*V136,-3)</f>
        <v>6000000</v>
      </c>
      <c r="X136" s="252"/>
      <c r="Y136" s="249"/>
    </row>
    <row r="137" spans="1:25" ht="13.2" hidden="1" x14ac:dyDescent="0.25">
      <c r="A137" s="1" t="s">
        <v>137</v>
      </c>
      <c r="B137" s="68"/>
      <c r="C137" s="69" t="s">
        <v>563</v>
      </c>
      <c r="D137" s="68">
        <v>4</v>
      </c>
      <c r="E137" s="68" t="s">
        <v>120</v>
      </c>
      <c r="F137" s="70">
        <v>1500000</v>
      </c>
      <c r="G137" s="157">
        <f t="shared" si="75"/>
        <v>6000000</v>
      </c>
      <c r="H137" s="191"/>
      <c r="I137" s="69" t="s">
        <v>563</v>
      </c>
      <c r="J137" s="68" cm="1">
        <f t="array" aca="1" ref="J137" ca="1">INDIRECT($J$5&amp;ROW())</f>
        <v>4</v>
      </c>
      <c r="K137" s="68" t="s">
        <v>120</v>
      </c>
      <c r="L137" s="70" cm="1">
        <f t="array" aca="1" ref="L137" ca="1">INDIRECT($L$5&amp;ROW())</f>
        <v>1500000</v>
      </c>
      <c r="M137" s="70">
        <f t="shared" ca="1" si="76"/>
        <v>6000000</v>
      </c>
      <c r="N137" s="70">
        <f t="shared" ca="1" si="77"/>
        <v>0</v>
      </c>
      <c r="O137" s="245" t="str">
        <f t="shared" ca="1" si="78"/>
        <v/>
      </c>
      <c r="P137" s="249"/>
      <c r="Q137" s="249"/>
      <c r="R137" s="68">
        <v>4</v>
      </c>
      <c r="S137" s="70">
        <v>1500000</v>
      </c>
      <c r="T137" s="70">
        <f t="shared" si="79"/>
        <v>6000000</v>
      </c>
      <c r="U137" s="252">
        <v>4</v>
      </c>
      <c r="V137" s="252">
        <v>1500000</v>
      </c>
      <c r="W137" s="70">
        <f t="shared" si="80"/>
        <v>6000000</v>
      </c>
      <c r="X137" s="252"/>
      <c r="Y137" s="249"/>
    </row>
    <row r="138" spans="1:25" ht="13.2" hidden="1" x14ac:dyDescent="0.25">
      <c r="A138" s="1" t="s">
        <v>138</v>
      </c>
      <c r="B138" s="68"/>
      <c r="C138" s="69" t="s">
        <v>564</v>
      </c>
      <c r="D138" s="68">
        <v>4</v>
      </c>
      <c r="E138" s="68" t="s">
        <v>120</v>
      </c>
      <c r="F138" s="70">
        <v>1000000</v>
      </c>
      <c r="G138" s="157">
        <f t="shared" si="75"/>
        <v>4000000</v>
      </c>
      <c r="H138" s="191"/>
      <c r="I138" s="69" t="s">
        <v>564</v>
      </c>
      <c r="J138" s="68" cm="1">
        <f t="array" aca="1" ref="J138" ca="1">INDIRECT($J$5&amp;ROW())</f>
        <v>4</v>
      </c>
      <c r="K138" s="68" t="s">
        <v>120</v>
      </c>
      <c r="L138" s="70" cm="1">
        <f t="array" aca="1" ref="L138" ca="1">INDIRECT($L$5&amp;ROW())</f>
        <v>1000000</v>
      </c>
      <c r="M138" s="70">
        <f t="shared" ca="1" si="76"/>
        <v>4000000</v>
      </c>
      <c r="N138" s="70">
        <f t="shared" ca="1" si="77"/>
        <v>0</v>
      </c>
      <c r="O138" s="245" t="str">
        <f t="shared" ca="1" si="78"/>
        <v/>
      </c>
      <c r="P138" s="249"/>
      <c r="Q138" s="249"/>
      <c r="R138" s="68">
        <v>4</v>
      </c>
      <c r="S138" s="70">
        <v>1000000</v>
      </c>
      <c r="T138" s="70">
        <f t="shared" si="79"/>
        <v>4000000</v>
      </c>
      <c r="U138" s="252">
        <v>4</v>
      </c>
      <c r="V138" s="252">
        <v>1000000</v>
      </c>
      <c r="W138" s="70">
        <f t="shared" si="80"/>
        <v>4000000</v>
      </c>
      <c r="X138" s="252"/>
      <c r="Y138" s="249"/>
    </row>
    <row r="139" spans="1:25" ht="13.2" x14ac:dyDescent="0.25">
      <c r="A139" s="1" t="s">
        <v>632</v>
      </c>
      <c r="B139" s="68"/>
      <c r="C139" s="69" t="s">
        <v>633</v>
      </c>
      <c r="D139" s="68">
        <v>12</v>
      </c>
      <c r="E139" s="68" t="s">
        <v>634</v>
      </c>
      <c r="F139" s="70">
        <v>500000</v>
      </c>
      <c r="G139" s="157">
        <f t="shared" si="75"/>
        <v>6000000</v>
      </c>
      <c r="H139" s="191"/>
      <c r="I139" s="69" t="s">
        <v>633</v>
      </c>
      <c r="J139" s="259" cm="1">
        <f t="array" aca="1" ref="J139" ca="1">INDIRECT($J$5&amp;ROW())</f>
        <v>4</v>
      </c>
      <c r="K139" s="68" t="s">
        <v>634</v>
      </c>
      <c r="L139" s="70" cm="1">
        <f t="array" aca="1" ref="L139" ca="1">INDIRECT($L$5&amp;ROW())</f>
        <v>500000</v>
      </c>
      <c r="M139" s="70">
        <f t="shared" ca="1" si="76"/>
        <v>2000000</v>
      </c>
      <c r="N139" s="70">
        <f t="shared" ca="1" si="77"/>
        <v>4000000</v>
      </c>
      <c r="O139" s="245" t="str">
        <f t="shared" ca="1" si="78"/>
        <v>Rev</v>
      </c>
      <c r="P139" s="249"/>
      <c r="Q139" s="249"/>
      <c r="R139" s="68">
        <v>12</v>
      </c>
      <c r="S139" s="70">
        <v>500000</v>
      </c>
      <c r="T139" s="70">
        <f t="shared" si="79"/>
        <v>6000000</v>
      </c>
      <c r="U139" s="252">
        <v>4</v>
      </c>
      <c r="V139" s="252">
        <v>500000</v>
      </c>
      <c r="W139" s="70">
        <f t="shared" si="80"/>
        <v>2000000</v>
      </c>
      <c r="X139" s="252"/>
      <c r="Y139" s="249"/>
    </row>
    <row r="140" spans="1:25" ht="13.2" hidden="1" x14ac:dyDescent="0.25">
      <c r="A140" s="1" t="s">
        <v>139</v>
      </c>
      <c r="B140" s="77" t="s">
        <v>525</v>
      </c>
      <c r="C140" s="78" t="s">
        <v>35</v>
      </c>
      <c r="D140" s="77"/>
      <c r="E140" s="77"/>
      <c r="F140" s="79"/>
      <c r="G140" s="160">
        <f>G141</f>
        <v>48000000</v>
      </c>
      <c r="H140" s="194" t="s">
        <v>525</v>
      </c>
      <c r="I140" s="78" t="s">
        <v>35</v>
      </c>
      <c r="J140" s="77"/>
      <c r="K140" s="77"/>
      <c r="L140" s="79"/>
      <c r="M140" s="79">
        <f ca="1">M141</f>
        <v>40000000</v>
      </c>
      <c r="N140" s="79">
        <f ca="1">N141</f>
        <v>8000000</v>
      </c>
      <c r="O140" s="160"/>
      <c r="P140" s="249"/>
      <c r="Q140" s="249"/>
      <c r="R140" s="77"/>
      <c r="S140" s="79"/>
      <c r="T140" s="79"/>
      <c r="U140" s="252"/>
      <c r="V140" s="249"/>
      <c r="W140" s="249"/>
      <c r="X140" s="252"/>
      <c r="Y140" s="249"/>
    </row>
    <row r="141" spans="1:25" ht="13.2" x14ac:dyDescent="0.25">
      <c r="A141" s="1" t="s">
        <v>140</v>
      </c>
      <c r="B141" s="68"/>
      <c r="C141" s="69" t="s">
        <v>635</v>
      </c>
      <c r="D141" s="68">
        <v>12</v>
      </c>
      <c r="E141" s="68" t="s">
        <v>26</v>
      </c>
      <c r="F141" s="70">
        <v>4000000</v>
      </c>
      <c r="G141" s="157">
        <f>ROUNDDOWN(D141*F141,-3)</f>
        <v>48000000</v>
      </c>
      <c r="H141" s="191"/>
      <c r="I141" s="69" t="s">
        <v>635</v>
      </c>
      <c r="J141" s="68" cm="1">
        <f t="array" aca="1" ref="J141" ca="1">INDIRECT($J$5&amp;ROW())</f>
        <v>10</v>
      </c>
      <c r="K141" s="68" t="s">
        <v>26</v>
      </c>
      <c r="L141" s="70" cm="1">
        <f t="array" aca="1" ref="L141" ca="1">INDIRECT($L$5&amp;ROW())</f>
        <v>4000000</v>
      </c>
      <c r="M141" s="70">
        <f ca="1">ROUNDDOWN(J141*L141,-3)</f>
        <v>40000000</v>
      </c>
      <c r="N141" s="70">
        <f ca="1">G141-M141</f>
        <v>8000000</v>
      </c>
      <c r="O141" s="258" t="str">
        <f ca="1">IF(AND(ISBLANK(H141),N141&lt;&gt;0),"Rev","")</f>
        <v>Rev</v>
      </c>
      <c r="P141" s="249"/>
      <c r="Q141" s="249"/>
      <c r="R141" s="68">
        <v>10</v>
      </c>
      <c r="S141" s="70">
        <v>4000000</v>
      </c>
      <c r="T141" s="70">
        <f>ROUNDDOWN(R141*S141,-3)</f>
        <v>40000000</v>
      </c>
      <c r="U141" s="252">
        <v>10</v>
      </c>
      <c r="V141" s="252">
        <v>4000000</v>
      </c>
      <c r="W141" s="70">
        <f>ROUNDDOWN(U141*V141,-3)</f>
        <v>40000000</v>
      </c>
      <c r="X141" s="252"/>
      <c r="Y141" s="249"/>
    </row>
    <row r="142" spans="1:25" ht="13.2" hidden="1" x14ac:dyDescent="0.25">
      <c r="A142" s="1" t="s">
        <v>141</v>
      </c>
      <c r="B142" s="71" t="s">
        <v>583</v>
      </c>
      <c r="C142" s="72" t="s">
        <v>80</v>
      </c>
      <c r="D142" s="71"/>
      <c r="E142" s="71"/>
      <c r="F142" s="73"/>
      <c r="G142" s="158">
        <f>G143</f>
        <v>2100000</v>
      </c>
      <c r="H142" s="192" t="s">
        <v>583</v>
      </c>
      <c r="I142" s="72" t="s">
        <v>80</v>
      </c>
      <c r="J142" s="71"/>
      <c r="K142" s="71"/>
      <c r="L142" s="73"/>
      <c r="M142" s="73">
        <f ca="1">M143</f>
        <v>2100000</v>
      </c>
      <c r="N142" s="73">
        <f ca="1">N143</f>
        <v>0</v>
      </c>
      <c r="O142" s="158"/>
      <c r="P142" s="249"/>
      <c r="Q142" s="249"/>
      <c r="R142" s="71"/>
      <c r="S142" s="73"/>
      <c r="T142" s="73"/>
      <c r="U142" s="252"/>
      <c r="V142" s="249"/>
      <c r="W142" s="249"/>
      <c r="X142" s="252"/>
      <c r="Y142" s="249"/>
    </row>
    <row r="143" spans="1:25" ht="13.2" hidden="1" x14ac:dyDescent="0.25">
      <c r="A143" s="1" t="s">
        <v>142</v>
      </c>
      <c r="B143" s="68"/>
      <c r="C143" s="69" t="s">
        <v>636</v>
      </c>
      <c r="D143" s="68">
        <v>14</v>
      </c>
      <c r="E143" s="68" t="s">
        <v>26</v>
      </c>
      <c r="F143" s="70">
        <v>150000</v>
      </c>
      <c r="G143" s="157">
        <f>ROUNDDOWN(D143*F143,-3)</f>
        <v>2100000</v>
      </c>
      <c r="H143" s="191"/>
      <c r="I143" s="69" t="s">
        <v>636</v>
      </c>
      <c r="J143" s="68" cm="1">
        <f t="array" aca="1" ref="J143" ca="1">INDIRECT($J$5&amp;ROW())</f>
        <v>14</v>
      </c>
      <c r="K143" s="68" t="s">
        <v>26</v>
      </c>
      <c r="L143" s="70" cm="1">
        <f t="array" aca="1" ref="L143" ca="1">INDIRECT($L$5&amp;ROW())</f>
        <v>150000</v>
      </c>
      <c r="M143" s="70">
        <f ca="1">ROUNDDOWN(J143*L143,-3)</f>
        <v>2100000</v>
      </c>
      <c r="N143" s="70">
        <f ca="1">G143-M143</f>
        <v>0</v>
      </c>
      <c r="O143" s="245" t="str">
        <f ca="1">IF(AND(ISBLANK(H143),N143&lt;&gt;0),"Rev","")</f>
        <v/>
      </c>
      <c r="P143" s="249"/>
      <c r="Q143" s="249"/>
      <c r="R143" s="68">
        <v>14</v>
      </c>
      <c r="S143" s="70">
        <v>150000</v>
      </c>
      <c r="T143" s="70">
        <f>ROUNDDOWN(R143*S143,-3)</f>
        <v>2100000</v>
      </c>
      <c r="U143" s="252">
        <v>14</v>
      </c>
      <c r="V143" s="252">
        <v>150000</v>
      </c>
      <c r="W143" s="70">
        <f>ROUNDDOWN(U143*V143,-3)</f>
        <v>2100000</v>
      </c>
      <c r="X143" s="252"/>
      <c r="Y143" s="249"/>
    </row>
    <row r="144" spans="1:25" ht="13.2" hidden="1" x14ac:dyDescent="0.25">
      <c r="A144" s="1" t="s">
        <v>143</v>
      </c>
      <c r="B144" s="119" t="s">
        <v>38</v>
      </c>
      <c r="C144" s="120" t="s">
        <v>637</v>
      </c>
      <c r="D144" s="119"/>
      <c r="E144" s="119"/>
      <c r="F144" s="121"/>
      <c r="G144" s="174">
        <f>SUM(G145,G148,G150)</f>
        <v>572300000</v>
      </c>
      <c r="H144" s="208" t="s">
        <v>38</v>
      </c>
      <c r="I144" s="120" t="s">
        <v>637</v>
      </c>
      <c r="J144" s="119"/>
      <c r="K144" s="119"/>
      <c r="L144" s="121"/>
      <c r="M144" s="121">
        <f ca="1">SUM(M145,M148,M150)</f>
        <v>562300000</v>
      </c>
      <c r="N144" s="121">
        <f ca="1">SUM(N145,N148,N150)</f>
        <v>10000000</v>
      </c>
      <c r="O144" s="174"/>
      <c r="P144" s="249" t="s">
        <v>505</v>
      </c>
      <c r="Q144" s="249" t="s">
        <v>506</v>
      </c>
      <c r="R144" s="119"/>
      <c r="S144" s="121"/>
      <c r="T144" s="121"/>
      <c r="U144" s="252"/>
      <c r="V144" s="249"/>
      <c r="W144" s="249"/>
      <c r="X144" s="252"/>
      <c r="Y144" s="249"/>
    </row>
    <row r="145" spans="1:25" ht="13.2" hidden="1" x14ac:dyDescent="0.25">
      <c r="A145" s="1" t="s">
        <v>144</v>
      </c>
      <c r="B145" s="77" t="s">
        <v>523</v>
      </c>
      <c r="C145" s="78" t="s">
        <v>24</v>
      </c>
      <c r="D145" s="77"/>
      <c r="E145" s="77"/>
      <c r="F145" s="79"/>
      <c r="G145" s="160">
        <f>SUM(G146:G147)</f>
        <v>10000000</v>
      </c>
      <c r="H145" s="194" t="s">
        <v>523</v>
      </c>
      <c r="I145" s="78" t="s">
        <v>24</v>
      </c>
      <c r="J145" s="77"/>
      <c r="K145" s="77"/>
      <c r="L145" s="79"/>
      <c r="M145" s="79">
        <f ca="1">SUM(M146:M147)</f>
        <v>0</v>
      </c>
      <c r="N145" s="79">
        <f ca="1">SUM(N146:N147)</f>
        <v>10000000</v>
      </c>
      <c r="O145" s="160"/>
      <c r="P145" s="249"/>
      <c r="Q145" s="249"/>
      <c r="R145" s="77"/>
      <c r="S145" s="79"/>
      <c r="T145" s="79"/>
      <c r="U145" s="252"/>
      <c r="V145" s="249"/>
      <c r="W145" s="249"/>
      <c r="X145" s="252"/>
      <c r="Y145" s="249"/>
    </row>
    <row r="146" spans="1:25" ht="13.2" x14ac:dyDescent="0.25">
      <c r="A146" s="1" t="s">
        <v>145</v>
      </c>
      <c r="B146" s="68"/>
      <c r="C146" s="69" t="s">
        <v>638</v>
      </c>
      <c r="D146" s="68">
        <v>4</v>
      </c>
      <c r="E146" s="68" t="s">
        <v>120</v>
      </c>
      <c r="F146" s="70">
        <v>1500000</v>
      </c>
      <c r="G146" s="157">
        <f t="shared" ref="G146:G147" si="81">ROUNDDOWN(D146*F146,-3)</f>
        <v>6000000</v>
      </c>
      <c r="H146" s="191"/>
      <c r="I146" s="69" t="s">
        <v>638</v>
      </c>
      <c r="J146" s="259" cm="1">
        <f t="array" aca="1" ref="J146" ca="1">INDIRECT($J$5&amp;ROW())</f>
        <v>0</v>
      </c>
      <c r="K146" s="68" t="s">
        <v>120</v>
      </c>
      <c r="L146" s="70" cm="1">
        <f t="array" aca="1" ref="L146" ca="1">INDIRECT($L$5&amp;ROW())</f>
        <v>1500000</v>
      </c>
      <c r="M146" s="70">
        <f t="shared" ref="M146:M147" ca="1" si="82">ROUNDDOWN(J146*L146,-3)</f>
        <v>0</v>
      </c>
      <c r="N146" s="70">
        <f t="shared" ref="N146:N147" ca="1" si="83">G146-M146</f>
        <v>6000000</v>
      </c>
      <c r="O146" s="245" t="str">
        <f t="shared" ref="O146:O147" ca="1" si="84">IF(AND(ISBLANK(H146),N146&lt;&gt;0),"Rev","")</f>
        <v>Rev</v>
      </c>
      <c r="P146" s="249"/>
      <c r="Q146" s="249"/>
      <c r="R146" s="68">
        <v>4</v>
      </c>
      <c r="S146" s="70">
        <v>1500000</v>
      </c>
      <c r="T146" s="70">
        <f t="shared" ref="T146:T147" si="85">ROUNDDOWN(R146*S146,-3)</f>
        <v>6000000</v>
      </c>
      <c r="U146" s="252">
        <v>0</v>
      </c>
      <c r="V146" s="252">
        <v>1500000</v>
      </c>
      <c r="W146" s="70">
        <f t="shared" ref="W146:W147" si="86">ROUNDDOWN(U146*V146,-3)</f>
        <v>0</v>
      </c>
      <c r="X146" s="252"/>
      <c r="Y146" s="249"/>
    </row>
    <row r="147" spans="1:25" ht="13.2" x14ac:dyDescent="0.25">
      <c r="A147" s="1" t="s">
        <v>146</v>
      </c>
      <c r="B147" s="68"/>
      <c r="C147" s="69" t="s">
        <v>639</v>
      </c>
      <c r="D147" s="68">
        <v>4</v>
      </c>
      <c r="E147" s="68" t="s">
        <v>120</v>
      </c>
      <c r="F147" s="70">
        <v>1000000</v>
      </c>
      <c r="G147" s="157">
        <f t="shared" si="81"/>
        <v>4000000</v>
      </c>
      <c r="H147" s="191"/>
      <c r="I147" s="69" t="s">
        <v>639</v>
      </c>
      <c r="J147" s="259" cm="1">
        <f t="array" aca="1" ref="J147" ca="1">INDIRECT($J$5&amp;ROW())</f>
        <v>0</v>
      </c>
      <c r="K147" s="68" t="s">
        <v>120</v>
      </c>
      <c r="L147" s="70" cm="1">
        <f t="array" aca="1" ref="L147" ca="1">INDIRECT($L$5&amp;ROW())</f>
        <v>1000000</v>
      </c>
      <c r="M147" s="70">
        <f t="shared" ca="1" si="82"/>
        <v>0</v>
      </c>
      <c r="N147" s="70">
        <f t="shared" ca="1" si="83"/>
        <v>4000000</v>
      </c>
      <c r="O147" s="245" t="str">
        <f t="shared" ca="1" si="84"/>
        <v>Rev</v>
      </c>
      <c r="P147" s="249"/>
      <c r="Q147" s="249"/>
      <c r="R147" s="68">
        <v>4</v>
      </c>
      <c r="S147" s="70">
        <v>1000000</v>
      </c>
      <c r="T147" s="70">
        <f t="shared" si="85"/>
        <v>4000000</v>
      </c>
      <c r="U147" s="252">
        <v>0</v>
      </c>
      <c r="V147" s="252">
        <v>1000000</v>
      </c>
      <c r="W147" s="70">
        <f t="shared" si="86"/>
        <v>0</v>
      </c>
      <c r="X147" s="252"/>
      <c r="Y147" s="249"/>
    </row>
    <row r="148" spans="1:25" ht="13.2" hidden="1" x14ac:dyDescent="0.25">
      <c r="A148" s="1" t="s">
        <v>640</v>
      </c>
      <c r="B148" s="71" t="s">
        <v>524</v>
      </c>
      <c r="C148" s="72" t="s">
        <v>73</v>
      </c>
      <c r="D148" s="71"/>
      <c r="E148" s="71"/>
      <c r="F148" s="73"/>
      <c r="G148" s="158">
        <f>G149</f>
        <v>7800000</v>
      </c>
      <c r="H148" s="192" t="s">
        <v>524</v>
      </c>
      <c r="I148" s="72" t="s">
        <v>73</v>
      </c>
      <c r="J148" s="71"/>
      <c r="K148" s="71"/>
      <c r="L148" s="73"/>
      <c r="M148" s="73">
        <f ca="1">M149</f>
        <v>7800000</v>
      </c>
      <c r="N148" s="73">
        <f ca="1">N149</f>
        <v>0</v>
      </c>
      <c r="O148" s="158"/>
      <c r="P148" s="249"/>
      <c r="Q148" s="249"/>
      <c r="R148" s="71"/>
      <c r="S148" s="73"/>
      <c r="T148" s="73"/>
      <c r="U148" s="252"/>
      <c r="V148" s="249"/>
      <c r="W148" s="249"/>
      <c r="X148" s="252"/>
      <c r="Y148" s="249"/>
    </row>
    <row r="149" spans="1:25" ht="13.2" hidden="1" x14ac:dyDescent="0.25">
      <c r="A149" s="1" t="s">
        <v>641</v>
      </c>
      <c r="B149" s="68"/>
      <c r="C149" s="69" t="s">
        <v>622</v>
      </c>
      <c r="D149" s="68">
        <v>12</v>
      </c>
      <c r="E149" s="68" t="s">
        <v>120</v>
      </c>
      <c r="F149" s="70">
        <v>650000</v>
      </c>
      <c r="G149" s="157">
        <f>ROUNDDOWN(D149*F149,-3)</f>
        <v>7800000</v>
      </c>
      <c r="H149" s="191"/>
      <c r="I149" s="69" t="s">
        <v>963</v>
      </c>
      <c r="J149" s="68" cm="1">
        <f t="array" aca="1" ref="J149" ca="1">INDIRECT($J$5&amp;ROW())</f>
        <v>2</v>
      </c>
      <c r="K149" s="68" t="s">
        <v>120</v>
      </c>
      <c r="L149" s="70" cm="1">
        <f t="array" aca="1" ref="L149" ca="1">INDIRECT($L$5&amp;ROW())</f>
        <v>3900000</v>
      </c>
      <c r="M149" s="70">
        <f ca="1">ROUNDDOWN(J149*L149,-3)</f>
        <v>7800000</v>
      </c>
      <c r="N149" s="70">
        <f ca="1">G149-M149</f>
        <v>0</v>
      </c>
      <c r="O149" s="245" t="str">
        <f ca="1">IF(AND(ISBLANK(H149),N149&lt;&gt;0),"Rev","")</f>
        <v/>
      </c>
      <c r="P149" s="249"/>
      <c r="Q149" s="249"/>
      <c r="R149" s="68">
        <v>2</v>
      </c>
      <c r="S149" s="70">
        <v>3900000</v>
      </c>
      <c r="T149" s="70">
        <f>ROUNDDOWN(R149*S149,-3)</f>
        <v>7800000</v>
      </c>
      <c r="U149" s="252">
        <v>2</v>
      </c>
      <c r="V149" s="252">
        <v>3900000</v>
      </c>
      <c r="W149" s="70">
        <f>ROUNDDOWN(U149*V149,-3)</f>
        <v>7800000</v>
      </c>
      <c r="X149" s="252"/>
      <c r="Y149" s="249"/>
    </row>
    <row r="150" spans="1:25" ht="13.2" hidden="1" x14ac:dyDescent="0.25">
      <c r="A150" s="1" t="s">
        <v>148</v>
      </c>
      <c r="B150" s="65" t="s">
        <v>525</v>
      </c>
      <c r="C150" s="66" t="s">
        <v>35</v>
      </c>
      <c r="D150" s="65"/>
      <c r="E150" s="65"/>
      <c r="F150" s="67"/>
      <c r="G150" s="156">
        <f>SUM(G151:G152)</f>
        <v>554500000</v>
      </c>
      <c r="H150" s="190" t="s">
        <v>525</v>
      </c>
      <c r="I150" s="66" t="s">
        <v>35</v>
      </c>
      <c r="J150" s="65"/>
      <c r="K150" s="65"/>
      <c r="L150" s="67"/>
      <c r="M150" s="67">
        <f ca="1">SUM(M151:M152)</f>
        <v>554500000</v>
      </c>
      <c r="N150" s="67">
        <f ca="1">SUM(N151:N152)</f>
        <v>0</v>
      </c>
      <c r="O150" s="156"/>
      <c r="P150" s="249"/>
      <c r="Q150" s="249"/>
      <c r="R150" s="65"/>
      <c r="S150" s="67"/>
      <c r="T150" s="67"/>
      <c r="U150" s="252"/>
      <c r="V150" s="249"/>
      <c r="W150" s="249"/>
      <c r="X150" s="252"/>
      <c r="Y150" s="249"/>
    </row>
    <row r="151" spans="1:25" ht="13.2" x14ac:dyDescent="0.25">
      <c r="A151" s="1" t="s">
        <v>149</v>
      </c>
      <c r="B151" s="68"/>
      <c r="C151" s="69" t="s">
        <v>642</v>
      </c>
      <c r="D151" s="68">
        <v>55</v>
      </c>
      <c r="E151" s="68" t="s">
        <v>26</v>
      </c>
      <c r="F151" s="70">
        <v>6075000</v>
      </c>
      <c r="G151" s="157">
        <f t="shared" ref="G151:G152" si="87">ROUNDDOWN(D151*F151,-3)</f>
        <v>334125000</v>
      </c>
      <c r="H151" s="191"/>
      <c r="I151" s="69" t="s">
        <v>964</v>
      </c>
      <c r="J151" s="68" cm="1">
        <f t="array" aca="1" ref="J151" ca="1">INDIRECT($J$5&amp;ROW())</f>
        <v>50</v>
      </c>
      <c r="K151" s="68" t="s">
        <v>26</v>
      </c>
      <c r="L151" s="70" cm="1">
        <f t="array" aca="1" ref="L151" ca="1">INDIRECT($L$5&amp;ROW())</f>
        <v>7100000</v>
      </c>
      <c r="M151" s="70">
        <f t="shared" ref="M151:M152" ca="1" si="88">ROUNDDOWN(J151*L151,-3)</f>
        <v>355000000</v>
      </c>
      <c r="N151" s="70">
        <f t="shared" ref="N151:N152" ca="1" si="89">G151-M151</f>
        <v>-20875000</v>
      </c>
      <c r="O151" s="258" t="str">
        <f t="shared" ref="O151:O152" ca="1" si="90">IF(AND(ISBLANK(H151),N151&lt;&gt;0),"Rev","")</f>
        <v>Rev</v>
      </c>
      <c r="P151" s="249"/>
      <c r="Q151" s="249"/>
      <c r="R151" s="68">
        <v>50</v>
      </c>
      <c r="S151" s="70">
        <v>7100000</v>
      </c>
      <c r="T151" s="70">
        <f t="shared" ref="T151:T152" si="91">ROUNDDOWN(R151*S151,-3)</f>
        <v>355000000</v>
      </c>
      <c r="U151" s="252">
        <v>50</v>
      </c>
      <c r="V151" s="252">
        <v>7100000</v>
      </c>
      <c r="W151" s="70">
        <f t="shared" ref="W151:W152" si="92">ROUNDDOWN(U151*V151,-3)</f>
        <v>355000000</v>
      </c>
      <c r="X151" s="252"/>
      <c r="Y151" s="249"/>
    </row>
    <row r="152" spans="1:25" ht="26.4" x14ac:dyDescent="0.25">
      <c r="A152" s="1" t="s">
        <v>150</v>
      </c>
      <c r="B152" s="68"/>
      <c r="C152" s="69" t="s">
        <v>643</v>
      </c>
      <c r="D152" s="68">
        <v>36</v>
      </c>
      <c r="E152" s="68" t="s">
        <v>26</v>
      </c>
      <c r="F152" s="70">
        <v>6121528</v>
      </c>
      <c r="G152" s="157">
        <f t="shared" si="87"/>
        <v>220375000</v>
      </c>
      <c r="H152" s="191"/>
      <c r="I152" s="69" t="s">
        <v>965</v>
      </c>
      <c r="J152" s="68" cm="1">
        <f t="array" aca="1" ref="J152" ca="1">INDIRECT($J$5&amp;ROW())</f>
        <v>30</v>
      </c>
      <c r="K152" s="68" t="s">
        <v>26</v>
      </c>
      <c r="L152" s="70" cm="1">
        <f t="array" aca="1" ref="L152" ca="1">INDIRECT($L$5&amp;ROW())</f>
        <v>6650000</v>
      </c>
      <c r="M152" s="70">
        <f t="shared" ca="1" si="88"/>
        <v>199500000</v>
      </c>
      <c r="N152" s="70">
        <f t="shared" ca="1" si="89"/>
        <v>20875000</v>
      </c>
      <c r="O152" s="258" t="str">
        <f t="shared" ca="1" si="90"/>
        <v>Rev</v>
      </c>
      <c r="P152" s="249"/>
      <c r="Q152" s="249"/>
      <c r="R152" s="68">
        <v>30</v>
      </c>
      <c r="S152" s="70">
        <v>6650000</v>
      </c>
      <c r="T152" s="70">
        <f t="shared" si="91"/>
        <v>199500000</v>
      </c>
      <c r="U152" s="252">
        <v>30</v>
      </c>
      <c r="V152" s="252">
        <v>6650000</v>
      </c>
      <c r="W152" s="70">
        <f t="shared" si="92"/>
        <v>199500000</v>
      </c>
      <c r="X152" s="252"/>
      <c r="Y152" s="249"/>
    </row>
    <row r="153" spans="1:25" ht="26.4" hidden="1" x14ac:dyDescent="0.25">
      <c r="A153" s="1" t="s">
        <v>151</v>
      </c>
      <c r="B153" s="83" t="s">
        <v>91</v>
      </c>
      <c r="C153" s="84" t="s">
        <v>152</v>
      </c>
      <c r="D153" s="83"/>
      <c r="E153" s="83"/>
      <c r="F153" s="85"/>
      <c r="G153" s="162">
        <f>SUM(G154,G159,G161,G163)</f>
        <v>78000000</v>
      </c>
      <c r="H153" s="196" t="s">
        <v>91</v>
      </c>
      <c r="I153" s="84" t="s">
        <v>152</v>
      </c>
      <c r="J153" s="83"/>
      <c r="K153" s="83"/>
      <c r="L153" s="85"/>
      <c r="M153" s="85">
        <f ca="1">SUM(M154,M159,M161,M163)</f>
        <v>70200000</v>
      </c>
      <c r="N153" s="85">
        <f ca="1">SUM(N154,N159,N161,N163)</f>
        <v>7800000</v>
      </c>
      <c r="O153" s="162"/>
      <c r="P153" s="249" t="s">
        <v>505</v>
      </c>
      <c r="Q153" s="249" t="s">
        <v>506</v>
      </c>
      <c r="R153" s="83"/>
      <c r="S153" s="85"/>
      <c r="T153" s="85"/>
      <c r="U153" s="252"/>
      <c r="V153" s="249"/>
      <c r="W153" s="249"/>
      <c r="X153" s="252"/>
      <c r="Y153" s="249"/>
    </row>
    <row r="154" spans="1:25" ht="13.2" hidden="1" x14ac:dyDescent="0.25">
      <c r="A154" s="1" t="s">
        <v>153</v>
      </c>
      <c r="B154" s="77" t="s">
        <v>523</v>
      </c>
      <c r="C154" s="78" t="s">
        <v>24</v>
      </c>
      <c r="D154" s="77"/>
      <c r="E154" s="77"/>
      <c r="F154" s="79"/>
      <c r="G154" s="160">
        <f>SUM(G155:G158)</f>
        <v>34000000</v>
      </c>
      <c r="H154" s="194" t="s">
        <v>523</v>
      </c>
      <c r="I154" s="78" t="s">
        <v>24</v>
      </c>
      <c r="J154" s="77"/>
      <c r="K154" s="77"/>
      <c r="L154" s="79"/>
      <c r="M154" s="79">
        <f ca="1">SUM(M155:M158)</f>
        <v>23000000</v>
      </c>
      <c r="N154" s="79">
        <f ca="1">SUM(N155:N158)</f>
        <v>11000000</v>
      </c>
      <c r="O154" s="160"/>
      <c r="P154" s="249"/>
      <c r="Q154" s="249"/>
      <c r="R154" s="77"/>
      <c r="S154" s="79"/>
      <c r="T154" s="79"/>
      <c r="U154" s="252"/>
      <c r="V154" s="249"/>
      <c r="W154" s="249"/>
      <c r="X154" s="252"/>
      <c r="Y154" s="249"/>
    </row>
    <row r="155" spans="1:25" ht="13.2" x14ac:dyDescent="0.25">
      <c r="A155" s="1" t="s">
        <v>154</v>
      </c>
      <c r="B155" s="68"/>
      <c r="C155" s="69" t="s">
        <v>631</v>
      </c>
      <c r="D155" s="68">
        <v>8</v>
      </c>
      <c r="E155" s="68" t="s">
        <v>120</v>
      </c>
      <c r="F155" s="70">
        <v>1000000</v>
      </c>
      <c r="G155" s="157">
        <f t="shared" ref="G155:G158" si="93">ROUNDDOWN(D155*F155,-3)</f>
        <v>8000000</v>
      </c>
      <c r="H155" s="191"/>
      <c r="I155" s="69" t="s">
        <v>631</v>
      </c>
      <c r="J155" s="259" cm="1">
        <f t="array" aca="1" ref="J155" ca="1">INDIRECT($J$5&amp;ROW())</f>
        <v>6</v>
      </c>
      <c r="K155" s="68" t="s">
        <v>120</v>
      </c>
      <c r="L155" s="70" cm="1">
        <f t="array" aca="1" ref="L155" ca="1">INDIRECT($L$5&amp;ROW())</f>
        <v>1000000</v>
      </c>
      <c r="M155" s="70">
        <f t="shared" ref="M155:M158" ca="1" si="94">ROUNDDOWN(J155*L155,-3)</f>
        <v>6000000</v>
      </c>
      <c r="N155" s="70">
        <f t="shared" ref="N155:N158" ca="1" si="95">G155-M155</f>
        <v>2000000</v>
      </c>
      <c r="O155" s="245" t="str">
        <f t="shared" ref="O155:O158" ca="1" si="96">IF(AND(ISBLANK(H155),N155&lt;&gt;0),"Rev","")</f>
        <v>Rev</v>
      </c>
      <c r="P155" s="249"/>
      <c r="Q155" s="249"/>
      <c r="R155" s="68">
        <v>8</v>
      </c>
      <c r="S155" s="70">
        <v>1000000</v>
      </c>
      <c r="T155" s="70">
        <f t="shared" ref="T155:T158" si="97">ROUNDDOWN(R155*S155,-3)</f>
        <v>8000000</v>
      </c>
      <c r="U155" s="252">
        <v>6</v>
      </c>
      <c r="V155" s="252">
        <v>1000000</v>
      </c>
      <c r="W155" s="70">
        <f t="shared" ref="W155:W158" si="98">ROUNDDOWN(U155*V155,-3)</f>
        <v>6000000</v>
      </c>
      <c r="X155" s="252"/>
      <c r="Y155" s="249"/>
    </row>
    <row r="156" spans="1:25" ht="13.2" x14ac:dyDescent="0.25">
      <c r="A156" s="1" t="s">
        <v>155</v>
      </c>
      <c r="B156" s="68"/>
      <c r="C156" s="69" t="s">
        <v>563</v>
      </c>
      <c r="D156" s="68">
        <v>8</v>
      </c>
      <c r="E156" s="68" t="s">
        <v>120</v>
      </c>
      <c r="F156" s="70">
        <v>1500000</v>
      </c>
      <c r="G156" s="157">
        <f t="shared" si="93"/>
        <v>12000000</v>
      </c>
      <c r="H156" s="191"/>
      <c r="I156" s="69" t="s">
        <v>563</v>
      </c>
      <c r="J156" s="259" cm="1">
        <f t="array" aca="1" ref="J156" ca="1">INDIRECT($J$5&amp;ROW())</f>
        <v>6</v>
      </c>
      <c r="K156" s="68" t="s">
        <v>120</v>
      </c>
      <c r="L156" s="70" cm="1">
        <f t="array" aca="1" ref="L156" ca="1">INDIRECT($L$5&amp;ROW())</f>
        <v>1500000</v>
      </c>
      <c r="M156" s="70">
        <f t="shared" ca="1" si="94"/>
        <v>9000000</v>
      </c>
      <c r="N156" s="70">
        <f t="shared" ca="1" si="95"/>
        <v>3000000</v>
      </c>
      <c r="O156" s="245" t="str">
        <f t="shared" ca="1" si="96"/>
        <v>Rev</v>
      </c>
      <c r="P156" s="249"/>
      <c r="Q156" s="249"/>
      <c r="R156" s="68">
        <v>8</v>
      </c>
      <c r="S156" s="70">
        <v>1500000</v>
      </c>
      <c r="T156" s="70">
        <f t="shared" si="97"/>
        <v>12000000</v>
      </c>
      <c r="U156" s="252">
        <v>6</v>
      </c>
      <c r="V156" s="252">
        <v>1500000</v>
      </c>
      <c r="W156" s="70">
        <f t="shared" si="98"/>
        <v>9000000</v>
      </c>
      <c r="X156" s="252"/>
      <c r="Y156" s="249"/>
    </row>
    <row r="157" spans="1:25" ht="13.2" x14ac:dyDescent="0.25">
      <c r="A157" s="1" t="s">
        <v>156</v>
      </c>
      <c r="B157" s="68"/>
      <c r="C157" s="69" t="s">
        <v>564</v>
      </c>
      <c r="D157" s="68">
        <v>8</v>
      </c>
      <c r="E157" s="68" t="s">
        <v>120</v>
      </c>
      <c r="F157" s="70">
        <v>1000000</v>
      </c>
      <c r="G157" s="157">
        <f t="shared" si="93"/>
        <v>8000000</v>
      </c>
      <c r="H157" s="191"/>
      <c r="I157" s="69" t="s">
        <v>564</v>
      </c>
      <c r="J157" s="259" cm="1">
        <f t="array" aca="1" ref="J157" ca="1">INDIRECT($J$5&amp;ROW())</f>
        <v>6</v>
      </c>
      <c r="K157" s="68" t="s">
        <v>120</v>
      </c>
      <c r="L157" s="70" cm="1">
        <f t="array" aca="1" ref="L157" ca="1">INDIRECT($L$5&amp;ROW())</f>
        <v>1000000</v>
      </c>
      <c r="M157" s="70">
        <f t="shared" ca="1" si="94"/>
        <v>6000000</v>
      </c>
      <c r="N157" s="70">
        <f t="shared" ca="1" si="95"/>
        <v>2000000</v>
      </c>
      <c r="O157" s="245" t="str">
        <f t="shared" ca="1" si="96"/>
        <v>Rev</v>
      </c>
      <c r="P157" s="249"/>
      <c r="Q157" s="249"/>
      <c r="R157" s="68">
        <v>8</v>
      </c>
      <c r="S157" s="70">
        <v>1000000</v>
      </c>
      <c r="T157" s="70">
        <f t="shared" si="97"/>
        <v>8000000</v>
      </c>
      <c r="U157" s="252">
        <v>6</v>
      </c>
      <c r="V157" s="252">
        <v>1000000</v>
      </c>
      <c r="W157" s="70">
        <f t="shared" si="98"/>
        <v>6000000</v>
      </c>
      <c r="X157" s="252"/>
      <c r="Y157" s="249"/>
    </row>
    <row r="158" spans="1:25" ht="13.2" x14ac:dyDescent="0.25">
      <c r="A158" s="1" t="s">
        <v>157</v>
      </c>
      <c r="B158" s="68"/>
      <c r="C158" s="69" t="s">
        <v>644</v>
      </c>
      <c r="D158" s="68">
        <v>12</v>
      </c>
      <c r="E158" s="68" t="s">
        <v>634</v>
      </c>
      <c r="F158" s="70">
        <v>500000</v>
      </c>
      <c r="G158" s="157">
        <f t="shared" si="93"/>
        <v>6000000</v>
      </c>
      <c r="H158" s="191"/>
      <c r="I158" s="69" t="s">
        <v>644</v>
      </c>
      <c r="J158" s="259" cm="1">
        <f t="array" aca="1" ref="J158" ca="1">INDIRECT($J$5&amp;ROW())</f>
        <v>4</v>
      </c>
      <c r="K158" s="68" t="s">
        <v>634</v>
      </c>
      <c r="L158" s="70" cm="1">
        <f t="array" aca="1" ref="L158" ca="1">INDIRECT($L$5&amp;ROW())</f>
        <v>500000</v>
      </c>
      <c r="M158" s="70">
        <f t="shared" ca="1" si="94"/>
        <v>2000000</v>
      </c>
      <c r="N158" s="70">
        <f t="shared" ca="1" si="95"/>
        <v>4000000</v>
      </c>
      <c r="O158" s="245" t="str">
        <f t="shared" ca="1" si="96"/>
        <v>Rev</v>
      </c>
      <c r="P158" s="249"/>
      <c r="Q158" s="249"/>
      <c r="R158" s="68">
        <v>12</v>
      </c>
      <c r="S158" s="70">
        <v>500000</v>
      </c>
      <c r="T158" s="70">
        <f t="shared" si="97"/>
        <v>6000000</v>
      </c>
      <c r="U158" s="252">
        <v>4</v>
      </c>
      <c r="V158" s="252">
        <v>500000</v>
      </c>
      <c r="W158" s="70">
        <f t="shared" si="98"/>
        <v>2000000</v>
      </c>
      <c r="X158" s="252"/>
      <c r="Y158" s="249"/>
    </row>
    <row r="159" spans="1:25" ht="13.2" hidden="1" x14ac:dyDescent="0.25">
      <c r="A159" s="1" t="s">
        <v>158</v>
      </c>
      <c r="B159" s="71" t="s">
        <v>532</v>
      </c>
      <c r="C159" s="72" t="s">
        <v>159</v>
      </c>
      <c r="D159" s="71"/>
      <c r="E159" s="71"/>
      <c r="F159" s="73"/>
      <c r="G159" s="158">
        <f>G160</f>
        <v>3000000</v>
      </c>
      <c r="H159" s="192" t="s">
        <v>532</v>
      </c>
      <c r="I159" s="72" t="s">
        <v>159</v>
      </c>
      <c r="J159" s="71"/>
      <c r="K159" s="71"/>
      <c r="L159" s="73"/>
      <c r="M159" s="73">
        <f ca="1">M160</f>
        <v>3000000</v>
      </c>
      <c r="N159" s="73">
        <f ca="1">N160</f>
        <v>0</v>
      </c>
      <c r="O159" s="158"/>
      <c r="P159" s="249"/>
      <c r="Q159" s="249"/>
      <c r="R159" s="71"/>
      <c r="S159" s="73"/>
      <c r="T159" s="73"/>
      <c r="U159" s="252"/>
      <c r="V159" s="249"/>
      <c r="W159" s="249"/>
      <c r="X159" s="252"/>
      <c r="Y159" s="249"/>
    </row>
    <row r="160" spans="1:25" ht="13.2" hidden="1" x14ac:dyDescent="0.25">
      <c r="A160" s="1" t="s">
        <v>160</v>
      </c>
      <c r="B160" s="68"/>
      <c r="C160" s="69" t="s">
        <v>645</v>
      </c>
      <c r="D160" s="68">
        <v>2</v>
      </c>
      <c r="E160" s="68" t="s">
        <v>161</v>
      </c>
      <c r="F160" s="70">
        <v>1500000</v>
      </c>
      <c r="G160" s="157">
        <f>ROUNDDOWN(D160*F160,-3)</f>
        <v>3000000</v>
      </c>
      <c r="H160" s="191"/>
      <c r="I160" s="69" t="s">
        <v>645</v>
      </c>
      <c r="J160" s="68" cm="1">
        <f t="array" aca="1" ref="J160" ca="1">INDIRECT($J$5&amp;ROW())</f>
        <v>2</v>
      </c>
      <c r="K160" s="68" t="s">
        <v>161</v>
      </c>
      <c r="L160" s="70" cm="1">
        <f t="array" aca="1" ref="L160" ca="1">INDIRECT($L$5&amp;ROW())</f>
        <v>1500000</v>
      </c>
      <c r="M160" s="70">
        <f ca="1">ROUNDDOWN(J160*L160,-3)</f>
        <v>3000000</v>
      </c>
      <c r="N160" s="70">
        <f ca="1">G160-M160</f>
        <v>0</v>
      </c>
      <c r="O160" s="245" t="str">
        <f ca="1">IF(AND(ISBLANK(H160),N160&lt;&gt;0),"Rev","")</f>
        <v/>
      </c>
      <c r="P160" s="249"/>
      <c r="Q160" s="249"/>
      <c r="R160" s="68">
        <v>2</v>
      </c>
      <c r="S160" s="70">
        <v>1500000</v>
      </c>
      <c r="T160" s="70">
        <f>ROUNDDOWN(R160*S160,-3)</f>
        <v>3000000</v>
      </c>
      <c r="U160" s="252">
        <v>2</v>
      </c>
      <c r="V160" s="252">
        <v>1500000</v>
      </c>
      <c r="W160" s="70">
        <f>ROUNDDOWN(U160*V160,-3)</f>
        <v>3000000</v>
      </c>
      <c r="X160" s="252"/>
      <c r="Y160" s="249"/>
    </row>
    <row r="161" spans="1:25" ht="13.2" hidden="1" x14ac:dyDescent="0.25">
      <c r="A161" s="1" t="s">
        <v>162</v>
      </c>
      <c r="B161" s="71" t="s">
        <v>525</v>
      </c>
      <c r="C161" s="72" t="s">
        <v>35</v>
      </c>
      <c r="D161" s="71"/>
      <c r="E161" s="71"/>
      <c r="F161" s="73"/>
      <c r="G161" s="158">
        <f>G162</f>
        <v>38000000</v>
      </c>
      <c r="H161" s="192" t="s">
        <v>525</v>
      </c>
      <c r="I161" s="72" t="s">
        <v>35</v>
      </c>
      <c r="J161" s="71"/>
      <c r="K161" s="71"/>
      <c r="L161" s="73"/>
      <c r="M161" s="73">
        <f ca="1">M162</f>
        <v>40000000</v>
      </c>
      <c r="N161" s="73">
        <f ca="1">N162</f>
        <v>-2000000</v>
      </c>
      <c r="O161" s="158"/>
      <c r="P161" s="249"/>
      <c r="Q161" s="249"/>
      <c r="R161" s="71"/>
      <c r="S161" s="73"/>
      <c r="T161" s="73"/>
      <c r="U161" s="252"/>
      <c r="V161" s="249"/>
      <c r="W161" s="249"/>
      <c r="X161" s="252"/>
      <c r="Y161" s="249"/>
    </row>
    <row r="162" spans="1:25" ht="26.4" x14ac:dyDescent="0.25">
      <c r="A162" s="1" t="s">
        <v>163</v>
      </c>
      <c r="B162" s="68"/>
      <c r="C162" s="69" t="s">
        <v>646</v>
      </c>
      <c r="D162" s="68">
        <v>8</v>
      </c>
      <c r="E162" s="68" t="s">
        <v>26</v>
      </c>
      <c r="F162" s="70">
        <v>4750000</v>
      </c>
      <c r="G162" s="157">
        <f>ROUNDDOWN(D162*F162,-3)</f>
        <v>38000000</v>
      </c>
      <c r="H162" s="191"/>
      <c r="I162" s="69" t="s">
        <v>966</v>
      </c>
      <c r="J162" s="68" cm="1">
        <f t="array" aca="1" ref="J162" ca="1">INDIRECT($J$5&amp;ROW())</f>
        <v>10</v>
      </c>
      <c r="K162" s="68" t="s">
        <v>26</v>
      </c>
      <c r="L162" s="70" cm="1">
        <f t="array" aca="1" ref="L162" ca="1">INDIRECT($L$5&amp;ROW())</f>
        <v>4000000</v>
      </c>
      <c r="M162" s="70">
        <f ca="1">ROUNDDOWN(J162*L162,-3)</f>
        <v>40000000</v>
      </c>
      <c r="N162" s="70">
        <f ca="1">G162-M162</f>
        <v>-2000000</v>
      </c>
      <c r="O162" s="258" t="str">
        <f ca="1">IF(AND(ISBLANK(H162),N162&lt;&gt;0),"Rev","")</f>
        <v>Rev</v>
      </c>
      <c r="P162" s="249"/>
      <c r="Q162" s="249"/>
      <c r="R162" s="68">
        <v>10</v>
      </c>
      <c r="S162" s="70">
        <v>4000000</v>
      </c>
      <c r="T162" s="70">
        <f>ROUNDDOWN(R162*S162,-3)</f>
        <v>40000000</v>
      </c>
      <c r="U162" s="252">
        <v>10</v>
      </c>
      <c r="V162" s="252">
        <v>4000000</v>
      </c>
      <c r="W162" s="70">
        <f>ROUNDDOWN(U162*V162,-3)</f>
        <v>40000000</v>
      </c>
      <c r="X162" s="252"/>
      <c r="Y162" s="249"/>
    </row>
    <row r="163" spans="1:25" ht="13.2" hidden="1" x14ac:dyDescent="0.25">
      <c r="A163" s="1" t="s">
        <v>164</v>
      </c>
      <c r="B163" s="77" t="s">
        <v>583</v>
      </c>
      <c r="C163" s="78" t="s">
        <v>80</v>
      </c>
      <c r="D163" s="77"/>
      <c r="E163" s="77"/>
      <c r="F163" s="79"/>
      <c r="G163" s="160">
        <f>G164</f>
        <v>3000000</v>
      </c>
      <c r="H163" s="194" t="s">
        <v>583</v>
      </c>
      <c r="I163" s="78" t="s">
        <v>80</v>
      </c>
      <c r="J163" s="77"/>
      <c r="K163" s="77"/>
      <c r="L163" s="79"/>
      <c r="M163" s="79">
        <f ca="1">M164</f>
        <v>4200000</v>
      </c>
      <c r="N163" s="79">
        <f ca="1">N164</f>
        <v>-1200000</v>
      </c>
      <c r="O163" s="160"/>
      <c r="P163" s="249"/>
      <c r="Q163" s="249"/>
      <c r="R163" s="77"/>
      <c r="S163" s="79"/>
      <c r="T163" s="79"/>
      <c r="U163" s="252"/>
      <c r="V163" s="249"/>
      <c r="W163" s="249"/>
      <c r="X163" s="252"/>
      <c r="Y163" s="249"/>
    </row>
    <row r="164" spans="1:25" ht="13.2" x14ac:dyDescent="0.25">
      <c r="A164" s="1" t="s">
        <v>165</v>
      </c>
      <c r="B164" s="68"/>
      <c r="C164" s="69" t="s">
        <v>647</v>
      </c>
      <c r="D164" s="68">
        <v>20</v>
      </c>
      <c r="E164" s="68" t="s">
        <v>26</v>
      </c>
      <c r="F164" s="70">
        <v>150000</v>
      </c>
      <c r="G164" s="157">
        <f>ROUNDDOWN(D164*F164,-3)</f>
        <v>3000000</v>
      </c>
      <c r="H164" s="191"/>
      <c r="I164" s="69" t="s">
        <v>647</v>
      </c>
      <c r="J164" s="68" cm="1">
        <f t="array" aca="1" ref="J164" ca="1">INDIRECT($J$5&amp;ROW())</f>
        <v>28</v>
      </c>
      <c r="K164" s="68" t="s">
        <v>26</v>
      </c>
      <c r="L164" s="70" cm="1">
        <f t="array" aca="1" ref="L164" ca="1">INDIRECT($L$5&amp;ROW())</f>
        <v>150000</v>
      </c>
      <c r="M164" s="70">
        <f ca="1">ROUNDDOWN(J164*L164,-3)</f>
        <v>4200000</v>
      </c>
      <c r="N164" s="70">
        <f ca="1">G164-M164</f>
        <v>-1200000</v>
      </c>
      <c r="O164" s="258" t="str">
        <f ca="1">IF(AND(ISBLANK(H164),N164&lt;&gt;0),"Rev","")</f>
        <v>Rev</v>
      </c>
      <c r="P164" s="249"/>
      <c r="Q164" s="249"/>
      <c r="R164" s="68">
        <v>28</v>
      </c>
      <c r="S164" s="70">
        <v>150000</v>
      </c>
      <c r="T164" s="70">
        <f>ROUNDDOWN(R164*S164,-3)</f>
        <v>4200000</v>
      </c>
      <c r="U164" s="252">
        <v>28</v>
      </c>
      <c r="V164" s="252">
        <v>150000</v>
      </c>
      <c r="W164" s="70">
        <f>ROUNDDOWN(U164*V164,-3)</f>
        <v>4200000</v>
      </c>
      <c r="X164" s="252"/>
      <c r="Y164" s="249"/>
    </row>
    <row r="165" spans="1:25" ht="13.2" hidden="1" x14ac:dyDescent="0.25">
      <c r="A165" s="1" t="s">
        <v>166</v>
      </c>
      <c r="B165" s="83" t="s">
        <v>167</v>
      </c>
      <c r="C165" s="84" t="s">
        <v>168</v>
      </c>
      <c r="D165" s="83"/>
      <c r="E165" s="83"/>
      <c r="F165" s="85"/>
      <c r="G165" s="162">
        <f>SUM(G166,G171,G173)</f>
        <v>65000000</v>
      </c>
      <c r="H165" s="196" t="s">
        <v>167</v>
      </c>
      <c r="I165" s="84" t="s">
        <v>168</v>
      </c>
      <c r="J165" s="83"/>
      <c r="K165" s="83"/>
      <c r="L165" s="85"/>
      <c r="M165" s="85">
        <f ca="1">SUM(M166,M171,M173)</f>
        <v>59800000</v>
      </c>
      <c r="N165" s="85">
        <f ca="1">SUM(N166,N171,N173)</f>
        <v>5200000</v>
      </c>
      <c r="O165" s="162"/>
      <c r="P165" s="249" t="s">
        <v>505</v>
      </c>
      <c r="Q165" s="249" t="s">
        <v>506</v>
      </c>
      <c r="R165" s="83"/>
      <c r="S165" s="85"/>
      <c r="T165" s="85"/>
      <c r="U165" s="252"/>
      <c r="V165" s="249"/>
      <c r="W165" s="249"/>
      <c r="X165" s="252"/>
      <c r="Y165" s="249"/>
    </row>
    <row r="166" spans="1:25" ht="13.2" hidden="1" x14ac:dyDescent="0.25">
      <c r="A166" s="1" t="s">
        <v>169</v>
      </c>
      <c r="B166" s="71" t="s">
        <v>523</v>
      </c>
      <c r="C166" s="72" t="s">
        <v>24</v>
      </c>
      <c r="D166" s="71"/>
      <c r="E166" s="71"/>
      <c r="F166" s="73"/>
      <c r="G166" s="158">
        <f>SUM(G167:G170)</f>
        <v>22000000</v>
      </c>
      <c r="H166" s="192" t="s">
        <v>523</v>
      </c>
      <c r="I166" s="72" t="s">
        <v>24</v>
      </c>
      <c r="J166" s="71"/>
      <c r="K166" s="71"/>
      <c r="L166" s="73"/>
      <c r="M166" s="73">
        <f ca="1">SUM(M167:M170)</f>
        <v>18000000</v>
      </c>
      <c r="N166" s="73">
        <f ca="1">SUM(N167:N170)</f>
        <v>4000000</v>
      </c>
      <c r="O166" s="158"/>
      <c r="P166" s="249"/>
      <c r="Q166" s="249"/>
      <c r="R166" s="71"/>
      <c r="S166" s="73"/>
      <c r="T166" s="73"/>
      <c r="U166" s="252"/>
      <c r="V166" s="249"/>
      <c r="W166" s="249"/>
      <c r="X166" s="252"/>
      <c r="Y166" s="249"/>
    </row>
    <row r="167" spans="1:25" ht="13.2" hidden="1" x14ac:dyDescent="0.25">
      <c r="A167" s="1" t="s">
        <v>170</v>
      </c>
      <c r="B167" s="68"/>
      <c r="C167" s="69" t="s">
        <v>631</v>
      </c>
      <c r="D167" s="68">
        <v>4</v>
      </c>
      <c r="E167" s="68" t="s">
        <v>120</v>
      </c>
      <c r="F167" s="70">
        <v>1500000</v>
      </c>
      <c r="G167" s="157">
        <f t="shared" ref="G167:G170" si="99">ROUNDDOWN(D167*F167,-3)</f>
        <v>6000000</v>
      </c>
      <c r="H167" s="191"/>
      <c r="I167" s="69" t="s">
        <v>631</v>
      </c>
      <c r="J167" s="68" cm="1">
        <f t="array" aca="1" ref="J167" ca="1">INDIRECT($J$5&amp;ROW())</f>
        <v>4</v>
      </c>
      <c r="K167" s="68" t="s">
        <v>120</v>
      </c>
      <c r="L167" s="70" cm="1">
        <f t="array" aca="1" ref="L167" ca="1">INDIRECT($L$5&amp;ROW())</f>
        <v>1500000</v>
      </c>
      <c r="M167" s="70">
        <f t="shared" ref="M167:M170" ca="1" si="100">ROUNDDOWN(J167*L167,-3)</f>
        <v>6000000</v>
      </c>
      <c r="N167" s="70">
        <f t="shared" ref="N167:N170" ca="1" si="101">G167-M167</f>
        <v>0</v>
      </c>
      <c r="O167" s="245" t="str">
        <f t="shared" ref="O167:O170" ca="1" si="102">IF(AND(ISBLANK(H167),N167&lt;&gt;0),"Rev","")</f>
        <v/>
      </c>
      <c r="P167" s="249"/>
      <c r="Q167" s="249"/>
      <c r="R167" s="68">
        <v>4</v>
      </c>
      <c r="S167" s="70">
        <v>1500000</v>
      </c>
      <c r="T167" s="70">
        <f t="shared" ref="T167:T170" si="103">ROUNDDOWN(R167*S167,-3)</f>
        <v>6000000</v>
      </c>
      <c r="U167" s="252">
        <v>4</v>
      </c>
      <c r="V167" s="252">
        <v>1500000</v>
      </c>
      <c r="W167" s="70">
        <f t="shared" ref="W167:W170" si="104">ROUNDDOWN(U167*V167,-3)</f>
        <v>6000000</v>
      </c>
      <c r="X167" s="252"/>
      <c r="Y167" s="249"/>
    </row>
    <row r="168" spans="1:25" ht="13.2" hidden="1" x14ac:dyDescent="0.25">
      <c r="A168" s="1" t="s">
        <v>171</v>
      </c>
      <c r="B168" s="68"/>
      <c r="C168" s="69" t="s">
        <v>563</v>
      </c>
      <c r="D168" s="68">
        <v>4</v>
      </c>
      <c r="E168" s="68" t="s">
        <v>120</v>
      </c>
      <c r="F168" s="70">
        <v>1500000</v>
      </c>
      <c r="G168" s="157">
        <f t="shared" si="99"/>
        <v>6000000</v>
      </c>
      <c r="H168" s="191"/>
      <c r="I168" s="69" t="s">
        <v>563</v>
      </c>
      <c r="J168" s="68" cm="1">
        <f t="array" aca="1" ref="J168" ca="1">INDIRECT($J$5&amp;ROW())</f>
        <v>4</v>
      </c>
      <c r="K168" s="68" t="s">
        <v>120</v>
      </c>
      <c r="L168" s="70" cm="1">
        <f t="array" aca="1" ref="L168" ca="1">INDIRECT($L$5&amp;ROW())</f>
        <v>1500000</v>
      </c>
      <c r="M168" s="70">
        <f t="shared" ca="1" si="100"/>
        <v>6000000</v>
      </c>
      <c r="N168" s="70">
        <f t="shared" ca="1" si="101"/>
        <v>0</v>
      </c>
      <c r="O168" s="245" t="str">
        <f t="shared" ca="1" si="102"/>
        <v/>
      </c>
      <c r="P168" s="249"/>
      <c r="Q168" s="249"/>
      <c r="R168" s="68">
        <v>4</v>
      </c>
      <c r="S168" s="70">
        <v>1500000</v>
      </c>
      <c r="T168" s="70">
        <f t="shared" si="103"/>
        <v>6000000</v>
      </c>
      <c r="U168" s="252">
        <v>4</v>
      </c>
      <c r="V168" s="252">
        <v>1500000</v>
      </c>
      <c r="W168" s="70">
        <f t="shared" si="104"/>
        <v>6000000</v>
      </c>
      <c r="X168" s="252"/>
      <c r="Y168" s="249"/>
    </row>
    <row r="169" spans="1:25" ht="13.2" hidden="1" x14ac:dyDescent="0.25">
      <c r="A169" s="1" t="s">
        <v>172</v>
      </c>
      <c r="B169" s="68"/>
      <c r="C169" s="69" t="s">
        <v>564</v>
      </c>
      <c r="D169" s="68">
        <v>4</v>
      </c>
      <c r="E169" s="68" t="s">
        <v>120</v>
      </c>
      <c r="F169" s="70">
        <v>1000000</v>
      </c>
      <c r="G169" s="157">
        <f t="shared" si="99"/>
        <v>4000000</v>
      </c>
      <c r="H169" s="191"/>
      <c r="I169" s="69" t="s">
        <v>564</v>
      </c>
      <c r="J169" s="68" cm="1">
        <f t="array" aca="1" ref="J169" ca="1">INDIRECT($J$5&amp;ROW())</f>
        <v>4</v>
      </c>
      <c r="K169" s="68" t="s">
        <v>120</v>
      </c>
      <c r="L169" s="70" cm="1">
        <f t="array" aca="1" ref="L169" ca="1">INDIRECT($L$5&amp;ROW())</f>
        <v>1000000</v>
      </c>
      <c r="M169" s="70">
        <f t="shared" ca="1" si="100"/>
        <v>4000000</v>
      </c>
      <c r="N169" s="70">
        <f t="shared" ca="1" si="101"/>
        <v>0</v>
      </c>
      <c r="O169" s="245" t="str">
        <f t="shared" ca="1" si="102"/>
        <v/>
      </c>
      <c r="P169" s="249"/>
      <c r="Q169" s="249"/>
      <c r="R169" s="68">
        <v>4</v>
      </c>
      <c r="S169" s="70">
        <v>1000000</v>
      </c>
      <c r="T169" s="70">
        <f t="shared" si="103"/>
        <v>4000000</v>
      </c>
      <c r="U169" s="252">
        <v>4</v>
      </c>
      <c r="V169" s="252">
        <v>1000000</v>
      </c>
      <c r="W169" s="70">
        <f t="shared" si="104"/>
        <v>4000000</v>
      </c>
      <c r="X169" s="252"/>
      <c r="Y169" s="249"/>
    </row>
    <row r="170" spans="1:25" ht="13.2" x14ac:dyDescent="0.25">
      <c r="A170" s="1" t="s">
        <v>173</v>
      </c>
      <c r="B170" s="68"/>
      <c r="C170" s="69" t="s">
        <v>644</v>
      </c>
      <c r="D170" s="68">
        <v>12</v>
      </c>
      <c r="E170" s="68" t="s">
        <v>634</v>
      </c>
      <c r="F170" s="70">
        <v>500000</v>
      </c>
      <c r="G170" s="157">
        <f t="shared" si="99"/>
        <v>6000000</v>
      </c>
      <c r="H170" s="191"/>
      <c r="I170" s="69" t="s">
        <v>644</v>
      </c>
      <c r="J170" s="259" cm="1">
        <f t="array" aca="1" ref="J170" ca="1">INDIRECT($J$5&amp;ROW())</f>
        <v>4</v>
      </c>
      <c r="K170" s="68" t="s">
        <v>634</v>
      </c>
      <c r="L170" s="70" cm="1">
        <f t="array" aca="1" ref="L170" ca="1">INDIRECT($L$5&amp;ROW())</f>
        <v>500000</v>
      </c>
      <c r="M170" s="70">
        <f t="shared" ca="1" si="100"/>
        <v>2000000</v>
      </c>
      <c r="N170" s="70">
        <f t="shared" ca="1" si="101"/>
        <v>4000000</v>
      </c>
      <c r="O170" s="245" t="str">
        <f t="shared" ca="1" si="102"/>
        <v>Rev</v>
      </c>
      <c r="P170" s="249"/>
      <c r="Q170" s="249"/>
      <c r="R170" s="68">
        <v>12</v>
      </c>
      <c r="S170" s="70">
        <v>500000</v>
      </c>
      <c r="T170" s="70">
        <f t="shared" si="103"/>
        <v>6000000</v>
      </c>
      <c r="U170" s="252">
        <v>4</v>
      </c>
      <c r="V170" s="252">
        <v>500000</v>
      </c>
      <c r="W170" s="70">
        <f t="shared" si="104"/>
        <v>2000000</v>
      </c>
      <c r="X170" s="252"/>
      <c r="Y170" s="249"/>
    </row>
    <row r="171" spans="1:25" ht="13.2" hidden="1" x14ac:dyDescent="0.25">
      <c r="A171" s="1" t="s">
        <v>174</v>
      </c>
      <c r="B171" s="71" t="s">
        <v>525</v>
      </c>
      <c r="C171" s="72" t="s">
        <v>35</v>
      </c>
      <c r="D171" s="71"/>
      <c r="E171" s="71"/>
      <c r="F171" s="73"/>
      <c r="G171" s="158">
        <f>G172</f>
        <v>40000000</v>
      </c>
      <c r="H171" s="192" t="s">
        <v>525</v>
      </c>
      <c r="I171" s="72" t="s">
        <v>35</v>
      </c>
      <c r="J171" s="71"/>
      <c r="K171" s="71"/>
      <c r="L171" s="73"/>
      <c r="M171" s="73">
        <f ca="1">M172</f>
        <v>40000000</v>
      </c>
      <c r="N171" s="73">
        <f ca="1">N172</f>
        <v>0</v>
      </c>
      <c r="O171" s="158"/>
      <c r="P171" s="249"/>
      <c r="Q171" s="249"/>
      <c r="R171" s="71"/>
      <c r="S171" s="73"/>
      <c r="T171" s="73"/>
      <c r="U171" s="252"/>
      <c r="V171" s="249"/>
      <c r="W171" s="249"/>
      <c r="X171" s="252"/>
      <c r="Y171" s="249"/>
    </row>
    <row r="172" spans="1:25" ht="26.4" hidden="1" x14ac:dyDescent="0.25">
      <c r="A172" s="1" t="s">
        <v>175</v>
      </c>
      <c r="B172" s="68"/>
      <c r="C172" s="69" t="s">
        <v>648</v>
      </c>
      <c r="D172" s="68">
        <v>10</v>
      </c>
      <c r="E172" s="68" t="s">
        <v>26</v>
      </c>
      <c r="F172" s="70">
        <v>4000000</v>
      </c>
      <c r="G172" s="157">
        <f>ROUNDDOWN(D172*F172,-3)</f>
        <v>40000000</v>
      </c>
      <c r="H172" s="191"/>
      <c r="I172" s="69" t="s">
        <v>648</v>
      </c>
      <c r="J172" s="68" cm="1">
        <f t="array" aca="1" ref="J172" ca="1">INDIRECT($J$5&amp;ROW())</f>
        <v>10</v>
      </c>
      <c r="K172" s="68" t="s">
        <v>26</v>
      </c>
      <c r="L172" s="70" cm="1">
        <f t="array" aca="1" ref="L172" ca="1">INDIRECT($L$5&amp;ROW())</f>
        <v>4000000</v>
      </c>
      <c r="M172" s="70">
        <f ca="1">ROUNDDOWN(J172*L172,-3)</f>
        <v>40000000</v>
      </c>
      <c r="N172" s="70">
        <f ca="1">G172-M172</f>
        <v>0</v>
      </c>
      <c r="O172" s="245" t="str">
        <f ca="1">IF(AND(ISBLANK(H172),N172&lt;&gt;0),"Rev","")</f>
        <v/>
      </c>
      <c r="P172" s="249"/>
      <c r="Q172" s="249"/>
      <c r="R172" s="68">
        <v>10</v>
      </c>
      <c r="S172" s="70">
        <v>4000000</v>
      </c>
      <c r="T172" s="70">
        <f>ROUNDDOWN(R172*S172,-3)</f>
        <v>40000000</v>
      </c>
      <c r="U172" s="252">
        <v>10</v>
      </c>
      <c r="V172" s="252">
        <v>4000000</v>
      </c>
      <c r="W172" s="70">
        <f>ROUNDDOWN(U172*V172,-3)</f>
        <v>40000000</v>
      </c>
      <c r="X172" s="252"/>
      <c r="Y172" s="249"/>
    </row>
    <row r="173" spans="1:25" ht="13.2" hidden="1" x14ac:dyDescent="0.25">
      <c r="A173" s="1" t="s">
        <v>649</v>
      </c>
      <c r="B173" s="71" t="s">
        <v>583</v>
      </c>
      <c r="C173" s="72" t="s">
        <v>80</v>
      </c>
      <c r="D173" s="71"/>
      <c r="E173" s="71"/>
      <c r="F173" s="73"/>
      <c r="G173" s="158">
        <f>G174</f>
        <v>3000000</v>
      </c>
      <c r="H173" s="192" t="s">
        <v>583</v>
      </c>
      <c r="I173" s="72" t="s">
        <v>80</v>
      </c>
      <c r="J173" s="71"/>
      <c r="K173" s="71"/>
      <c r="L173" s="73"/>
      <c r="M173" s="73">
        <f ca="1">M174</f>
        <v>1800000</v>
      </c>
      <c r="N173" s="73">
        <f ca="1">N174</f>
        <v>1200000</v>
      </c>
      <c r="O173" s="158"/>
      <c r="P173" s="249"/>
      <c r="Q173" s="249"/>
      <c r="R173" s="71"/>
      <c r="S173" s="73"/>
      <c r="T173" s="73"/>
      <c r="U173" s="252"/>
      <c r="V173" s="249"/>
      <c r="W173" s="249"/>
      <c r="X173" s="252"/>
      <c r="Y173" s="249"/>
    </row>
    <row r="174" spans="1:25" ht="13.2" x14ac:dyDescent="0.25">
      <c r="A174" s="1" t="s">
        <v>650</v>
      </c>
      <c r="B174" s="68"/>
      <c r="C174" s="69" t="s">
        <v>647</v>
      </c>
      <c r="D174" s="68">
        <v>20</v>
      </c>
      <c r="E174" s="68" t="s">
        <v>26</v>
      </c>
      <c r="F174" s="70">
        <v>150000</v>
      </c>
      <c r="G174" s="157">
        <f>ROUNDDOWN(D174*F174,-3)</f>
        <v>3000000</v>
      </c>
      <c r="H174" s="191"/>
      <c r="I174" s="69" t="s">
        <v>647</v>
      </c>
      <c r="J174" s="68" cm="1">
        <f t="array" aca="1" ref="J174" ca="1">INDIRECT($J$5&amp;ROW())</f>
        <v>12</v>
      </c>
      <c r="K174" s="68" t="s">
        <v>26</v>
      </c>
      <c r="L174" s="70" cm="1">
        <f t="array" aca="1" ref="L174" ca="1">INDIRECT($L$5&amp;ROW())</f>
        <v>150000</v>
      </c>
      <c r="M174" s="70">
        <f ca="1">ROUNDDOWN(J174*L174,-3)</f>
        <v>1800000</v>
      </c>
      <c r="N174" s="70">
        <f ca="1">G174-M174</f>
        <v>1200000</v>
      </c>
      <c r="O174" s="258" t="str">
        <f ca="1">IF(AND(ISBLANK(H174),N174&lt;&gt;0),"Rev","")</f>
        <v>Rev</v>
      </c>
      <c r="P174" s="249"/>
      <c r="Q174" s="249"/>
      <c r="R174" s="68">
        <v>12</v>
      </c>
      <c r="S174" s="70">
        <v>150000</v>
      </c>
      <c r="T174" s="70">
        <f>ROUNDDOWN(R174*S174,-3)</f>
        <v>1800000</v>
      </c>
      <c r="U174" s="252">
        <v>12</v>
      </c>
      <c r="V174" s="252">
        <v>150000</v>
      </c>
      <c r="W174" s="70">
        <f>ROUNDDOWN(U174*V174,-3)</f>
        <v>1800000</v>
      </c>
      <c r="X174" s="252"/>
      <c r="Y174" s="249"/>
    </row>
    <row r="175" spans="1:25" ht="13.2" hidden="1" x14ac:dyDescent="0.25">
      <c r="A175" s="1" t="s">
        <v>176</v>
      </c>
      <c r="B175" s="83" t="s">
        <v>177</v>
      </c>
      <c r="C175" s="84" t="s">
        <v>178</v>
      </c>
      <c r="D175" s="83"/>
      <c r="E175" s="83"/>
      <c r="F175" s="85"/>
      <c r="G175" s="162">
        <f>SUM(G176,G181,G183,G186)</f>
        <v>82785000</v>
      </c>
      <c r="H175" s="196" t="s">
        <v>177</v>
      </c>
      <c r="I175" s="84" t="s">
        <v>178</v>
      </c>
      <c r="J175" s="83"/>
      <c r="K175" s="83"/>
      <c r="L175" s="85"/>
      <c r="M175" s="85">
        <f ca="1">SUM(M176,M181,M183,M186)</f>
        <v>152285000</v>
      </c>
      <c r="N175" s="85">
        <f ca="1">SUM(N176,N181,N183,N186)</f>
        <v>-69500000</v>
      </c>
      <c r="O175" s="162"/>
      <c r="P175" s="249" t="s">
        <v>505</v>
      </c>
      <c r="Q175" s="249" t="s">
        <v>506</v>
      </c>
      <c r="R175" s="83"/>
      <c r="S175" s="85"/>
      <c r="T175" s="85"/>
      <c r="U175" s="252"/>
      <c r="V175" s="249"/>
      <c r="W175" s="249"/>
      <c r="X175" s="252"/>
      <c r="Y175" s="249"/>
    </row>
    <row r="176" spans="1:25" ht="13.2" hidden="1" x14ac:dyDescent="0.25">
      <c r="A176" s="1" t="s">
        <v>179</v>
      </c>
      <c r="B176" s="77" t="s">
        <v>523</v>
      </c>
      <c r="C176" s="78" t="s">
        <v>24</v>
      </c>
      <c r="D176" s="77"/>
      <c r="E176" s="77"/>
      <c r="F176" s="79"/>
      <c r="G176" s="160">
        <f>SUM(G177:G180)</f>
        <v>22000000</v>
      </c>
      <c r="H176" s="194" t="s">
        <v>523</v>
      </c>
      <c r="I176" s="78" t="s">
        <v>24</v>
      </c>
      <c r="J176" s="77"/>
      <c r="K176" s="77"/>
      <c r="L176" s="79"/>
      <c r="M176" s="79">
        <f ca="1">SUM(M177:M180)</f>
        <v>18000000</v>
      </c>
      <c r="N176" s="79">
        <f ca="1">SUM(N177:N180)</f>
        <v>4000000</v>
      </c>
      <c r="O176" s="160"/>
      <c r="P176" s="249"/>
      <c r="Q176" s="249"/>
      <c r="R176" s="77"/>
      <c r="S176" s="79"/>
      <c r="T176" s="79"/>
      <c r="U176" s="252"/>
      <c r="V176" s="249"/>
      <c r="W176" s="249"/>
      <c r="X176" s="252"/>
      <c r="Y176" s="249"/>
    </row>
    <row r="177" spans="1:25" ht="13.2" hidden="1" x14ac:dyDescent="0.25">
      <c r="A177" s="1" t="s">
        <v>180</v>
      </c>
      <c r="B177" s="68"/>
      <c r="C177" s="69" t="s">
        <v>631</v>
      </c>
      <c r="D177" s="68">
        <v>4</v>
      </c>
      <c r="E177" s="68" t="s">
        <v>120</v>
      </c>
      <c r="F177" s="70">
        <v>1500000</v>
      </c>
      <c r="G177" s="157">
        <f t="shared" ref="G177:G180" si="105">ROUNDDOWN(D177*F177,-3)</f>
        <v>6000000</v>
      </c>
      <c r="H177" s="191"/>
      <c r="I177" s="69" t="s">
        <v>631</v>
      </c>
      <c r="J177" s="68" cm="1">
        <f t="array" aca="1" ref="J177" ca="1">INDIRECT($J$5&amp;ROW())</f>
        <v>4</v>
      </c>
      <c r="K177" s="68" t="s">
        <v>120</v>
      </c>
      <c r="L177" s="70" cm="1">
        <f t="array" aca="1" ref="L177" ca="1">INDIRECT($L$5&amp;ROW())</f>
        <v>1500000</v>
      </c>
      <c r="M177" s="70">
        <f t="shared" ref="M177:M180" ca="1" si="106">ROUNDDOWN(J177*L177,-3)</f>
        <v>6000000</v>
      </c>
      <c r="N177" s="70">
        <f t="shared" ref="N177:N180" ca="1" si="107">G177-M177</f>
        <v>0</v>
      </c>
      <c r="O177" s="245" t="str">
        <f t="shared" ref="O177:O180" ca="1" si="108">IF(AND(ISBLANK(H177),N177&lt;&gt;0),"Rev","")</f>
        <v/>
      </c>
      <c r="P177" s="249"/>
      <c r="Q177" s="249"/>
      <c r="R177" s="68">
        <v>4</v>
      </c>
      <c r="S177" s="70">
        <v>1500000</v>
      </c>
      <c r="T177" s="70">
        <f t="shared" ref="T177:T180" si="109">ROUNDDOWN(R177*S177,-3)</f>
        <v>6000000</v>
      </c>
      <c r="U177" s="252">
        <v>4</v>
      </c>
      <c r="V177" s="252">
        <v>1500000</v>
      </c>
      <c r="W177" s="70">
        <f t="shared" ref="W177:W180" si="110">ROUNDDOWN(U177*V177,-3)</f>
        <v>6000000</v>
      </c>
      <c r="X177" s="252"/>
      <c r="Y177" s="249"/>
    </row>
    <row r="178" spans="1:25" ht="13.2" hidden="1" x14ac:dyDescent="0.25">
      <c r="A178" s="1" t="s">
        <v>181</v>
      </c>
      <c r="B178" s="68"/>
      <c r="C178" s="69" t="s">
        <v>563</v>
      </c>
      <c r="D178" s="68">
        <v>4</v>
      </c>
      <c r="E178" s="68" t="s">
        <v>120</v>
      </c>
      <c r="F178" s="70">
        <v>1500000</v>
      </c>
      <c r="G178" s="157">
        <f t="shared" si="105"/>
        <v>6000000</v>
      </c>
      <c r="H178" s="191"/>
      <c r="I178" s="69" t="s">
        <v>563</v>
      </c>
      <c r="J178" s="68" cm="1">
        <f t="array" aca="1" ref="J178" ca="1">INDIRECT($J$5&amp;ROW())</f>
        <v>4</v>
      </c>
      <c r="K178" s="68" t="s">
        <v>120</v>
      </c>
      <c r="L178" s="70" cm="1">
        <f t="array" aca="1" ref="L178" ca="1">INDIRECT($L$5&amp;ROW())</f>
        <v>1500000</v>
      </c>
      <c r="M178" s="70">
        <f t="shared" ca="1" si="106"/>
        <v>6000000</v>
      </c>
      <c r="N178" s="70">
        <f t="shared" ca="1" si="107"/>
        <v>0</v>
      </c>
      <c r="O178" s="245" t="str">
        <f t="shared" ca="1" si="108"/>
        <v/>
      </c>
      <c r="P178" s="249"/>
      <c r="Q178" s="249"/>
      <c r="R178" s="68">
        <v>4</v>
      </c>
      <c r="S178" s="70">
        <v>1500000</v>
      </c>
      <c r="T178" s="70">
        <f t="shared" si="109"/>
        <v>6000000</v>
      </c>
      <c r="U178" s="252">
        <v>4</v>
      </c>
      <c r="V178" s="252">
        <v>1500000</v>
      </c>
      <c r="W178" s="70">
        <f t="shared" si="110"/>
        <v>6000000</v>
      </c>
      <c r="X178" s="252"/>
      <c r="Y178" s="249"/>
    </row>
    <row r="179" spans="1:25" ht="13.2" hidden="1" x14ac:dyDescent="0.25">
      <c r="A179" s="1" t="s">
        <v>182</v>
      </c>
      <c r="B179" s="68"/>
      <c r="C179" s="69" t="s">
        <v>564</v>
      </c>
      <c r="D179" s="68">
        <v>4</v>
      </c>
      <c r="E179" s="68" t="s">
        <v>120</v>
      </c>
      <c r="F179" s="70">
        <v>1000000</v>
      </c>
      <c r="G179" s="157">
        <f t="shared" si="105"/>
        <v>4000000</v>
      </c>
      <c r="H179" s="191"/>
      <c r="I179" s="69" t="s">
        <v>564</v>
      </c>
      <c r="J179" s="68" cm="1">
        <f t="array" aca="1" ref="J179" ca="1">INDIRECT($J$5&amp;ROW())</f>
        <v>4</v>
      </c>
      <c r="K179" s="68" t="s">
        <v>120</v>
      </c>
      <c r="L179" s="70" cm="1">
        <f t="array" aca="1" ref="L179" ca="1">INDIRECT($L$5&amp;ROW())</f>
        <v>1000000</v>
      </c>
      <c r="M179" s="70">
        <f t="shared" ca="1" si="106"/>
        <v>4000000</v>
      </c>
      <c r="N179" s="70">
        <f t="shared" ca="1" si="107"/>
        <v>0</v>
      </c>
      <c r="O179" s="245" t="str">
        <f t="shared" ca="1" si="108"/>
        <v/>
      </c>
      <c r="P179" s="249"/>
      <c r="Q179" s="249"/>
      <c r="R179" s="68">
        <v>4</v>
      </c>
      <c r="S179" s="70">
        <v>1000000</v>
      </c>
      <c r="T179" s="70">
        <f t="shared" si="109"/>
        <v>4000000</v>
      </c>
      <c r="U179" s="252">
        <v>4</v>
      </c>
      <c r="V179" s="252">
        <v>1000000</v>
      </c>
      <c r="W179" s="70">
        <f t="shared" si="110"/>
        <v>4000000</v>
      </c>
      <c r="X179" s="252"/>
      <c r="Y179" s="249"/>
    </row>
    <row r="180" spans="1:25" ht="13.2" x14ac:dyDescent="0.25">
      <c r="A180" s="1" t="s">
        <v>183</v>
      </c>
      <c r="B180" s="68"/>
      <c r="C180" s="69" t="s">
        <v>644</v>
      </c>
      <c r="D180" s="68">
        <v>24</v>
      </c>
      <c r="E180" s="68" t="s">
        <v>634</v>
      </c>
      <c r="F180" s="70">
        <v>250000</v>
      </c>
      <c r="G180" s="157">
        <f t="shared" si="105"/>
        <v>6000000</v>
      </c>
      <c r="H180" s="191"/>
      <c r="I180" s="69" t="s">
        <v>644</v>
      </c>
      <c r="J180" s="259" cm="1">
        <f t="array" aca="1" ref="J180" ca="1">INDIRECT($J$5&amp;ROW())</f>
        <v>8</v>
      </c>
      <c r="K180" s="68" t="s">
        <v>634</v>
      </c>
      <c r="L180" s="70" cm="1">
        <f t="array" aca="1" ref="L180" ca="1">INDIRECT($L$5&amp;ROW())</f>
        <v>250000</v>
      </c>
      <c r="M180" s="70">
        <f t="shared" ca="1" si="106"/>
        <v>2000000</v>
      </c>
      <c r="N180" s="70">
        <f t="shared" ca="1" si="107"/>
        <v>4000000</v>
      </c>
      <c r="O180" s="245" t="str">
        <f t="shared" ca="1" si="108"/>
        <v>Rev</v>
      </c>
      <c r="P180" s="249"/>
      <c r="Q180" s="249"/>
      <c r="R180" s="68">
        <v>24</v>
      </c>
      <c r="S180" s="70">
        <v>250000</v>
      </c>
      <c r="T180" s="70">
        <f t="shared" si="109"/>
        <v>6000000</v>
      </c>
      <c r="U180" s="252">
        <v>8</v>
      </c>
      <c r="V180" s="252">
        <v>250000</v>
      </c>
      <c r="W180" s="70">
        <f t="shared" si="110"/>
        <v>2000000</v>
      </c>
      <c r="X180" s="252"/>
      <c r="Y180" s="249"/>
    </row>
    <row r="181" spans="1:25" ht="13.2" hidden="1" x14ac:dyDescent="0.25">
      <c r="A181" s="1" t="s">
        <v>651</v>
      </c>
      <c r="B181" s="71" t="s">
        <v>524</v>
      </c>
      <c r="C181" s="72" t="s">
        <v>73</v>
      </c>
      <c r="D181" s="71"/>
      <c r="E181" s="71"/>
      <c r="F181" s="73"/>
      <c r="G181" s="158">
        <f>G182</f>
        <v>26250000</v>
      </c>
      <c r="H181" s="192" t="s">
        <v>524</v>
      </c>
      <c r="I181" s="72" t="s">
        <v>73</v>
      </c>
      <c r="J181" s="71"/>
      <c r="K181" s="71"/>
      <c r="L181" s="73"/>
      <c r="M181" s="73">
        <f ca="1">M182</f>
        <v>26250000</v>
      </c>
      <c r="N181" s="73">
        <f ca="1">N182</f>
        <v>0</v>
      </c>
      <c r="O181" s="158"/>
      <c r="P181" s="249"/>
      <c r="Q181" s="249"/>
      <c r="R181" s="71"/>
      <c r="S181" s="73"/>
      <c r="T181" s="73"/>
      <c r="U181" s="252"/>
      <c r="V181" s="249"/>
      <c r="W181" s="249"/>
      <c r="X181" s="252"/>
      <c r="Y181" s="249"/>
    </row>
    <row r="182" spans="1:25" ht="13.2" hidden="1" x14ac:dyDescent="0.25">
      <c r="A182" s="1" t="s">
        <v>652</v>
      </c>
      <c r="B182" s="68"/>
      <c r="C182" s="69" t="s">
        <v>653</v>
      </c>
      <c r="D182" s="68">
        <v>15</v>
      </c>
      <c r="E182" s="68" t="s">
        <v>26</v>
      </c>
      <c r="F182" s="70">
        <v>1750000</v>
      </c>
      <c r="G182" s="157">
        <f>ROUNDDOWN(D182*F182,-3)</f>
        <v>26250000</v>
      </c>
      <c r="H182" s="191"/>
      <c r="I182" s="69" t="s">
        <v>653</v>
      </c>
      <c r="J182" s="68" cm="1">
        <f t="array" aca="1" ref="J182" ca="1">INDIRECT($J$5&amp;ROW())</f>
        <v>15</v>
      </c>
      <c r="K182" s="68" t="s">
        <v>26</v>
      </c>
      <c r="L182" s="70" cm="1">
        <f t="array" aca="1" ref="L182" ca="1">INDIRECT($L$5&amp;ROW())</f>
        <v>1750000</v>
      </c>
      <c r="M182" s="70">
        <f ca="1">ROUNDDOWN(J182*L182,-3)</f>
        <v>26250000</v>
      </c>
      <c r="N182" s="70">
        <f ca="1">G182-M182</f>
        <v>0</v>
      </c>
      <c r="O182" s="245" t="str">
        <f ca="1">IF(AND(ISBLANK(H182),N182&lt;&gt;0),"Rev","")</f>
        <v/>
      </c>
      <c r="P182" s="249"/>
      <c r="Q182" s="249"/>
      <c r="R182" s="68">
        <v>15</v>
      </c>
      <c r="S182" s="70">
        <v>1750000</v>
      </c>
      <c r="T182" s="70">
        <f>ROUNDDOWN(R182*S182,-3)</f>
        <v>26250000</v>
      </c>
      <c r="U182" s="252">
        <v>15</v>
      </c>
      <c r="V182" s="252">
        <v>1750000</v>
      </c>
      <c r="W182" s="70">
        <f>ROUNDDOWN(U182*V182,-3)</f>
        <v>26250000</v>
      </c>
      <c r="X182" s="252"/>
      <c r="Y182" s="249"/>
    </row>
    <row r="183" spans="1:25" ht="13.2" hidden="1" x14ac:dyDescent="0.25">
      <c r="A183" s="1" t="s">
        <v>186</v>
      </c>
      <c r="B183" s="71" t="s">
        <v>525</v>
      </c>
      <c r="C183" s="72" t="s">
        <v>35</v>
      </c>
      <c r="D183" s="71"/>
      <c r="E183" s="71"/>
      <c r="F183" s="73"/>
      <c r="G183" s="158">
        <f>G184</f>
        <v>32435000</v>
      </c>
      <c r="H183" s="192" t="s">
        <v>525</v>
      </c>
      <c r="I183" s="72" t="s">
        <v>35</v>
      </c>
      <c r="J183" s="71"/>
      <c r="K183" s="71"/>
      <c r="L183" s="73"/>
      <c r="M183" s="73">
        <f ca="1">SUM(M184:M185)</f>
        <v>105935000</v>
      </c>
      <c r="N183" s="73">
        <f ca="1">SUM(N184:N185)</f>
        <v>-73500000</v>
      </c>
      <c r="O183" s="158"/>
      <c r="P183" s="249"/>
      <c r="Q183" s="249"/>
      <c r="R183" s="71"/>
      <c r="S183" s="73"/>
      <c r="T183" s="73"/>
      <c r="U183" s="252"/>
      <c r="V183" s="249"/>
      <c r="W183" s="249"/>
      <c r="X183" s="252"/>
      <c r="Y183" s="249"/>
    </row>
    <row r="184" spans="1:25" ht="13.2" x14ac:dyDescent="0.25">
      <c r="A184" s="1" t="s">
        <v>187</v>
      </c>
      <c r="B184" s="68"/>
      <c r="C184" s="69" t="s">
        <v>654</v>
      </c>
      <c r="D184" s="68">
        <v>12</v>
      </c>
      <c r="E184" s="68" t="s">
        <v>26</v>
      </c>
      <c r="F184" s="70">
        <v>2702917</v>
      </c>
      <c r="G184" s="157">
        <f>ROUNDDOWN(D184*F184,-3)</f>
        <v>32435000</v>
      </c>
      <c r="H184" s="191"/>
      <c r="I184" s="69" t="s">
        <v>654</v>
      </c>
      <c r="J184" s="68" cm="1">
        <f t="array" aca="1" ref="J184" ca="1">INDIRECT($J$5&amp;ROW())</f>
        <v>10</v>
      </c>
      <c r="K184" s="68" t="s">
        <v>26</v>
      </c>
      <c r="L184" s="70" cm="1">
        <f t="array" aca="1" ref="L184" ca="1">INDIRECT($L$5&amp;ROW())</f>
        <v>3843500</v>
      </c>
      <c r="M184" s="70">
        <f ca="1">ROUNDDOWN(J184*L184,-3)</f>
        <v>38435000</v>
      </c>
      <c r="N184" s="70">
        <f ca="1">G184-M184</f>
        <v>-6000000</v>
      </c>
      <c r="O184" s="258" t="str">
        <f t="shared" ref="O184:O185" ca="1" si="111">IF(AND(ISBLANK(H184),N184&lt;&gt;0),"Rev","")</f>
        <v>Rev</v>
      </c>
      <c r="P184" s="249"/>
      <c r="Q184" s="249"/>
      <c r="R184" s="68">
        <v>10</v>
      </c>
      <c r="S184" s="70">
        <v>3843500</v>
      </c>
      <c r="T184" s="70">
        <f t="shared" ref="T184:T185" si="112">ROUNDDOWN(R184*S184,-3)</f>
        <v>38435000</v>
      </c>
      <c r="U184" s="252">
        <v>10</v>
      </c>
      <c r="V184" s="252">
        <v>3843500</v>
      </c>
      <c r="W184" s="70">
        <f t="shared" ref="W184:W185" si="113">ROUNDDOWN(U184*V184,-3)</f>
        <v>38435000</v>
      </c>
      <c r="X184" s="252"/>
      <c r="Y184" s="249"/>
    </row>
    <row r="185" spans="1:25" ht="13.2" x14ac:dyDescent="0.25">
      <c r="A185" s="1"/>
      <c r="B185" s="68"/>
      <c r="C185" s="69"/>
      <c r="D185" s="68"/>
      <c r="E185" s="68"/>
      <c r="F185" s="70"/>
      <c r="G185" s="157"/>
      <c r="H185" s="191"/>
      <c r="I185" s="229" t="s">
        <v>967</v>
      </c>
      <c r="J185" s="68" cm="1">
        <f t="array" aca="1" ref="J185" ca="1">INDIRECT($J$5&amp;ROW())</f>
        <v>15</v>
      </c>
      <c r="K185" s="68" t="s">
        <v>26</v>
      </c>
      <c r="L185" s="70" cm="1">
        <f t="array" aca="1" ref="L185" ca="1">INDIRECT($L$5&amp;ROW())</f>
        <v>4500000</v>
      </c>
      <c r="M185" s="70">
        <f ca="1">ROUNDDOWN(J185*L185,-3)</f>
        <v>67500000</v>
      </c>
      <c r="N185" s="70">
        <f ca="1">G185-M185</f>
        <v>-67500000</v>
      </c>
      <c r="O185" s="258" t="str">
        <f t="shared" ca="1" si="111"/>
        <v>Rev</v>
      </c>
      <c r="P185" s="249"/>
      <c r="Q185" s="249"/>
      <c r="R185" s="68">
        <v>15</v>
      </c>
      <c r="S185" s="70">
        <v>4500000</v>
      </c>
      <c r="T185" s="70">
        <f t="shared" si="112"/>
        <v>67500000</v>
      </c>
      <c r="U185" s="252">
        <v>15</v>
      </c>
      <c r="V185" s="252">
        <v>4500000</v>
      </c>
      <c r="W185" s="70">
        <f t="shared" si="113"/>
        <v>67500000</v>
      </c>
      <c r="X185" s="252"/>
      <c r="Y185" s="249"/>
    </row>
    <row r="186" spans="1:25" ht="13.2" hidden="1" x14ac:dyDescent="0.25">
      <c r="A186" s="1" t="s">
        <v>188</v>
      </c>
      <c r="B186" s="65" t="s">
        <v>583</v>
      </c>
      <c r="C186" s="66" t="s">
        <v>80</v>
      </c>
      <c r="D186" s="65"/>
      <c r="E186" s="65"/>
      <c r="F186" s="67"/>
      <c r="G186" s="156">
        <f>G187</f>
        <v>2100000</v>
      </c>
      <c r="H186" s="190" t="s">
        <v>583</v>
      </c>
      <c r="I186" s="66" t="s">
        <v>80</v>
      </c>
      <c r="J186" s="65"/>
      <c r="K186" s="65"/>
      <c r="L186" s="67"/>
      <c r="M186" s="67">
        <f ca="1">M187</f>
        <v>2100000</v>
      </c>
      <c r="N186" s="67">
        <f ca="1">N187</f>
        <v>0</v>
      </c>
      <c r="O186" s="156"/>
      <c r="P186" s="249"/>
      <c r="Q186" s="249"/>
      <c r="R186" s="65"/>
      <c r="S186" s="67"/>
      <c r="T186" s="67"/>
      <c r="U186" s="252"/>
      <c r="V186" s="249"/>
      <c r="W186" s="249"/>
      <c r="X186" s="252"/>
      <c r="Y186" s="249"/>
    </row>
    <row r="187" spans="1:25" ht="13.2" hidden="1" x14ac:dyDescent="0.25">
      <c r="A187" s="1" t="s">
        <v>189</v>
      </c>
      <c r="B187" s="68"/>
      <c r="C187" s="69" t="s">
        <v>647</v>
      </c>
      <c r="D187" s="68">
        <v>14</v>
      </c>
      <c r="E187" s="68" t="s">
        <v>26</v>
      </c>
      <c r="F187" s="70">
        <v>150000</v>
      </c>
      <c r="G187" s="157">
        <f>ROUNDDOWN(D187*F187,-3)</f>
        <v>2100000</v>
      </c>
      <c r="H187" s="191"/>
      <c r="I187" s="69" t="s">
        <v>647</v>
      </c>
      <c r="J187" s="68" cm="1">
        <f t="array" aca="1" ref="J187" ca="1">INDIRECT($J$5&amp;ROW())</f>
        <v>14</v>
      </c>
      <c r="K187" s="68" t="s">
        <v>26</v>
      </c>
      <c r="L187" s="70" cm="1">
        <f t="array" aca="1" ref="L187" ca="1">INDIRECT($L$5&amp;ROW())</f>
        <v>150000</v>
      </c>
      <c r="M187" s="70">
        <f ca="1">ROUNDDOWN(J187*L187,-3)</f>
        <v>2100000</v>
      </c>
      <c r="N187" s="70">
        <f ca="1">G187-M187</f>
        <v>0</v>
      </c>
      <c r="O187" s="245" t="str">
        <f ca="1">IF(AND(ISBLANK(H187),N187&lt;&gt;0),"Rev","")</f>
        <v/>
      </c>
      <c r="P187" s="249"/>
      <c r="Q187" s="249"/>
      <c r="R187" s="68">
        <v>14</v>
      </c>
      <c r="S187" s="70">
        <v>150000</v>
      </c>
      <c r="T187" s="70">
        <f>ROUNDDOWN(R187*S187,-3)</f>
        <v>2100000</v>
      </c>
      <c r="U187" s="252">
        <v>14</v>
      </c>
      <c r="V187" s="252">
        <v>150000</v>
      </c>
      <c r="W187" s="70">
        <f>ROUNDDOWN(U187*V187,-3)</f>
        <v>2100000</v>
      </c>
      <c r="X187" s="252"/>
      <c r="Y187" s="249"/>
    </row>
    <row r="188" spans="1:25" ht="13.2" hidden="1" x14ac:dyDescent="0.25">
      <c r="A188" s="1" t="s">
        <v>190</v>
      </c>
      <c r="B188" s="83" t="s">
        <v>191</v>
      </c>
      <c r="C188" s="84" t="s">
        <v>655</v>
      </c>
      <c r="D188" s="83"/>
      <c r="E188" s="83"/>
      <c r="F188" s="85"/>
      <c r="G188" s="162">
        <f>SUM(G189,G194,G196,G198)</f>
        <v>50042000</v>
      </c>
      <c r="H188" s="196" t="s">
        <v>191</v>
      </c>
      <c r="I188" s="84" t="s">
        <v>655</v>
      </c>
      <c r="J188" s="83"/>
      <c r="K188" s="83"/>
      <c r="L188" s="85"/>
      <c r="M188" s="85">
        <f ca="1">SUM(M189,M194,M196,M198)</f>
        <v>50042000</v>
      </c>
      <c r="N188" s="85">
        <f ca="1">SUM(N189,N194,N196,N198)</f>
        <v>0</v>
      </c>
      <c r="O188" s="162"/>
      <c r="P188" s="249" t="s">
        <v>502</v>
      </c>
      <c r="Q188" s="249" t="s">
        <v>503</v>
      </c>
      <c r="R188" s="83"/>
      <c r="S188" s="85"/>
      <c r="T188" s="85"/>
      <c r="U188" s="252"/>
      <c r="V188" s="249"/>
      <c r="W188" s="249"/>
      <c r="X188" s="252"/>
      <c r="Y188" s="249"/>
    </row>
    <row r="189" spans="1:25" ht="13.2" hidden="1" x14ac:dyDescent="0.25">
      <c r="A189" s="1" t="s">
        <v>192</v>
      </c>
      <c r="B189" s="71" t="s">
        <v>523</v>
      </c>
      <c r="C189" s="72" t="s">
        <v>24</v>
      </c>
      <c r="D189" s="71"/>
      <c r="E189" s="71"/>
      <c r="F189" s="73"/>
      <c r="G189" s="158">
        <f>SUM(G190:G193)</f>
        <v>20000000</v>
      </c>
      <c r="H189" s="192" t="s">
        <v>523</v>
      </c>
      <c r="I189" s="72" t="s">
        <v>24</v>
      </c>
      <c r="J189" s="71"/>
      <c r="K189" s="71"/>
      <c r="L189" s="73"/>
      <c r="M189" s="73">
        <f ca="1">SUM(M190:M193)</f>
        <v>20000000</v>
      </c>
      <c r="N189" s="73">
        <f ca="1">SUM(N190:N193)</f>
        <v>0</v>
      </c>
      <c r="O189" s="158"/>
      <c r="P189" s="249"/>
      <c r="Q189" s="249"/>
      <c r="R189" s="71"/>
      <c r="S189" s="73"/>
      <c r="T189" s="73"/>
      <c r="U189" s="252"/>
      <c r="V189" s="249"/>
      <c r="W189" s="249"/>
      <c r="X189" s="252"/>
      <c r="Y189" s="249"/>
    </row>
    <row r="190" spans="1:25" ht="13.2" hidden="1" x14ac:dyDescent="0.25">
      <c r="A190" s="1" t="s">
        <v>193</v>
      </c>
      <c r="B190" s="68"/>
      <c r="C190" s="69" t="s">
        <v>555</v>
      </c>
      <c r="D190" s="68">
        <v>160</v>
      </c>
      <c r="E190" s="68" t="s">
        <v>26</v>
      </c>
      <c r="F190" s="70">
        <v>75000</v>
      </c>
      <c r="G190" s="157">
        <f t="shared" ref="G190:G193" si="114">ROUNDDOWN(D190*F190,-3)</f>
        <v>12000000</v>
      </c>
      <c r="H190" s="191"/>
      <c r="I190" s="69" t="s">
        <v>555</v>
      </c>
      <c r="J190" s="68" cm="1">
        <f t="array" aca="1" ref="J190" ca="1">INDIRECT($J$5&amp;ROW())</f>
        <v>160</v>
      </c>
      <c r="K190" s="68" t="s">
        <v>26</v>
      </c>
      <c r="L190" s="70" cm="1">
        <f t="array" aca="1" ref="L190" ca="1">INDIRECT($L$5&amp;ROW())</f>
        <v>75000</v>
      </c>
      <c r="M190" s="70">
        <f t="shared" ref="M190:M193" ca="1" si="115">ROUNDDOWN(J190*L190,-3)</f>
        <v>12000000</v>
      </c>
      <c r="N190" s="70">
        <f t="shared" ref="N190:N193" ca="1" si="116">G190-M190</f>
        <v>0</v>
      </c>
      <c r="O190" s="245" t="str">
        <f t="shared" ref="O190:O193" ca="1" si="117">IF(AND(ISBLANK(H190),N190&lt;&gt;0),"Rev","")</f>
        <v/>
      </c>
      <c r="P190" s="249"/>
      <c r="Q190" s="249"/>
      <c r="R190" s="68">
        <v>160</v>
      </c>
      <c r="S190" s="70">
        <v>75000</v>
      </c>
      <c r="T190" s="70">
        <f t="shared" ref="T190:T193" si="118">ROUNDDOWN(R190*S190,-3)</f>
        <v>12000000</v>
      </c>
      <c r="U190" s="252">
        <v>160</v>
      </c>
      <c r="V190" s="252">
        <v>75000</v>
      </c>
      <c r="W190" s="70">
        <f t="shared" ref="W190:W193" si="119">ROUNDDOWN(U190*V190,-3)</f>
        <v>12000000</v>
      </c>
      <c r="X190" s="252"/>
      <c r="Y190" s="249"/>
    </row>
    <row r="191" spans="1:25" ht="13.2" hidden="1" x14ac:dyDescent="0.25">
      <c r="A191" s="1" t="s">
        <v>194</v>
      </c>
      <c r="B191" s="68"/>
      <c r="C191" s="69" t="s">
        <v>556</v>
      </c>
      <c r="D191" s="68">
        <v>2</v>
      </c>
      <c r="E191" s="68" t="s">
        <v>120</v>
      </c>
      <c r="F191" s="70">
        <v>1500000</v>
      </c>
      <c r="G191" s="157">
        <f t="shared" si="114"/>
        <v>3000000</v>
      </c>
      <c r="H191" s="191"/>
      <c r="I191" s="69" t="s">
        <v>556</v>
      </c>
      <c r="J191" s="68" cm="1">
        <f t="array" aca="1" ref="J191" ca="1">INDIRECT($J$5&amp;ROW())</f>
        <v>2</v>
      </c>
      <c r="K191" s="68" t="s">
        <v>120</v>
      </c>
      <c r="L191" s="70" cm="1">
        <f t="array" aca="1" ref="L191" ca="1">INDIRECT($L$5&amp;ROW())</f>
        <v>1500000</v>
      </c>
      <c r="M191" s="70">
        <f t="shared" ca="1" si="115"/>
        <v>3000000</v>
      </c>
      <c r="N191" s="70">
        <f t="shared" ca="1" si="116"/>
        <v>0</v>
      </c>
      <c r="O191" s="245" t="str">
        <f t="shared" ca="1" si="117"/>
        <v/>
      </c>
      <c r="P191" s="249"/>
      <c r="Q191" s="249"/>
      <c r="R191" s="68">
        <v>2</v>
      </c>
      <c r="S191" s="70">
        <v>1500000</v>
      </c>
      <c r="T191" s="70">
        <f t="shared" si="118"/>
        <v>3000000</v>
      </c>
      <c r="U191" s="252">
        <v>2</v>
      </c>
      <c r="V191" s="252">
        <v>1500000</v>
      </c>
      <c r="W191" s="70">
        <f t="shared" si="119"/>
        <v>3000000</v>
      </c>
      <c r="X191" s="252"/>
      <c r="Y191" s="249"/>
    </row>
    <row r="192" spans="1:25" ht="13.2" hidden="1" x14ac:dyDescent="0.25">
      <c r="A192" s="1" t="s">
        <v>195</v>
      </c>
      <c r="B192" s="68"/>
      <c r="C192" s="69" t="s">
        <v>557</v>
      </c>
      <c r="D192" s="68">
        <v>2</v>
      </c>
      <c r="E192" s="68" t="s">
        <v>120</v>
      </c>
      <c r="F192" s="70">
        <v>1500000</v>
      </c>
      <c r="G192" s="157">
        <f t="shared" si="114"/>
        <v>3000000</v>
      </c>
      <c r="H192" s="191"/>
      <c r="I192" s="69" t="s">
        <v>557</v>
      </c>
      <c r="J192" s="68" cm="1">
        <f t="array" aca="1" ref="J192" ca="1">INDIRECT($J$5&amp;ROW())</f>
        <v>2</v>
      </c>
      <c r="K192" s="68" t="s">
        <v>120</v>
      </c>
      <c r="L192" s="70" cm="1">
        <f t="array" aca="1" ref="L192" ca="1">INDIRECT($L$5&amp;ROW())</f>
        <v>1500000</v>
      </c>
      <c r="M192" s="70">
        <f t="shared" ca="1" si="115"/>
        <v>3000000</v>
      </c>
      <c r="N192" s="70">
        <f t="shared" ca="1" si="116"/>
        <v>0</v>
      </c>
      <c r="O192" s="245" t="str">
        <f t="shared" ca="1" si="117"/>
        <v/>
      </c>
      <c r="P192" s="249"/>
      <c r="Q192" s="249"/>
      <c r="R192" s="68">
        <v>2</v>
      </c>
      <c r="S192" s="70">
        <v>1500000</v>
      </c>
      <c r="T192" s="70">
        <f t="shared" si="118"/>
        <v>3000000</v>
      </c>
      <c r="U192" s="252">
        <v>2</v>
      </c>
      <c r="V192" s="252">
        <v>1500000</v>
      </c>
      <c r="W192" s="70">
        <f t="shared" si="119"/>
        <v>3000000</v>
      </c>
      <c r="X192" s="252"/>
      <c r="Y192" s="249"/>
    </row>
    <row r="193" spans="1:25" ht="13.2" hidden="1" x14ac:dyDescent="0.25">
      <c r="A193" s="1" t="s">
        <v>656</v>
      </c>
      <c r="B193" s="68"/>
      <c r="C193" s="69" t="s">
        <v>558</v>
      </c>
      <c r="D193" s="68">
        <v>2</v>
      </c>
      <c r="E193" s="68" t="s">
        <v>120</v>
      </c>
      <c r="F193" s="70">
        <v>1000000</v>
      </c>
      <c r="G193" s="157">
        <f t="shared" si="114"/>
        <v>2000000</v>
      </c>
      <c r="H193" s="191"/>
      <c r="I193" s="69" t="s">
        <v>558</v>
      </c>
      <c r="J193" s="68" cm="1">
        <f t="array" aca="1" ref="J193" ca="1">INDIRECT($J$5&amp;ROW())</f>
        <v>2</v>
      </c>
      <c r="K193" s="68" t="s">
        <v>120</v>
      </c>
      <c r="L193" s="70" cm="1">
        <f t="array" aca="1" ref="L193" ca="1">INDIRECT($L$5&amp;ROW())</f>
        <v>1000000</v>
      </c>
      <c r="M193" s="70">
        <f t="shared" ca="1" si="115"/>
        <v>2000000</v>
      </c>
      <c r="N193" s="70">
        <f t="shared" ca="1" si="116"/>
        <v>0</v>
      </c>
      <c r="O193" s="245" t="str">
        <f t="shared" ca="1" si="117"/>
        <v/>
      </c>
      <c r="P193" s="249"/>
      <c r="Q193" s="249"/>
      <c r="R193" s="68">
        <v>2</v>
      </c>
      <c r="S193" s="70">
        <v>1000000</v>
      </c>
      <c r="T193" s="70">
        <f t="shared" si="118"/>
        <v>2000000</v>
      </c>
      <c r="U193" s="252">
        <v>2</v>
      </c>
      <c r="V193" s="252">
        <v>1000000</v>
      </c>
      <c r="W193" s="70">
        <f t="shared" si="119"/>
        <v>2000000</v>
      </c>
      <c r="X193" s="252"/>
      <c r="Y193" s="249"/>
    </row>
    <row r="194" spans="1:25" ht="13.2" hidden="1" x14ac:dyDescent="0.25">
      <c r="A194" s="1" t="s">
        <v>196</v>
      </c>
      <c r="B194" s="71" t="s">
        <v>524</v>
      </c>
      <c r="C194" s="72" t="s">
        <v>73</v>
      </c>
      <c r="D194" s="71"/>
      <c r="E194" s="71"/>
      <c r="F194" s="73"/>
      <c r="G194" s="158">
        <f>G195</f>
        <v>3000000</v>
      </c>
      <c r="H194" s="192" t="s">
        <v>524</v>
      </c>
      <c r="I194" s="72" t="s">
        <v>73</v>
      </c>
      <c r="J194" s="71"/>
      <c r="K194" s="71"/>
      <c r="L194" s="73"/>
      <c r="M194" s="73">
        <f ca="1">M195</f>
        <v>3000000</v>
      </c>
      <c r="N194" s="73">
        <f ca="1">N195</f>
        <v>0</v>
      </c>
      <c r="O194" s="158"/>
      <c r="P194" s="249"/>
      <c r="Q194" s="249"/>
      <c r="R194" s="71"/>
      <c r="S194" s="73"/>
      <c r="T194" s="73"/>
      <c r="U194" s="252"/>
      <c r="V194" s="249"/>
      <c r="W194" s="249"/>
      <c r="X194" s="252"/>
      <c r="Y194" s="249"/>
    </row>
    <row r="195" spans="1:25" ht="13.2" hidden="1" x14ac:dyDescent="0.25">
      <c r="A195" s="1" t="s">
        <v>197</v>
      </c>
      <c r="B195" s="68"/>
      <c r="C195" s="69" t="s">
        <v>622</v>
      </c>
      <c r="D195" s="68">
        <v>12</v>
      </c>
      <c r="E195" s="68" t="s">
        <v>120</v>
      </c>
      <c r="F195" s="70">
        <v>250000</v>
      </c>
      <c r="G195" s="157">
        <f>ROUNDDOWN(D195*F195,-3)</f>
        <v>3000000</v>
      </c>
      <c r="H195" s="191"/>
      <c r="I195" s="69" t="s">
        <v>622</v>
      </c>
      <c r="J195" s="68" cm="1">
        <f t="array" aca="1" ref="J195" ca="1">INDIRECT($J$5&amp;ROW())</f>
        <v>12</v>
      </c>
      <c r="K195" s="68" t="s">
        <v>120</v>
      </c>
      <c r="L195" s="70" cm="1">
        <f t="array" aca="1" ref="L195" ca="1">INDIRECT($L$5&amp;ROW())</f>
        <v>250000</v>
      </c>
      <c r="M195" s="70">
        <f ca="1">ROUNDDOWN(J195*L195,-3)</f>
        <v>3000000</v>
      </c>
      <c r="N195" s="70">
        <f ca="1">G195-M195</f>
        <v>0</v>
      </c>
      <c r="O195" s="245" t="str">
        <f ca="1">IF(AND(ISBLANK(H195),N195&lt;&gt;0),"Rev","")</f>
        <v/>
      </c>
      <c r="P195" s="249"/>
      <c r="Q195" s="249"/>
      <c r="R195" s="68">
        <v>12</v>
      </c>
      <c r="S195" s="70">
        <v>250000</v>
      </c>
      <c r="T195" s="70">
        <f>ROUNDDOWN(R195*S195,-3)</f>
        <v>3000000</v>
      </c>
      <c r="U195" s="252">
        <v>12</v>
      </c>
      <c r="V195" s="252">
        <v>250000</v>
      </c>
      <c r="W195" s="70">
        <f>ROUNDDOWN(U195*V195,-3)</f>
        <v>3000000</v>
      </c>
      <c r="X195" s="252"/>
      <c r="Y195" s="249"/>
    </row>
    <row r="196" spans="1:25" ht="13.2" hidden="1" x14ac:dyDescent="0.25">
      <c r="A196" s="1" t="s">
        <v>198</v>
      </c>
      <c r="B196" s="71" t="s">
        <v>528</v>
      </c>
      <c r="C196" s="72" t="s">
        <v>31</v>
      </c>
      <c r="D196" s="71"/>
      <c r="E196" s="71"/>
      <c r="F196" s="73"/>
      <c r="G196" s="158">
        <f>G197</f>
        <v>9000000</v>
      </c>
      <c r="H196" s="192" t="s">
        <v>528</v>
      </c>
      <c r="I196" s="72" t="s">
        <v>31</v>
      </c>
      <c r="J196" s="71"/>
      <c r="K196" s="71"/>
      <c r="L196" s="73"/>
      <c r="M196" s="73">
        <f ca="1">M197</f>
        <v>9000000</v>
      </c>
      <c r="N196" s="73">
        <f ca="1">N197</f>
        <v>0</v>
      </c>
      <c r="O196" s="158"/>
      <c r="P196" s="249"/>
      <c r="Q196" s="249"/>
      <c r="R196" s="71"/>
      <c r="S196" s="73"/>
      <c r="T196" s="73"/>
      <c r="U196" s="252"/>
      <c r="V196" s="249"/>
      <c r="W196" s="249"/>
      <c r="X196" s="252"/>
      <c r="Y196" s="249"/>
    </row>
    <row r="197" spans="1:25" ht="13.2" hidden="1" x14ac:dyDescent="0.25">
      <c r="A197" s="1" t="s">
        <v>199</v>
      </c>
      <c r="B197" s="68"/>
      <c r="C197" s="69" t="s">
        <v>559</v>
      </c>
      <c r="D197" s="68">
        <v>10</v>
      </c>
      <c r="E197" s="68" t="s">
        <v>33</v>
      </c>
      <c r="F197" s="70">
        <v>900000</v>
      </c>
      <c r="G197" s="157">
        <f>ROUNDDOWN(D197*F197,-3)</f>
        <v>9000000</v>
      </c>
      <c r="H197" s="191"/>
      <c r="I197" s="69" t="s">
        <v>559</v>
      </c>
      <c r="J197" s="68" cm="1">
        <f t="array" aca="1" ref="J197" ca="1">INDIRECT($J$5&amp;ROW())</f>
        <v>10</v>
      </c>
      <c r="K197" s="68" t="s">
        <v>33</v>
      </c>
      <c r="L197" s="70" cm="1">
        <f t="array" aca="1" ref="L197" ca="1">INDIRECT($L$5&amp;ROW())</f>
        <v>900000</v>
      </c>
      <c r="M197" s="70">
        <f ca="1">ROUNDDOWN(J197*L197,-3)</f>
        <v>9000000</v>
      </c>
      <c r="N197" s="70">
        <f ca="1">G197-M197</f>
        <v>0</v>
      </c>
      <c r="O197" s="245" t="str">
        <f ca="1">IF(AND(ISBLANK(H197),N197&lt;&gt;0),"Rev","")</f>
        <v/>
      </c>
      <c r="P197" s="249"/>
      <c r="Q197" s="249"/>
      <c r="R197" s="68">
        <v>10</v>
      </c>
      <c r="S197" s="70">
        <v>900000</v>
      </c>
      <c r="T197" s="70">
        <f>ROUNDDOWN(R197*S197,-3)</f>
        <v>9000000</v>
      </c>
      <c r="U197" s="252">
        <v>10</v>
      </c>
      <c r="V197" s="252">
        <v>900000</v>
      </c>
      <c r="W197" s="70">
        <f>ROUNDDOWN(U197*V197,-3)</f>
        <v>9000000</v>
      </c>
      <c r="X197" s="252"/>
      <c r="Y197" s="249"/>
    </row>
    <row r="198" spans="1:25" ht="13.2" hidden="1" x14ac:dyDescent="0.25">
      <c r="A198" s="1" t="s">
        <v>200</v>
      </c>
      <c r="B198" s="71" t="s">
        <v>525</v>
      </c>
      <c r="C198" s="72" t="s">
        <v>35</v>
      </c>
      <c r="D198" s="71"/>
      <c r="E198" s="71"/>
      <c r="F198" s="73"/>
      <c r="G198" s="158">
        <f>G199</f>
        <v>18042000</v>
      </c>
      <c r="H198" s="192" t="s">
        <v>525</v>
      </c>
      <c r="I198" s="72" t="s">
        <v>35</v>
      </c>
      <c r="J198" s="71"/>
      <c r="K198" s="71"/>
      <c r="L198" s="73"/>
      <c r="M198" s="73">
        <f ca="1">M199</f>
        <v>18042000</v>
      </c>
      <c r="N198" s="73">
        <f ca="1">N199</f>
        <v>0</v>
      </c>
      <c r="O198" s="158"/>
      <c r="P198" s="249"/>
      <c r="Q198" s="249"/>
      <c r="R198" s="71"/>
      <c r="S198" s="73"/>
      <c r="T198" s="73"/>
      <c r="U198" s="252"/>
      <c r="V198" s="249"/>
      <c r="W198" s="249"/>
      <c r="X198" s="252"/>
      <c r="Y198" s="249"/>
    </row>
    <row r="199" spans="1:25" ht="13.2" hidden="1" x14ac:dyDescent="0.25">
      <c r="A199" s="1" t="s">
        <v>201</v>
      </c>
      <c r="B199" s="68"/>
      <c r="C199" s="69" t="s">
        <v>657</v>
      </c>
      <c r="D199" s="68">
        <v>6</v>
      </c>
      <c r="E199" s="68" t="s">
        <v>26</v>
      </c>
      <c r="F199" s="70">
        <v>3007000</v>
      </c>
      <c r="G199" s="157">
        <f>ROUNDDOWN(D199*F199,-3)</f>
        <v>18042000</v>
      </c>
      <c r="H199" s="191"/>
      <c r="I199" s="69" t="s">
        <v>657</v>
      </c>
      <c r="J199" s="68" cm="1">
        <f t="array" aca="1" ref="J199" ca="1">INDIRECT($J$5&amp;ROW())</f>
        <v>6</v>
      </c>
      <c r="K199" s="68" t="s">
        <v>26</v>
      </c>
      <c r="L199" s="70" cm="1">
        <f t="array" aca="1" ref="L199" ca="1">INDIRECT($L$5&amp;ROW())</f>
        <v>3007000</v>
      </c>
      <c r="M199" s="70">
        <f ca="1">ROUNDDOWN(J199*L199,-3)</f>
        <v>18042000</v>
      </c>
      <c r="N199" s="70">
        <f ca="1">G199-M199</f>
        <v>0</v>
      </c>
      <c r="O199" s="245" t="str">
        <f ca="1">IF(AND(ISBLANK(H199),N199&lt;&gt;0),"Rev","")</f>
        <v/>
      </c>
      <c r="P199" s="249"/>
      <c r="Q199" s="249"/>
      <c r="R199" s="68">
        <v>6</v>
      </c>
      <c r="S199" s="70">
        <v>3007000</v>
      </c>
      <c r="T199" s="70">
        <f>ROUNDDOWN(R199*S199,-3)</f>
        <v>18042000</v>
      </c>
      <c r="U199" s="252">
        <v>6</v>
      </c>
      <c r="V199" s="252">
        <v>3007000</v>
      </c>
      <c r="W199" s="70">
        <f>ROUNDDOWN(U199*V199,-3)</f>
        <v>18042000</v>
      </c>
      <c r="X199" s="252"/>
      <c r="Y199" s="249"/>
    </row>
    <row r="200" spans="1:25" ht="13.2" hidden="1" x14ac:dyDescent="0.25">
      <c r="A200" s="1" t="s">
        <v>202</v>
      </c>
      <c r="B200" s="83" t="s">
        <v>203</v>
      </c>
      <c r="C200" s="84" t="s">
        <v>658</v>
      </c>
      <c r="D200" s="83"/>
      <c r="E200" s="83"/>
      <c r="F200" s="85"/>
      <c r="G200" s="162">
        <f>SUM(G201,G206,G208)</f>
        <v>99334000</v>
      </c>
      <c r="H200" s="196" t="s">
        <v>203</v>
      </c>
      <c r="I200" s="84" t="s">
        <v>658</v>
      </c>
      <c r="J200" s="83"/>
      <c r="K200" s="83"/>
      <c r="L200" s="85"/>
      <c r="M200" s="85">
        <f ca="1">SUM(M201,M206,M208)</f>
        <v>99334000</v>
      </c>
      <c r="N200" s="85">
        <f ca="1">SUM(N201,N206,N208)</f>
        <v>0</v>
      </c>
      <c r="O200" s="162"/>
      <c r="P200" s="249" t="s">
        <v>499</v>
      </c>
      <c r="Q200" s="249" t="s">
        <v>500</v>
      </c>
      <c r="R200" s="83"/>
      <c r="S200" s="85"/>
      <c r="T200" s="85"/>
      <c r="U200" s="252"/>
      <c r="V200" s="249"/>
      <c r="W200" s="249"/>
      <c r="X200" s="252"/>
      <c r="Y200" s="249"/>
    </row>
    <row r="201" spans="1:25" ht="13.2" hidden="1" x14ac:dyDescent="0.25">
      <c r="A201" s="1" t="s">
        <v>205</v>
      </c>
      <c r="B201" s="65" t="s">
        <v>523</v>
      </c>
      <c r="C201" s="66" t="s">
        <v>24</v>
      </c>
      <c r="D201" s="65"/>
      <c r="E201" s="65"/>
      <c r="F201" s="67"/>
      <c r="G201" s="156">
        <f>SUM(G202:G205)</f>
        <v>24800000</v>
      </c>
      <c r="H201" s="190" t="s">
        <v>523</v>
      </c>
      <c r="I201" s="66" t="s">
        <v>24</v>
      </c>
      <c r="J201" s="65"/>
      <c r="K201" s="65"/>
      <c r="L201" s="67"/>
      <c r="M201" s="67">
        <f ca="1">SUM(M202:M205)</f>
        <v>24800000</v>
      </c>
      <c r="N201" s="67">
        <f ca="1">SUM(N202:N205)</f>
        <v>0</v>
      </c>
      <c r="O201" s="156"/>
      <c r="P201" s="249"/>
      <c r="Q201" s="249"/>
      <c r="R201" s="65"/>
      <c r="S201" s="67"/>
      <c r="T201" s="67"/>
      <c r="U201" s="252"/>
      <c r="V201" s="249"/>
      <c r="W201" s="249"/>
      <c r="X201" s="252"/>
      <c r="Y201" s="249"/>
    </row>
    <row r="202" spans="1:25" ht="13.2" x14ac:dyDescent="0.25">
      <c r="A202" s="1" t="s">
        <v>206</v>
      </c>
      <c r="B202" s="68"/>
      <c r="C202" s="69" t="s">
        <v>555</v>
      </c>
      <c r="D202" s="68">
        <v>224</v>
      </c>
      <c r="E202" s="68" t="s">
        <v>26</v>
      </c>
      <c r="F202" s="70">
        <v>75000</v>
      </c>
      <c r="G202" s="157">
        <f t="shared" ref="G202:G205" si="120">ROUNDDOWN(D202*F202,-3)</f>
        <v>16800000</v>
      </c>
      <c r="H202" s="191"/>
      <c r="I202" s="69" t="s">
        <v>555</v>
      </c>
      <c r="J202" s="68" cm="1">
        <f t="array" aca="1" ref="J202" ca="1">INDIRECT($J$5&amp;ROW())</f>
        <v>254</v>
      </c>
      <c r="K202" s="68" t="s">
        <v>26</v>
      </c>
      <c r="L202" s="70" cm="1">
        <f t="array" aca="1" ref="L202" ca="1">INDIRECT($L$5&amp;ROW())</f>
        <v>75000</v>
      </c>
      <c r="M202" s="70">
        <f t="shared" ref="M202:M205" ca="1" si="121">ROUNDDOWN(J202*L202,-3)</f>
        <v>19050000</v>
      </c>
      <c r="N202" s="70">
        <f t="shared" ref="N202:N205" ca="1" si="122">G202-M202</f>
        <v>-2250000</v>
      </c>
      <c r="O202" s="258" t="str">
        <f t="shared" ref="O202:O205" ca="1" si="123">IF(AND(ISBLANK(H202),N202&lt;&gt;0),"Rev","")</f>
        <v>Rev</v>
      </c>
      <c r="P202" s="249"/>
      <c r="Q202" s="249"/>
      <c r="R202" s="68">
        <v>254</v>
      </c>
      <c r="S202" s="70">
        <v>75000</v>
      </c>
      <c r="T202" s="70">
        <f t="shared" ref="T202:T205" si="124">ROUNDDOWN(R202*S202,-3)</f>
        <v>19050000</v>
      </c>
      <c r="U202" s="252">
        <v>254</v>
      </c>
      <c r="V202" s="252">
        <v>75000</v>
      </c>
      <c r="W202" s="70">
        <f t="shared" ref="W202:W205" si="125">ROUNDDOWN(U202*V202,-3)</f>
        <v>19050000</v>
      </c>
      <c r="X202" s="252"/>
      <c r="Y202" s="249"/>
    </row>
    <row r="203" spans="1:25" ht="13.2" x14ac:dyDescent="0.25">
      <c r="A203" s="1" t="s">
        <v>207</v>
      </c>
      <c r="B203" s="68"/>
      <c r="C203" s="69" t="s">
        <v>556</v>
      </c>
      <c r="D203" s="68">
        <v>2</v>
      </c>
      <c r="E203" s="68" t="s">
        <v>120</v>
      </c>
      <c r="F203" s="70">
        <v>1500000</v>
      </c>
      <c r="G203" s="157">
        <f t="shared" si="120"/>
        <v>3000000</v>
      </c>
      <c r="H203" s="191"/>
      <c r="I203" s="69" t="s">
        <v>556</v>
      </c>
      <c r="J203" s="68" cm="1">
        <f t="array" aca="1" ref="J203" ca="1">INDIRECT($J$5&amp;ROW())</f>
        <v>1</v>
      </c>
      <c r="K203" s="68" t="s">
        <v>120</v>
      </c>
      <c r="L203" s="70" cm="1">
        <f t="array" aca="1" ref="L203" ca="1">INDIRECT($L$5&amp;ROW())</f>
        <v>750000</v>
      </c>
      <c r="M203" s="70">
        <f t="shared" ca="1" si="121"/>
        <v>750000</v>
      </c>
      <c r="N203" s="70">
        <f t="shared" ca="1" si="122"/>
        <v>2250000</v>
      </c>
      <c r="O203" s="258" t="str">
        <f t="shared" ca="1" si="123"/>
        <v>Rev</v>
      </c>
      <c r="P203" s="249"/>
      <c r="Q203" s="249"/>
      <c r="R203" s="68">
        <v>1</v>
      </c>
      <c r="S203" s="70">
        <v>750000</v>
      </c>
      <c r="T203" s="70">
        <f t="shared" si="124"/>
        <v>750000</v>
      </c>
      <c r="U203" s="252">
        <v>1</v>
      </c>
      <c r="V203" s="252">
        <v>750000</v>
      </c>
      <c r="W203" s="70">
        <f t="shared" si="125"/>
        <v>750000</v>
      </c>
      <c r="X203" s="252"/>
      <c r="Y203" s="249"/>
    </row>
    <row r="204" spans="1:25" ht="13.2" hidden="1" x14ac:dyDescent="0.25">
      <c r="A204" s="1" t="s">
        <v>208</v>
      </c>
      <c r="B204" s="68"/>
      <c r="C204" s="69" t="s">
        <v>557</v>
      </c>
      <c r="D204" s="68">
        <v>2</v>
      </c>
      <c r="E204" s="68" t="s">
        <v>120</v>
      </c>
      <c r="F204" s="70">
        <v>1500000</v>
      </c>
      <c r="G204" s="157">
        <f t="shared" si="120"/>
        <v>3000000</v>
      </c>
      <c r="H204" s="191"/>
      <c r="I204" s="69" t="s">
        <v>557</v>
      </c>
      <c r="J204" s="68" cm="1">
        <f t="array" aca="1" ref="J204" ca="1">INDIRECT($J$5&amp;ROW())</f>
        <v>2</v>
      </c>
      <c r="K204" s="68" t="s">
        <v>120</v>
      </c>
      <c r="L204" s="70" cm="1">
        <f t="array" aca="1" ref="L204" ca="1">INDIRECT($L$5&amp;ROW())</f>
        <v>1500000</v>
      </c>
      <c r="M204" s="70">
        <f t="shared" ca="1" si="121"/>
        <v>3000000</v>
      </c>
      <c r="N204" s="70">
        <f t="shared" ca="1" si="122"/>
        <v>0</v>
      </c>
      <c r="O204" s="245" t="str">
        <f t="shared" ca="1" si="123"/>
        <v/>
      </c>
      <c r="P204" s="249"/>
      <c r="Q204" s="249"/>
      <c r="R204" s="68">
        <v>2</v>
      </c>
      <c r="S204" s="70">
        <v>1500000</v>
      </c>
      <c r="T204" s="70">
        <f t="shared" si="124"/>
        <v>3000000</v>
      </c>
      <c r="U204" s="252">
        <v>2</v>
      </c>
      <c r="V204" s="252">
        <v>1500000</v>
      </c>
      <c r="W204" s="70">
        <f t="shared" si="125"/>
        <v>3000000</v>
      </c>
      <c r="X204" s="252"/>
      <c r="Y204" s="249"/>
    </row>
    <row r="205" spans="1:25" ht="13.2" hidden="1" x14ac:dyDescent="0.25">
      <c r="A205" s="1" t="s">
        <v>659</v>
      </c>
      <c r="B205" s="68"/>
      <c r="C205" s="69" t="s">
        <v>558</v>
      </c>
      <c r="D205" s="68">
        <v>2</v>
      </c>
      <c r="E205" s="68" t="s">
        <v>120</v>
      </c>
      <c r="F205" s="70">
        <v>1000000</v>
      </c>
      <c r="G205" s="157">
        <f t="shared" si="120"/>
        <v>2000000</v>
      </c>
      <c r="H205" s="191"/>
      <c r="I205" s="69" t="s">
        <v>558</v>
      </c>
      <c r="J205" s="68" cm="1">
        <f t="array" aca="1" ref="J205" ca="1">INDIRECT($J$5&amp;ROW())</f>
        <v>2</v>
      </c>
      <c r="K205" s="68" t="s">
        <v>120</v>
      </c>
      <c r="L205" s="70" cm="1">
        <f t="array" aca="1" ref="L205" ca="1">INDIRECT($L$5&amp;ROW())</f>
        <v>1000000</v>
      </c>
      <c r="M205" s="70">
        <f t="shared" ca="1" si="121"/>
        <v>2000000</v>
      </c>
      <c r="N205" s="70">
        <f t="shared" ca="1" si="122"/>
        <v>0</v>
      </c>
      <c r="O205" s="245" t="str">
        <f t="shared" ca="1" si="123"/>
        <v/>
      </c>
      <c r="P205" s="249"/>
      <c r="Q205" s="249"/>
      <c r="R205" s="68">
        <v>2</v>
      </c>
      <c r="S205" s="70">
        <v>1000000</v>
      </c>
      <c r="T205" s="70">
        <f t="shared" si="124"/>
        <v>2000000</v>
      </c>
      <c r="U205" s="252">
        <v>2</v>
      </c>
      <c r="V205" s="252">
        <v>1000000</v>
      </c>
      <c r="W205" s="70">
        <f t="shared" si="125"/>
        <v>2000000</v>
      </c>
      <c r="X205" s="252"/>
      <c r="Y205" s="249"/>
    </row>
    <row r="206" spans="1:25" ht="13.2" hidden="1" x14ac:dyDescent="0.25">
      <c r="A206" s="1" t="s">
        <v>209</v>
      </c>
      <c r="B206" s="71" t="s">
        <v>524</v>
      </c>
      <c r="C206" s="72" t="s">
        <v>73</v>
      </c>
      <c r="D206" s="71"/>
      <c r="E206" s="71"/>
      <c r="F206" s="73"/>
      <c r="G206" s="158">
        <f>G207</f>
        <v>3000000</v>
      </c>
      <c r="H206" s="192" t="s">
        <v>524</v>
      </c>
      <c r="I206" s="72" t="s">
        <v>73</v>
      </c>
      <c r="J206" s="71"/>
      <c r="K206" s="71"/>
      <c r="L206" s="73"/>
      <c r="M206" s="73">
        <f ca="1">M207</f>
        <v>3000000</v>
      </c>
      <c r="N206" s="73">
        <f ca="1">N207</f>
        <v>0</v>
      </c>
      <c r="O206" s="158"/>
      <c r="P206" s="249"/>
      <c r="Q206" s="249"/>
      <c r="R206" s="71"/>
      <c r="S206" s="73"/>
      <c r="T206" s="73"/>
      <c r="U206" s="252"/>
      <c r="V206" s="249"/>
      <c r="W206" s="249"/>
      <c r="X206" s="252"/>
      <c r="Y206" s="249"/>
    </row>
    <row r="207" spans="1:25" ht="13.2" hidden="1" x14ac:dyDescent="0.25">
      <c r="A207" s="1" t="s">
        <v>210</v>
      </c>
      <c r="B207" s="68"/>
      <c r="C207" s="69" t="s">
        <v>622</v>
      </c>
      <c r="D207" s="68">
        <v>12</v>
      </c>
      <c r="E207" s="68" t="s">
        <v>120</v>
      </c>
      <c r="F207" s="70">
        <v>250000</v>
      </c>
      <c r="G207" s="157">
        <f>ROUNDDOWN(D207*F207,-3)</f>
        <v>3000000</v>
      </c>
      <c r="H207" s="191"/>
      <c r="I207" s="69" t="s">
        <v>622</v>
      </c>
      <c r="J207" s="68" cm="1">
        <f t="array" aca="1" ref="J207" ca="1">INDIRECT($J$5&amp;ROW())</f>
        <v>12</v>
      </c>
      <c r="K207" s="68" t="s">
        <v>120</v>
      </c>
      <c r="L207" s="70" cm="1">
        <f t="array" aca="1" ref="L207" ca="1">INDIRECT($L$5&amp;ROW())</f>
        <v>250000</v>
      </c>
      <c r="M207" s="70">
        <f ca="1">ROUNDDOWN(J207*L207,-3)</f>
        <v>3000000</v>
      </c>
      <c r="N207" s="70">
        <f ca="1">G207-M207</f>
        <v>0</v>
      </c>
      <c r="O207" s="245" t="str">
        <f ca="1">IF(AND(ISBLANK(H207),N207&lt;&gt;0),"Rev","")</f>
        <v/>
      </c>
      <c r="P207" s="249"/>
      <c r="Q207" s="249"/>
      <c r="R207" s="68">
        <v>12</v>
      </c>
      <c r="S207" s="70">
        <v>250000</v>
      </c>
      <c r="T207" s="70">
        <f>ROUNDDOWN(R207*S207,-3)</f>
        <v>3000000</v>
      </c>
      <c r="U207" s="252">
        <v>12</v>
      </c>
      <c r="V207" s="252">
        <v>250000</v>
      </c>
      <c r="W207" s="70">
        <f>ROUNDDOWN(U207*V207,-3)</f>
        <v>3000000</v>
      </c>
      <c r="X207" s="252"/>
      <c r="Y207" s="249"/>
    </row>
    <row r="208" spans="1:25" ht="13.2" hidden="1" x14ac:dyDescent="0.25">
      <c r="A208" s="1" t="s">
        <v>211</v>
      </c>
      <c r="B208" s="65" t="s">
        <v>525</v>
      </c>
      <c r="C208" s="66" t="s">
        <v>35</v>
      </c>
      <c r="D208" s="65"/>
      <c r="E208" s="65"/>
      <c r="F208" s="67"/>
      <c r="G208" s="156">
        <f>G209</f>
        <v>71534000</v>
      </c>
      <c r="H208" s="190" t="s">
        <v>525</v>
      </c>
      <c r="I208" s="66" t="s">
        <v>35</v>
      </c>
      <c r="J208" s="65"/>
      <c r="K208" s="65"/>
      <c r="L208" s="67"/>
      <c r="M208" s="67">
        <f ca="1">M209</f>
        <v>71534000</v>
      </c>
      <c r="N208" s="67">
        <f ca="1">N209</f>
        <v>0</v>
      </c>
      <c r="O208" s="156"/>
      <c r="P208" s="249"/>
      <c r="Q208" s="249"/>
      <c r="R208" s="65"/>
      <c r="S208" s="67"/>
      <c r="T208" s="67"/>
      <c r="U208" s="252"/>
      <c r="V208" s="249"/>
      <c r="W208" s="249"/>
      <c r="X208" s="252"/>
      <c r="Y208" s="249"/>
    </row>
    <row r="209" spans="1:25" ht="26.4" hidden="1" x14ac:dyDescent="0.25">
      <c r="A209" s="1" t="s">
        <v>212</v>
      </c>
      <c r="B209" s="68"/>
      <c r="C209" s="69" t="s">
        <v>660</v>
      </c>
      <c r="D209" s="68">
        <v>14</v>
      </c>
      <c r="E209" s="68" t="s">
        <v>26</v>
      </c>
      <c r="F209" s="70">
        <v>5109636</v>
      </c>
      <c r="G209" s="157">
        <f>ROUNDDOWN(D209*F209,-3)</f>
        <v>71534000</v>
      </c>
      <c r="H209" s="191"/>
      <c r="I209" s="69" t="s">
        <v>660</v>
      </c>
      <c r="J209" s="68" cm="1">
        <f t="array" aca="1" ref="J209" ca="1">INDIRECT($J$5&amp;ROW())</f>
        <v>14</v>
      </c>
      <c r="K209" s="68" t="s">
        <v>26</v>
      </c>
      <c r="L209" s="70" cm="1">
        <f t="array" aca="1" ref="L209" ca="1">INDIRECT($L$5&amp;ROW())</f>
        <v>5109636</v>
      </c>
      <c r="M209" s="70">
        <f ca="1">ROUNDDOWN(J209*L209,-3)</f>
        <v>71534000</v>
      </c>
      <c r="N209" s="70">
        <f ca="1">G209-M209</f>
        <v>0</v>
      </c>
      <c r="O209" s="245" t="str">
        <f ca="1">IF(AND(ISBLANK(H209),N209&lt;&gt;0),"Rev","")</f>
        <v/>
      </c>
      <c r="P209" s="249"/>
      <c r="Q209" s="249"/>
      <c r="R209" s="68">
        <v>14</v>
      </c>
      <c r="S209" s="70">
        <v>5109636</v>
      </c>
      <c r="T209" s="70">
        <f>ROUNDDOWN(R209*S209,-3)</f>
        <v>71534000</v>
      </c>
      <c r="U209" s="252">
        <v>14</v>
      </c>
      <c r="V209" s="252">
        <v>5109636</v>
      </c>
      <c r="W209" s="70">
        <f>ROUNDDOWN(U209*V209,-3)</f>
        <v>71534000</v>
      </c>
      <c r="X209" s="252"/>
      <c r="Y209" s="249"/>
    </row>
    <row r="210" spans="1:25" ht="13.2" hidden="1" x14ac:dyDescent="0.25">
      <c r="A210" s="1" t="s">
        <v>213</v>
      </c>
      <c r="B210" s="83" t="s">
        <v>214</v>
      </c>
      <c r="C210" s="84" t="s">
        <v>661</v>
      </c>
      <c r="D210" s="83"/>
      <c r="E210" s="83"/>
      <c r="F210" s="85"/>
      <c r="G210" s="162">
        <f>SUM(G211,G216)</f>
        <v>139554000</v>
      </c>
      <c r="H210" s="196" t="s">
        <v>214</v>
      </c>
      <c r="I210" s="84" t="s">
        <v>661</v>
      </c>
      <c r="J210" s="83"/>
      <c r="K210" s="83"/>
      <c r="L210" s="85"/>
      <c r="M210" s="85">
        <f ca="1">SUM(M211,M216)</f>
        <v>174685000</v>
      </c>
      <c r="N210" s="85">
        <f ca="1">SUM(N211,N216)</f>
        <v>-35131000</v>
      </c>
      <c r="O210" s="162"/>
      <c r="P210" s="249" t="s">
        <v>499</v>
      </c>
      <c r="Q210" s="249" t="s">
        <v>501</v>
      </c>
      <c r="R210" s="83"/>
      <c r="S210" s="85"/>
      <c r="T210" s="85"/>
      <c r="U210" s="252"/>
      <c r="V210" s="249"/>
      <c r="W210" s="249"/>
      <c r="X210" s="252"/>
      <c r="Y210" s="249"/>
    </row>
    <row r="211" spans="1:25" ht="13.2" hidden="1" x14ac:dyDescent="0.25">
      <c r="A211" s="1" t="s">
        <v>215</v>
      </c>
      <c r="B211" s="65" t="s">
        <v>523</v>
      </c>
      <c r="C211" s="66" t="s">
        <v>24</v>
      </c>
      <c r="D211" s="65"/>
      <c r="E211" s="65"/>
      <c r="F211" s="67"/>
      <c r="G211" s="156">
        <f>SUM(G212:G215)</f>
        <v>23500000</v>
      </c>
      <c r="H211" s="190" t="s">
        <v>523</v>
      </c>
      <c r="I211" s="66" t="s">
        <v>24</v>
      </c>
      <c r="J211" s="65"/>
      <c r="K211" s="65"/>
      <c r="L211" s="67"/>
      <c r="M211" s="67">
        <f ca="1">SUM(M212:M215)</f>
        <v>31000000</v>
      </c>
      <c r="N211" s="67">
        <f ca="1">SUM(N212:N215)</f>
        <v>-7500000</v>
      </c>
      <c r="O211" s="156"/>
      <c r="P211" s="249"/>
      <c r="Q211" s="249"/>
      <c r="R211" s="65"/>
      <c r="S211" s="67"/>
      <c r="T211" s="67"/>
      <c r="U211" s="252"/>
      <c r="V211" s="249"/>
      <c r="W211" s="249"/>
      <c r="X211" s="252"/>
      <c r="Y211" s="249"/>
    </row>
    <row r="212" spans="1:25" ht="13.2" x14ac:dyDescent="0.25">
      <c r="A212" s="1" t="s">
        <v>216</v>
      </c>
      <c r="B212" s="68"/>
      <c r="C212" s="69" t="s">
        <v>555</v>
      </c>
      <c r="D212" s="68">
        <v>100</v>
      </c>
      <c r="E212" s="68" t="s">
        <v>26</v>
      </c>
      <c r="F212" s="70">
        <v>75000</v>
      </c>
      <c r="G212" s="157">
        <f t="shared" ref="G212:G215" si="126">ROUNDDOWN(D212*F212,-3)</f>
        <v>7500000</v>
      </c>
      <c r="H212" s="191"/>
      <c r="I212" s="69" t="s">
        <v>555</v>
      </c>
      <c r="J212" s="68" cm="1">
        <f t="array" aca="1" ref="J212" ca="1">INDIRECT($J$5&amp;ROW())</f>
        <v>200</v>
      </c>
      <c r="K212" s="68" t="s">
        <v>26</v>
      </c>
      <c r="L212" s="70" cm="1">
        <f t="array" aca="1" ref="L212" ca="1">INDIRECT($L$5&amp;ROW())</f>
        <v>75000</v>
      </c>
      <c r="M212" s="70">
        <f t="shared" ref="M212:M215" ca="1" si="127">ROUNDDOWN(J212*L212,-3)</f>
        <v>15000000</v>
      </c>
      <c r="N212" s="70">
        <f t="shared" ref="N212:N215" ca="1" si="128">G212-M212</f>
        <v>-7500000</v>
      </c>
      <c r="O212" s="258" t="str">
        <f t="shared" ref="O212:O215" ca="1" si="129">IF(AND(ISBLANK(H212),N212&lt;&gt;0),"Rev","")</f>
        <v>Rev</v>
      </c>
      <c r="P212" s="249"/>
      <c r="Q212" s="249"/>
      <c r="R212" s="68">
        <v>200</v>
      </c>
      <c r="S212" s="70">
        <v>75000</v>
      </c>
      <c r="T212" s="70">
        <f t="shared" ref="T212:T215" si="130">ROUNDDOWN(R212*S212,-3)</f>
        <v>15000000</v>
      </c>
      <c r="U212" s="252">
        <v>200</v>
      </c>
      <c r="V212" s="252">
        <v>75000</v>
      </c>
      <c r="W212" s="70">
        <f t="shared" ref="W212:W215" si="131">ROUNDDOWN(U212*V212,-3)</f>
        <v>15000000</v>
      </c>
      <c r="X212" s="252"/>
      <c r="Y212" s="249"/>
    </row>
    <row r="213" spans="1:25" ht="13.2" hidden="1" x14ac:dyDescent="0.25">
      <c r="A213" s="1" t="s">
        <v>217</v>
      </c>
      <c r="B213" s="68"/>
      <c r="C213" s="69" t="s">
        <v>556</v>
      </c>
      <c r="D213" s="68">
        <v>4</v>
      </c>
      <c r="E213" s="68" t="s">
        <v>120</v>
      </c>
      <c r="F213" s="70">
        <v>1500000</v>
      </c>
      <c r="G213" s="157">
        <f t="shared" si="126"/>
        <v>6000000</v>
      </c>
      <c r="H213" s="191"/>
      <c r="I213" s="69" t="s">
        <v>556</v>
      </c>
      <c r="J213" s="68" cm="1">
        <f t="array" aca="1" ref="J213" ca="1">INDIRECT($J$5&amp;ROW())</f>
        <v>4</v>
      </c>
      <c r="K213" s="68" t="s">
        <v>120</v>
      </c>
      <c r="L213" s="70" cm="1">
        <f t="array" aca="1" ref="L213" ca="1">INDIRECT($L$5&amp;ROW())</f>
        <v>1500000</v>
      </c>
      <c r="M213" s="70">
        <f t="shared" ca="1" si="127"/>
        <v>6000000</v>
      </c>
      <c r="N213" s="70">
        <f t="shared" ca="1" si="128"/>
        <v>0</v>
      </c>
      <c r="O213" s="245" t="str">
        <f t="shared" ca="1" si="129"/>
        <v/>
      </c>
      <c r="P213" s="249"/>
      <c r="Q213" s="249"/>
      <c r="R213" s="68">
        <v>4</v>
      </c>
      <c r="S213" s="70">
        <v>1500000</v>
      </c>
      <c r="T213" s="70">
        <f t="shared" si="130"/>
        <v>6000000</v>
      </c>
      <c r="U213" s="252">
        <v>4</v>
      </c>
      <c r="V213" s="252">
        <v>1500000</v>
      </c>
      <c r="W213" s="70">
        <f t="shared" si="131"/>
        <v>6000000</v>
      </c>
      <c r="X213" s="252"/>
      <c r="Y213" s="249"/>
    </row>
    <row r="214" spans="1:25" ht="13.2" hidden="1" x14ac:dyDescent="0.25">
      <c r="A214" s="1" t="s">
        <v>218</v>
      </c>
      <c r="B214" s="68"/>
      <c r="C214" s="69" t="s">
        <v>557</v>
      </c>
      <c r="D214" s="68">
        <v>4</v>
      </c>
      <c r="E214" s="68" t="s">
        <v>120</v>
      </c>
      <c r="F214" s="70">
        <v>1500000</v>
      </c>
      <c r="G214" s="157">
        <f t="shared" si="126"/>
        <v>6000000</v>
      </c>
      <c r="H214" s="191"/>
      <c r="I214" s="69" t="s">
        <v>557</v>
      </c>
      <c r="J214" s="68" cm="1">
        <f t="array" aca="1" ref="J214" ca="1">INDIRECT($J$5&amp;ROW())</f>
        <v>4</v>
      </c>
      <c r="K214" s="68" t="s">
        <v>120</v>
      </c>
      <c r="L214" s="70" cm="1">
        <f t="array" aca="1" ref="L214" ca="1">INDIRECT($L$5&amp;ROW())</f>
        <v>1500000</v>
      </c>
      <c r="M214" s="70">
        <f t="shared" ca="1" si="127"/>
        <v>6000000</v>
      </c>
      <c r="N214" s="70">
        <f t="shared" ca="1" si="128"/>
        <v>0</v>
      </c>
      <c r="O214" s="245" t="str">
        <f t="shared" ca="1" si="129"/>
        <v/>
      </c>
      <c r="P214" s="249"/>
      <c r="Q214" s="249"/>
      <c r="R214" s="68">
        <v>4</v>
      </c>
      <c r="S214" s="70">
        <v>1500000</v>
      </c>
      <c r="T214" s="70">
        <f t="shared" si="130"/>
        <v>6000000</v>
      </c>
      <c r="U214" s="252">
        <v>4</v>
      </c>
      <c r="V214" s="252">
        <v>1500000</v>
      </c>
      <c r="W214" s="70">
        <f t="shared" si="131"/>
        <v>6000000</v>
      </c>
      <c r="X214" s="252"/>
      <c r="Y214" s="249"/>
    </row>
    <row r="215" spans="1:25" ht="13.2" hidden="1" x14ac:dyDescent="0.25">
      <c r="A215" s="1" t="s">
        <v>219</v>
      </c>
      <c r="B215" s="68"/>
      <c r="C215" s="69" t="s">
        <v>558</v>
      </c>
      <c r="D215" s="68">
        <v>4</v>
      </c>
      <c r="E215" s="68" t="s">
        <v>120</v>
      </c>
      <c r="F215" s="70">
        <v>1000000</v>
      </c>
      <c r="G215" s="157">
        <f t="shared" si="126"/>
        <v>4000000</v>
      </c>
      <c r="H215" s="191"/>
      <c r="I215" s="69" t="s">
        <v>558</v>
      </c>
      <c r="J215" s="68" cm="1">
        <f t="array" aca="1" ref="J215" ca="1">INDIRECT($J$5&amp;ROW())</f>
        <v>4</v>
      </c>
      <c r="K215" s="68" t="s">
        <v>120</v>
      </c>
      <c r="L215" s="70" cm="1">
        <f t="array" aca="1" ref="L215" ca="1">INDIRECT($L$5&amp;ROW())</f>
        <v>1000000</v>
      </c>
      <c r="M215" s="70">
        <f t="shared" ca="1" si="127"/>
        <v>4000000</v>
      </c>
      <c r="N215" s="70">
        <f t="shared" ca="1" si="128"/>
        <v>0</v>
      </c>
      <c r="O215" s="245" t="str">
        <f t="shared" ca="1" si="129"/>
        <v/>
      </c>
      <c r="P215" s="249"/>
      <c r="Q215" s="249"/>
      <c r="R215" s="68">
        <v>4</v>
      </c>
      <c r="S215" s="70">
        <v>1000000</v>
      </c>
      <c r="T215" s="70">
        <f t="shared" si="130"/>
        <v>4000000</v>
      </c>
      <c r="U215" s="252">
        <v>4</v>
      </c>
      <c r="V215" s="252">
        <v>1000000</v>
      </c>
      <c r="W215" s="70">
        <f t="shared" si="131"/>
        <v>4000000</v>
      </c>
      <c r="X215" s="252"/>
      <c r="Y215" s="249"/>
    </row>
    <row r="216" spans="1:25" ht="13.2" hidden="1" x14ac:dyDescent="0.25">
      <c r="A216" s="1" t="s">
        <v>220</v>
      </c>
      <c r="B216" s="65" t="s">
        <v>525</v>
      </c>
      <c r="C216" s="66" t="s">
        <v>35</v>
      </c>
      <c r="D216" s="65"/>
      <c r="E216" s="65"/>
      <c r="F216" s="67"/>
      <c r="G216" s="156">
        <f>G217</f>
        <v>116054000</v>
      </c>
      <c r="H216" s="190" t="s">
        <v>525</v>
      </c>
      <c r="I216" s="66" t="s">
        <v>35</v>
      </c>
      <c r="J216" s="65"/>
      <c r="K216" s="65"/>
      <c r="L216" s="67"/>
      <c r="M216" s="67">
        <f ca="1">M217</f>
        <v>143685000</v>
      </c>
      <c r="N216" s="67">
        <f ca="1">N217</f>
        <v>-27631000</v>
      </c>
      <c r="O216" s="156"/>
      <c r="P216" s="249"/>
      <c r="Q216" s="249"/>
      <c r="R216" s="65"/>
      <c r="S216" s="67"/>
      <c r="T216" s="67"/>
      <c r="U216" s="252"/>
      <c r="V216" s="249"/>
      <c r="W216" s="249"/>
      <c r="X216" s="252"/>
      <c r="Y216" s="249"/>
    </row>
    <row r="217" spans="1:25" ht="13.2" x14ac:dyDescent="0.25">
      <c r="A217" s="1" t="s">
        <v>221</v>
      </c>
      <c r="B217" s="68"/>
      <c r="C217" s="69" t="s">
        <v>662</v>
      </c>
      <c r="D217" s="68">
        <v>21</v>
      </c>
      <c r="E217" s="68" t="s">
        <v>26</v>
      </c>
      <c r="F217" s="70">
        <v>5526381</v>
      </c>
      <c r="G217" s="157">
        <f>ROUNDDOWN(D217*F217,-3)</f>
        <v>116054000</v>
      </c>
      <c r="H217" s="191"/>
      <c r="I217" s="69" t="s">
        <v>662</v>
      </c>
      <c r="J217" s="68" cm="1">
        <f t="array" aca="1" ref="J217" ca="1">INDIRECT($J$5&amp;ROW())</f>
        <v>26</v>
      </c>
      <c r="K217" s="68" t="s">
        <v>26</v>
      </c>
      <c r="L217" s="70" cm="1">
        <f t="array" aca="1" ref="L217" ca="1">INDIRECT($L$5&amp;ROW())</f>
        <v>5526381</v>
      </c>
      <c r="M217" s="70">
        <f ca="1">ROUNDDOWN(J217*L217,-3)</f>
        <v>143685000</v>
      </c>
      <c r="N217" s="70">
        <f ca="1">G217-M217</f>
        <v>-27631000</v>
      </c>
      <c r="O217" s="258" t="str">
        <f ca="1">IF(AND(ISBLANK(H217),N217&lt;&gt;0),"Rev","")</f>
        <v>Rev</v>
      </c>
      <c r="P217" s="249"/>
      <c r="Q217" s="249"/>
      <c r="R217" s="68">
        <v>26</v>
      </c>
      <c r="S217" s="70">
        <v>5526381</v>
      </c>
      <c r="T217" s="70">
        <f>ROUNDDOWN(R217*S217,-3)</f>
        <v>143685000</v>
      </c>
      <c r="U217" s="252">
        <v>26</v>
      </c>
      <c r="V217" s="252">
        <v>5526381</v>
      </c>
      <c r="W217" s="70">
        <f>ROUNDDOWN(U217*V217,-3)</f>
        <v>143685000</v>
      </c>
      <c r="X217" s="252"/>
      <c r="Y217" s="249"/>
    </row>
    <row r="218" spans="1:25" ht="13.2" hidden="1" x14ac:dyDescent="0.25">
      <c r="A218" s="1" t="s">
        <v>222</v>
      </c>
      <c r="B218" s="83" t="s">
        <v>223</v>
      </c>
      <c r="C218" s="84" t="s">
        <v>663</v>
      </c>
      <c r="D218" s="83"/>
      <c r="E218" s="83"/>
      <c r="F218" s="85"/>
      <c r="G218" s="162">
        <f>SUM(G219,G224)</f>
        <v>50000000</v>
      </c>
      <c r="H218" s="196" t="s">
        <v>223</v>
      </c>
      <c r="I218" s="84" t="s">
        <v>663</v>
      </c>
      <c r="J218" s="83"/>
      <c r="K218" s="83"/>
      <c r="L218" s="85"/>
      <c r="M218" s="85">
        <f ca="1">SUM(M219,M224)</f>
        <v>50000000</v>
      </c>
      <c r="N218" s="85">
        <f ca="1">SUM(N219,N224)</f>
        <v>0</v>
      </c>
      <c r="O218" s="162"/>
      <c r="P218" s="249" t="s">
        <v>502</v>
      </c>
      <c r="Q218" s="249" t="s">
        <v>503</v>
      </c>
      <c r="R218" s="83"/>
      <c r="S218" s="85"/>
      <c r="T218" s="85"/>
      <c r="U218" s="252"/>
      <c r="V218" s="249"/>
      <c r="W218" s="249"/>
      <c r="X218" s="252"/>
      <c r="Y218" s="249"/>
    </row>
    <row r="219" spans="1:25" ht="13.2" hidden="1" x14ac:dyDescent="0.25">
      <c r="A219" s="1" t="s">
        <v>224</v>
      </c>
      <c r="B219" s="71" t="s">
        <v>523</v>
      </c>
      <c r="C219" s="72" t="s">
        <v>24</v>
      </c>
      <c r="D219" s="71"/>
      <c r="E219" s="71"/>
      <c r="F219" s="73"/>
      <c r="G219" s="158">
        <f>SUM(G220:G223)</f>
        <v>15500000</v>
      </c>
      <c r="H219" s="192" t="s">
        <v>523</v>
      </c>
      <c r="I219" s="72" t="s">
        <v>24</v>
      </c>
      <c r="J219" s="71"/>
      <c r="K219" s="71"/>
      <c r="L219" s="73"/>
      <c r="M219" s="73">
        <f ca="1">SUM(M220:M223)</f>
        <v>15500000</v>
      </c>
      <c r="N219" s="73">
        <f ca="1">SUM(N220:N223)</f>
        <v>0</v>
      </c>
      <c r="O219" s="158"/>
      <c r="P219" s="249"/>
      <c r="Q219" s="249"/>
      <c r="R219" s="71"/>
      <c r="S219" s="73"/>
      <c r="T219" s="73"/>
      <c r="U219" s="252"/>
      <c r="V219" s="249"/>
      <c r="W219" s="249"/>
      <c r="X219" s="252"/>
      <c r="Y219" s="249"/>
    </row>
    <row r="220" spans="1:25" ht="13.2" hidden="1" x14ac:dyDescent="0.25">
      <c r="A220" s="1" t="s">
        <v>225</v>
      </c>
      <c r="B220" s="68"/>
      <c r="C220" s="69" t="s">
        <v>555</v>
      </c>
      <c r="D220" s="68">
        <v>100</v>
      </c>
      <c r="E220" s="68" t="s">
        <v>26</v>
      </c>
      <c r="F220" s="70">
        <v>75000</v>
      </c>
      <c r="G220" s="157">
        <f t="shared" ref="G220:G223" si="132">ROUNDDOWN(D220*F220,-3)</f>
        <v>7500000</v>
      </c>
      <c r="H220" s="191"/>
      <c r="I220" s="69" t="s">
        <v>555</v>
      </c>
      <c r="J220" s="68" cm="1">
        <f t="array" aca="1" ref="J220" ca="1">INDIRECT($J$5&amp;ROW())</f>
        <v>100</v>
      </c>
      <c r="K220" s="68" t="s">
        <v>26</v>
      </c>
      <c r="L220" s="70" cm="1">
        <f t="array" aca="1" ref="L220" ca="1">INDIRECT($L$5&amp;ROW())</f>
        <v>75000</v>
      </c>
      <c r="M220" s="70">
        <f t="shared" ref="M220:M223" ca="1" si="133">ROUNDDOWN(J220*L220,-3)</f>
        <v>7500000</v>
      </c>
      <c r="N220" s="70">
        <f t="shared" ref="N220:N223" ca="1" si="134">G220-M220</f>
        <v>0</v>
      </c>
      <c r="O220" s="245" t="str">
        <f t="shared" ref="O220:O223" ca="1" si="135">IF(AND(ISBLANK(H220),N220&lt;&gt;0),"Rev","")</f>
        <v/>
      </c>
      <c r="P220" s="249"/>
      <c r="Q220" s="249"/>
      <c r="R220" s="68">
        <v>100</v>
      </c>
      <c r="S220" s="70">
        <v>75000</v>
      </c>
      <c r="T220" s="70">
        <f t="shared" ref="T220:T223" si="136">ROUNDDOWN(R220*S220,-3)</f>
        <v>7500000</v>
      </c>
      <c r="U220" s="252">
        <v>100</v>
      </c>
      <c r="V220" s="252">
        <v>75000</v>
      </c>
      <c r="W220" s="70">
        <f t="shared" ref="W220:W223" si="137">ROUNDDOWN(U220*V220,-3)</f>
        <v>7500000</v>
      </c>
      <c r="X220" s="252"/>
      <c r="Y220" s="249"/>
    </row>
    <row r="221" spans="1:25" ht="13.2" hidden="1" x14ac:dyDescent="0.25">
      <c r="A221" s="1" t="s">
        <v>226</v>
      </c>
      <c r="B221" s="68"/>
      <c r="C221" s="69" t="s">
        <v>556</v>
      </c>
      <c r="D221" s="68">
        <v>2</v>
      </c>
      <c r="E221" s="68" t="s">
        <v>120</v>
      </c>
      <c r="F221" s="70">
        <v>1500000</v>
      </c>
      <c r="G221" s="157">
        <f t="shared" si="132"/>
        <v>3000000</v>
      </c>
      <c r="H221" s="191"/>
      <c r="I221" s="69" t="s">
        <v>556</v>
      </c>
      <c r="J221" s="68" cm="1">
        <f t="array" aca="1" ref="J221" ca="1">INDIRECT($J$5&amp;ROW())</f>
        <v>2</v>
      </c>
      <c r="K221" s="68" t="s">
        <v>120</v>
      </c>
      <c r="L221" s="70" cm="1">
        <f t="array" aca="1" ref="L221" ca="1">INDIRECT($L$5&amp;ROW())</f>
        <v>1500000</v>
      </c>
      <c r="M221" s="70">
        <f t="shared" ca="1" si="133"/>
        <v>3000000</v>
      </c>
      <c r="N221" s="70">
        <f t="shared" ca="1" si="134"/>
        <v>0</v>
      </c>
      <c r="O221" s="245" t="str">
        <f t="shared" ca="1" si="135"/>
        <v/>
      </c>
      <c r="P221" s="249"/>
      <c r="Q221" s="249"/>
      <c r="R221" s="68">
        <v>2</v>
      </c>
      <c r="S221" s="70">
        <v>1500000</v>
      </c>
      <c r="T221" s="70">
        <f t="shared" si="136"/>
        <v>3000000</v>
      </c>
      <c r="U221" s="252">
        <v>2</v>
      </c>
      <c r="V221" s="252">
        <v>1500000</v>
      </c>
      <c r="W221" s="70">
        <f t="shared" si="137"/>
        <v>3000000</v>
      </c>
      <c r="X221" s="252"/>
      <c r="Y221" s="249"/>
    </row>
    <row r="222" spans="1:25" ht="13.2" hidden="1" x14ac:dyDescent="0.25">
      <c r="A222" s="1" t="s">
        <v>227</v>
      </c>
      <c r="B222" s="68"/>
      <c r="C222" s="69" t="s">
        <v>557</v>
      </c>
      <c r="D222" s="68">
        <v>2</v>
      </c>
      <c r="E222" s="68" t="s">
        <v>120</v>
      </c>
      <c r="F222" s="70">
        <v>1500000</v>
      </c>
      <c r="G222" s="157">
        <f t="shared" si="132"/>
        <v>3000000</v>
      </c>
      <c r="H222" s="191"/>
      <c r="I222" s="69" t="s">
        <v>557</v>
      </c>
      <c r="J222" s="68" cm="1">
        <f t="array" aca="1" ref="J222" ca="1">INDIRECT($J$5&amp;ROW())</f>
        <v>2</v>
      </c>
      <c r="K222" s="68" t="s">
        <v>120</v>
      </c>
      <c r="L222" s="70" cm="1">
        <f t="array" aca="1" ref="L222" ca="1">INDIRECT($L$5&amp;ROW())</f>
        <v>1500000</v>
      </c>
      <c r="M222" s="70">
        <f t="shared" ca="1" si="133"/>
        <v>3000000</v>
      </c>
      <c r="N222" s="70">
        <f t="shared" ca="1" si="134"/>
        <v>0</v>
      </c>
      <c r="O222" s="245" t="str">
        <f t="shared" ca="1" si="135"/>
        <v/>
      </c>
      <c r="P222" s="249"/>
      <c r="Q222" s="249"/>
      <c r="R222" s="68">
        <v>2</v>
      </c>
      <c r="S222" s="70">
        <v>1500000</v>
      </c>
      <c r="T222" s="70">
        <f t="shared" si="136"/>
        <v>3000000</v>
      </c>
      <c r="U222" s="252">
        <v>2</v>
      </c>
      <c r="V222" s="252">
        <v>1500000</v>
      </c>
      <c r="W222" s="70">
        <f t="shared" si="137"/>
        <v>3000000</v>
      </c>
      <c r="X222" s="252"/>
      <c r="Y222" s="249"/>
    </row>
    <row r="223" spans="1:25" ht="13.2" hidden="1" x14ac:dyDescent="0.25">
      <c r="A223" s="1" t="s">
        <v>228</v>
      </c>
      <c r="B223" s="68"/>
      <c r="C223" s="69" t="s">
        <v>558</v>
      </c>
      <c r="D223" s="68">
        <v>2</v>
      </c>
      <c r="E223" s="68" t="s">
        <v>120</v>
      </c>
      <c r="F223" s="70">
        <v>1000000</v>
      </c>
      <c r="G223" s="157">
        <f t="shared" si="132"/>
        <v>2000000</v>
      </c>
      <c r="H223" s="191"/>
      <c r="I223" s="69" t="s">
        <v>558</v>
      </c>
      <c r="J223" s="68" cm="1">
        <f t="array" aca="1" ref="J223" ca="1">INDIRECT($J$5&amp;ROW())</f>
        <v>2</v>
      </c>
      <c r="K223" s="68" t="s">
        <v>120</v>
      </c>
      <c r="L223" s="70" cm="1">
        <f t="array" aca="1" ref="L223" ca="1">INDIRECT($L$5&amp;ROW())</f>
        <v>1000000</v>
      </c>
      <c r="M223" s="70">
        <f t="shared" ca="1" si="133"/>
        <v>2000000</v>
      </c>
      <c r="N223" s="70">
        <f t="shared" ca="1" si="134"/>
        <v>0</v>
      </c>
      <c r="O223" s="245" t="str">
        <f t="shared" ca="1" si="135"/>
        <v/>
      </c>
      <c r="P223" s="249"/>
      <c r="Q223" s="249"/>
      <c r="R223" s="68">
        <v>2</v>
      </c>
      <c r="S223" s="70">
        <v>1000000</v>
      </c>
      <c r="T223" s="70">
        <f t="shared" si="136"/>
        <v>2000000</v>
      </c>
      <c r="U223" s="252">
        <v>2</v>
      </c>
      <c r="V223" s="252">
        <v>1000000</v>
      </c>
      <c r="W223" s="70">
        <f t="shared" si="137"/>
        <v>2000000</v>
      </c>
      <c r="X223" s="252"/>
      <c r="Y223" s="249"/>
    </row>
    <row r="224" spans="1:25" ht="13.2" hidden="1" x14ac:dyDescent="0.25">
      <c r="A224" s="1" t="s">
        <v>229</v>
      </c>
      <c r="B224" s="65" t="s">
        <v>525</v>
      </c>
      <c r="C224" s="66" t="s">
        <v>35</v>
      </c>
      <c r="D224" s="65"/>
      <c r="E224" s="65"/>
      <c r="F224" s="67"/>
      <c r="G224" s="156">
        <f>G225</f>
        <v>34500000</v>
      </c>
      <c r="H224" s="190" t="s">
        <v>525</v>
      </c>
      <c r="I224" s="66" t="s">
        <v>35</v>
      </c>
      <c r="J224" s="65"/>
      <c r="K224" s="65"/>
      <c r="L224" s="67"/>
      <c r="M224" s="67">
        <f ca="1">M225</f>
        <v>34500000</v>
      </c>
      <c r="N224" s="67">
        <f ca="1">N225</f>
        <v>0</v>
      </c>
      <c r="O224" s="156"/>
      <c r="P224" s="249"/>
      <c r="Q224" s="249"/>
      <c r="R224" s="65"/>
      <c r="S224" s="67"/>
      <c r="T224" s="67"/>
      <c r="U224" s="252"/>
      <c r="V224" s="249"/>
      <c r="W224" s="249"/>
      <c r="X224" s="252"/>
      <c r="Y224" s="249"/>
    </row>
    <row r="225" spans="1:25" ht="13.2" hidden="1" x14ac:dyDescent="0.25">
      <c r="A225" s="1" t="s">
        <v>230</v>
      </c>
      <c r="B225" s="68"/>
      <c r="C225" s="69" t="s">
        <v>664</v>
      </c>
      <c r="D225" s="68">
        <v>6</v>
      </c>
      <c r="E225" s="68" t="s">
        <v>26</v>
      </c>
      <c r="F225" s="70">
        <v>5750000</v>
      </c>
      <c r="G225" s="157">
        <f>ROUNDDOWN(D225*F225,-3)</f>
        <v>34500000</v>
      </c>
      <c r="H225" s="191"/>
      <c r="I225" s="69" t="s">
        <v>664</v>
      </c>
      <c r="J225" s="68" cm="1">
        <f t="array" aca="1" ref="J225" ca="1">INDIRECT($J$5&amp;ROW())</f>
        <v>6</v>
      </c>
      <c r="K225" s="68" t="s">
        <v>26</v>
      </c>
      <c r="L225" s="70" cm="1">
        <f t="array" aca="1" ref="L225" ca="1">INDIRECT($L$5&amp;ROW())</f>
        <v>5750000</v>
      </c>
      <c r="M225" s="70">
        <f ca="1">ROUNDDOWN(J225*L225,-3)</f>
        <v>34500000</v>
      </c>
      <c r="N225" s="70">
        <f ca="1">G225-M225</f>
        <v>0</v>
      </c>
      <c r="O225" s="245" t="str">
        <f ca="1">IF(AND(ISBLANK(H225),N225&lt;&gt;0),"Rev","")</f>
        <v/>
      </c>
      <c r="P225" s="249"/>
      <c r="Q225" s="249"/>
      <c r="R225" s="68">
        <v>6</v>
      </c>
      <c r="S225" s="70">
        <v>5750000</v>
      </c>
      <c r="T225" s="70">
        <f>ROUNDDOWN(R225*S225,-3)</f>
        <v>34500000</v>
      </c>
      <c r="U225" s="252">
        <v>6</v>
      </c>
      <c r="V225" s="252">
        <v>5750000</v>
      </c>
      <c r="W225" s="70">
        <f>ROUNDDOWN(U225*V225,-3)</f>
        <v>34500000</v>
      </c>
      <c r="X225" s="252"/>
      <c r="Y225" s="249"/>
    </row>
    <row r="226" spans="1:25" ht="13.2" hidden="1" x14ac:dyDescent="0.25">
      <c r="A226" s="1"/>
      <c r="B226" s="68"/>
      <c r="C226" s="69"/>
      <c r="D226" s="68"/>
      <c r="E226" s="68"/>
      <c r="F226" s="70"/>
      <c r="G226" s="157"/>
      <c r="H226" s="196" t="s">
        <v>960</v>
      </c>
      <c r="I226" s="84" t="s">
        <v>969</v>
      </c>
      <c r="J226" s="83"/>
      <c r="K226" s="83"/>
      <c r="L226" s="85"/>
      <c r="M226" s="85">
        <f ca="1">SUM(M227,M232,M234,M236)</f>
        <v>198500000</v>
      </c>
      <c r="N226" s="85">
        <f ca="1">SUM(N227,N232,N234)</f>
        <v>-99700000</v>
      </c>
      <c r="O226" s="157"/>
      <c r="P226" s="249" t="s">
        <v>505</v>
      </c>
      <c r="Q226" s="249" t="s">
        <v>506</v>
      </c>
      <c r="R226" s="83"/>
      <c r="S226" s="85"/>
      <c r="T226" s="85"/>
      <c r="U226" s="252"/>
      <c r="V226" s="249"/>
      <c r="W226" s="249"/>
      <c r="X226" s="252"/>
      <c r="Y226" s="249"/>
    </row>
    <row r="227" spans="1:25" ht="13.2" hidden="1" x14ac:dyDescent="0.25">
      <c r="A227" s="1"/>
      <c r="B227" s="68"/>
      <c r="C227" s="69"/>
      <c r="D227" s="68"/>
      <c r="E227" s="68"/>
      <c r="F227" s="70"/>
      <c r="G227" s="157"/>
      <c r="H227" s="192">
        <v>521211</v>
      </c>
      <c r="I227" s="72" t="s">
        <v>24</v>
      </c>
      <c r="J227" s="71"/>
      <c r="K227" s="71"/>
      <c r="L227" s="73"/>
      <c r="M227" s="73">
        <f ca="1">SUM(M228:M231)</f>
        <v>36500000</v>
      </c>
      <c r="N227" s="73">
        <f ca="1">SUM(N228:N231)</f>
        <v>-36500000</v>
      </c>
      <c r="O227" s="157"/>
      <c r="P227" s="249"/>
      <c r="Q227" s="249"/>
      <c r="R227" s="71"/>
      <c r="S227" s="73"/>
      <c r="T227" s="73"/>
      <c r="U227" s="252"/>
      <c r="V227" s="249"/>
      <c r="W227" s="249"/>
      <c r="X227" s="252"/>
      <c r="Y227" s="249"/>
    </row>
    <row r="228" spans="1:25" ht="13.2" x14ac:dyDescent="0.25">
      <c r="A228" s="1"/>
      <c r="B228" s="68"/>
      <c r="C228" s="69"/>
      <c r="D228" s="68"/>
      <c r="E228" s="68"/>
      <c r="F228" s="70"/>
      <c r="G228" s="157"/>
      <c r="H228" s="191"/>
      <c r="I228" s="69" t="s">
        <v>970</v>
      </c>
      <c r="J228" s="68" cm="1">
        <f t="array" aca="1" ref="J228" ca="1">INDIRECT($J$5&amp;ROW())</f>
        <v>65</v>
      </c>
      <c r="K228" s="68" t="s">
        <v>120</v>
      </c>
      <c r="L228" s="70" cm="1">
        <f t="array" aca="1" ref="L228" ca="1">INDIRECT($L$5&amp;ROW())</f>
        <v>500000</v>
      </c>
      <c r="M228" s="70">
        <f t="shared" ref="M228:M231" ca="1" si="138">ROUNDDOWN(J228*L228,-3)</f>
        <v>32500000</v>
      </c>
      <c r="N228" s="70">
        <f t="shared" ref="N228:N231" ca="1" si="139">G228-M228</f>
        <v>-32500000</v>
      </c>
      <c r="O228" s="258" t="str">
        <f t="shared" ref="O228:O231" ca="1" si="140">IF(AND(ISBLANK(H228),N228&lt;&gt;0),"Rev","")</f>
        <v>Rev</v>
      </c>
      <c r="P228" s="249"/>
      <c r="Q228" s="249"/>
      <c r="R228" s="68">
        <v>65</v>
      </c>
      <c r="S228" s="70">
        <v>500000</v>
      </c>
      <c r="T228" s="70">
        <f t="shared" ref="T228:T231" si="141">ROUNDDOWN(R228*S228,-3)</f>
        <v>32500000</v>
      </c>
      <c r="U228" s="252">
        <v>65</v>
      </c>
      <c r="V228" s="252">
        <v>500000</v>
      </c>
      <c r="W228" s="70">
        <f t="shared" ref="W228:W231" si="142">ROUNDDOWN(U228*V228,-3)</f>
        <v>32500000</v>
      </c>
      <c r="X228" s="252"/>
      <c r="Y228" s="249"/>
    </row>
    <row r="229" spans="1:25" ht="13.2" x14ac:dyDescent="0.25">
      <c r="A229" s="1"/>
      <c r="B229" s="68"/>
      <c r="C229" s="69"/>
      <c r="D229" s="68"/>
      <c r="E229" s="68"/>
      <c r="F229" s="70"/>
      <c r="G229" s="157"/>
      <c r="H229" s="191"/>
      <c r="I229" s="69" t="s">
        <v>563</v>
      </c>
      <c r="J229" s="68" cm="1">
        <f t="array" aca="1" ref="J229" ca="1">INDIRECT($J$5&amp;ROW())</f>
        <v>1</v>
      </c>
      <c r="K229" s="68" t="s">
        <v>120</v>
      </c>
      <c r="L229" s="70" cm="1">
        <f t="array" aca="1" ref="L229" ca="1">INDIRECT($L$5&amp;ROW())</f>
        <v>1500000</v>
      </c>
      <c r="M229" s="70">
        <f t="shared" ca="1" si="138"/>
        <v>1500000</v>
      </c>
      <c r="N229" s="70">
        <f t="shared" ca="1" si="139"/>
        <v>-1500000</v>
      </c>
      <c r="O229" s="258" t="str">
        <f t="shared" ca="1" si="140"/>
        <v>Rev</v>
      </c>
      <c r="P229" s="249"/>
      <c r="Q229" s="249"/>
      <c r="R229" s="68">
        <v>1</v>
      </c>
      <c r="S229" s="70">
        <v>1500000</v>
      </c>
      <c r="T229" s="70">
        <f t="shared" si="141"/>
        <v>1500000</v>
      </c>
      <c r="U229" s="252">
        <v>1</v>
      </c>
      <c r="V229" s="252">
        <v>1500000</v>
      </c>
      <c r="W229" s="70">
        <f t="shared" si="142"/>
        <v>1500000</v>
      </c>
      <c r="X229" s="252"/>
      <c r="Y229" s="249"/>
    </row>
    <row r="230" spans="1:25" ht="13.2" x14ac:dyDescent="0.25">
      <c r="A230" s="1"/>
      <c r="B230" s="68"/>
      <c r="C230" s="69"/>
      <c r="D230" s="68"/>
      <c r="E230" s="68"/>
      <c r="F230" s="70"/>
      <c r="G230" s="157"/>
      <c r="H230" s="191"/>
      <c r="I230" s="69" t="s">
        <v>564</v>
      </c>
      <c r="J230" s="68" cm="1">
        <f t="array" aca="1" ref="J230" ca="1">INDIRECT($J$5&amp;ROW())</f>
        <v>1</v>
      </c>
      <c r="K230" s="68" t="s">
        <v>120</v>
      </c>
      <c r="L230" s="70" cm="1">
        <f t="array" aca="1" ref="L230" ca="1">INDIRECT($L$5&amp;ROW())</f>
        <v>1000000</v>
      </c>
      <c r="M230" s="70">
        <f t="shared" ca="1" si="138"/>
        <v>1000000</v>
      </c>
      <c r="N230" s="70">
        <f t="shared" ca="1" si="139"/>
        <v>-1000000</v>
      </c>
      <c r="O230" s="258" t="str">
        <f t="shared" ca="1" si="140"/>
        <v>Rev</v>
      </c>
      <c r="P230" s="249"/>
      <c r="Q230" s="249"/>
      <c r="R230" s="68">
        <v>1</v>
      </c>
      <c r="S230" s="70">
        <v>1000000</v>
      </c>
      <c r="T230" s="70">
        <f t="shared" si="141"/>
        <v>1000000</v>
      </c>
      <c r="U230" s="252">
        <v>1</v>
      </c>
      <c r="V230" s="252">
        <v>1000000</v>
      </c>
      <c r="W230" s="70">
        <f t="shared" si="142"/>
        <v>1000000</v>
      </c>
      <c r="X230" s="252"/>
      <c r="Y230" s="249"/>
    </row>
    <row r="231" spans="1:25" ht="13.2" x14ac:dyDescent="0.25">
      <c r="A231" s="1"/>
      <c r="B231" s="68"/>
      <c r="C231" s="69"/>
      <c r="D231" s="68"/>
      <c r="E231" s="68"/>
      <c r="F231" s="70"/>
      <c r="G231" s="157"/>
      <c r="H231" s="191"/>
      <c r="I231" s="69" t="s">
        <v>644</v>
      </c>
      <c r="J231" s="68" cm="1">
        <f t="array" aca="1" ref="J231" ca="1">INDIRECT($J$5&amp;ROW())</f>
        <v>1</v>
      </c>
      <c r="K231" s="68" t="s">
        <v>120</v>
      </c>
      <c r="L231" s="70" cm="1">
        <f t="array" aca="1" ref="L231" ca="1">INDIRECT($L$5&amp;ROW())</f>
        <v>1500000</v>
      </c>
      <c r="M231" s="70">
        <f t="shared" ca="1" si="138"/>
        <v>1500000</v>
      </c>
      <c r="N231" s="70">
        <f t="shared" ca="1" si="139"/>
        <v>-1500000</v>
      </c>
      <c r="O231" s="258" t="str">
        <f t="shared" ca="1" si="140"/>
        <v>Rev</v>
      </c>
      <c r="P231" s="249"/>
      <c r="Q231" s="249"/>
      <c r="R231" s="68">
        <v>1</v>
      </c>
      <c r="S231" s="70">
        <v>1500000</v>
      </c>
      <c r="T231" s="70">
        <f t="shared" si="141"/>
        <v>1500000</v>
      </c>
      <c r="U231" s="252">
        <v>1</v>
      </c>
      <c r="V231" s="252">
        <v>1500000</v>
      </c>
      <c r="W231" s="70">
        <f t="shared" si="142"/>
        <v>1500000</v>
      </c>
      <c r="X231" s="252"/>
      <c r="Y231" s="249"/>
    </row>
    <row r="232" spans="1:25" ht="13.2" hidden="1" x14ac:dyDescent="0.25">
      <c r="A232" s="1"/>
      <c r="B232" s="68"/>
      <c r="C232" s="69"/>
      <c r="D232" s="68"/>
      <c r="E232" s="68"/>
      <c r="F232" s="70"/>
      <c r="G232" s="157"/>
      <c r="H232" s="190">
        <v>522191</v>
      </c>
      <c r="I232" s="66" t="s">
        <v>185</v>
      </c>
      <c r="J232" s="65"/>
      <c r="K232" s="65"/>
      <c r="L232" s="67"/>
      <c r="M232" s="67">
        <f ca="1">M233</f>
        <v>60000000</v>
      </c>
      <c r="N232" s="67">
        <f ca="1">N233</f>
        <v>-60000000</v>
      </c>
      <c r="O232" s="157"/>
      <c r="P232" s="249"/>
      <c r="Q232" s="249"/>
      <c r="R232" s="65"/>
      <c r="S232" s="67"/>
      <c r="T232" s="67"/>
      <c r="U232" s="252"/>
      <c r="V232" s="249"/>
      <c r="W232" s="249"/>
      <c r="X232" s="252"/>
      <c r="Y232" s="249"/>
    </row>
    <row r="233" spans="1:25" ht="13.2" x14ac:dyDescent="0.25">
      <c r="A233" s="1"/>
      <c r="B233" s="68"/>
      <c r="C233" s="69"/>
      <c r="D233" s="68"/>
      <c r="E233" s="68"/>
      <c r="F233" s="70"/>
      <c r="G233" s="157"/>
      <c r="H233" s="191"/>
      <c r="I233" s="69" t="s">
        <v>971</v>
      </c>
      <c r="J233" s="68" cm="1">
        <f t="array" aca="1" ref="J233" ca="1">INDIRECT($J$5&amp;ROW())</f>
        <v>1</v>
      </c>
      <c r="K233" s="68" t="s">
        <v>120</v>
      </c>
      <c r="L233" s="70" cm="1">
        <f t="array" aca="1" ref="L233" ca="1">INDIRECT($L$5&amp;ROW())</f>
        <v>60000000</v>
      </c>
      <c r="M233" s="70">
        <f ca="1">ROUNDDOWN(J233*L233,-3)</f>
        <v>60000000</v>
      </c>
      <c r="N233" s="70">
        <f ca="1">G233-M233</f>
        <v>-60000000</v>
      </c>
      <c r="O233" s="258" t="str">
        <f ca="1">IF(AND(ISBLANK(H233),N233&lt;&gt;0),"Rev","")</f>
        <v>Rev</v>
      </c>
      <c r="P233" s="249"/>
      <c r="Q233" s="249"/>
      <c r="R233" s="68">
        <v>1</v>
      </c>
      <c r="S233" s="70">
        <v>60000000</v>
      </c>
      <c r="T233" s="70">
        <f>ROUNDDOWN(R233*S233,-3)</f>
        <v>60000000</v>
      </c>
      <c r="U233" s="252">
        <v>1</v>
      </c>
      <c r="V233" s="252">
        <v>60000000</v>
      </c>
      <c r="W233" s="70">
        <f>ROUNDDOWN(U233*V233,-3)</f>
        <v>60000000</v>
      </c>
      <c r="X233" s="252"/>
      <c r="Y233" s="249"/>
    </row>
    <row r="234" spans="1:25" ht="13.2" hidden="1" x14ac:dyDescent="0.25">
      <c r="A234" s="1"/>
      <c r="B234" s="68"/>
      <c r="C234" s="69"/>
      <c r="D234" s="68"/>
      <c r="E234" s="68"/>
      <c r="F234" s="70"/>
      <c r="G234" s="157"/>
      <c r="H234" s="190">
        <v>524111</v>
      </c>
      <c r="I234" s="66" t="s">
        <v>35</v>
      </c>
      <c r="J234" s="68"/>
      <c r="K234" s="68"/>
      <c r="L234" s="70"/>
      <c r="M234" s="67">
        <f ca="1">M235</f>
        <v>3200000</v>
      </c>
      <c r="N234" s="67">
        <f ca="1">N235</f>
        <v>-3200000</v>
      </c>
      <c r="O234" s="157"/>
      <c r="P234" s="249"/>
      <c r="Q234" s="249"/>
      <c r="R234" s="68"/>
      <c r="S234" s="70"/>
      <c r="T234" s="70"/>
      <c r="U234" s="252"/>
      <c r="V234" s="249"/>
      <c r="W234" s="249"/>
      <c r="X234" s="252"/>
      <c r="Y234" s="249"/>
    </row>
    <row r="235" spans="1:25" ht="13.2" x14ac:dyDescent="0.25">
      <c r="A235" s="1"/>
      <c r="B235" s="68"/>
      <c r="C235" s="69"/>
      <c r="D235" s="68"/>
      <c r="E235" s="68"/>
      <c r="F235" s="70"/>
      <c r="G235" s="157"/>
      <c r="H235" s="191"/>
      <c r="I235" s="69" t="s">
        <v>972</v>
      </c>
      <c r="J235" s="68" cm="1">
        <f t="array" aca="1" ref="J235" ca="1">INDIRECT($J$5&amp;ROW())</f>
        <v>4</v>
      </c>
      <c r="K235" s="68" t="s">
        <v>26</v>
      </c>
      <c r="L235" s="70" cm="1">
        <f t="array" aca="1" ref="L235" ca="1">INDIRECT($L$5&amp;ROW())</f>
        <v>800000</v>
      </c>
      <c r="M235" s="70">
        <f ca="1">ROUNDDOWN(J235*L235,-3)</f>
        <v>3200000</v>
      </c>
      <c r="N235" s="70">
        <f t="shared" ref="N235" ca="1" si="143">G235-M235</f>
        <v>-3200000</v>
      </c>
      <c r="O235" s="258" t="str">
        <f ca="1">IF(AND(ISBLANK(H235),N235&lt;&gt;0),"Rev","")</f>
        <v>Rev</v>
      </c>
      <c r="P235" s="249"/>
      <c r="Q235" s="249"/>
      <c r="R235" s="68">
        <v>4</v>
      </c>
      <c r="S235" s="70">
        <v>800000</v>
      </c>
      <c r="T235" s="70">
        <f>ROUNDDOWN(R235*S235,-3)</f>
        <v>3200000</v>
      </c>
      <c r="U235" s="252">
        <v>4</v>
      </c>
      <c r="V235" s="252">
        <v>800000</v>
      </c>
      <c r="W235" s="70">
        <f>ROUNDDOWN(U235*V235,-3)</f>
        <v>3200000</v>
      </c>
      <c r="X235" s="252"/>
      <c r="Y235" s="249"/>
    </row>
    <row r="236" spans="1:25" ht="13.2" hidden="1" x14ac:dyDescent="0.25">
      <c r="A236" s="1"/>
      <c r="B236" s="68"/>
      <c r="C236" s="69"/>
      <c r="D236" s="68"/>
      <c r="E236" s="68"/>
      <c r="F236" s="70"/>
      <c r="G236" s="157"/>
      <c r="H236" s="192" t="s">
        <v>529</v>
      </c>
      <c r="I236" s="72" t="s">
        <v>477</v>
      </c>
      <c r="J236" s="71"/>
      <c r="K236" s="71"/>
      <c r="L236" s="73"/>
      <c r="M236" s="73">
        <f ca="1">SUM(M237:M239)</f>
        <v>98800000</v>
      </c>
      <c r="N236" s="73">
        <f ca="1">SUM(N237:N239)</f>
        <v>-98800000</v>
      </c>
      <c r="O236" s="157"/>
      <c r="P236" s="249"/>
      <c r="Q236" s="249"/>
      <c r="R236" s="71"/>
      <c r="S236" s="73"/>
      <c r="T236" s="73"/>
      <c r="U236" s="252"/>
      <c r="V236" s="249"/>
      <c r="W236" s="249"/>
      <c r="X236" s="252"/>
      <c r="Y236" s="249"/>
    </row>
    <row r="237" spans="1:25" ht="13.2" x14ac:dyDescent="0.25">
      <c r="A237" s="1"/>
      <c r="B237" s="68"/>
      <c r="C237" s="69"/>
      <c r="D237" s="68"/>
      <c r="E237" s="68"/>
      <c r="F237" s="70"/>
      <c r="G237" s="157"/>
      <c r="H237" s="191"/>
      <c r="I237" s="69" t="s">
        <v>973</v>
      </c>
      <c r="J237" s="68" cm="1">
        <f t="array" aca="1" ref="J237" ca="1">INDIRECT($J$5&amp;ROW())</f>
        <v>65</v>
      </c>
      <c r="K237" s="68" t="s">
        <v>479</v>
      </c>
      <c r="L237" s="70" cm="1">
        <f t="array" aca="1" ref="L237" ca="1">INDIRECT($L$5&amp;ROW())</f>
        <v>820000</v>
      </c>
      <c r="M237" s="70">
        <f t="shared" ref="M237:M239" ca="1" si="144">ROUNDDOWN(J237*L237,-3)</f>
        <v>53300000</v>
      </c>
      <c r="N237" s="70">
        <f t="shared" ref="N237:N239" ca="1" si="145">G237-M237</f>
        <v>-53300000</v>
      </c>
      <c r="O237" s="258" t="str">
        <f t="shared" ref="O237:O239" ca="1" si="146">IF(AND(ISBLANK(H237),N237&lt;&gt;0),"Rev","")</f>
        <v>Rev</v>
      </c>
      <c r="P237" s="249"/>
      <c r="Q237" s="249"/>
      <c r="R237" s="68">
        <v>65</v>
      </c>
      <c r="S237" s="70">
        <v>820000</v>
      </c>
      <c r="T237" s="70">
        <f t="shared" ref="T237:T239" si="147">ROUNDDOWN(R237*S237,-3)</f>
        <v>53300000</v>
      </c>
      <c r="U237" s="252">
        <v>65</v>
      </c>
      <c r="V237" s="252">
        <v>820000</v>
      </c>
      <c r="W237" s="70">
        <f t="shared" ref="W237:W239" si="148">ROUNDDOWN(U237*V237,-3)</f>
        <v>53300000</v>
      </c>
      <c r="X237" s="252"/>
      <c r="Y237" s="249"/>
    </row>
    <row r="238" spans="1:25" ht="13.2" x14ac:dyDescent="0.25">
      <c r="A238" s="1"/>
      <c r="B238" s="68"/>
      <c r="C238" s="69"/>
      <c r="D238" s="68"/>
      <c r="E238" s="68"/>
      <c r="F238" s="70"/>
      <c r="G238" s="157"/>
      <c r="H238" s="191"/>
      <c r="I238" s="69" t="s">
        <v>974</v>
      </c>
      <c r="J238" s="68" cm="1">
        <f t="array" aca="1" ref="J238" ca="1">INDIRECT($J$5&amp;ROW())</f>
        <v>130</v>
      </c>
      <c r="K238" s="68" t="s">
        <v>479</v>
      </c>
      <c r="L238" s="70" cm="1">
        <f t="array" aca="1" ref="L238" ca="1">INDIRECT($L$5&amp;ROW())</f>
        <v>150000</v>
      </c>
      <c r="M238" s="70">
        <f t="shared" ca="1" si="144"/>
        <v>19500000</v>
      </c>
      <c r="N238" s="70">
        <f t="shared" ca="1" si="145"/>
        <v>-19500000</v>
      </c>
      <c r="O238" s="258" t="str">
        <f t="shared" ca="1" si="146"/>
        <v>Rev</v>
      </c>
      <c r="P238" s="249"/>
      <c r="Q238" s="249"/>
      <c r="R238" s="68">
        <v>130</v>
      </c>
      <c r="S238" s="70">
        <v>150000</v>
      </c>
      <c r="T238" s="70">
        <f t="shared" si="147"/>
        <v>19500000</v>
      </c>
      <c r="U238" s="252">
        <v>130</v>
      </c>
      <c r="V238" s="252">
        <v>150000</v>
      </c>
      <c r="W238" s="70">
        <f t="shared" si="148"/>
        <v>19500000</v>
      </c>
      <c r="X238" s="252"/>
      <c r="Y238" s="249"/>
    </row>
    <row r="239" spans="1:25" ht="13.2" x14ac:dyDescent="0.25">
      <c r="A239" s="1"/>
      <c r="B239" s="68"/>
      <c r="C239" s="69"/>
      <c r="D239" s="68"/>
      <c r="E239" s="68"/>
      <c r="F239" s="70"/>
      <c r="G239" s="157"/>
      <c r="H239" s="191"/>
      <c r="I239" s="69" t="s">
        <v>844</v>
      </c>
      <c r="J239" s="68" cm="1">
        <f t="array" aca="1" ref="J239" ca="1">INDIRECT($J$5&amp;ROW())</f>
        <v>65</v>
      </c>
      <c r="K239" s="68" t="s">
        <v>26</v>
      </c>
      <c r="L239" s="70" cm="1">
        <f t="array" aca="1" ref="L239" ca="1">INDIRECT($L$5&amp;ROW())</f>
        <v>400000</v>
      </c>
      <c r="M239" s="70">
        <f t="shared" ca="1" si="144"/>
        <v>26000000</v>
      </c>
      <c r="N239" s="70">
        <f t="shared" ca="1" si="145"/>
        <v>-26000000</v>
      </c>
      <c r="O239" s="258" t="str">
        <f t="shared" ca="1" si="146"/>
        <v>Rev</v>
      </c>
      <c r="P239" s="249"/>
      <c r="Q239" s="249"/>
      <c r="R239" s="68">
        <v>65</v>
      </c>
      <c r="S239" s="70">
        <v>400000</v>
      </c>
      <c r="T239" s="70">
        <f t="shared" si="147"/>
        <v>26000000</v>
      </c>
      <c r="U239" s="252">
        <v>65</v>
      </c>
      <c r="V239" s="252">
        <v>400000</v>
      </c>
      <c r="W239" s="70">
        <f t="shared" si="148"/>
        <v>26000000</v>
      </c>
      <c r="X239" s="252"/>
      <c r="Y239" s="249"/>
    </row>
    <row r="240" spans="1:25" ht="13.2" hidden="1" x14ac:dyDescent="0.25">
      <c r="A240" s="1"/>
      <c r="B240" s="68"/>
      <c r="C240" s="69"/>
      <c r="D240" s="68"/>
      <c r="E240" s="68"/>
      <c r="F240" s="70"/>
      <c r="G240" s="157"/>
      <c r="H240" s="196" t="s">
        <v>968</v>
      </c>
      <c r="I240" s="84" t="s">
        <v>961</v>
      </c>
      <c r="J240" s="83"/>
      <c r="K240" s="83"/>
      <c r="L240" s="85"/>
      <c r="M240" s="85">
        <f ca="1">SUM(M241,M246,M248)</f>
        <v>175655000</v>
      </c>
      <c r="N240" s="85">
        <f ca="1">SUM(N241,N246,N248)</f>
        <v>-175655000</v>
      </c>
      <c r="O240" s="157"/>
      <c r="P240" s="249" t="s">
        <v>499</v>
      </c>
      <c r="Q240" s="249" t="s">
        <v>500</v>
      </c>
      <c r="R240" s="83"/>
      <c r="S240" s="85"/>
      <c r="T240" s="85"/>
      <c r="U240" s="252"/>
      <c r="V240" s="249"/>
      <c r="W240" s="249"/>
      <c r="X240" s="252"/>
      <c r="Y240" s="249"/>
    </row>
    <row r="241" spans="1:25" ht="13.2" hidden="1" x14ac:dyDescent="0.25">
      <c r="A241" s="1"/>
      <c r="B241" s="68"/>
      <c r="C241" s="69"/>
      <c r="D241" s="68"/>
      <c r="E241" s="68"/>
      <c r="F241" s="70"/>
      <c r="G241" s="157"/>
      <c r="H241" s="192">
        <v>521211</v>
      </c>
      <c r="I241" s="72" t="s">
        <v>24</v>
      </c>
      <c r="J241" s="71"/>
      <c r="K241" s="71"/>
      <c r="L241" s="73"/>
      <c r="M241" s="73">
        <f ca="1">SUM(M242:M245)</f>
        <v>11000000</v>
      </c>
      <c r="N241" s="73">
        <f ca="1">SUM(N242:N245)</f>
        <v>-11000000</v>
      </c>
      <c r="O241" s="157"/>
      <c r="P241" s="249"/>
      <c r="Q241" s="249"/>
      <c r="R241" s="71"/>
      <c r="S241" s="73"/>
      <c r="T241" s="73"/>
      <c r="U241" s="252"/>
      <c r="V241" s="249"/>
      <c r="W241" s="249"/>
      <c r="X241" s="252"/>
      <c r="Y241" s="249"/>
    </row>
    <row r="242" spans="1:25" ht="13.2" x14ac:dyDescent="0.25">
      <c r="A242" s="1"/>
      <c r="B242" s="68"/>
      <c r="C242" s="69"/>
      <c r="D242" s="68"/>
      <c r="E242" s="68"/>
      <c r="F242" s="70"/>
      <c r="G242" s="157"/>
      <c r="H242" s="191"/>
      <c r="I242" s="69" t="s">
        <v>555</v>
      </c>
      <c r="J242" s="68" cm="1">
        <f t="array" aca="1" ref="J242" ca="1">INDIRECT($J$5&amp;ROW())</f>
        <v>100</v>
      </c>
      <c r="K242" s="68" t="s">
        <v>26</v>
      </c>
      <c r="L242" s="70" cm="1">
        <f t="array" aca="1" ref="L242" ca="1">INDIRECT($L$5&amp;ROW())</f>
        <v>75000</v>
      </c>
      <c r="M242" s="70">
        <f t="shared" ref="M242:M245" ca="1" si="149">ROUNDDOWN(J242*L242,-3)</f>
        <v>7500000</v>
      </c>
      <c r="N242" s="70">
        <f t="shared" ref="N242:N245" ca="1" si="150">G242-M242</f>
        <v>-7500000</v>
      </c>
      <c r="O242" s="258" t="str">
        <f t="shared" ref="O242:O245" ca="1" si="151">IF(AND(ISBLANK(H242),N242&lt;&gt;0),"Rev","")</f>
        <v>Rev</v>
      </c>
      <c r="P242" s="249"/>
      <c r="Q242" s="249"/>
      <c r="R242" s="68">
        <v>100</v>
      </c>
      <c r="S242" s="70">
        <v>75000</v>
      </c>
      <c r="T242" s="70">
        <f t="shared" ref="T242:T245" si="152">ROUNDDOWN(R242*S242,-3)</f>
        <v>7500000</v>
      </c>
      <c r="U242" s="252">
        <v>100</v>
      </c>
      <c r="V242" s="252">
        <v>75000</v>
      </c>
      <c r="W242" s="70">
        <f t="shared" ref="W242:W245" si="153">ROUNDDOWN(U242*V242,-3)</f>
        <v>7500000</v>
      </c>
      <c r="X242" s="252"/>
      <c r="Y242" s="249"/>
    </row>
    <row r="243" spans="1:25" ht="13.2" x14ac:dyDescent="0.25">
      <c r="A243" s="1"/>
      <c r="B243" s="68"/>
      <c r="C243" s="69"/>
      <c r="D243" s="68"/>
      <c r="E243" s="68"/>
      <c r="F243" s="70"/>
      <c r="G243" s="157"/>
      <c r="H243" s="191"/>
      <c r="I243" s="69" t="s">
        <v>893</v>
      </c>
      <c r="J243" s="68" cm="1">
        <f t="array" aca="1" ref="J243" ca="1">INDIRECT($J$5&amp;ROW())</f>
        <v>1</v>
      </c>
      <c r="K243" s="68" t="s">
        <v>120</v>
      </c>
      <c r="L243" s="70" cm="1">
        <f t="array" aca="1" ref="L243" ca="1">INDIRECT($L$5&amp;ROW())</f>
        <v>1000000</v>
      </c>
      <c r="M243" s="70">
        <f t="shared" ca="1" si="149"/>
        <v>1000000</v>
      </c>
      <c r="N243" s="70">
        <f t="shared" ca="1" si="150"/>
        <v>-1000000</v>
      </c>
      <c r="O243" s="258" t="str">
        <f t="shared" ca="1" si="151"/>
        <v>Rev</v>
      </c>
      <c r="P243" s="249"/>
      <c r="Q243" s="249"/>
      <c r="R243" s="68">
        <v>1</v>
      </c>
      <c r="S243" s="70">
        <v>1000000</v>
      </c>
      <c r="T243" s="70">
        <f t="shared" si="152"/>
        <v>1000000</v>
      </c>
      <c r="U243" s="252">
        <v>1</v>
      </c>
      <c r="V243" s="252">
        <v>1000000</v>
      </c>
      <c r="W243" s="70">
        <f t="shared" si="153"/>
        <v>1000000</v>
      </c>
      <c r="X243" s="252"/>
      <c r="Y243" s="249"/>
    </row>
    <row r="244" spans="1:25" ht="13.2" x14ac:dyDescent="0.25">
      <c r="A244" s="1"/>
      <c r="B244" s="68"/>
      <c r="C244" s="69"/>
      <c r="D244" s="68"/>
      <c r="E244" s="68"/>
      <c r="F244" s="70"/>
      <c r="G244" s="157"/>
      <c r="H244" s="191"/>
      <c r="I244" s="69" t="s">
        <v>557</v>
      </c>
      <c r="J244" s="68" cm="1">
        <f t="array" aca="1" ref="J244" ca="1">INDIRECT($J$5&amp;ROW())</f>
        <v>1</v>
      </c>
      <c r="K244" s="68" t="s">
        <v>120</v>
      </c>
      <c r="L244" s="70" cm="1">
        <f t="array" aca="1" ref="L244" ca="1">INDIRECT($L$5&amp;ROW())</f>
        <v>1500000</v>
      </c>
      <c r="M244" s="70">
        <f t="shared" ca="1" si="149"/>
        <v>1500000</v>
      </c>
      <c r="N244" s="70">
        <f t="shared" ca="1" si="150"/>
        <v>-1500000</v>
      </c>
      <c r="O244" s="258" t="str">
        <f t="shared" ca="1" si="151"/>
        <v>Rev</v>
      </c>
      <c r="P244" s="249"/>
      <c r="Q244" s="249"/>
      <c r="R244" s="68">
        <v>1</v>
      </c>
      <c r="S244" s="70">
        <v>1500000</v>
      </c>
      <c r="T244" s="70">
        <f t="shared" si="152"/>
        <v>1500000</v>
      </c>
      <c r="U244" s="252">
        <v>1</v>
      </c>
      <c r="V244" s="252">
        <v>1500000</v>
      </c>
      <c r="W244" s="70">
        <f t="shared" si="153"/>
        <v>1500000</v>
      </c>
      <c r="X244" s="252"/>
      <c r="Y244" s="249"/>
    </row>
    <row r="245" spans="1:25" ht="13.2" x14ac:dyDescent="0.25">
      <c r="A245" s="1"/>
      <c r="B245" s="68"/>
      <c r="C245" s="69"/>
      <c r="D245" s="68"/>
      <c r="E245" s="68"/>
      <c r="F245" s="70"/>
      <c r="G245" s="157"/>
      <c r="H245" s="191"/>
      <c r="I245" s="69" t="s">
        <v>558</v>
      </c>
      <c r="J245" s="68" cm="1">
        <f t="array" aca="1" ref="J245" ca="1">INDIRECT($J$5&amp;ROW())</f>
        <v>1</v>
      </c>
      <c r="K245" s="68" t="s">
        <v>120</v>
      </c>
      <c r="L245" s="70" cm="1">
        <f t="array" aca="1" ref="L245" ca="1">INDIRECT($L$5&amp;ROW())</f>
        <v>1000000</v>
      </c>
      <c r="M245" s="70">
        <f t="shared" ca="1" si="149"/>
        <v>1000000</v>
      </c>
      <c r="N245" s="70">
        <f t="shared" ca="1" si="150"/>
        <v>-1000000</v>
      </c>
      <c r="O245" s="258" t="str">
        <f t="shared" ca="1" si="151"/>
        <v>Rev</v>
      </c>
      <c r="P245" s="249"/>
      <c r="Q245" s="249"/>
      <c r="R245" s="68">
        <v>1</v>
      </c>
      <c r="S245" s="70">
        <v>1000000</v>
      </c>
      <c r="T245" s="70">
        <f t="shared" si="152"/>
        <v>1000000</v>
      </c>
      <c r="U245" s="252">
        <v>1</v>
      </c>
      <c r="V245" s="252">
        <v>1000000</v>
      </c>
      <c r="W245" s="70">
        <f t="shared" si="153"/>
        <v>1000000</v>
      </c>
      <c r="X245" s="252"/>
      <c r="Y245" s="249"/>
    </row>
    <row r="246" spans="1:25" ht="13.2" hidden="1" x14ac:dyDescent="0.25">
      <c r="A246" s="1"/>
      <c r="B246" s="68"/>
      <c r="C246" s="69"/>
      <c r="D246" s="68"/>
      <c r="E246" s="68"/>
      <c r="F246" s="70"/>
      <c r="G246" s="157"/>
      <c r="H246" s="190">
        <v>522151</v>
      </c>
      <c r="I246" s="66" t="s">
        <v>31</v>
      </c>
      <c r="J246" s="65"/>
      <c r="K246" s="65"/>
      <c r="L246" s="67"/>
      <c r="M246" s="67">
        <f ca="1">M247</f>
        <v>20000000</v>
      </c>
      <c r="N246" s="67">
        <f ca="1">N247</f>
        <v>-20000000</v>
      </c>
      <c r="O246" s="157"/>
      <c r="P246" s="249"/>
      <c r="Q246" s="249"/>
      <c r="R246" s="65"/>
      <c r="S246" s="67"/>
      <c r="T246" s="67"/>
      <c r="U246" s="252"/>
      <c r="V246" s="249"/>
      <c r="W246" s="249"/>
      <c r="X246" s="252"/>
      <c r="Y246" s="249"/>
    </row>
    <row r="247" spans="1:25" ht="13.2" x14ac:dyDescent="0.25">
      <c r="A247" s="1"/>
      <c r="B247" s="68"/>
      <c r="C247" s="69"/>
      <c r="D247" s="68"/>
      <c r="E247" s="68"/>
      <c r="F247" s="70"/>
      <c r="G247" s="157"/>
      <c r="H247" s="191"/>
      <c r="I247" s="69" t="s">
        <v>559</v>
      </c>
      <c r="J247" s="68" cm="1">
        <f t="array" aca="1" ref="J247" ca="1">INDIRECT($J$5&amp;ROW())</f>
        <v>20</v>
      </c>
      <c r="K247" s="68" t="s">
        <v>33</v>
      </c>
      <c r="L247" s="70" cm="1">
        <f t="array" aca="1" ref="L247" ca="1">INDIRECT($L$5&amp;ROW())</f>
        <v>1000000</v>
      </c>
      <c r="M247" s="70">
        <f ca="1">ROUNDDOWN(J247*L247,-3)</f>
        <v>20000000</v>
      </c>
      <c r="N247" s="70">
        <f ca="1">G247-M247</f>
        <v>-20000000</v>
      </c>
      <c r="O247" s="258" t="str">
        <f ca="1">IF(AND(ISBLANK(H247),N247&lt;&gt;0),"Rev","")</f>
        <v>Rev</v>
      </c>
      <c r="P247" s="249"/>
      <c r="Q247" s="249"/>
      <c r="R247" s="68">
        <v>20</v>
      </c>
      <c r="S247" s="70">
        <v>1000000</v>
      </c>
      <c r="T247" s="70">
        <f>ROUNDDOWN(R247*S247,-3)</f>
        <v>20000000</v>
      </c>
      <c r="U247" s="252">
        <v>20</v>
      </c>
      <c r="V247" s="252">
        <v>1000000</v>
      </c>
      <c r="W247" s="70">
        <f>ROUNDDOWN(U247*V247,-3)</f>
        <v>20000000</v>
      </c>
      <c r="X247" s="252"/>
      <c r="Y247" s="249"/>
    </row>
    <row r="248" spans="1:25" ht="13.2" hidden="1" x14ac:dyDescent="0.25">
      <c r="A248" s="1"/>
      <c r="B248" s="68"/>
      <c r="C248" s="69"/>
      <c r="D248" s="68"/>
      <c r="E248" s="68"/>
      <c r="F248" s="70"/>
      <c r="G248" s="157"/>
      <c r="H248" s="190">
        <v>524111</v>
      </c>
      <c r="I248" s="66" t="s">
        <v>35</v>
      </c>
      <c r="J248" s="68"/>
      <c r="K248" s="68"/>
      <c r="L248" s="70"/>
      <c r="M248" s="67">
        <f ca="1">M249</f>
        <v>144655000</v>
      </c>
      <c r="N248" s="67">
        <f ca="1">N249</f>
        <v>-144655000</v>
      </c>
      <c r="O248" s="157"/>
      <c r="P248" s="249"/>
      <c r="Q248" s="249"/>
      <c r="R248" s="68"/>
      <c r="S248" s="70"/>
      <c r="T248" s="70"/>
      <c r="U248" s="252"/>
      <c r="V248" s="249"/>
      <c r="W248" s="249"/>
      <c r="X248" s="252"/>
      <c r="Y248" s="249"/>
    </row>
    <row r="249" spans="1:25" ht="13.2" x14ac:dyDescent="0.25">
      <c r="A249" s="1"/>
      <c r="B249" s="68"/>
      <c r="C249" s="69"/>
      <c r="D249" s="68"/>
      <c r="E249" s="68"/>
      <c r="F249" s="70"/>
      <c r="G249" s="157"/>
      <c r="H249" s="191"/>
      <c r="I249" s="69" t="s">
        <v>962</v>
      </c>
      <c r="J249" s="68" cm="1">
        <f t="array" aca="1" ref="J249" ca="1">INDIRECT($J$5&amp;ROW())</f>
        <v>24</v>
      </c>
      <c r="K249" s="68" t="s">
        <v>26</v>
      </c>
      <c r="L249" s="70" cm="1">
        <f t="array" aca="1" ref="L249" ca="1">INDIRECT($L$5&amp;ROW())</f>
        <v>6027312.5</v>
      </c>
      <c r="M249" s="70">
        <f ca="1">ROUNDDOWN(J249*L249,-3)</f>
        <v>144655000</v>
      </c>
      <c r="N249" s="70">
        <f t="shared" ref="N249" ca="1" si="154">G249-M249</f>
        <v>-144655000</v>
      </c>
      <c r="O249" s="258" t="str">
        <f ca="1">IF(AND(ISBLANK(H249),N249&lt;&gt;0),"Rev","")</f>
        <v>Rev</v>
      </c>
      <c r="P249" s="249"/>
      <c r="Q249" s="249"/>
      <c r="R249" s="68">
        <v>24</v>
      </c>
      <c r="S249" s="70">
        <v>6027312.5</v>
      </c>
      <c r="T249" s="70">
        <f>ROUNDDOWN(R249*S249,-3)</f>
        <v>144655000</v>
      </c>
      <c r="U249" s="252">
        <v>24</v>
      </c>
      <c r="V249" s="252">
        <v>6027312.5</v>
      </c>
      <c r="W249" s="70">
        <f>ROUNDDOWN(U249*V249,-3)</f>
        <v>144655000</v>
      </c>
      <c r="X249" s="252"/>
      <c r="Y249" s="249"/>
    </row>
    <row r="250" spans="1:25" ht="13.2" hidden="1" x14ac:dyDescent="0.25">
      <c r="A250" s="1" t="s">
        <v>231</v>
      </c>
      <c r="B250" s="122" t="s">
        <v>232</v>
      </c>
      <c r="C250" s="123" t="s">
        <v>233</v>
      </c>
      <c r="D250" s="122">
        <v>1</v>
      </c>
      <c r="E250" s="122" t="s">
        <v>123</v>
      </c>
      <c r="F250" s="124"/>
      <c r="G250" s="175">
        <f>SUM(G251,G277)</f>
        <v>9231678000</v>
      </c>
      <c r="H250" s="209" t="s">
        <v>232</v>
      </c>
      <c r="I250" s="123" t="s">
        <v>233</v>
      </c>
      <c r="J250" s="122">
        <v>1</v>
      </c>
      <c r="K250" s="122" t="s">
        <v>123</v>
      </c>
      <c r="L250" s="124"/>
      <c r="M250" s="124">
        <f ca="1">SUM(M251,M277)</f>
        <v>9231678000</v>
      </c>
      <c r="N250" s="124">
        <f ca="1">SUM(N251,N277)</f>
        <v>0</v>
      </c>
      <c r="O250" s="175"/>
      <c r="P250" s="249"/>
      <c r="Q250" s="249"/>
      <c r="R250" s="122">
        <v>1</v>
      </c>
      <c r="S250" s="124"/>
      <c r="T250" s="124"/>
      <c r="U250" s="252"/>
      <c r="V250" s="249"/>
      <c r="W250" s="249"/>
      <c r="X250" s="252"/>
      <c r="Y250" s="249"/>
    </row>
    <row r="251" spans="1:25" ht="14.4" hidden="1" x14ac:dyDescent="0.3">
      <c r="A251" t="s">
        <v>535</v>
      </c>
      <c r="B251" s="80" t="s">
        <v>536</v>
      </c>
      <c r="C251" s="125" t="s">
        <v>537</v>
      </c>
      <c r="D251" s="126"/>
      <c r="E251" s="126" t="s">
        <v>554</v>
      </c>
      <c r="F251" s="127"/>
      <c r="G251" s="176">
        <f>G252</f>
        <v>7036020000</v>
      </c>
      <c r="H251" s="195" t="s">
        <v>536</v>
      </c>
      <c r="I251" s="125" t="s">
        <v>537</v>
      </c>
      <c r="J251" s="126"/>
      <c r="K251" s="126" t="s">
        <v>554</v>
      </c>
      <c r="L251" s="127"/>
      <c r="M251" s="127">
        <f ca="1">M252</f>
        <v>7036020000</v>
      </c>
      <c r="N251" s="127">
        <f ca="1">N252</f>
        <v>0</v>
      </c>
      <c r="O251" s="176"/>
      <c r="P251" s="249"/>
      <c r="Q251" s="249"/>
      <c r="R251" s="126"/>
      <c r="S251" s="127"/>
      <c r="T251" s="127"/>
      <c r="U251" s="252"/>
      <c r="V251" s="249"/>
      <c r="W251" s="249"/>
      <c r="X251" s="252"/>
      <c r="Y251" s="249"/>
    </row>
    <row r="252" spans="1:25" ht="13.2" hidden="1" x14ac:dyDescent="0.25">
      <c r="A252" s="1" t="s">
        <v>665</v>
      </c>
      <c r="B252" s="83" t="s">
        <v>666</v>
      </c>
      <c r="C252" s="84" t="s">
        <v>538</v>
      </c>
      <c r="D252" s="83"/>
      <c r="E252" s="83"/>
      <c r="F252" s="85"/>
      <c r="G252" s="162">
        <f>SUM(G253,G255,G257,G259,G261,G263,G265,G267,G269,G271,G273,G275)</f>
        <v>7036020000</v>
      </c>
      <c r="H252" s="196" t="s">
        <v>666</v>
      </c>
      <c r="I252" s="84" t="s">
        <v>538</v>
      </c>
      <c r="J252" s="83"/>
      <c r="K252" s="83"/>
      <c r="L252" s="85"/>
      <c r="M252" s="85">
        <f ca="1">SUM(M253,M255,M257,M259,M261,M263,M265,M267,M269,M271,M273,M275)</f>
        <v>7036020000</v>
      </c>
      <c r="N252" s="85">
        <f ca="1">SUM(N253,N255,N257,N259,N261,N263,N265,N267,N269,N271,N273,N275)</f>
        <v>0</v>
      </c>
      <c r="O252" s="162"/>
      <c r="P252" s="249" t="s">
        <v>505</v>
      </c>
      <c r="Q252" s="249" t="s">
        <v>510</v>
      </c>
      <c r="R252" s="83"/>
      <c r="S252" s="85"/>
      <c r="T252" s="85"/>
      <c r="U252" s="252"/>
      <c r="V252" s="249"/>
      <c r="W252" s="249"/>
      <c r="X252" s="252"/>
      <c r="Y252" s="249"/>
    </row>
    <row r="253" spans="1:25" ht="13.2" hidden="1" x14ac:dyDescent="0.25">
      <c r="A253" s="1" t="s">
        <v>667</v>
      </c>
      <c r="B253" s="77" t="s">
        <v>668</v>
      </c>
      <c r="C253" s="78" t="s">
        <v>539</v>
      </c>
      <c r="D253" s="77"/>
      <c r="E253" s="77"/>
      <c r="F253" s="79"/>
      <c r="G253" s="160">
        <f>G254</f>
        <v>2390272000</v>
      </c>
      <c r="H253" s="194" t="s">
        <v>668</v>
      </c>
      <c r="I253" s="78" t="s">
        <v>539</v>
      </c>
      <c r="J253" s="77"/>
      <c r="K253" s="77"/>
      <c r="L253" s="79"/>
      <c r="M253" s="79">
        <f ca="1">M254</f>
        <v>2390272000</v>
      </c>
      <c r="N253" s="79">
        <f ca="1">N254</f>
        <v>0</v>
      </c>
      <c r="O253" s="160"/>
      <c r="P253" s="249"/>
      <c r="Q253" s="249"/>
      <c r="R253" s="77"/>
      <c r="S253" s="79"/>
      <c r="T253" s="79"/>
      <c r="U253" s="252"/>
      <c r="V253" s="249"/>
      <c r="W253" s="249"/>
      <c r="X253" s="252"/>
      <c r="Y253" s="249"/>
    </row>
    <row r="254" spans="1:25" ht="13.2" hidden="1" x14ac:dyDescent="0.25">
      <c r="A254" s="1" t="s">
        <v>669</v>
      </c>
      <c r="B254" s="68"/>
      <c r="C254" s="69" t="s">
        <v>670</v>
      </c>
      <c r="D254" s="68">
        <v>14</v>
      </c>
      <c r="E254" s="68" t="s">
        <v>671</v>
      </c>
      <c r="F254" s="70">
        <v>170733715</v>
      </c>
      <c r="G254" s="157">
        <f>ROUNDDOWN(D254*F254,-3)</f>
        <v>2390272000</v>
      </c>
      <c r="H254" s="191"/>
      <c r="I254" s="69" t="s">
        <v>670</v>
      </c>
      <c r="J254" s="68" cm="1">
        <f t="array" aca="1" ref="J254" ca="1">INDIRECT($J$5&amp;ROW())</f>
        <v>14</v>
      </c>
      <c r="K254" s="68" t="s">
        <v>671</v>
      </c>
      <c r="L254" s="70" cm="1">
        <f t="array" aca="1" ref="L254" ca="1">INDIRECT($L$5&amp;ROW())</f>
        <v>170733715</v>
      </c>
      <c r="M254" s="70">
        <f ca="1">ROUNDDOWN(J254*L254,-3)</f>
        <v>2390272000</v>
      </c>
      <c r="N254" s="70">
        <f ca="1">G254-M254</f>
        <v>0</v>
      </c>
      <c r="O254" s="245" t="str">
        <f ca="1">IF(AND(ISBLANK(H254),N254&lt;&gt;0),"Rev","")</f>
        <v/>
      </c>
      <c r="P254" s="249"/>
      <c r="Q254" s="249"/>
      <c r="R254" s="68">
        <v>14</v>
      </c>
      <c r="S254" s="70">
        <v>170733715</v>
      </c>
      <c r="T254" s="70">
        <f>ROUNDDOWN(R254*S254,-3)</f>
        <v>2390272000</v>
      </c>
      <c r="U254" s="252">
        <v>14</v>
      </c>
      <c r="V254" s="252">
        <v>170733715</v>
      </c>
      <c r="W254" s="70">
        <f>ROUNDDOWN(U254*V254,-3)</f>
        <v>2390272000</v>
      </c>
      <c r="X254" s="252"/>
      <c r="Y254" s="249"/>
    </row>
    <row r="255" spans="1:25" ht="13.2" hidden="1" x14ac:dyDescent="0.25">
      <c r="A255" s="1" t="s">
        <v>672</v>
      </c>
      <c r="B255" s="71" t="s">
        <v>673</v>
      </c>
      <c r="C255" s="72" t="s">
        <v>540</v>
      </c>
      <c r="D255" s="71"/>
      <c r="E255" s="71"/>
      <c r="F255" s="73"/>
      <c r="G255" s="158">
        <f>G256</f>
        <v>109000</v>
      </c>
      <c r="H255" s="192" t="s">
        <v>673</v>
      </c>
      <c r="I255" s="72" t="s">
        <v>540</v>
      </c>
      <c r="J255" s="71"/>
      <c r="K255" s="71"/>
      <c r="L255" s="73"/>
      <c r="M255" s="73">
        <f ca="1">M256</f>
        <v>109000</v>
      </c>
      <c r="N255" s="73">
        <f ca="1">N256</f>
        <v>0</v>
      </c>
      <c r="O255" s="158"/>
      <c r="P255" s="249"/>
      <c r="Q255" s="249"/>
      <c r="R255" s="71"/>
      <c r="S255" s="73"/>
      <c r="T255" s="73"/>
      <c r="U255" s="252"/>
      <c r="V255" s="249"/>
      <c r="W255" s="249"/>
      <c r="X255" s="252"/>
      <c r="Y255" s="249"/>
    </row>
    <row r="256" spans="1:25" ht="13.2" hidden="1" x14ac:dyDescent="0.25">
      <c r="A256" s="1" t="s">
        <v>674</v>
      </c>
      <c r="B256" s="68"/>
      <c r="C256" s="69" t="s">
        <v>675</v>
      </c>
      <c r="D256" s="68">
        <v>14</v>
      </c>
      <c r="E256" s="68" t="s">
        <v>671</v>
      </c>
      <c r="F256" s="70">
        <v>7786</v>
      </c>
      <c r="G256" s="157">
        <f>ROUNDDOWN(D256*F256,-3)</f>
        <v>109000</v>
      </c>
      <c r="H256" s="191"/>
      <c r="I256" s="69" t="s">
        <v>675</v>
      </c>
      <c r="J256" s="68" cm="1">
        <f t="array" aca="1" ref="J256" ca="1">INDIRECT($J$5&amp;ROW())</f>
        <v>14</v>
      </c>
      <c r="K256" s="68" t="s">
        <v>671</v>
      </c>
      <c r="L256" s="70" cm="1">
        <f t="array" aca="1" ref="L256" ca="1">INDIRECT($L$5&amp;ROW())</f>
        <v>7786</v>
      </c>
      <c r="M256" s="70">
        <f ca="1">ROUNDDOWN(J256*L256,-3)</f>
        <v>109000</v>
      </c>
      <c r="N256" s="70">
        <f ca="1">G256-M256</f>
        <v>0</v>
      </c>
      <c r="O256" s="245" t="str">
        <f ca="1">IF(AND(ISBLANK(H256),N256&lt;&gt;0),"Rev","")</f>
        <v/>
      </c>
      <c r="P256" s="249"/>
      <c r="Q256" s="249"/>
      <c r="R256" s="68">
        <v>14</v>
      </c>
      <c r="S256" s="70">
        <v>7786</v>
      </c>
      <c r="T256" s="70">
        <f>ROUNDDOWN(R256*S256,-3)</f>
        <v>109000</v>
      </c>
      <c r="U256" s="252">
        <v>14</v>
      </c>
      <c r="V256" s="252">
        <v>7786</v>
      </c>
      <c r="W256" s="70">
        <f>ROUNDDOWN(U256*V256,-3)</f>
        <v>109000</v>
      </c>
      <c r="X256" s="252"/>
      <c r="Y256" s="249"/>
    </row>
    <row r="257" spans="1:25" ht="13.2" hidden="1" x14ac:dyDescent="0.25">
      <c r="A257" s="1" t="s">
        <v>676</v>
      </c>
      <c r="B257" s="71" t="s">
        <v>677</v>
      </c>
      <c r="C257" s="72" t="s">
        <v>541</v>
      </c>
      <c r="D257" s="71"/>
      <c r="E257" s="71"/>
      <c r="F257" s="73"/>
      <c r="G257" s="158">
        <f>G258</f>
        <v>163168000</v>
      </c>
      <c r="H257" s="192" t="s">
        <v>677</v>
      </c>
      <c r="I257" s="72" t="s">
        <v>541</v>
      </c>
      <c r="J257" s="71"/>
      <c r="K257" s="71"/>
      <c r="L257" s="73"/>
      <c r="M257" s="73">
        <f ca="1">M258</f>
        <v>163168000</v>
      </c>
      <c r="N257" s="73">
        <f ca="1">N258</f>
        <v>0</v>
      </c>
      <c r="O257" s="158"/>
      <c r="P257" s="249"/>
      <c r="Q257" s="249"/>
      <c r="R257" s="71"/>
      <c r="S257" s="73"/>
      <c r="T257" s="73"/>
      <c r="U257" s="252"/>
      <c r="V257" s="249"/>
      <c r="W257" s="249"/>
      <c r="X257" s="252"/>
      <c r="Y257" s="249"/>
    </row>
    <row r="258" spans="1:25" ht="13.2" hidden="1" x14ac:dyDescent="0.25">
      <c r="A258" s="1" t="s">
        <v>678</v>
      </c>
      <c r="B258" s="68"/>
      <c r="C258" s="69" t="s">
        <v>679</v>
      </c>
      <c r="D258" s="68">
        <v>14</v>
      </c>
      <c r="E258" s="68" t="s">
        <v>671</v>
      </c>
      <c r="F258" s="70">
        <v>11654858</v>
      </c>
      <c r="G258" s="157">
        <f>ROUNDDOWN(D258*F258,-3)</f>
        <v>163168000</v>
      </c>
      <c r="H258" s="191"/>
      <c r="I258" s="69" t="s">
        <v>679</v>
      </c>
      <c r="J258" s="68" cm="1">
        <f t="array" aca="1" ref="J258" ca="1">INDIRECT($J$5&amp;ROW())</f>
        <v>14</v>
      </c>
      <c r="K258" s="68" t="s">
        <v>671</v>
      </c>
      <c r="L258" s="70" cm="1">
        <f t="array" aca="1" ref="L258" ca="1">INDIRECT($L$5&amp;ROW())</f>
        <v>11654858</v>
      </c>
      <c r="M258" s="70">
        <f ca="1">ROUNDDOWN(J258*L258,-3)</f>
        <v>163168000</v>
      </c>
      <c r="N258" s="70">
        <f ca="1">G258-M258</f>
        <v>0</v>
      </c>
      <c r="O258" s="245" t="str">
        <f ca="1">IF(AND(ISBLANK(H258),N258&lt;&gt;0),"Rev","")</f>
        <v/>
      </c>
      <c r="P258" s="249"/>
      <c r="Q258" s="249"/>
      <c r="R258" s="68">
        <v>14</v>
      </c>
      <c r="S258" s="70">
        <v>11654858</v>
      </c>
      <c r="T258" s="70">
        <f>ROUNDDOWN(R258*S258,-3)</f>
        <v>163168000</v>
      </c>
      <c r="U258" s="252">
        <v>14</v>
      </c>
      <c r="V258" s="252">
        <v>11654858</v>
      </c>
      <c r="W258" s="70">
        <f>ROUNDDOWN(U258*V258,-3)</f>
        <v>163168000</v>
      </c>
      <c r="X258" s="252"/>
      <c r="Y258" s="249"/>
    </row>
    <row r="259" spans="1:25" ht="13.2" hidden="1" x14ac:dyDescent="0.25">
      <c r="A259" s="1" t="s">
        <v>680</v>
      </c>
      <c r="B259" s="71" t="s">
        <v>681</v>
      </c>
      <c r="C259" s="72" t="s">
        <v>542</v>
      </c>
      <c r="D259" s="71"/>
      <c r="E259" s="71"/>
      <c r="F259" s="73"/>
      <c r="G259" s="158">
        <f>G260</f>
        <v>57444000</v>
      </c>
      <c r="H259" s="192" t="s">
        <v>681</v>
      </c>
      <c r="I259" s="72" t="s">
        <v>542</v>
      </c>
      <c r="J259" s="71"/>
      <c r="K259" s="71"/>
      <c r="L259" s="73"/>
      <c r="M259" s="73">
        <f ca="1">M260</f>
        <v>57444000</v>
      </c>
      <c r="N259" s="73">
        <f ca="1">N260</f>
        <v>0</v>
      </c>
      <c r="O259" s="158"/>
      <c r="P259" s="249"/>
      <c r="Q259" s="249"/>
      <c r="R259" s="71"/>
      <c r="S259" s="73"/>
      <c r="T259" s="73"/>
      <c r="U259" s="252"/>
      <c r="V259" s="249"/>
      <c r="W259" s="249"/>
      <c r="X259" s="252"/>
      <c r="Y259" s="249"/>
    </row>
    <row r="260" spans="1:25" ht="13.2" hidden="1" x14ac:dyDescent="0.25">
      <c r="A260" s="1" t="s">
        <v>682</v>
      </c>
      <c r="B260" s="68"/>
      <c r="C260" s="69" t="s">
        <v>683</v>
      </c>
      <c r="D260" s="68">
        <v>14</v>
      </c>
      <c r="E260" s="68" t="s">
        <v>671</v>
      </c>
      <c r="F260" s="70">
        <v>4103143</v>
      </c>
      <c r="G260" s="157">
        <f>ROUNDDOWN(D260*F260,-3)</f>
        <v>57444000</v>
      </c>
      <c r="H260" s="191"/>
      <c r="I260" s="69" t="s">
        <v>683</v>
      </c>
      <c r="J260" s="68" cm="1">
        <f t="array" aca="1" ref="J260" ca="1">INDIRECT($J$5&amp;ROW())</f>
        <v>14</v>
      </c>
      <c r="K260" s="68" t="s">
        <v>671</v>
      </c>
      <c r="L260" s="70" cm="1">
        <f t="array" aca="1" ref="L260" ca="1">INDIRECT($L$5&amp;ROW())</f>
        <v>4103143</v>
      </c>
      <c r="M260" s="70">
        <f ca="1">ROUNDDOWN(J260*L260,-3)</f>
        <v>57444000</v>
      </c>
      <c r="N260" s="70">
        <f ca="1">G260-M260</f>
        <v>0</v>
      </c>
      <c r="O260" s="245" t="str">
        <f ca="1">IF(AND(ISBLANK(H260),N260&lt;&gt;0),"Rev","")</f>
        <v/>
      </c>
      <c r="P260" s="249"/>
      <c r="Q260" s="249"/>
      <c r="R260" s="68">
        <v>14</v>
      </c>
      <c r="S260" s="70">
        <v>4103143</v>
      </c>
      <c r="T260" s="70">
        <f>ROUNDDOWN(R260*S260,-3)</f>
        <v>57444000</v>
      </c>
      <c r="U260" s="252">
        <v>14</v>
      </c>
      <c r="V260" s="252">
        <v>4103143</v>
      </c>
      <c r="W260" s="70">
        <f>ROUNDDOWN(U260*V260,-3)</f>
        <v>57444000</v>
      </c>
      <c r="X260" s="252"/>
      <c r="Y260" s="249"/>
    </row>
    <row r="261" spans="1:25" ht="13.2" hidden="1" x14ac:dyDescent="0.25">
      <c r="A261" s="1" t="s">
        <v>684</v>
      </c>
      <c r="B261" s="71" t="s">
        <v>685</v>
      </c>
      <c r="C261" s="72" t="s">
        <v>543</v>
      </c>
      <c r="D261" s="71"/>
      <c r="E261" s="71"/>
      <c r="F261" s="73"/>
      <c r="G261" s="158">
        <f>G262</f>
        <v>136220000</v>
      </c>
      <c r="H261" s="192" t="s">
        <v>685</v>
      </c>
      <c r="I261" s="72" t="s">
        <v>543</v>
      </c>
      <c r="J261" s="71"/>
      <c r="K261" s="71"/>
      <c r="L261" s="73"/>
      <c r="M261" s="73">
        <f ca="1">M262</f>
        <v>136220000</v>
      </c>
      <c r="N261" s="73">
        <f ca="1">N262</f>
        <v>0</v>
      </c>
      <c r="O261" s="158"/>
      <c r="P261" s="249"/>
      <c r="Q261" s="249"/>
      <c r="R261" s="71"/>
      <c r="S261" s="73"/>
      <c r="T261" s="73"/>
      <c r="U261" s="252"/>
      <c r="V261" s="249"/>
      <c r="W261" s="249"/>
      <c r="X261" s="252"/>
      <c r="Y261" s="249"/>
    </row>
    <row r="262" spans="1:25" ht="13.2" hidden="1" x14ac:dyDescent="0.25">
      <c r="A262" s="1" t="s">
        <v>686</v>
      </c>
      <c r="B262" s="68"/>
      <c r="C262" s="69" t="s">
        <v>687</v>
      </c>
      <c r="D262" s="68">
        <v>14</v>
      </c>
      <c r="E262" s="68" t="s">
        <v>671</v>
      </c>
      <c r="F262" s="70">
        <v>9730000</v>
      </c>
      <c r="G262" s="157">
        <f>ROUNDDOWN(D262*F262,-3)</f>
        <v>136220000</v>
      </c>
      <c r="H262" s="191"/>
      <c r="I262" s="69" t="s">
        <v>687</v>
      </c>
      <c r="J262" s="68" cm="1">
        <f t="array" aca="1" ref="J262" ca="1">INDIRECT($J$5&amp;ROW())</f>
        <v>14</v>
      </c>
      <c r="K262" s="68" t="s">
        <v>671</v>
      </c>
      <c r="L262" s="70" cm="1">
        <f t="array" aca="1" ref="L262" ca="1">INDIRECT($L$5&amp;ROW())</f>
        <v>9730000</v>
      </c>
      <c r="M262" s="70">
        <f ca="1">ROUNDDOWN(J262*L262,-3)</f>
        <v>136220000</v>
      </c>
      <c r="N262" s="70">
        <f ca="1">G262-M262</f>
        <v>0</v>
      </c>
      <c r="O262" s="245" t="str">
        <f ca="1">IF(AND(ISBLANK(H262),N262&lt;&gt;0),"Rev","")</f>
        <v/>
      </c>
      <c r="P262" s="249"/>
      <c r="Q262" s="249"/>
      <c r="R262" s="68">
        <v>14</v>
      </c>
      <c r="S262" s="70">
        <v>9730000</v>
      </c>
      <c r="T262" s="70">
        <f>ROUNDDOWN(R262*S262,-3)</f>
        <v>136220000</v>
      </c>
      <c r="U262" s="252">
        <v>14</v>
      </c>
      <c r="V262" s="252">
        <v>9730000</v>
      </c>
      <c r="W262" s="70">
        <f>ROUNDDOWN(U262*V262,-3)</f>
        <v>136220000</v>
      </c>
      <c r="X262" s="252"/>
      <c r="Y262" s="249"/>
    </row>
    <row r="263" spans="1:25" ht="13.2" hidden="1" x14ac:dyDescent="0.25">
      <c r="A263" s="1" t="s">
        <v>688</v>
      </c>
      <c r="B263" s="71" t="s">
        <v>689</v>
      </c>
      <c r="C263" s="72" t="s">
        <v>544</v>
      </c>
      <c r="D263" s="71"/>
      <c r="E263" s="71"/>
      <c r="F263" s="73"/>
      <c r="G263" s="158">
        <f>G264</f>
        <v>198366000</v>
      </c>
      <c r="H263" s="192" t="s">
        <v>689</v>
      </c>
      <c r="I263" s="72" t="s">
        <v>544</v>
      </c>
      <c r="J263" s="71"/>
      <c r="K263" s="71"/>
      <c r="L263" s="73"/>
      <c r="M263" s="73">
        <f ca="1">M264</f>
        <v>198366000</v>
      </c>
      <c r="N263" s="73">
        <f ca="1">N264</f>
        <v>0</v>
      </c>
      <c r="O263" s="158"/>
      <c r="P263" s="249"/>
      <c r="Q263" s="249"/>
      <c r="R263" s="71"/>
      <c r="S263" s="73"/>
      <c r="T263" s="73"/>
      <c r="U263" s="252"/>
      <c r="V263" s="249"/>
      <c r="W263" s="249"/>
      <c r="X263" s="252"/>
      <c r="Y263" s="249"/>
    </row>
    <row r="264" spans="1:25" ht="13.2" hidden="1" x14ac:dyDescent="0.25">
      <c r="A264" s="1" t="s">
        <v>690</v>
      </c>
      <c r="B264" s="68"/>
      <c r="C264" s="69" t="s">
        <v>691</v>
      </c>
      <c r="D264" s="68">
        <v>14</v>
      </c>
      <c r="E264" s="68" t="s">
        <v>671</v>
      </c>
      <c r="F264" s="70">
        <v>14169000</v>
      </c>
      <c r="G264" s="157">
        <f>ROUNDDOWN(D264*F264,-3)</f>
        <v>198366000</v>
      </c>
      <c r="H264" s="191"/>
      <c r="I264" s="69" t="s">
        <v>691</v>
      </c>
      <c r="J264" s="68" cm="1">
        <f t="array" aca="1" ref="J264" ca="1">INDIRECT($J$5&amp;ROW())</f>
        <v>14</v>
      </c>
      <c r="K264" s="68" t="s">
        <v>671</v>
      </c>
      <c r="L264" s="70" cm="1">
        <f t="array" aca="1" ref="L264" ca="1">INDIRECT($L$5&amp;ROW())</f>
        <v>14169000</v>
      </c>
      <c r="M264" s="70">
        <f ca="1">ROUNDDOWN(J264*L264,-3)</f>
        <v>198366000</v>
      </c>
      <c r="N264" s="70">
        <f ca="1">G264-M264</f>
        <v>0</v>
      </c>
      <c r="O264" s="245" t="str">
        <f ca="1">IF(AND(ISBLANK(H264),N264&lt;&gt;0),"Rev","")</f>
        <v/>
      </c>
      <c r="P264" s="249"/>
      <c r="Q264" s="249"/>
      <c r="R264" s="68">
        <v>14</v>
      </c>
      <c r="S264" s="70">
        <v>14169000</v>
      </c>
      <c r="T264" s="70">
        <f>ROUNDDOWN(R264*S264,-3)</f>
        <v>198366000</v>
      </c>
      <c r="U264" s="252">
        <v>14</v>
      </c>
      <c r="V264" s="252">
        <v>14169000</v>
      </c>
      <c r="W264" s="70">
        <f>ROUNDDOWN(U264*V264,-3)</f>
        <v>198366000</v>
      </c>
      <c r="X264" s="252"/>
      <c r="Y264" s="249"/>
    </row>
    <row r="265" spans="1:25" ht="13.2" hidden="1" x14ac:dyDescent="0.25">
      <c r="A265" s="1" t="s">
        <v>692</v>
      </c>
      <c r="B265" s="71" t="s">
        <v>693</v>
      </c>
      <c r="C265" s="72" t="s">
        <v>545</v>
      </c>
      <c r="D265" s="71"/>
      <c r="E265" s="71"/>
      <c r="F265" s="73"/>
      <c r="G265" s="158">
        <f>G266</f>
        <v>13346000</v>
      </c>
      <c r="H265" s="192" t="s">
        <v>693</v>
      </c>
      <c r="I265" s="72" t="s">
        <v>545</v>
      </c>
      <c r="J265" s="71"/>
      <c r="K265" s="71"/>
      <c r="L265" s="73"/>
      <c r="M265" s="73">
        <f ca="1">M266</f>
        <v>13346000</v>
      </c>
      <c r="N265" s="73">
        <f ca="1">N266</f>
        <v>0</v>
      </c>
      <c r="O265" s="158"/>
      <c r="P265" s="249"/>
      <c r="Q265" s="249"/>
      <c r="R265" s="71"/>
      <c r="S265" s="73"/>
      <c r="T265" s="73"/>
      <c r="U265" s="252"/>
      <c r="V265" s="249"/>
      <c r="W265" s="249"/>
      <c r="X265" s="252"/>
      <c r="Y265" s="249"/>
    </row>
    <row r="266" spans="1:25" ht="13.2" hidden="1" x14ac:dyDescent="0.25">
      <c r="A266" s="1" t="s">
        <v>694</v>
      </c>
      <c r="B266" s="68"/>
      <c r="C266" s="69" t="s">
        <v>695</v>
      </c>
      <c r="D266" s="68">
        <v>14</v>
      </c>
      <c r="E266" s="68" t="s">
        <v>671</v>
      </c>
      <c r="F266" s="70">
        <v>953357</v>
      </c>
      <c r="G266" s="157">
        <f>ROUNDDOWN(D266*F266,-3)</f>
        <v>13346000</v>
      </c>
      <c r="H266" s="191"/>
      <c r="I266" s="69" t="s">
        <v>695</v>
      </c>
      <c r="J266" s="68" cm="1">
        <f t="array" aca="1" ref="J266" ca="1">INDIRECT($J$5&amp;ROW())</f>
        <v>14</v>
      </c>
      <c r="K266" s="68" t="s">
        <v>671</v>
      </c>
      <c r="L266" s="70" cm="1">
        <f t="array" aca="1" ref="L266" ca="1">INDIRECT($L$5&amp;ROW())</f>
        <v>953357</v>
      </c>
      <c r="M266" s="70">
        <f ca="1">ROUNDDOWN(J266*L266,-3)</f>
        <v>13346000</v>
      </c>
      <c r="N266" s="70">
        <f ca="1">G266-M266</f>
        <v>0</v>
      </c>
      <c r="O266" s="245" t="str">
        <f ca="1">IF(AND(ISBLANK(H266),N266&lt;&gt;0),"Rev","")</f>
        <v/>
      </c>
      <c r="P266" s="249"/>
      <c r="Q266" s="249"/>
      <c r="R266" s="68">
        <v>14</v>
      </c>
      <c r="S266" s="70">
        <v>953357</v>
      </c>
      <c r="T266" s="70">
        <f>ROUNDDOWN(R266*S266,-3)</f>
        <v>13346000</v>
      </c>
      <c r="U266" s="252">
        <v>14</v>
      </c>
      <c r="V266" s="252">
        <v>953357</v>
      </c>
      <c r="W266" s="70">
        <f>ROUNDDOWN(U266*V266,-3)</f>
        <v>13346000</v>
      </c>
      <c r="X266" s="252"/>
      <c r="Y266" s="249"/>
    </row>
    <row r="267" spans="1:25" ht="13.2" hidden="1" x14ac:dyDescent="0.25">
      <c r="A267" s="1" t="s">
        <v>696</v>
      </c>
      <c r="B267" s="65" t="s">
        <v>697</v>
      </c>
      <c r="C267" s="66" t="s">
        <v>546</v>
      </c>
      <c r="D267" s="65"/>
      <c r="E267" s="65"/>
      <c r="F267" s="67"/>
      <c r="G267" s="156">
        <f>G268</f>
        <v>113636000</v>
      </c>
      <c r="H267" s="190" t="s">
        <v>697</v>
      </c>
      <c r="I267" s="66" t="s">
        <v>546</v>
      </c>
      <c r="J267" s="65"/>
      <c r="K267" s="65"/>
      <c r="L267" s="67"/>
      <c r="M267" s="67">
        <f ca="1">M268</f>
        <v>113636000</v>
      </c>
      <c r="N267" s="67">
        <f ca="1">N268</f>
        <v>0</v>
      </c>
      <c r="O267" s="156"/>
      <c r="P267" s="249"/>
      <c r="Q267" s="249"/>
      <c r="R267" s="65"/>
      <c r="S267" s="67"/>
      <c r="T267" s="67"/>
      <c r="U267" s="252"/>
      <c r="V267" s="249"/>
      <c r="W267" s="249"/>
      <c r="X267" s="252"/>
      <c r="Y267" s="249"/>
    </row>
    <row r="268" spans="1:25" ht="13.2" hidden="1" x14ac:dyDescent="0.25">
      <c r="A268" s="1" t="s">
        <v>698</v>
      </c>
      <c r="B268" s="68"/>
      <c r="C268" s="69" t="s">
        <v>699</v>
      </c>
      <c r="D268" s="68">
        <v>1</v>
      </c>
      <c r="E268" s="68" t="s">
        <v>388</v>
      </c>
      <c r="F268" s="70">
        <v>113636000</v>
      </c>
      <c r="G268" s="157">
        <f>ROUNDDOWN(D268*F268,-3)</f>
        <v>113636000</v>
      </c>
      <c r="H268" s="191"/>
      <c r="I268" s="69" t="s">
        <v>699</v>
      </c>
      <c r="J268" s="68" cm="1">
        <f t="array" aca="1" ref="J268" ca="1">INDIRECT($J$5&amp;ROW())</f>
        <v>1</v>
      </c>
      <c r="K268" s="68" t="s">
        <v>388</v>
      </c>
      <c r="L268" s="70" cm="1">
        <f t="array" aca="1" ref="L268" ca="1">INDIRECT($L$5&amp;ROW())</f>
        <v>113636000</v>
      </c>
      <c r="M268" s="70">
        <f ca="1">ROUNDDOWN(J268*L268,-3)</f>
        <v>113636000</v>
      </c>
      <c r="N268" s="70">
        <f ca="1">G268-M268</f>
        <v>0</v>
      </c>
      <c r="O268" s="245" t="str">
        <f ca="1">IF(AND(ISBLANK(H268),N268&lt;&gt;0),"Rev","")</f>
        <v/>
      </c>
      <c r="P268" s="249"/>
      <c r="Q268" s="249"/>
      <c r="R268" s="68">
        <v>1</v>
      </c>
      <c r="S268" s="70">
        <v>113636000</v>
      </c>
      <c r="T268" s="70">
        <f>ROUNDDOWN(R268*S268,-3)</f>
        <v>113636000</v>
      </c>
      <c r="U268" s="252">
        <v>1</v>
      </c>
      <c r="V268" s="252">
        <v>113636000</v>
      </c>
      <c r="W268" s="70">
        <f>ROUNDDOWN(U268*V268,-3)</f>
        <v>113636000</v>
      </c>
      <c r="X268" s="252"/>
      <c r="Y268" s="249"/>
    </row>
    <row r="269" spans="1:25" ht="13.2" hidden="1" x14ac:dyDescent="0.25">
      <c r="A269" s="1" t="s">
        <v>700</v>
      </c>
      <c r="B269" s="71" t="s">
        <v>701</v>
      </c>
      <c r="C269" s="72" t="s">
        <v>547</v>
      </c>
      <c r="D269" s="71"/>
      <c r="E269" s="71"/>
      <c r="F269" s="73"/>
      <c r="G269" s="158">
        <f>G270</f>
        <v>451220000</v>
      </c>
      <c r="H269" s="192" t="s">
        <v>701</v>
      </c>
      <c r="I269" s="72" t="s">
        <v>547</v>
      </c>
      <c r="J269" s="71"/>
      <c r="K269" s="71"/>
      <c r="L269" s="73"/>
      <c r="M269" s="73">
        <f ca="1">M270</f>
        <v>451220000</v>
      </c>
      <c r="N269" s="73">
        <f ca="1">N270</f>
        <v>0</v>
      </c>
      <c r="O269" s="158"/>
      <c r="P269" s="249"/>
      <c r="Q269" s="249"/>
      <c r="R269" s="71"/>
      <c r="S269" s="73"/>
      <c r="T269" s="73"/>
      <c r="U269" s="252"/>
      <c r="V269" s="249"/>
      <c r="W269" s="249"/>
      <c r="X269" s="252"/>
      <c r="Y269" s="249"/>
    </row>
    <row r="270" spans="1:25" ht="13.2" hidden="1" x14ac:dyDescent="0.25">
      <c r="A270" s="1" t="s">
        <v>702</v>
      </c>
      <c r="B270" s="68"/>
      <c r="C270" s="69" t="s">
        <v>703</v>
      </c>
      <c r="D270" s="68">
        <v>1</v>
      </c>
      <c r="E270" s="68" t="s">
        <v>388</v>
      </c>
      <c r="F270" s="70">
        <v>451220000</v>
      </c>
      <c r="G270" s="157">
        <f>ROUNDDOWN(D270*F270,-3)</f>
        <v>451220000</v>
      </c>
      <c r="H270" s="191"/>
      <c r="I270" s="69" t="s">
        <v>703</v>
      </c>
      <c r="J270" s="68" cm="1">
        <f t="array" aca="1" ref="J270" ca="1">INDIRECT($J$5&amp;ROW())</f>
        <v>1</v>
      </c>
      <c r="K270" s="68" t="s">
        <v>388</v>
      </c>
      <c r="L270" s="70" cm="1">
        <f t="array" aca="1" ref="L270" ca="1">INDIRECT($L$5&amp;ROW())</f>
        <v>451220000</v>
      </c>
      <c r="M270" s="70">
        <f ca="1">ROUNDDOWN(J270*L270,-3)</f>
        <v>451220000</v>
      </c>
      <c r="N270" s="70">
        <f ca="1">G270-M270</f>
        <v>0</v>
      </c>
      <c r="O270" s="245" t="str">
        <f ca="1">IF(AND(ISBLANK(H270),N270&lt;&gt;0),"Rev","")</f>
        <v/>
      </c>
      <c r="P270" s="249"/>
      <c r="Q270" s="249"/>
      <c r="R270" s="68">
        <v>1</v>
      </c>
      <c r="S270" s="70">
        <v>451220000</v>
      </c>
      <c r="T270" s="70">
        <f>ROUNDDOWN(R270*S270,-3)</f>
        <v>451220000</v>
      </c>
      <c r="U270" s="252">
        <v>1</v>
      </c>
      <c r="V270" s="252">
        <v>451220000</v>
      </c>
      <c r="W270" s="70">
        <f>ROUNDDOWN(U270*V270,-3)</f>
        <v>451220000</v>
      </c>
      <c r="X270" s="252"/>
      <c r="Y270" s="249"/>
    </row>
    <row r="271" spans="1:25" ht="13.2" hidden="1" x14ac:dyDescent="0.25">
      <c r="A271" s="1" t="s">
        <v>704</v>
      </c>
      <c r="B271" s="65" t="s">
        <v>705</v>
      </c>
      <c r="C271" s="66" t="s">
        <v>548</v>
      </c>
      <c r="D271" s="65"/>
      <c r="E271" s="65"/>
      <c r="F271" s="67"/>
      <c r="G271" s="156">
        <f>G272</f>
        <v>81480000</v>
      </c>
      <c r="H271" s="190" t="s">
        <v>705</v>
      </c>
      <c r="I271" s="66" t="s">
        <v>548</v>
      </c>
      <c r="J271" s="65"/>
      <c r="K271" s="65"/>
      <c r="L271" s="67"/>
      <c r="M271" s="67">
        <f ca="1">M272</f>
        <v>81480000</v>
      </c>
      <c r="N271" s="67">
        <f ca="1">N272</f>
        <v>0</v>
      </c>
      <c r="O271" s="156"/>
      <c r="P271" s="249"/>
      <c r="Q271" s="249"/>
      <c r="R271" s="65"/>
      <c r="S271" s="67"/>
      <c r="T271" s="67"/>
      <c r="U271" s="252"/>
      <c r="V271" s="249"/>
      <c r="W271" s="249"/>
      <c r="X271" s="252"/>
      <c r="Y271" s="249"/>
    </row>
    <row r="272" spans="1:25" ht="13.2" hidden="1" x14ac:dyDescent="0.25">
      <c r="A272" s="1" t="s">
        <v>706</v>
      </c>
      <c r="B272" s="68"/>
      <c r="C272" s="69" t="s">
        <v>707</v>
      </c>
      <c r="D272" s="68">
        <v>14</v>
      </c>
      <c r="E272" s="68" t="s">
        <v>671</v>
      </c>
      <c r="F272" s="70">
        <v>5820000</v>
      </c>
      <c r="G272" s="157">
        <f>ROUNDDOWN(D272*F272,-3)</f>
        <v>81480000</v>
      </c>
      <c r="H272" s="191"/>
      <c r="I272" s="69" t="s">
        <v>707</v>
      </c>
      <c r="J272" s="68" cm="1">
        <f t="array" aca="1" ref="J272" ca="1">INDIRECT($J$5&amp;ROW())</f>
        <v>14</v>
      </c>
      <c r="K272" s="68" t="s">
        <v>671</v>
      </c>
      <c r="L272" s="70" cm="1">
        <f t="array" aca="1" ref="L272" ca="1">INDIRECT($L$5&amp;ROW())</f>
        <v>5820000</v>
      </c>
      <c r="M272" s="70">
        <f ca="1">ROUNDDOWN(J272*L272,-3)</f>
        <v>81480000</v>
      </c>
      <c r="N272" s="70">
        <f ca="1">G272-M272</f>
        <v>0</v>
      </c>
      <c r="O272" s="245" t="str">
        <f ca="1">IF(AND(ISBLANK(H272),N272&lt;&gt;0),"Rev","")</f>
        <v/>
      </c>
      <c r="P272" s="249"/>
      <c r="Q272" s="249"/>
      <c r="R272" s="68">
        <v>14</v>
      </c>
      <c r="S272" s="70">
        <v>5820000</v>
      </c>
      <c r="T272" s="70">
        <f>ROUNDDOWN(R272*S272,-3)</f>
        <v>81480000</v>
      </c>
      <c r="U272" s="252">
        <v>14</v>
      </c>
      <c r="V272" s="252">
        <v>5820000</v>
      </c>
      <c r="W272" s="70">
        <f>ROUNDDOWN(U272*V272,-3)</f>
        <v>81480000</v>
      </c>
      <c r="X272" s="252"/>
      <c r="Y272" s="249"/>
    </row>
    <row r="273" spans="1:25" ht="13.2" hidden="1" x14ac:dyDescent="0.25">
      <c r="A273" s="1" t="s">
        <v>708</v>
      </c>
      <c r="B273" s="77" t="s">
        <v>709</v>
      </c>
      <c r="C273" s="78" t="s">
        <v>710</v>
      </c>
      <c r="D273" s="77"/>
      <c r="E273" s="77"/>
      <c r="F273" s="79"/>
      <c r="G273" s="160">
        <f>G274</f>
        <v>173032000</v>
      </c>
      <c r="H273" s="194" t="s">
        <v>709</v>
      </c>
      <c r="I273" s="78" t="s">
        <v>710</v>
      </c>
      <c r="J273" s="77"/>
      <c r="K273" s="77"/>
      <c r="L273" s="79"/>
      <c r="M273" s="79">
        <f ca="1">M274</f>
        <v>173032000</v>
      </c>
      <c r="N273" s="79">
        <f ca="1">N274</f>
        <v>0</v>
      </c>
      <c r="O273" s="160"/>
      <c r="P273" s="249"/>
      <c r="Q273" s="249"/>
      <c r="R273" s="77"/>
      <c r="S273" s="79"/>
      <c r="T273" s="79"/>
      <c r="U273" s="252"/>
      <c r="V273" s="249"/>
      <c r="W273" s="249"/>
      <c r="X273" s="252"/>
      <c r="Y273" s="249"/>
    </row>
    <row r="274" spans="1:25" ht="13.2" hidden="1" x14ac:dyDescent="0.25">
      <c r="A274" s="1" t="s">
        <v>711</v>
      </c>
      <c r="B274" s="68"/>
      <c r="C274" s="69" t="s">
        <v>712</v>
      </c>
      <c r="D274" s="68">
        <v>1</v>
      </c>
      <c r="E274" s="68" t="s">
        <v>388</v>
      </c>
      <c r="F274" s="70">
        <v>173032000</v>
      </c>
      <c r="G274" s="157">
        <f>ROUNDDOWN(D274*F274,-3)</f>
        <v>173032000</v>
      </c>
      <c r="H274" s="191"/>
      <c r="I274" s="69" t="s">
        <v>712</v>
      </c>
      <c r="J274" s="68" cm="1">
        <f t="array" aca="1" ref="J274" ca="1">INDIRECT($J$5&amp;ROW())</f>
        <v>1</v>
      </c>
      <c r="K274" s="68" t="s">
        <v>388</v>
      </c>
      <c r="L274" s="70" cm="1">
        <f t="array" aca="1" ref="L274" ca="1">INDIRECT($L$5&amp;ROW())</f>
        <v>173032000</v>
      </c>
      <c r="M274" s="70">
        <f ca="1">ROUNDDOWN(J274*L274,-3)</f>
        <v>173032000</v>
      </c>
      <c r="N274" s="70">
        <f ca="1">G274-M274</f>
        <v>0</v>
      </c>
      <c r="O274" s="245" t="str">
        <f ca="1">IF(AND(ISBLANK(H274),N274&lt;&gt;0),"Rev","")</f>
        <v/>
      </c>
      <c r="P274" s="249"/>
      <c r="Q274" s="249"/>
      <c r="R274" s="68">
        <v>1</v>
      </c>
      <c r="S274" s="70">
        <v>173032000</v>
      </c>
      <c r="T274" s="70">
        <f>ROUNDDOWN(R274*S274,-3)</f>
        <v>173032000</v>
      </c>
      <c r="U274" s="252">
        <v>1</v>
      </c>
      <c r="V274" s="252">
        <v>173032000</v>
      </c>
      <c r="W274" s="70">
        <f>ROUNDDOWN(U274*V274,-3)</f>
        <v>173032000</v>
      </c>
      <c r="X274" s="252"/>
      <c r="Y274" s="249"/>
    </row>
    <row r="275" spans="1:25" ht="13.2" hidden="1" x14ac:dyDescent="0.25">
      <c r="A275" s="1" t="s">
        <v>713</v>
      </c>
      <c r="B275" s="71" t="s">
        <v>714</v>
      </c>
      <c r="C275" s="72" t="s">
        <v>549</v>
      </c>
      <c r="D275" s="71"/>
      <c r="E275" s="71"/>
      <c r="F275" s="73"/>
      <c r="G275" s="158">
        <f>G276</f>
        <v>3257727000</v>
      </c>
      <c r="H275" s="192" t="s">
        <v>714</v>
      </c>
      <c r="I275" s="72" t="s">
        <v>549</v>
      </c>
      <c r="J275" s="71"/>
      <c r="K275" s="71"/>
      <c r="L275" s="73"/>
      <c r="M275" s="73">
        <f ca="1">M276</f>
        <v>3257727000</v>
      </c>
      <c r="N275" s="73">
        <f ca="1">N276</f>
        <v>0</v>
      </c>
      <c r="O275" s="158"/>
      <c r="P275" s="249"/>
      <c r="Q275" s="249"/>
      <c r="R275" s="71"/>
      <c r="S275" s="73"/>
      <c r="T275" s="73"/>
      <c r="U275" s="252"/>
      <c r="V275" s="249"/>
      <c r="W275" s="249"/>
      <c r="X275" s="252"/>
      <c r="Y275" s="249"/>
    </row>
    <row r="276" spans="1:25" ht="13.2" hidden="1" x14ac:dyDescent="0.25">
      <c r="A276" s="1" t="s">
        <v>715</v>
      </c>
      <c r="B276" s="68"/>
      <c r="C276" s="69" t="s">
        <v>716</v>
      </c>
      <c r="D276" s="68">
        <v>14</v>
      </c>
      <c r="E276" s="68" t="s">
        <v>671</v>
      </c>
      <c r="F276" s="70">
        <v>232694790</v>
      </c>
      <c r="G276" s="157">
        <f>ROUNDDOWN(D276*F276,-3)</f>
        <v>3257727000</v>
      </c>
      <c r="H276" s="191"/>
      <c r="I276" s="69" t="s">
        <v>716</v>
      </c>
      <c r="J276" s="68" cm="1">
        <f t="array" aca="1" ref="J276" ca="1">INDIRECT($J$5&amp;ROW())</f>
        <v>14</v>
      </c>
      <c r="K276" s="68" t="s">
        <v>671</v>
      </c>
      <c r="L276" s="70" cm="1">
        <f t="array" aca="1" ref="L276" ca="1">INDIRECT($L$5&amp;ROW())</f>
        <v>232694790</v>
      </c>
      <c r="M276" s="70">
        <f ca="1">ROUNDDOWN(J276*L276,-3)</f>
        <v>3257727000</v>
      </c>
      <c r="N276" s="70">
        <f ca="1">G276-M276</f>
        <v>0</v>
      </c>
      <c r="O276" s="245" t="str">
        <f ca="1">IF(AND(ISBLANK(H276),N276&lt;&gt;0),"Rev","")</f>
        <v/>
      </c>
      <c r="P276" s="249"/>
      <c r="Q276" s="249"/>
      <c r="R276" s="68">
        <v>14</v>
      </c>
      <c r="S276" s="70">
        <v>232694790</v>
      </c>
      <c r="T276" s="70">
        <f>ROUNDDOWN(R276*S276,-3)</f>
        <v>3257727000</v>
      </c>
      <c r="U276" s="252">
        <v>14</v>
      </c>
      <c r="V276" s="252">
        <v>232694790</v>
      </c>
      <c r="W276" s="70">
        <f>ROUNDDOWN(U276*V276,-3)</f>
        <v>3257727000</v>
      </c>
      <c r="X276" s="252"/>
      <c r="Y276" s="249"/>
    </row>
    <row r="277" spans="1:25" ht="13.2" hidden="1" x14ac:dyDescent="0.25">
      <c r="A277" s="1" t="s">
        <v>234</v>
      </c>
      <c r="B277" s="80" t="s">
        <v>235</v>
      </c>
      <c r="C277" s="81" t="s">
        <v>236</v>
      </c>
      <c r="D277" s="80"/>
      <c r="E277" s="80" t="s">
        <v>554</v>
      </c>
      <c r="F277" s="82"/>
      <c r="G277" s="161">
        <f>SUM(G278,G302,G308,G321)</f>
        <v>2195658000</v>
      </c>
      <c r="H277" s="195" t="s">
        <v>235</v>
      </c>
      <c r="I277" s="81" t="s">
        <v>236</v>
      </c>
      <c r="J277" s="80"/>
      <c r="K277" s="80" t="s">
        <v>554</v>
      </c>
      <c r="L277" s="82"/>
      <c r="M277" s="82">
        <f ca="1">SUM(M278,M302,M308,M321)</f>
        <v>2195658000</v>
      </c>
      <c r="N277" s="82">
        <f ca="1">SUM(N278,N302,N308,N321)</f>
        <v>0</v>
      </c>
      <c r="O277" s="161"/>
      <c r="P277" s="249"/>
      <c r="Q277" s="249"/>
      <c r="R277" s="80"/>
      <c r="S277" s="82"/>
      <c r="T277" s="82"/>
      <c r="U277" s="252"/>
      <c r="V277" s="249"/>
      <c r="W277" s="249"/>
      <c r="X277" s="252"/>
      <c r="Y277" s="249"/>
    </row>
    <row r="278" spans="1:25" ht="13.2" hidden="1" x14ac:dyDescent="0.25">
      <c r="A278" s="1" t="s">
        <v>237</v>
      </c>
      <c r="B278" s="83" t="s">
        <v>238</v>
      </c>
      <c r="C278" s="84" t="s">
        <v>239</v>
      </c>
      <c r="D278" s="83"/>
      <c r="E278" s="83"/>
      <c r="F278" s="85"/>
      <c r="G278" s="162">
        <f>SUM(G279,G290,G292)</f>
        <v>1410100000</v>
      </c>
      <c r="H278" s="196" t="s">
        <v>238</v>
      </c>
      <c r="I278" s="84" t="s">
        <v>239</v>
      </c>
      <c r="J278" s="83"/>
      <c r="K278" s="83"/>
      <c r="L278" s="85"/>
      <c r="M278" s="85">
        <f ca="1">SUM(M279,M290,M292)</f>
        <v>1528900000</v>
      </c>
      <c r="N278" s="85">
        <f ca="1">SUM(N279,N290,N292)</f>
        <v>-118800000</v>
      </c>
      <c r="O278" s="162"/>
      <c r="P278" s="249" t="s">
        <v>505</v>
      </c>
      <c r="Q278" s="249" t="s">
        <v>506</v>
      </c>
      <c r="R278" s="83"/>
      <c r="S278" s="85"/>
      <c r="T278" s="85"/>
      <c r="U278" s="252"/>
      <c r="V278" s="249"/>
      <c r="W278" s="249"/>
      <c r="X278" s="252"/>
      <c r="Y278" s="249"/>
    </row>
    <row r="279" spans="1:25" ht="13.2" hidden="1" x14ac:dyDescent="0.25">
      <c r="A279" s="1" t="s">
        <v>240</v>
      </c>
      <c r="B279" s="71" t="s">
        <v>717</v>
      </c>
      <c r="C279" s="72" t="s">
        <v>241</v>
      </c>
      <c r="D279" s="71"/>
      <c r="E279" s="71"/>
      <c r="F279" s="73"/>
      <c r="G279" s="158">
        <f>SUM(G280:G289)</f>
        <v>1099590000</v>
      </c>
      <c r="H279" s="192" t="s">
        <v>717</v>
      </c>
      <c r="I279" s="72" t="s">
        <v>241</v>
      </c>
      <c r="J279" s="71"/>
      <c r="K279" s="71"/>
      <c r="L279" s="73"/>
      <c r="M279" s="73">
        <f ca="1">SUM(M280:M289)</f>
        <v>1252040000</v>
      </c>
      <c r="N279" s="73">
        <f ca="1">SUM(N280:N289)</f>
        <v>-152450000</v>
      </c>
      <c r="O279" s="158"/>
      <c r="P279" s="249"/>
      <c r="Q279" s="249"/>
      <c r="R279" s="71"/>
      <c r="S279" s="73"/>
      <c r="T279" s="73"/>
      <c r="U279" s="252"/>
      <c r="V279" s="249"/>
      <c r="W279" s="249"/>
      <c r="X279" s="252"/>
      <c r="Y279" s="249"/>
    </row>
    <row r="280" spans="1:25" ht="13.2" x14ac:dyDescent="0.25">
      <c r="A280" s="1" t="s">
        <v>242</v>
      </c>
      <c r="B280" s="68"/>
      <c r="C280" s="69" t="s">
        <v>718</v>
      </c>
      <c r="D280" s="68">
        <v>60</v>
      </c>
      <c r="E280" s="68" t="s">
        <v>719</v>
      </c>
      <c r="F280" s="70">
        <v>1500000</v>
      </c>
      <c r="G280" s="157">
        <f t="shared" ref="G280:G289" si="155">ROUNDDOWN(D280*F280,-3)</f>
        <v>90000000</v>
      </c>
      <c r="H280" s="191"/>
      <c r="I280" s="69" t="s">
        <v>718</v>
      </c>
      <c r="J280" s="68" cm="1">
        <f t="array" aca="1" ref="J280" ca="1">INDIRECT($J$5&amp;ROW())</f>
        <v>60</v>
      </c>
      <c r="K280" s="68" t="s">
        <v>719</v>
      </c>
      <c r="L280" s="70" cm="1">
        <f t="array" aca="1" ref="L280" ca="1">INDIRECT($L$5&amp;ROW())</f>
        <v>1487500</v>
      </c>
      <c r="M280" s="70">
        <f t="shared" ref="M280:M289" ca="1" si="156">ROUNDDOWN(J280*L280,-3)</f>
        <v>89250000</v>
      </c>
      <c r="N280" s="70">
        <f t="shared" ref="N280:N289" ca="1" si="157">G280-M280</f>
        <v>750000</v>
      </c>
      <c r="O280" s="258" t="str">
        <f t="shared" ref="O280:O289" ca="1" si="158">IF(AND(ISBLANK(H280),N280&lt;&gt;0),"Rev","")</f>
        <v>Rev</v>
      </c>
      <c r="P280" s="249"/>
      <c r="Q280" s="249"/>
      <c r="R280" s="68">
        <v>60</v>
      </c>
      <c r="S280" s="70">
        <v>1487500</v>
      </c>
      <c r="T280" s="70">
        <f t="shared" ref="T280:T289" si="159">ROUNDDOWN(R280*S280,-3)</f>
        <v>89250000</v>
      </c>
      <c r="U280" s="252">
        <v>60</v>
      </c>
      <c r="V280" s="252">
        <v>1487500</v>
      </c>
      <c r="W280" s="70">
        <f t="shared" ref="W280:W289" si="160">ROUNDDOWN(U280*V280,-3)</f>
        <v>89250000</v>
      </c>
      <c r="X280" s="252"/>
      <c r="Y280" s="249"/>
    </row>
    <row r="281" spans="1:25" ht="13.2" hidden="1" x14ac:dyDescent="0.25">
      <c r="A281" s="1" t="s">
        <v>243</v>
      </c>
      <c r="B281" s="128"/>
      <c r="C281" s="69" t="s">
        <v>720</v>
      </c>
      <c r="D281" s="68">
        <v>1</v>
      </c>
      <c r="E281" s="68" t="s">
        <v>147</v>
      </c>
      <c r="F281" s="70">
        <v>63386000</v>
      </c>
      <c r="G281" s="157">
        <f t="shared" si="155"/>
        <v>63386000</v>
      </c>
      <c r="H281" s="210"/>
      <c r="I281" s="69" t="s">
        <v>720</v>
      </c>
      <c r="J281" s="68" cm="1">
        <f t="array" aca="1" ref="J281" ca="1">INDIRECT($J$5&amp;ROW())</f>
        <v>1</v>
      </c>
      <c r="K281" s="68" t="s">
        <v>147</v>
      </c>
      <c r="L281" s="70" cm="1">
        <f t="array" aca="1" ref="L281" ca="1">INDIRECT($L$5&amp;ROW())</f>
        <v>63386000</v>
      </c>
      <c r="M281" s="70">
        <f t="shared" ca="1" si="156"/>
        <v>63386000</v>
      </c>
      <c r="N281" s="70">
        <f t="shared" ca="1" si="157"/>
        <v>0</v>
      </c>
      <c r="O281" s="245" t="str">
        <f t="shared" ca="1" si="158"/>
        <v/>
      </c>
      <c r="P281" s="249"/>
      <c r="Q281" s="249"/>
      <c r="R281" s="68">
        <v>1</v>
      </c>
      <c r="S281" s="70">
        <v>63386000</v>
      </c>
      <c r="T281" s="70">
        <f t="shared" si="159"/>
        <v>63386000</v>
      </c>
      <c r="U281" s="252">
        <v>1</v>
      </c>
      <c r="V281" s="252">
        <v>63386000</v>
      </c>
      <c r="W281" s="70">
        <f t="shared" si="160"/>
        <v>63386000</v>
      </c>
      <c r="X281" s="252"/>
      <c r="Y281" s="249"/>
    </row>
    <row r="282" spans="1:25" ht="13.2" x14ac:dyDescent="0.25">
      <c r="A282" s="1" t="s">
        <v>244</v>
      </c>
      <c r="B282" s="68"/>
      <c r="C282" s="69" t="s">
        <v>721</v>
      </c>
      <c r="D282" s="68">
        <v>144</v>
      </c>
      <c r="E282" s="68" t="s">
        <v>184</v>
      </c>
      <c r="F282" s="70">
        <v>5100000</v>
      </c>
      <c r="G282" s="157">
        <f t="shared" si="155"/>
        <v>734400000</v>
      </c>
      <c r="H282" s="191"/>
      <c r="I282" s="69" t="s">
        <v>976</v>
      </c>
      <c r="J282" s="68" cm="1">
        <f t="array" aca="1" ref="J282" ca="1">INDIRECT($J$5&amp;ROW())</f>
        <v>156</v>
      </c>
      <c r="K282" s="68" t="s">
        <v>184</v>
      </c>
      <c r="L282" s="70" cm="1">
        <f t="array" aca="1" ref="L282" ca="1">INDIRECT($L$5&amp;ROW())</f>
        <v>5100000</v>
      </c>
      <c r="M282" s="70">
        <f t="shared" ca="1" si="156"/>
        <v>795600000</v>
      </c>
      <c r="N282" s="70">
        <f t="shared" ca="1" si="157"/>
        <v>-61200000</v>
      </c>
      <c r="O282" s="258" t="str">
        <f t="shared" ca="1" si="158"/>
        <v>Rev</v>
      </c>
      <c r="P282" s="249"/>
      <c r="Q282" s="249"/>
      <c r="R282" s="68">
        <v>156</v>
      </c>
      <c r="S282" s="70">
        <v>5100000</v>
      </c>
      <c r="T282" s="70">
        <f t="shared" si="159"/>
        <v>795600000</v>
      </c>
      <c r="U282" s="252">
        <v>156</v>
      </c>
      <c r="V282" s="252">
        <v>5100000</v>
      </c>
      <c r="W282" s="70">
        <f t="shared" si="160"/>
        <v>795600000</v>
      </c>
      <c r="X282" s="252"/>
      <c r="Y282" s="249"/>
    </row>
    <row r="283" spans="1:25" ht="13.2" x14ac:dyDescent="0.25">
      <c r="A283" s="1" t="s">
        <v>245</v>
      </c>
      <c r="B283" s="68"/>
      <c r="C283" s="69" t="s">
        <v>722</v>
      </c>
      <c r="D283" s="68">
        <v>12</v>
      </c>
      <c r="E283" s="68" t="s">
        <v>184</v>
      </c>
      <c r="F283" s="70">
        <v>5600000</v>
      </c>
      <c r="G283" s="157">
        <f t="shared" si="155"/>
        <v>67200000</v>
      </c>
      <c r="H283" s="191"/>
      <c r="I283" s="69" t="s">
        <v>977</v>
      </c>
      <c r="J283" s="68" cm="1">
        <f t="array" aca="1" ref="J283" ca="1">INDIRECT($J$5&amp;ROW())</f>
        <v>13</v>
      </c>
      <c r="K283" s="68" t="s">
        <v>184</v>
      </c>
      <c r="L283" s="70" cm="1">
        <f t="array" aca="1" ref="L283" ca="1">INDIRECT($L$5&amp;ROW())</f>
        <v>5600000</v>
      </c>
      <c r="M283" s="70">
        <f t="shared" ca="1" si="156"/>
        <v>72800000</v>
      </c>
      <c r="N283" s="70">
        <f t="shared" ca="1" si="157"/>
        <v>-5600000</v>
      </c>
      <c r="O283" s="258" t="str">
        <f t="shared" ca="1" si="158"/>
        <v>Rev</v>
      </c>
      <c r="P283" s="249"/>
      <c r="Q283" s="249"/>
      <c r="R283" s="68">
        <v>13</v>
      </c>
      <c r="S283" s="70">
        <v>5600000</v>
      </c>
      <c r="T283" s="70">
        <f t="shared" si="159"/>
        <v>72800000</v>
      </c>
      <c r="U283" s="252">
        <v>13</v>
      </c>
      <c r="V283" s="252">
        <v>5600000</v>
      </c>
      <c r="W283" s="70">
        <f t="shared" si="160"/>
        <v>72800000</v>
      </c>
      <c r="X283" s="252"/>
      <c r="Y283" s="249"/>
    </row>
    <row r="284" spans="1:25" ht="13.2" x14ac:dyDescent="0.25">
      <c r="A284" s="1" t="s">
        <v>246</v>
      </c>
      <c r="B284" s="68"/>
      <c r="C284" s="69" t="s">
        <v>723</v>
      </c>
      <c r="D284" s="68">
        <v>11</v>
      </c>
      <c r="E284" s="68" t="s">
        <v>247</v>
      </c>
      <c r="F284" s="70">
        <v>400000</v>
      </c>
      <c r="G284" s="157">
        <f t="shared" si="155"/>
        <v>4400000</v>
      </c>
      <c r="H284" s="191"/>
      <c r="I284" s="69" t="s">
        <v>723</v>
      </c>
      <c r="J284" s="68" cm="1">
        <f t="array" aca="1" ref="J284" ca="1">INDIRECT($J$5&amp;ROW())</f>
        <v>12</v>
      </c>
      <c r="K284" s="68" t="s">
        <v>247</v>
      </c>
      <c r="L284" s="70" cm="1">
        <f t="array" aca="1" ref="L284" ca="1">INDIRECT($L$5&amp;ROW())</f>
        <v>400000</v>
      </c>
      <c r="M284" s="70">
        <f t="shared" ca="1" si="156"/>
        <v>4800000</v>
      </c>
      <c r="N284" s="70">
        <f t="shared" ca="1" si="157"/>
        <v>-400000</v>
      </c>
      <c r="O284" s="258" t="str">
        <f t="shared" ca="1" si="158"/>
        <v>Rev</v>
      </c>
      <c r="P284" s="249"/>
      <c r="Q284" s="249"/>
      <c r="R284" s="68">
        <v>12</v>
      </c>
      <c r="S284" s="70">
        <v>400000</v>
      </c>
      <c r="T284" s="70">
        <f t="shared" si="159"/>
        <v>4800000</v>
      </c>
      <c r="U284" s="252">
        <v>12</v>
      </c>
      <c r="V284" s="252">
        <v>400000</v>
      </c>
      <c r="W284" s="70">
        <f t="shared" si="160"/>
        <v>4800000</v>
      </c>
      <c r="X284" s="252"/>
      <c r="Y284" s="249"/>
    </row>
    <row r="285" spans="1:25" ht="13.2" x14ac:dyDescent="0.25">
      <c r="A285" s="1" t="s">
        <v>248</v>
      </c>
      <c r="B285" s="68"/>
      <c r="C285" s="69" t="s">
        <v>724</v>
      </c>
      <c r="D285" s="68">
        <v>70</v>
      </c>
      <c r="E285" s="68" t="s">
        <v>59</v>
      </c>
      <c r="F285" s="70">
        <v>500000</v>
      </c>
      <c r="G285" s="157">
        <f t="shared" si="155"/>
        <v>35000000</v>
      </c>
      <c r="H285" s="191"/>
      <c r="I285" s="69" t="s">
        <v>975</v>
      </c>
      <c r="J285" s="68" cm="1">
        <f t="array" aca="1" ref="J285" ca="1">INDIRECT($J$5&amp;ROW())</f>
        <v>1</v>
      </c>
      <c r="K285" s="68" t="s">
        <v>147</v>
      </c>
      <c r="L285" s="70" cm="1">
        <f t="array" aca="1" ref="L285" ca="1">INDIRECT($L$5&amp;ROW())</f>
        <v>130000000</v>
      </c>
      <c r="M285" s="70">
        <f t="shared" ca="1" si="156"/>
        <v>130000000</v>
      </c>
      <c r="N285" s="70">
        <f t="shared" ca="1" si="157"/>
        <v>-95000000</v>
      </c>
      <c r="O285" s="258" t="str">
        <f t="shared" ca="1" si="158"/>
        <v>Rev</v>
      </c>
      <c r="P285" s="249"/>
      <c r="Q285" s="249"/>
      <c r="R285" s="68">
        <v>1</v>
      </c>
      <c r="S285" s="70">
        <v>130000000</v>
      </c>
      <c r="T285" s="70">
        <f t="shared" si="159"/>
        <v>130000000</v>
      </c>
      <c r="U285" s="252">
        <v>1</v>
      </c>
      <c r="V285" s="252">
        <v>130000000</v>
      </c>
      <c r="W285" s="70">
        <f t="shared" si="160"/>
        <v>130000000</v>
      </c>
      <c r="X285" s="252"/>
      <c r="Y285" s="249"/>
    </row>
    <row r="286" spans="1:25" ht="13.2" x14ac:dyDescent="0.25">
      <c r="A286" s="1" t="s">
        <v>249</v>
      </c>
      <c r="B286" s="68"/>
      <c r="C286" s="69" t="s">
        <v>725</v>
      </c>
      <c r="D286" s="68">
        <v>12</v>
      </c>
      <c r="E286" s="68" t="s">
        <v>247</v>
      </c>
      <c r="F286" s="70">
        <v>750000</v>
      </c>
      <c r="G286" s="157">
        <f t="shared" si="155"/>
        <v>9000000</v>
      </c>
      <c r="H286" s="191"/>
      <c r="I286" s="230"/>
      <c r="J286" s="231" cm="1">
        <f t="array" aca="1" ref="J286" ca="1">INDIRECT($J$5&amp;ROW())</f>
        <v>0</v>
      </c>
      <c r="K286" s="231"/>
      <c r="L286" s="232" cm="1">
        <f t="array" aca="1" ref="L286" ca="1">INDIRECT($L$5&amp;ROW())</f>
        <v>0</v>
      </c>
      <c r="M286" s="232"/>
      <c r="N286" s="70">
        <f t="shared" si="157"/>
        <v>9000000</v>
      </c>
      <c r="O286" s="258" t="str">
        <f t="shared" si="158"/>
        <v>Rev</v>
      </c>
      <c r="P286" s="249"/>
      <c r="Q286" s="249"/>
      <c r="R286" s="68">
        <v>0</v>
      </c>
      <c r="S286" s="70">
        <v>0</v>
      </c>
      <c r="T286" s="70">
        <f t="shared" si="159"/>
        <v>0</v>
      </c>
      <c r="U286" s="252">
        <v>0</v>
      </c>
      <c r="V286" s="252">
        <v>0</v>
      </c>
      <c r="W286" s="70">
        <f t="shared" si="160"/>
        <v>0</v>
      </c>
      <c r="X286" s="252"/>
      <c r="Y286" s="249"/>
    </row>
    <row r="287" spans="1:25" ht="13.2" hidden="1" x14ac:dyDescent="0.25">
      <c r="A287" s="1" t="s">
        <v>250</v>
      </c>
      <c r="B287" s="68"/>
      <c r="C287" s="69" t="s">
        <v>726</v>
      </c>
      <c r="D287" s="68">
        <v>12</v>
      </c>
      <c r="E287" s="68" t="s">
        <v>247</v>
      </c>
      <c r="F287" s="70">
        <v>1325000</v>
      </c>
      <c r="G287" s="157">
        <f t="shared" si="155"/>
        <v>15900000</v>
      </c>
      <c r="H287" s="191"/>
      <c r="I287" s="69" t="s">
        <v>726</v>
      </c>
      <c r="J287" s="68" cm="1">
        <f t="array" aca="1" ref="J287" ca="1">INDIRECT($J$5&amp;ROW())</f>
        <v>12</v>
      </c>
      <c r="K287" s="68" t="s">
        <v>247</v>
      </c>
      <c r="L287" s="70" cm="1">
        <f t="array" aca="1" ref="L287" ca="1">INDIRECT($L$5&amp;ROW())</f>
        <v>1325000</v>
      </c>
      <c r="M287" s="70">
        <f t="shared" ref="M287:M296" ca="1" si="161">ROUNDDOWN(J287*L287,-3)</f>
        <v>15900000</v>
      </c>
      <c r="N287" s="70">
        <f t="shared" ca="1" si="157"/>
        <v>0</v>
      </c>
      <c r="O287" s="245" t="str">
        <f t="shared" ca="1" si="158"/>
        <v/>
      </c>
      <c r="P287" s="249"/>
      <c r="Q287" s="249"/>
      <c r="R287" s="68">
        <v>12</v>
      </c>
      <c r="S287" s="70">
        <v>1325000</v>
      </c>
      <c r="T287" s="70">
        <f t="shared" si="159"/>
        <v>15900000</v>
      </c>
      <c r="U287" s="252">
        <v>12</v>
      </c>
      <c r="V287" s="252">
        <v>1325000</v>
      </c>
      <c r="W287" s="70">
        <f t="shared" si="160"/>
        <v>15900000</v>
      </c>
      <c r="X287" s="252"/>
      <c r="Y287" s="249"/>
    </row>
    <row r="288" spans="1:25" ht="13.2" hidden="1" x14ac:dyDescent="0.25">
      <c r="A288" s="1" t="s">
        <v>251</v>
      </c>
      <c r="B288" s="68"/>
      <c r="C288" s="69" t="s">
        <v>727</v>
      </c>
      <c r="D288" s="68">
        <v>12</v>
      </c>
      <c r="E288" s="68" t="s">
        <v>247</v>
      </c>
      <c r="F288" s="70">
        <v>3000000</v>
      </c>
      <c r="G288" s="157">
        <f t="shared" si="155"/>
        <v>36000000</v>
      </c>
      <c r="H288" s="191"/>
      <c r="I288" s="69" t="s">
        <v>727</v>
      </c>
      <c r="J288" s="68" cm="1">
        <f t="array" aca="1" ref="J288" ca="1">INDIRECT($J$5&amp;ROW())</f>
        <v>12</v>
      </c>
      <c r="K288" s="68" t="s">
        <v>247</v>
      </c>
      <c r="L288" s="70" cm="1">
        <f t="array" aca="1" ref="L288" ca="1">INDIRECT($L$5&amp;ROW())</f>
        <v>3000000</v>
      </c>
      <c r="M288" s="70">
        <f t="shared" ca="1" si="161"/>
        <v>36000000</v>
      </c>
      <c r="N288" s="70">
        <f t="shared" ca="1" si="157"/>
        <v>0</v>
      </c>
      <c r="O288" s="245" t="str">
        <f t="shared" ca="1" si="158"/>
        <v/>
      </c>
      <c r="P288" s="249"/>
      <c r="Q288" s="249"/>
      <c r="R288" s="68">
        <v>12</v>
      </c>
      <c r="S288" s="70">
        <v>3000000</v>
      </c>
      <c r="T288" s="70">
        <f t="shared" si="159"/>
        <v>36000000</v>
      </c>
      <c r="U288" s="252">
        <v>12</v>
      </c>
      <c r="V288" s="252">
        <v>3000000</v>
      </c>
      <c r="W288" s="70">
        <f t="shared" si="160"/>
        <v>36000000</v>
      </c>
      <c r="X288" s="252"/>
      <c r="Y288" s="249"/>
    </row>
    <row r="289" spans="1:25" ht="13.2" hidden="1" x14ac:dyDescent="0.25">
      <c r="A289" s="1" t="s">
        <v>728</v>
      </c>
      <c r="B289" s="68"/>
      <c r="C289" s="69" t="s">
        <v>729</v>
      </c>
      <c r="D289" s="68">
        <v>1</v>
      </c>
      <c r="E289" s="68" t="s">
        <v>88</v>
      </c>
      <c r="F289" s="70">
        <v>44304000</v>
      </c>
      <c r="G289" s="157">
        <f t="shared" si="155"/>
        <v>44304000</v>
      </c>
      <c r="H289" s="191"/>
      <c r="I289" s="69" t="s">
        <v>729</v>
      </c>
      <c r="J289" s="68" cm="1">
        <f t="array" aca="1" ref="J289" ca="1">INDIRECT($J$5&amp;ROW())</f>
        <v>1</v>
      </c>
      <c r="K289" s="68" t="s">
        <v>88</v>
      </c>
      <c r="L289" s="70" cm="1">
        <f t="array" aca="1" ref="L289" ca="1">INDIRECT($L$5&amp;ROW())</f>
        <v>44304000</v>
      </c>
      <c r="M289" s="70">
        <f t="shared" ca="1" si="161"/>
        <v>44304000</v>
      </c>
      <c r="N289" s="70">
        <f t="shared" ca="1" si="157"/>
        <v>0</v>
      </c>
      <c r="O289" s="245" t="str">
        <f t="shared" ca="1" si="158"/>
        <v/>
      </c>
      <c r="P289" s="249"/>
      <c r="Q289" s="249"/>
      <c r="R289" s="68">
        <v>1</v>
      </c>
      <c r="S289" s="70">
        <v>44304000</v>
      </c>
      <c r="T289" s="70">
        <f t="shared" si="159"/>
        <v>44304000</v>
      </c>
      <c r="U289" s="252">
        <v>1</v>
      </c>
      <c r="V289" s="252">
        <v>44304000</v>
      </c>
      <c r="W289" s="70">
        <f t="shared" si="160"/>
        <v>44304000</v>
      </c>
      <c r="X289" s="252"/>
      <c r="Y289" s="249"/>
    </row>
    <row r="290" spans="1:25" ht="26.4" hidden="1" x14ac:dyDescent="0.25">
      <c r="A290" s="1" t="s">
        <v>730</v>
      </c>
      <c r="B290" s="65" t="s">
        <v>731</v>
      </c>
      <c r="C290" s="66" t="s">
        <v>732</v>
      </c>
      <c r="D290" s="65"/>
      <c r="E290" s="65"/>
      <c r="F290" s="67"/>
      <c r="G290" s="156">
        <f>G291</f>
        <v>103250000</v>
      </c>
      <c r="H290" s="190" t="s">
        <v>731</v>
      </c>
      <c r="I290" s="66" t="s">
        <v>732</v>
      </c>
      <c r="J290" s="65"/>
      <c r="K290" s="65"/>
      <c r="L290" s="67"/>
      <c r="M290" s="67">
        <f ca="1">M291</f>
        <v>69600000</v>
      </c>
      <c r="N290" s="67">
        <f ca="1">N291</f>
        <v>33650000</v>
      </c>
      <c r="O290" s="156"/>
      <c r="P290" s="249"/>
      <c r="Q290" s="249"/>
      <c r="R290" s="65"/>
      <c r="S290" s="67"/>
      <c r="T290" s="67"/>
      <c r="U290" s="252"/>
      <c r="V290" s="249"/>
      <c r="W290" s="249"/>
      <c r="X290" s="252"/>
      <c r="Y290" s="249"/>
    </row>
    <row r="291" spans="1:25" ht="26.4" x14ac:dyDescent="0.25">
      <c r="A291" s="1" t="s">
        <v>733</v>
      </c>
      <c r="B291" s="68"/>
      <c r="C291" s="69" t="s">
        <v>734</v>
      </c>
      <c r="D291" s="68">
        <v>413</v>
      </c>
      <c r="E291" s="68" t="s">
        <v>26</v>
      </c>
      <c r="F291" s="70">
        <v>250000</v>
      </c>
      <c r="G291" s="157">
        <f>ROUNDDOWN(D291*F291,-3)</f>
        <v>103250000</v>
      </c>
      <c r="H291" s="191"/>
      <c r="I291" s="69" t="s">
        <v>978</v>
      </c>
      <c r="J291" s="68" cm="1">
        <f t="array" aca="1" ref="J291" ca="1">INDIRECT($J$5&amp;ROW())</f>
        <v>696</v>
      </c>
      <c r="K291" s="68" t="s">
        <v>184</v>
      </c>
      <c r="L291" s="70" cm="1">
        <f t="array" aca="1" ref="L291" ca="1">INDIRECT($L$5&amp;ROW())</f>
        <v>100000</v>
      </c>
      <c r="M291" s="70">
        <f ca="1">ROUNDDOWN(J291*L291,-3)</f>
        <v>69600000</v>
      </c>
      <c r="N291" s="70">
        <f ca="1">G291-M291</f>
        <v>33650000</v>
      </c>
      <c r="O291" s="258" t="str">
        <f ca="1">IF(AND(ISBLANK(H291),N291&lt;&gt;0),"Rev","")</f>
        <v>Rev</v>
      </c>
      <c r="P291" s="249"/>
      <c r="Q291" s="249"/>
      <c r="R291" s="68">
        <v>696</v>
      </c>
      <c r="S291" s="70">
        <v>100000</v>
      </c>
      <c r="T291" s="70">
        <f>ROUNDDOWN(R291*S291,-3)</f>
        <v>69600000</v>
      </c>
      <c r="U291" s="252">
        <v>696</v>
      </c>
      <c r="V291" s="252">
        <v>100000</v>
      </c>
      <c r="W291" s="70">
        <f>ROUNDDOWN(U291*V291,-3)</f>
        <v>69600000</v>
      </c>
      <c r="X291" s="252"/>
      <c r="Y291" s="249"/>
    </row>
    <row r="292" spans="1:25" ht="13.2" hidden="1" x14ac:dyDescent="0.25">
      <c r="A292" s="1" t="s">
        <v>252</v>
      </c>
      <c r="B292" s="116" t="s">
        <v>735</v>
      </c>
      <c r="C292" s="117" t="s">
        <v>74</v>
      </c>
      <c r="D292" s="116"/>
      <c r="E292" s="116"/>
      <c r="F292" s="118"/>
      <c r="G292" s="173">
        <f>SUM(G293:G301)</f>
        <v>207260000</v>
      </c>
      <c r="H292" s="207" t="s">
        <v>735</v>
      </c>
      <c r="I292" s="117" t="s">
        <v>74</v>
      </c>
      <c r="J292" s="116"/>
      <c r="K292" s="116"/>
      <c r="L292" s="118"/>
      <c r="M292" s="118">
        <f ca="1">SUM(M293:M301)</f>
        <v>207260000</v>
      </c>
      <c r="N292" s="118">
        <f ca="1">SUM(N293:N301)</f>
        <v>0</v>
      </c>
      <c r="O292" s="173"/>
      <c r="P292" s="249"/>
      <c r="Q292" s="249"/>
      <c r="R292" s="116"/>
      <c r="S292" s="118"/>
      <c r="T292" s="118"/>
      <c r="U292" s="252"/>
      <c r="V292" s="249"/>
      <c r="W292" s="249"/>
      <c r="X292" s="252"/>
      <c r="Y292" s="249"/>
    </row>
    <row r="293" spans="1:25" ht="13.2" hidden="1" x14ac:dyDescent="0.25">
      <c r="A293" s="26" t="s">
        <v>253</v>
      </c>
      <c r="B293" s="68"/>
      <c r="C293" s="69" t="s">
        <v>736</v>
      </c>
      <c r="D293" s="68">
        <v>48</v>
      </c>
      <c r="E293" s="68" t="s">
        <v>120</v>
      </c>
      <c r="F293" s="70">
        <v>1000000</v>
      </c>
      <c r="G293" s="157">
        <f t="shared" ref="G293:G301" si="162">ROUNDDOWN(D293*F293,-3)</f>
        <v>48000000</v>
      </c>
      <c r="H293" s="191"/>
      <c r="I293" s="69" t="s">
        <v>736</v>
      </c>
      <c r="J293" s="68" cm="1">
        <f t="array" aca="1" ref="J293" ca="1">INDIRECT($J$5&amp;ROW())</f>
        <v>48</v>
      </c>
      <c r="K293" s="68" t="s">
        <v>120</v>
      </c>
      <c r="L293" s="70" cm="1">
        <f t="array" aca="1" ref="L293" ca="1">INDIRECT($L$5&amp;ROW())</f>
        <v>1000000</v>
      </c>
      <c r="M293" s="70">
        <f t="shared" ref="M293:M301" ca="1" si="163">ROUNDDOWN(J293*L293,-3)</f>
        <v>48000000</v>
      </c>
      <c r="N293" s="70">
        <f t="shared" ref="N293:N301" ca="1" si="164">G293-M293</f>
        <v>0</v>
      </c>
      <c r="O293" s="245" t="str">
        <f t="shared" ref="O293:O301" ca="1" si="165">IF(AND(ISBLANK(H293),N293&lt;&gt;0),"Rev","")</f>
        <v/>
      </c>
      <c r="P293" s="249"/>
      <c r="Q293" s="249"/>
      <c r="R293" s="68">
        <v>48</v>
      </c>
      <c r="S293" s="70">
        <v>1000000</v>
      </c>
      <c r="T293" s="70">
        <f t="shared" ref="T293:T301" si="166">ROUNDDOWN(R293*S293,-3)</f>
        <v>48000000</v>
      </c>
      <c r="U293" s="252">
        <v>48</v>
      </c>
      <c r="V293" s="252">
        <v>1000000</v>
      </c>
      <c r="W293" s="70">
        <f t="shared" ref="W293:W301" si="167">ROUNDDOWN(U293*V293,-3)</f>
        <v>48000000</v>
      </c>
      <c r="X293" s="252"/>
      <c r="Y293" s="249"/>
    </row>
    <row r="294" spans="1:25" ht="13.2" hidden="1" x14ac:dyDescent="0.25">
      <c r="A294" s="1" t="s">
        <v>254</v>
      </c>
      <c r="B294" s="68"/>
      <c r="C294" s="69" t="s">
        <v>563</v>
      </c>
      <c r="D294" s="68">
        <v>48</v>
      </c>
      <c r="E294" s="68" t="s">
        <v>120</v>
      </c>
      <c r="F294" s="70">
        <v>1500000</v>
      </c>
      <c r="G294" s="157">
        <f t="shared" si="162"/>
        <v>72000000</v>
      </c>
      <c r="H294" s="191"/>
      <c r="I294" s="69" t="s">
        <v>563</v>
      </c>
      <c r="J294" s="68" cm="1">
        <f t="array" aca="1" ref="J294" ca="1">INDIRECT($J$5&amp;ROW())</f>
        <v>48</v>
      </c>
      <c r="K294" s="68" t="s">
        <v>120</v>
      </c>
      <c r="L294" s="70" cm="1">
        <f t="array" aca="1" ref="L294" ca="1">INDIRECT($L$5&amp;ROW())</f>
        <v>1500000</v>
      </c>
      <c r="M294" s="70">
        <f t="shared" ca="1" si="163"/>
        <v>72000000</v>
      </c>
      <c r="N294" s="70">
        <f t="shared" ca="1" si="164"/>
        <v>0</v>
      </c>
      <c r="O294" s="245" t="str">
        <f t="shared" ca="1" si="165"/>
        <v/>
      </c>
      <c r="P294" s="249"/>
      <c r="Q294" s="249"/>
      <c r="R294" s="68">
        <v>48</v>
      </c>
      <c r="S294" s="70">
        <v>1500000</v>
      </c>
      <c r="T294" s="70">
        <f t="shared" si="166"/>
        <v>72000000</v>
      </c>
      <c r="U294" s="252">
        <v>48</v>
      </c>
      <c r="V294" s="252">
        <v>1500000</v>
      </c>
      <c r="W294" s="70">
        <f t="shared" si="167"/>
        <v>72000000</v>
      </c>
      <c r="X294" s="252"/>
      <c r="Y294" s="249"/>
    </row>
    <row r="295" spans="1:25" ht="13.2" hidden="1" x14ac:dyDescent="0.25">
      <c r="A295" s="1" t="s">
        <v>255</v>
      </c>
      <c r="B295" s="68"/>
      <c r="C295" s="69" t="s">
        <v>737</v>
      </c>
      <c r="D295" s="68">
        <v>192</v>
      </c>
      <c r="E295" s="68" t="s">
        <v>120</v>
      </c>
      <c r="F295" s="70">
        <v>50000</v>
      </c>
      <c r="G295" s="157">
        <f t="shared" si="162"/>
        <v>9600000</v>
      </c>
      <c r="H295" s="191"/>
      <c r="I295" s="69" t="s">
        <v>737</v>
      </c>
      <c r="J295" s="68" cm="1">
        <f t="array" aca="1" ref="J295" ca="1">INDIRECT($J$5&amp;ROW())</f>
        <v>192</v>
      </c>
      <c r="K295" s="68" t="s">
        <v>120</v>
      </c>
      <c r="L295" s="70" cm="1">
        <f t="array" aca="1" ref="L295" ca="1">INDIRECT($L$5&amp;ROW())</f>
        <v>50000</v>
      </c>
      <c r="M295" s="70">
        <f t="shared" ca="1" si="163"/>
        <v>9600000</v>
      </c>
      <c r="N295" s="70">
        <f t="shared" ca="1" si="164"/>
        <v>0</v>
      </c>
      <c r="O295" s="245" t="str">
        <f t="shared" ca="1" si="165"/>
        <v/>
      </c>
      <c r="P295" s="249"/>
      <c r="Q295" s="249"/>
      <c r="R295" s="68">
        <v>192</v>
      </c>
      <c r="S295" s="70">
        <v>50000</v>
      </c>
      <c r="T295" s="70">
        <f t="shared" si="166"/>
        <v>9600000</v>
      </c>
      <c r="U295" s="252">
        <v>192</v>
      </c>
      <c r="V295" s="252">
        <v>50000</v>
      </c>
      <c r="W295" s="70">
        <f t="shared" si="167"/>
        <v>9600000</v>
      </c>
      <c r="X295" s="252"/>
      <c r="Y295" s="249"/>
    </row>
    <row r="296" spans="1:25" ht="13.2" hidden="1" x14ac:dyDescent="0.25">
      <c r="A296" s="1" t="s">
        <v>256</v>
      </c>
      <c r="B296" s="68"/>
      <c r="C296" s="69" t="s">
        <v>738</v>
      </c>
      <c r="D296" s="68">
        <v>192</v>
      </c>
      <c r="E296" s="68" t="s">
        <v>120</v>
      </c>
      <c r="F296" s="70">
        <v>55000</v>
      </c>
      <c r="G296" s="157">
        <f t="shared" si="162"/>
        <v>10560000</v>
      </c>
      <c r="H296" s="191"/>
      <c r="I296" s="69" t="s">
        <v>738</v>
      </c>
      <c r="J296" s="68" cm="1">
        <f t="array" aca="1" ref="J296" ca="1">INDIRECT($J$5&amp;ROW())</f>
        <v>192</v>
      </c>
      <c r="K296" s="68" t="s">
        <v>120</v>
      </c>
      <c r="L296" s="70" cm="1">
        <f t="array" aca="1" ref="L296" ca="1">INDIRECT($L$5&amp;ROW())</f>
        <v>55000</v>
      </c>
      <c r="M296" s="70">
        <f t="shared" ca="1" si="163"/>
        <v>10560000</v>
      </c>
      <c r="N296" s="70">
        <f t="shared" ca="1" si="164"/>
        <v>0</v>
      </c>
      <c r="O296" s="245" t="str">
        <f t="shared" ca="1" si="165"/>
        <v/>
      </c>
      <c r="P296" s="249"/>
      <c r="Q296" s="249"/>
      <c r="R296" s="68">
        <v>192</v>
      </c>
      <c r="S296" s="70">
        <v>55000</v>
      </c>
      <c r="T296" s="70">
        <f t="shared" si="166"/>
        <v>10560000</v>
      </c>
      <c r="U296" s="252">
        <v>192</v>
      </c>
      <c r="V296" s="252">
        <v>55000</v>
      </c>
      <c r="W296" s="70">
        <f t="shared" si="167"/>
        <v>10560000</v>
      </c>
      <c r="X296" s="252"/>
      <c r="Y296" s="249"/>
    </row>
    <row r="297" spans="1:25" ht="13.2" hidden="1" x14ac:dyDescent="0.25">
      <c r="A297" s="1" t="s">
        <v>257</v>
      </c>
      <c r="B297" s="68"/>
      <c r="C297" s="69" t="s">
        <v>739</v>
      </c>
      <c r="D297" s="68">
        <v>60</v>
      </c>
      <c r="E297" s="68" t="s">
        <v>258</v>
      </c>
      <c r="F297" s="70">
        <v>220000</v>
      </c>
      <c r="G297" s="157">
        <f t="shared" si="162"/>
        <v>13200000</v>
      </c>
      <c r="H297" s="191"/>
      <c r="I297" s="69" t="s">
        <v>739</v>
      </c>
      <c r="J297" s="68" cm="1">
        <f t="array" aca="1" ref="J297" ca="1">INDIRECT($J$5&amp;ROW())</f>
        <v>60</v>
      </c>
      <c r="K297" s="68" t="s">
        <v>258</v>
      </c>
      <c r="L297" s="70" cm="1">
        <f t="array" aca="1" ref="L297" ca="1">INDIRECT($L$5&amp;ROW())</f>
        <v>220000</v>
      </c>
      <c r="M297" s="70">
        <f t="shared" ca="1" si="163"/>
        <v>13200000</v>
      </c>
      <c r="N297" s="70">
        <f t="shared" ca="1" si="164"/>
        <v>0</v>
      </c>
      <c r="O297" s="245" t="str">
        <f t="shared" ca="1" si="165"/>
        <v/>
      </c>
      <c r="P297" s="249"/>
      <c r="Q297" s="249"/>
      <c r="R297" s="68">
        <v>60</v>
      </c>
      <c r="S297" s="70">
        <v>220000</v>
      </c>
      <c r="T297" s="70">
        <f t="shared" si="166"/>
        <v>13200000</v>
      </c>
      <c r="U297" s="252">
        <v>60</v>
      </c>
      <c r="V297" s="252">
        <v>220000</v>
      </c>
      <c r="W297" s="70">
        <f t="shared" si="167"/>
        <v>13200000</v>
      </c>
      <c r="X297" s="252"/>
      <c r="Y297" s="249"/>
    </row>
    <row r="298" spans="1:25" ht="13.2" hidden="1" x14ac:dyDescent="0.25">
      <c r="A298" s="1" t="s">
        <v>259</v>
      </c>
      <c r="B298" s="68"/>
      <c r="C298" s="69" t="s">
        <v>740</v>
      </c>
      <c r="D298" s="68">
        <v>60</v>
      </c>
      <c r="E298" s="68" t="s">
        <v>258</v>
      </c>
      <c r="F298" s="70">
        <v>240000</v>
      </c>
      <c r="G298" s="157">
        <f t="shared" si="162"/>
        <v>14400000</v>
      </c>
      <c r="H298" s="191"/>
      <c r="I298" s="69" t="s">
        <v>740</v>
      </c>
      <c r="J298" s="68" cm="1">
        <f t="array" aca="1" ref="J298" ca="1">INDIRECT($J$5&amp;ROW())</f>
        <v>60</v>
      </c>
      <c r="K298" s="68" t="s">
        <v>258</v>
      </c>
      <c r="L298" s="70" cm="1">
        <f t="array" aca="1" ref="L298" ca="1">INDIRECT($L$5&amp;ROW())</f>
        <v>240000</v>
      </c>
      <c r="M298" s="70">
        <f t="shared" ca="1" si="163"/>
        <v>14400000</v>
      </c>
      <c r="N298" s="70">
        <f t="shared" ca="1" si="164"/>
        <v>0</v>
      </c>
      <c r="O298" s="245" t="str">
        <f t="shared" ca="1" si="165"/>
        <v/>
      </c>
      <c r="P298" s="249"/>
      <c r="Q298" s="249"/>
      <c r="R298" s="68">
        <v>60</v>
      </c>
      <c r="S298" s="70">
        <v>240000</v>
      </c>
      <c r="T298" s="70">
        <f t="shared" si="166"/>
        <v>14400000</v>
      </c>
      <c r="U298" s="252">
        <v>60</v>
      </c>
      <c r="V298" s="252">
        <v>240000</v>
      </c>
      <c r="W298" s="70">
        <f t="shared" si="167"/>
        <v>14400000</v>
      </c>
      <c r="X298" s="252"/>
      <c r="Y298" s="249"/>
    </row>
    <row r="299" spans="1:25" ht="13.2" hidden="1" x14ac:dyDescent="0.25">
      <c r="A299" s="1" t="s">
        <v>260</v>
      </c>
      <c r="B299" s="68"/>
      <c r="C299" s="69" t="s">
        <v>741</v>
      </c>
      <c r="D299" s="68">
        <v>950</v>
      </c>
      <c r="E299" s="68" t="s">
        <v>742</v>
      </c>
      <c r="F299" s="70">
        <v>5000</v>
      </c>
      <c r="G299" s="157">
        <f t="shared" si="162"/>
        <v>4750000</v>
      </c>
      <c r="H299" s="191"/>
      <c r="I299" s="69" t="s">
        <v>741</v>
      </c>
      <c r="J299" s="68" cm="1">
        <f t="array" aca="1" ref="J299" ca="1">INDIRECT($J$5&amp;ROW())</f>
        <v>950</v>
      </c>
      <c r="K299" s="68" t="s">
        <v>742</v>
      </c>
      <c r="L299" s="70" cm="1">
        <f t="array" aca="1" ref="L299" ca="1">INDIRECT($L$5&amp;ROW())</f>
        <v>5000</v>
      </c>
      <c r="M299" s="70">
        <f t="shared" ca="1" si="163"/>
        <v>4750000</v>
      </c>
      <c r="N299" s="70">
        <f t="shared" ca="1" si="164"/>
        <v>0</v>
      </c>
      <c r="O299" s="245" t="str">
        <f t="shared" ca="1" si="165"/>
        <v/>
      </c>
      <c r="P299" s="249"/>
      <c r="Q299" s="249"/>
      <c r="R299" s="68">
        <v>950</v>
      </c>
      <c r="S299" s="70">
        <v>5000</v>
      </c>
      <c r="T299" s="70">
        <f t="shared" si="166"/>
        <v>4750000</v>
      </c>
      <c r="U299" s="252">
        <v>950</v>
      </c>
      <c r="V299" s="252">
        <v>5000</v>
      </c>
      <c r="W299" s="70">
        <f t="shared" si="167"/>
        <v>4750000</v>
      </c>
      <c r="X299" s="252"/>
      <c r="Y299" s="249"/>
    </row>
    <row r="300" spans="1:25" ht="13.2" hidden="1" x14ac:dyDescent="0.25">
      <c r="A300" s="1" t="s">
        <v>262</v>
      </c>
      <c r="B300" s="68"/>
      <c r="C300" s="69" t="s">
        <v>743</v>
      </c>
      <c r="D300" s="68">
        <v>50</v>
      </c>
      <c r="E300" s="68" t="s">
        <v>263</v>
      </c>
      <c r="F300" s="70">
        <v>220000</v>
      </c>
      <c r="G300" s="157">
        <f t="shared" si="162"/>
        <v>11000000</v>
      </c>
      <c r="H300" s="191"/>
      <c r="I300" s="69" t="s">
        <v>743</v>
      </c>
      <c r="J300" s="68" cm="1">
        <f t="array" aca="1" ref="J300" ca="1">INDIRECT($J$5&amp;ROW())</f>
        <v>50</v>
      </c>
      <c r="K300" s="68" t="s">
        <v>263</v>
      </c>
      <c r="L300" s="70" cm="1">
        <f t="array" aca="1" ref="L300" ca="1">INDIRECT($L$5&amp;ROW())</f>
        <v>220000</v>
      </c>
      <c r="M300" s="70">
        <f t="shared" ca="1" si="163"/>
        <v>11000000</v>
      </c>
      <c r="N300" s="70">
        <f t="shared" ca="1" si="164"/>
        <v>0</v>
      </c>
      <c r="O300" s="245" t="str">
        <f t="shared" ca="1" si="165"/>
        <v/>
      </c>
      <c r="P300" s="249"/>
      <c r="Q300" s="249"/>
      <c r="R300" s="68">
        <v>50</v>
      </c>
      <c r="S300" s="70">
        <v>220000</v>
      </c>
      <c r="T300" s="70">
        <f t="shared" si="166"/>
        <v>11000000</v>
      </c>
      <c r="U300" s="252">
        <v>50</v>
      </c>
      <c r="V300" s="252">
        <v>220000</v>
      </c>
      <c r="W300" s="70">
        <f t="shared" si="167"/>
        <v>11000000</v>
      </c>
      <c r="X300" s="252"/>
      <c r="Y300" s="249"/>
    </row>
    <row r="301" spans="1:25" ht="13.2" hidden="1" x14ac:dyDescent="0.25">
      <c r="A301" s="1" t="s">
        <v>264</v>
      </c>
      <c r="B301" s="68"/>
      <c r="C301" s="69" t="s">
        <v>744</v>
      </c>
      <c r="D301" s="68">
        <v>950</v>
      </c>
      <c r="E301" s="68" t="s">
        <v>261</v>
      </c>
      <c r="F301" s="70">
        <v>25000</v>
      </c>
      <c r="G301" s="157">
        <f t="shared" si="162"/>
        <v>23750000</v>
      </c>
      <c r="H301" s="191"/>
      <c r="I301" s="69" t="s">
        <v>744</v>
      </c>
      <c r="J301" s="68" cm="1">
        <f t="array" aca="1" ref="J301" ca="1">INDIRECT($J$5&amp;ROW())</f>
        <v>950</v>
      </c>
      <c r="K301" s="68" t="s">
        <v>261</v>
      </c>
      <c r="L301" s="70" cm="1">
        <f t="array" aca="1" ref="L301" ca="1">INDIRECT($L$5&amp;ROW())</f>
        <v>25000</v>
      </c>
      <c r="M301" s="70">
        <f t="shared" ca="1" si="163"/>
        <v>23750000</v>
      </c>
      <c r="N301" s="70">
        <f t="shared" ca="1" si="164"/>
        <v>0</v>
      </c>
      <c r="O301" s="245" t="str">
        <f t="shared" ca="1" si="165"/>
        <v/>
      </c>
      <c r="P301" s="249"/>
      <c r="Q301" s="249"/>
      <c r="R301" s="68">
        <v>950</v>
      </c>
      <c r="S301" s="70">
        <v>25000</v>
      </c>
      <c r="T301" s="70">
        <f t="shared" si="166"/>
        <v>23750000</v>
      </c>
      <c r="U301" s="252">
        <v>950</v>
      </c>
      <c r="V301" s="252">
        <v>25000</v>
      </c>
      <c r="W301" s="70">
        <f t="shared" si="167"/>
        <v>23750000</v>
      </c>
      <c r="X301" s="252"/>
      <c r="Y301" s="249"/>
    </row>
    <row r="302" spans="1:25" ht="13.2" hidden="1" x14ac:dyDescent="0.25">
      <c r="A302" s="1" t="s">
        <v>265</v>
      </c>
      <c r="B302" s="83" t="s">
        <v>266</v>
      </c>
      <c r="C302" s="84" t="s">
        <v>267</v>
      </c>
      <c r="D302" s="83"/>
      <c r="E302" s="83"/>
      <c r="F302" s="85"/>
      <c r="G302" s="162">
        <f>SUM(G303,G305)</f>
        <v>150000000</v>
      </c>
      <c r="H302" s="196" t="s">
        <v>266</v>
      </c>
      <c r="I302" s="84" t="s">
        <v>267</v>
      </c>
      <c r="J302" s="83"/>
      <c r="K302" s="83"/>
      <c r="L302" s="85"/>
      <c r="M302" s="85">
        <f ca="1">SUM(M303,M305)</f>
        <v>119000000</v>
      </c>
      <c r="N302" s="85">
        <f ca="1">SUM(N303,N305)</f>
        <v>31000000</v>
      </c>
      <c r="O302" s="162"/>
      <c r="P302" s="249" t="s">
        <v>505</v>
      </c>
      <c r="Q302" s="249" t="s">
        <v>506</v>
      </c>
      <c r="R302" s="83"/>
      <c r="S302" s="85"/>
      <c r="T302" s="85"/>
      <c r="U302" s="252"/>
      <c r="V302" s="249"/>
      <c r="W302" s="249"/>
      <c r="X302" s="252"/>
      <c r="Y302" s="249"/>
    </row>
    <row r="303" spans="1:25" ht="13.2" hidden="1" x14ac:dyDescent="0.25">
      <c r="A303" s="1" t="s">
        <v>268</v>
      </c>
      <c r="B303" s="71" t="s">
        <v>745</v>
      </c>
      <c r="C303" s="72" t="s">
        <v>269</v>
      </c>
      <c r="D303" s="71"/>
      <c r="E303" s="71"/>
      <c r="F303" s="73"/>
      <c r="G303" s="158">
        <f>G304</f>
        <v>30000000</v>
      </c>
      <c r="H303" s="192" t="s">
        <v>745</v>
      </c>
      <c r="I303" s="72" t="s">
        <v>269</v>
      </c>
      <c r="J303" s="71"/>
      <c r="K303" s="71"/>
      <c r="L303" s="73"/>
      <c r="M303" s="73">
        <f ca="1">M304</f>
        <v>9000000</v>
      </c>
      <c r="N303" s="73">
        <f ca="1">N304</f>
        <v>21000000</v>
      </c>
      <c r="O303" s="158"/>
      <c r="P303" s="249"/>
      <c r="Q303" s="249"/>
      <c r="R303" s="71"/>
      <c r="S303" s="73"/>
      <c r="T303" s="73"/>
      <c r="U303" s="252"/>
      <c r="V303" s="249"/>
      <c r="W303" s="249"/>
      <c r="X303" s="252"/>
      <c r="Y303" s="249"/>
    </row>
    <row r="304" spans="1:25" ht="13.2" x14ac:dyDescent="0.25">
      <c r="A304" s="1" t="s">
        <v>270</v>
      </c>
      <c r="B304" s="68"/>
      <c r="C304" s="69" t="s">
        <v>746</v>
      </c>
      <c r="D304" s="68">
        <v>12</v>
      </c>
      <c r="E304" s="68" t="s">
        <v>247</v>
      </c>
      <c r="F304" s="70">
        <v>2500000</v>
      </c>
      <c r="G304" s="157">
        <f>ROUNDDOWN(D304*F304,-3)</f>
        <v>30000000</v>
      </c>
      <c r="H304" s="191"/>
      <c r="I304" s="69" t="s">
        <v>746</v>
      </c>
      <c r="J304" s="68" cm="1">
        <f t="array" aca="1" ref="J304" ca="1">INDIRECT($J$5&amp;ROW())</f>
        <v>12</v>
      </c>
      <c r="K304" s="68" t="s">
        <v>247</v>
      </c>
      <c r="L304" s="70" cm="1">
        <f t="array" aca="1" ref="L304" ca="1">INDIRECT($L$5&amp;ROW())</f>
        <v>750000</v>
      </c>
      <c r="M304" s="70">
        <f ca="1">ROUNDDOWN(J304*L304,-3)</f>
        <v>9000000</v>
      </c>
      <c r="N304" s="70">
        <f ca="1">G304-M304</f>
        <v>21000000</v>
      </c>
      <c r="O304" s="258" t="str">
        <f ca="1">IF(AND(ISBLANK(H304),N304&lt;&gt;0),"Rev","")</f>
        <v>Rev</v>
      </c>
      <c r="P304" s="249"/>
      <c r="Q304" s="249"/>
      <c r="R304" s="68">
        <v>12</v>
      </c>
      <c r="S304" s="70">
        <v>750000</v>
      </c>
      <c r="T304" s="70">
        <f>ROUNDDOWN(R304*S304,-3)</f>
        <v>9000000</v>
      </c>
      <c r="U304" s="252">
        <v>12</v>
      </c>
      <c r="V304" s="252">
        <v>750000</v>
      </c>
      <c r="W304" s="70">
        <f>ROUNDDOWN(U304*V304,-3)</f>
        <v>9000000</v>
      </c>
      <c r="X304" s="252"/>
      <c r="Y304" s="249"/>
    </row>
    <row r="305" spans="1:25" ht="13.2" hidden="1" x14ac:dyDescent="0.25">
      <c r="A305" s="1" t="s">
        <v>271</v>
      </c>
      <c r="B305" s="65" t="s">
        <v>532</v>
      </c>
      <c r="C305" s="66" t="s">
        <v>159</v>
      </c>
      <c r="D305" s="65"/>
      <c r="E305" s="65"/>
      <c r="F305" s="67"/>
      <c r="G305" s="156">
        <f>SUM(G306:G307)</f>
        <v>120000000</v>
      </c>
      <c r="H305" s="190" t="s">
        <v>532</v>
      </c>
      <c r="I305" s="66" t="s">
        <v>159</v>
      </c>
      <c r="J305" s="65"/>
      <c r="K305" s="65"/>
      <c r="L305" s="67"/>
      <c r="M305" s="67">
        <f ca="1">SUM(M306:M307)</f>
        <v>110000000</v>
      </c>
      <c r="N305" s="67">
        <f ca="1">SUM(N306:N307)</f>
        <v>10000000</v>
      </c>
      <c r="O305" s="156"/>
      <c r="P305" s="249"/>
      <c r="Q305" s="249"/>
      <c r="R305" s="65"/>
      <c r="S305" s="67"/>
      <c r="T305" s="67"/>
      <c r="U305" s="252"/>
      <c r="V305" s="249"/>
      <c r="W305" s="249"/>
      <c r="X305" s="252"/>
      <c r="Y305" s="249"/>
    </row>
    <row r="306" spans="1:25" ht="13.2" hidden="1" x14ac:dyDescent="0.25">
      <c r="A306" s="1" t="s">
        <v>272</v>
      </c>
      <c r="B306" s="68"/>
      <c r="C306" s="69" t="s">
        <v>747</v>
      </c>
      <c r="D306" s="68">
        <v>12</v>
      </c>
      <c r="E306" s="68" t="s">
        <v>247</v>
      </c>
      <c r="F306" s="70">
        <v>5000000</v>
      </c>
      <c r="G306" s="157">
        <f t="shared" ref="G306:G307" si="168">ROUNDDOWN(D306*F306,-3)</f>
        <v>60000000</v>
      </c>
      <c r="H306" s="191"/>
      <c r="I306" s="69" t="s">
        <v>747</v>
      </c>
      <c r="J306" s="68" cm="1">
        <f t="array" aca="1" ref="J306" ca="1">INDIRECT($J$5&amp;ROW())</f>
        <v>12</v>
      </c>
      <c r="K306" s="68" t="s">
        <v>247</v>
      </c>
      <c r="L306" s="70" cm="1">
        <f t="array" aca="1" ref="L306" ca="1">INDIRECT($L$5&amp;ROW())</f>
        <v>5000000</v>
      </c>
      <c r="M306" s="70">
        <f t="shared" ref="M306:M307" ca="1" si="169">ROUNDDOWN(J306*L306,-3)</f>
        <v>60000000</v>
      </c>
      <c r="N306" s="70">
        <f t="shared" ref="N306:N307" ca="1" si="170">G306-M306</f>
        <v>0</v>
      </c>
      <c r="O306" s="245" t="str">
        <f t="shared" ref="O306:O307" ca="1" si="171">IF(AND(ISBLANK(H306),N306&lt;&gt;0),"Rev","")</f>
        <v/>
      </c>
      <c r="P306" s="249"/>
      <c r="Q306" s="249"/>
      <c r="R306" s="68">
        <v>12</v>
      </c>
      <c r="S306" s="70">
        <v>5000000</v>
      </c>
      <c r="T306" s="70">
        <f t="shared" ref="T306:T307" si="172">ROUNDDOWN(R306*S306,-3)</f>
        <v>60000000</v>
      </c>
      <c r="U306" s="252">
        <v>12</v>
      </c>
      <c r="V306" s="252">
        <v>5000000</v>
      </c>
      <c r="W306" s="70">
        <f t="shared" ref="W306:W307" si="173">ROUNDDOWN(U306*V306,-3)</f>
        <v>60000000</v>
      </c>
      <c r="X306" s="252"/>
      <c r="Y306" s="249"/>
    </row>
    <row r="307" spans="1:25" ht="13.2" x14ac:dyDescent="0.25">
      <c r="A307" s="1" t="s">
        <v>273</v>
      </c>
      <c r="B307" s="68"/>
      <c r="C307" s="69" t="s">
        <v>748</v>
      </c>
      <c r="D307" s="68">
        <v>1</v>
      </c>
      <c r="E307" s="68" t="s">
        <v>147</v>
      </c>
      <c r="F307" s="70">
        <v>60000000</v>
      </c>
      <c r="G307" s="157">
        <f t="shared" si="168"/>
        <v>60000000</v>
      </c>
      <c r="H307" s="191"/>
      <c r="I307" s="69" t="s">
        <v>748</v>
      </c>
      <c r="J307" s="68" cm="1">
        <f t="array" aca="1" ref="J307" ca="1">INDIRECT($J$5&amp;ROW())</f>
        <v>1</v>
      </c>
      <c r="K307" s="68" t="s">
        <v>147</v>
      </c>
      <c r="L307" s="70" cm="1">
        <f t="array" aca="1" ref="L307" ca="1">INDIRECT($L$5&amp;ROW())</f>
        <v>50000000</v>
      </c>
      <c r="M307" s="70">
        <f t="shared" ca="1" si="169"/>
        <v>50000000</v>
      </c>
      <c r="N307" s="70">
        <f t="shared" ca="1" si="170"/>
        <v>10000000</v>
      </c>
      <c r="O307" s="258" t="str">
        <f t="shared" ca="1" si="171"/>
        <v>Rev</v>
      </c>
      <c r="P307" s="249"/>
      <c r="Q307" s="249"/>
      <c r="R307" s="68">
        <v>1</v>
      </c>
      <c r="S307" s="70">
        <v>50000000</v>
      </c>
      <c r="T307" s="70">
        <f t="shared" si="172"/>
        <v>50000000</v>
      </c>
      <c r="U307" s="252">
        <v>1</v>
      </c>
      <c r="V307" s="252">
        <v>50000000</v>
      </c>
      <c r="W307" s="70">
        <f t="shared" si="173"/>
        <v>50000000</v>
      </c>
      <c r="X307" s="252"/>
      <c r="Y307" s="249"/>
    </row>
    <row r="308" spans="1:25" ht="13.2" hidden="1" x14ac:dyDescent="0.25">
      <c r="A308" s="1" t="s">
        <v>274</v>
      </c>
      <c r="B308" s="83" t="s">
        <v>275</v>
      </c>
      <c r="C308" s="84" t="s">
        <v>276</v>
      </c>
      <c r="D308" s="83"/>
      <c r="E308" s="83"/>
      <c r="F308" s="85"/>
      <c r="G308" s="162">
        <f>SUM(G309,G319)</f>
        <v>498162000</v>
      </c>
      <c r="H308" s="196" t="s">
        <v>275</v>
      </c>
      <c r="I308" s="84" t="s">
        <v>276</v>
      </c>
      <c r="J308" s="83"/>
      <c r="K308" s="83"/>
      <c r="L308" s="85"/>
      <c r="M308" s="85">
        <f ca="1">SUM(M309,M319)</f>
        <v>410362000</v>
      </c>
      <c r="N308" s="85">
        <f ca="1">SUM(N309,N319)</f>
        <v>87800000</v>
      </c>
      <c r="O308" s="162"/>
      <c r="P308" s="249" t="s">
        <v>505</v>
      </c>
      <c r="Q308" s="249" t="s">
        <v>506</v>
      </c>
      <c r="R308" s="83"/>
      <c r="S308" s="85"/>
      <c r="T308" s="85"/>
      <c r="U308" s="252"/>
      <c r="V308" s="249"/>
      <c r="W308" s="249"/>
      <c r="X308" s="252"/>
      <c r="Y308" s="249"/>
    </row>
    <row r="309" spans="1:25" ht="13.2" hidden="1" x14ac:dyDescent="0.25">
      <c r="A309" s="1" t="s">
        <v>277</v>
      </c>
      <c r="B309" s="71" t="s">
        <v>749</v>
      </c>
      <c r="C309" s="72" t="s">
        <v>278</v>
      </c>
      <c r="D309" s="71"/>
      <c r="E309" s="71"/>
      <c r="F309" s="73"/>
      <c r="G309" s="158">
        <f>SUM(G310:G318)</f>
        <v>462162000</v>
      </c>
      <c r="H309" s="192" t="s">
        <v>749</v>
      </c>
      <c r="I309" s="72" t="s">
        <v>278</v>
      </c>
      <c r="J309" s="71"/>
      <c r="K309" s="71"/>
      <c r="L309" s="73"/>
      <c r="M309" s="73">
        <f ca="1">SUM(M310:M318)</f>
        <v>374362000</v>
      </c>
      <c r="N309" s="73">
        <f ca="1">SUM(N310:N318)</f>
        <v>87800000</v>
      </c>
      <c r="O309" s="158"/>
      <c r="P309" s="249"/>
      <c r="Q309" s="249"/>
      <c r="R309" s="71"/>
      <c r="S309" s="73"/>
      <c r="T309" s="73"/>
      <c r="U309" s="252"/>
      <c r="V309" s="249"/>
      <c r="W309" s="249"/>
      <c r="X309" s="252"/>
      <c r="Y309" s="249"/>
    </row>
    <row r="310" spans="1:25" ht="26.4" hidden="1" x14ac:dyDescent="0.25">
      <c r="A310" s="1" t="s">
        <v>279</v>
      </c>
      <c r="B310" s="68"/>
      <c r="C310" s="69" t="s">
        <v>750</v>
      </c>
      <c r="D310" s="68">
        <v>1</v>
      </c>
      <c r="E310" s="68" t="s">
        <v>111</v>
      </c>
      <c r="F310" s="70">
        <v>38730000</v>
      </c>
      <c r="G310" s="157">
        <f t="shared" ref="G310:G318" si="174">ROUNDDOWN(D310*F310,-3)</f>
        <v>38730000</v>
      </c>
      <c r="H310" s="191"/>
      <c r="I310" s="69" t="s">
        <v>750</v>
      </c>
      <c r="J310" s="68" cm="1">
        <f t="array" aca="1" ref="J310" ca="1">INDIRECT($J$5&amp;ROW())</f>
        <v>1</v>
      </c>
      <c r="K310" s="68" t="s">
        <v>111</v>
      </c>
      <c r="L310" s="70" cm="1">
        <f t="array" aca="1" ref="L310" ca="1">INDIRECT($L$5&amp;ROW())</f>
        <v>38730000</v>
      </c>
      <c r="M310" s="70">
        <f t="shared" ref="M310:M318" ca="1" si="175">ROUNDDOWN(J310*L310,-3)</f>
        <v>38730000</v>
      </c>
      <c r="N310" s="70">
        <f t="shared" ref="N310:N318" ca="1" si="176">G310-M310</f>
        <v>0</v>
      </c>
      <c r="O310" s="245" t="str">
        <f t="shared" ref="O310:O318" ca="1" si="177">IF(AND(ISBLANK(H310),N310&lt;&gt;0),"Rev","")</f>
        <v/>
      </c>
      <c r="P310" s="249"/>
      <c r="Q310" s="249"/>
      <c r="R310" s="68">
        <v>1</v>
      </c>
      <c r="S310" s="70">
        <v>38730000</v>
      </c>
      <c r="T310" s="70">
        <f t="shared" ref="T310:T318" si="178">ROUNDDOWN(R310*S310,-3)</f>
        <v>38730000</v>
      </c>
      <c r="U310" s="252">
        <v>1</v>
      </c>
      <c r="V310" s="252">
        <v>38730000</v>
      </c>
      <c r="W310" s="70">
        <f t="shared" ref="W310:W318" si="179">ROUNDDOWN(U310*V310,-3)</f>
        <v>38730000</v>
      </c>
      <c r="X310" s="252"/>
      <c r="Y310" s="249"/>
    </row>
    <row r="311" spans="1:25" ht="13.2" x14ac:dyDescent="0.25">
      <c r="A311" s="1" t="s">
        <v>280</v>
      </c>
      <c r="B311" s="68"/>
      <c r="C311" s="69" t="s">
        <v>751</v>
      </c>
      <c r="D311" s="68">
        <v>8</v>
      </c>
      <c r="E311" s="68" t="s">
        <v>752</v>
      </c>
      <c r="F311" s="70">
        <v>32850000</v>
      </c>
      <c r="G311" s="157">
        <f t="shared" si="174"/>
        <v>262800000</v>
      </c>
      <c r="H311" s="191"/>
      <c r="I311" s="69" t="s">
        <v>751</v>
      </c>
      <c r="J311" s="68" cm="1">
        <f t="array" aca="1" ref="J311" ca="1">INDIRECT($J$5&amp;ROW())</f>
        <v>7</v>
      </c>
      <c r="K311" s="68" t="s">
        <v>111</v>
      </c>
      <c r="L311" s="70" cm="1">
        <f t="array" aca="1" ref="L311" ca="1">INDIRECT($L$5&amp;ROW())</f>
        <v>25000000</v>
      </c>
      <c r="M311" s="70">
        <f t="shared" ca="1" si="175"/>
        <v>175000000</v>
      </c>
      <c r="N311" s="70">
        <f t="shared" ca="1" si="176"/>
        <v>87800000</v>
      </c>
      <c r="O311" s="258" t="str">
        <f t="shared" ca="1" si="177"/>
        <v>Rev</v>
      </c>
      <c r="P311" s="249"/>
      <c r="Q311" s="249"/>
      <c r="R311" s="68">
        <v>7</v>
      </c>
      <c r="S311" s="70">
        <v>25000000</v>
      </c>
      <c r="T311" s="70">
        <f t="shared" si="178"/>
        <v>175000000</v>
      </c>
      <c r="U311" s="252">
        <v>7</v>
      </c>
      <c r="V311" s="252">
        <v>25000000</v>
      </c>
      <c r="W311" s="70">
        <f t="shared" si="179"/>
        <v>175000000</v>
      </c>
      <c r="X311" s="252"/>
      <c r="Y311" s="249"/>
    </row>
    <row r="312" spans="1:25" ht="13.2" hidden="1" x14ac:dyDescent="0.25">
      <c r="A312" s="1" t="s">
        <v>281</v>
      </c>
      <c r="B312" s="68"/>
      <c r="C312" s="69" t="s">
        <v>753</v>
      </c>
      <c r="D312" s="68">
        <v>5</v>
      </c>
      <c r="E312" s="68" t="s">
        <v>111</v>
      </c>
      <c r="F312" s="70">
        <v>3640000</v>
      </c>
      <c r="G312" s="157">
        <f t="shared" si="174"/>
        <v>18200000</v>
      </c>
      <c r="H312" s="191"/>
      <c r="I312" s="69" t="s">
        <v>753</v>
      </c>
      <c r="J312" s="68" cm="1">
        <f t="array" aca="1" ref="J312" ca="1">INDIRECT($J$5&amp;ROW())</f>
        <v>5</v>
      </c>
      <c r="K312" s="68" t="s">
        <v>111</v>
      </c>
      <c r="L312" s="70" cm="1">
        <f t="array" aca="1" ref="L312" ca="1">INDIRECT($L$5&amp;ROW())</f>
        <v>3640000</v>
      </c>
      <c r="M312" s="70">
        <f t="shared" ca="1" si="175"/>
        <v>18200000</v>
      </c>
      <c r="N312" s="70">
        <f t="shared" ca="1" si="176"/>
        <v>0</v>
      </c>
      <c r="O312" s="245" t="str">
        <f t="shared" ca="1" si="177"/>
        <v/>
      </c>
      <c r="P312" s="249"/>
      <c r="Q312" s="249"/>
      <c r="R312" s="68">
        <v>5</v>
      </c>
      <c r="S312" s="70">
        <v>3640000</v>
      </c>
      <c r="T312" s="70">
        <f t="shared" si="178"/>
        <v>18200000</v>
      </c>
      <c r="U312" s="252">
        <v>5</v>
      </c>
      <c r="V312" s="252">
        <v>3640000</v>
      </c>
      <c r="W312" s="70">
        <f t="shared" si="179"/>
        <v>18200000</v>
      </c>
      <c r="X312" s="252"/>
      <c r="Y312" s="249"/>
    </row>
    <row r="313" spans="1:25" ht="13.2" hidden="1" x14ac:dyDescent="0.25">
      <c r="A313" s="1" t="s">
        <v>282</v>
      </c>
      <c r="B313" s="68"/>
      <c r="C313" s="69" t="s">
        <v>754</v>
      </c>
      <c r="D313" s="68">
        <v>30</v>
      </c>
      <c r="E313" s="68" t="s">
        <v>111</v>
      </c>
      <c r="F313" s="70">
        <v>730000</v>
      </c>
      <c r="G313" s="157">
        <f t="shared" si="174"/>
        <v>21900000</v>
      </c>
      <c r="H313" s="191"/>
      <c r="I313" s="69" t="s">
        <v>754</v>
      </c>
      <c r="J313" s="68" cm="1">
        <f t="array" aca="1" ref="J313" ca="1">INDIRECT($J$5&amp;ROW())</f>
        <v>30</v>
      </c>
      <c r="K313" s="68" t="s">
        <v>111</v>
      </c>
      <c r="L313" s="70" cm="1">
        <f t="array" aca="1" ref="L313" ca="1">INDIRECT($L$5&amp;ROW())</f>
        <v>730000</v>
      </c>
      <c r="M313" s="70">
        <f t="shared" ca="1" si="175"/>
        <v>21900000</v>
      </c>
      <c r="N313" s="70">
        <f t="shared" ca="1" si="176"/>
        <v>0</v>
      </c>
      <c r="O313" s="245" t="str">
        <f t="shared" ca="1" si="177"/>
        <v/>
      </c>
      <c r="P313" s="249"/>
      <c r="Q313" s="249"/>
      <c r="R313" s="68">
        <v>30</v>
      </c>
      <c r="S313" s="70">
        <v>730000</v>
      </c>
      <c r="T313" s="70">
        <f t="shared" si="178"/>
        <v>21900000</v>
      </c>
      <c r="U313" s="252">
        <v>30</v>
      </c>
      <c r="V313" s="252">
        <v>730000</v>
      </c>
      <c r="W313" s="70">
        <f t="shared" si="179"/>
        <v>21900000</v>
      </c>
      <c r="X313" s="252"/>
      <c r="Y313" s="249"/>
    </row>
    <row r="314" spans="1:25" ht="13.2" hidden="1" x14ac:dyDescent="0.25">
      <c r="A314" s="1" t="s">
        <v>283</v>
      </c>
      <c r="B314" s="68"/>
      <c r="C314" s="69" t="s">
        <v>755</v>
      </c>
      <c r="D314" s="68">
        <v>35</v>
      </c>
      <c r="E314" s="68" t="s">
        <v>111</v>
      </c>
      <c r="F314" s="70">
        <v>730000</v>
      </c>
      <c r="G314" s="157">
        <f t="shared" si="174"/>
        <v>25550000</v>
      </c>
      <c r="H314" s="191"/>
      <c r="I314" s="69" t="s">
        <v>755</v>
      </c>
      <c r="J314" s="68" cm="1">
        <f t="array" aca="1" ref="J314" ca="1">INDIRECT($J$5&amp;ROW())</f>
        <v>35</v>
      </c>
      <c r="K314" s="68" t="s">
        <v>111</v>
      </c>
      <c r="L314" s="70" cm="1">
        <f t="array" aca="1" ref="L314" ca="1">INDIRECT($L$5&amp;ROW())</f>
        <v>730000</v>
      </c>
      <c r="M314" s="70">
        <f t="shared" ca="1" si="175"/>
        <v>25550000</v>
      </c>
      <c r="N314" s="70">
        <f t="shared" ca="1" si="176"/>
        <v>0</v>
      </c>
      <c r="O314" s="245" t="str">
        <f t="shared" ca="1" si="177"/>
        <v/>
      </c>
      <c r="P314" s="249"/>
      <c r="Q314" s="249"/>
      <c r="R314" s="68">
        <v>35</v>
      </c>
      <c r="S314" s="70">
        <v>730000</v>
      </c>
      <c r="T314" s="70">
        <f t="shared" si="178"/>
        <v>25550000</v>
      </c>
      <c r="U314" s="252">
        <v>35</v>
      </c>
      <c r="V314" s="252">
        <v>730000</v>
      </c>
      <c r="W314" s="70">
        <f t="shared" si="179"/>
        <v>25550000</v>
      </c>
      <c r="X314" s="252"/>
      <c r="Y314" s="249"/>
    </row>
    <row r="315" spans="1:25" ht="13.2" hidden="1" x14ac:dyDescent="0.25">
      <c r="A315" s="1" t="s">
        <v>284</v>
      </c>
      <c r="B315" s="68"/>
      <c r="C315" s="69" t="s">
        <v>756</v>
      </c>
      <c r="D315" s="68">
        <v>40</v>
      </c>
      <c r="E315" s="68" t="s">
        <v>111</v>
      </c>
      <c r="F315" s="70">
        <v>690000</v>
      </c>
      <c r="G315" s="157">
        <f t="shared" si="174"/>
        <v>27600000</v>
      </c>
      <c r="H315" s="191"/>
      <c r="I315" s="69" t="s">
        <v>756</v>
      </c>
      <c r="J315" s="68" cm="1">
        <f t="array" aca="1" ref="J315" ca="1">INDIRECT($J$5&amp;ROW())</f>
        <v>40</v>
      </c>
      <c r="K315" s="68" t="s">
        <v>111</v>
      </c>
      <c r="L315" s="70" cm="1">
        <f t="array" aca="1" ref="L315" ca="1">INDIRECT($L$5&amp;ROW())</f>
        <v>690000</v>
      </c>
      <c r="M315" s="70">
        <f t="shared" ca="1" si="175"/>
        <v>27600000</v>
      </c>
      <c r="N315" s="70">
        <f t="shared" ca="1" si="176"/>
        <v>0</v>
      </c>
      <c r="O315" s="245" t="str">
        <f t="shared" ca="1" si="177"/>
        <v/>
      </c>
      <c r="P315" s="249"/>
      <c r="Q315" s="249"/>
      <c r="R315" s="68">
        <v>40</v>
      </c>
      <c r="S315" s="70">
        <v>690000</v>
      </c>
      <c r="T315" s="70">
        <f t="shared" si="178"/>
        <v>27600000</v>
      </c>
      <c r="U315" s="252">
        <v>40</v>
      </c>
      <c r="V315" s="252">
        <v>690000</v>
      </c>
      <c r="W315" s="70">
        <f t="shared" si="179"/>
        <v>27600000</v>
      </c>
      <c r="X315" s="252"/>
      <c r="Y315" s="249"/>
    </row>
    <row r="316" spans="1:25" ht="13.2" hidden="1" x14ac:dyDescent="0.25">
      <c r="A316" s="1" t="s">
        <v>285</v>
      </c>
      <c r="B316" s="68"/>
      <c r="C316" s="69" t="s">
        <v>757</v>
      </c>
      <c r="D316" s="68">
        <v>3</v>
      </c>
      <c r="E316" s="68" t="s">
        <v>111</v>
      </c>
      <c r="F316" s="70">
        <v>3500000</v>
      </c>
      <c r="G316" s="157">
        <f t="shared" si="174"/>
        <v>10500000</v>
      </c>
      <c r="H316" s="191"/>
      <c r="I316" s="69" t="s">
        <v>757</v>
      </c>
      <c r="J316" s="68" cm="1">
        <f t="array" aca="1" ref="J316" ca="1">INDIRECT($J$5&amp;ROW())</f>
        <v>3</v>
      </c>
      <c r="K316" s="68" t="s">
        <v>111</v>
      </c>
      <c r="L316" s="70" cm="1">
        <f t="array" aca="1" ref="L316" ca="1">INDIRECT($L$5&amp;ROW())</f>
        <v>3500000</v>
      </c>
      <c r="M316" s="70">
        <f t="shared" ca="1" si="175"/>
        <v>10500000</v>
      </c>
      <c r="N316" s="70">
        <f t="shared" ca="1" si="176"/>
        <v>0</v>
      </c>
      <c r="O316" s="245" t="str">
        <f t="shared" ca="1" si="177"/>
        <v/>
      </c>
      <c r="P316" s="249"/>
      <c r="Q316" s="249"/>
      <c r="R316" s="68">
        <v>3</v>
      </c>
      <c r="S316" s="70">
        <v>3500000</v>
      </c>
      <c r="T316" s="70">
        <f t="shared" si="178"/>
        <v>10500000</v>
      </c>
      <c r="U316" s="252">
        <v>3</v>
      </c>
      <c r="V316" s="252">
        <v>3500000</v>
      </c>
      <c r="W316" s="70">
        <f t="shared" si="179"/>
        <v>10500000</v>
      </c>
      <c r="X316" s="252"/>
      <c r="Y316" s="249"/>
    </row>
    <row r="317" spans="1:25" ht="13.2" hidden="1" x14ac:dyDescent="0.25">
      <c r="A317" s="1" t="s">
        <v>286</v>
      </c>
      <c r="B317" s="68"/>
      <c r="C317" s="69" t="s">
        <v>758</v>
      </c>
      <c r="D317" s="68">
        <v>6</v>
      </c>
      <c r="E317" s="68" t="s">
        <v>111</v>
      </c>
      <c r="F317" s="70">
        <v>470000</v>
      </c>
      <c r="G317" s="157">
        <f t="shared" si="174"/>
        <v>2820000</v>
      </c>
      <c r="H317" s="191"/>
      <c r="I317" s="69" t="s">
        <v>758</v>
      </c>
      <c r="J317" s="68" cm="1">
        <f t="array" aca="1" ref="J317" ca="1">INDIRECT($J$5&amp;ROW())</f>
        <v>6</v>
      </c>
      <c r="K317" s="68" t="s">
        <v>111</v>
      </c>
      <c r="L317" s="70" cm="1">
        <f t="array" aca="1" ref="L317" ca="1">INDIRECT($L$5&amp;ROW())</f>
        <v>470000</v>
      </c>
      <c r="M317" s="70">
        <f t="shared" ca="1" si="175"/>
        <v>2820000</v>
      </c>
      <c r="N317" s="70">
        <f t="shared" ca="1" si="176"/>
        <v>0</v>
      </c>
      <c r="O317" s="245" t="str">
        <f t="shared" ca="1" si="177"/>
        <v/>
      </c>
      <c r="P317" s="249"/>
      <c r="Q317" s="249"/>
      <c r="R317" s="68">
        <v>6</v>
      </c>
      <c r="S317" s="70">
        <v>470000</v>
      </c>
      <c r="T317" s="70">
        <f t="shared" si="178"/>
        <v>2820000</v>
      </c>
      <c r="U317" s="252">
        <v>6</v>
      </c>
      <c r="V317" s="252">
        <v>470000</v>
      </c>
      <c r="W317" s="70">
        <f t="shared" si="179"/>
        <v>2820000</v>
      </c>
      <c r="X317" s="252"/>
      <c r="Y317" s="249"/>
    </row>
    <row r="318" spans="1:25" ht="13.2" hidden="1" x14ac:dyDescent="0.25">
      <c r="A318" s="1" t="s">
        <v>287</v>
      </c>
      <c r="B318" s="68"/>
      <c r="C318" s="69" t="s">
        <v>759</v>
      </c>
      <c r="D318" s="68">
        <v>1</v>
      </c>
      <c r="E318" s="68" t="s">
        <v>147</v>
      </c>
      <c r="F318" s="70">
        <v>54062000</v>
      </c>
      <c r="G318" s="157">
        <f t="shared" si="174"/>
        <v>54062000</v>
      </c>
      <c r="H318" s="191"/>
      <c r="I318" s="69" t="s">
        <v>759</v>
      </c>
      <c r="J318" s="68" cm="1">
        <f t="array" aca="1" ref="J318" ca="1">INDIRECT($J$5&amp;ROW())</f>
        <v>1</v>
      </c>
      <c r="K318" s="68" t="s">
        <v>147</v>
      </c>
      <c r="L318" s="70" cm="1">
        <f t="array" aca="1" ref="L318" ca="1">INDIRECT($L$5&amp;ROW())</f>
        <v>54062000</v>
      </c>
      <c r="M318" s="70">
        <f t="shared" ca="1" si="175"/>
        <v>54062000</v>
      </c>
      <c r="N318" s="70">
        <f t="shared" ca="1" si="176"/>
        <v>0</v>
      </c>
      <c r="O318" s="245" t="str">
        <f t="shared" ca="1" si="177"/>
        <v/>
      </c>
      <c r="P318" s="249"/>
      <c r="Q318" s="249"/>
      <c r="R318" s="68">
        <v>1</v>
      </c>
      <c r="S318" s="70">
        <v>54062000</v>
      </c>
      <c r="T318" s="70">
        <f t="shared" si="178"/>
        <v>54062000</v>
      </c>
      <c r="U318" s="252">
        <v>1</v>
      </c>
      <c r="V318" s="252">
        <v>54062000</v>
      </c>
      <c r="W318" s="70">
        <f t="shared" si="179"/>
        <v>54062000</v>
      </c>
      <c r="X318" s="252"/>
      <c r="Y318" s="249"/>
    </row>
    <row r="319" spans="1:25" ht="13.2" hidden="1" x14ac:dyDescent="0.25">
      <c r="A319" s="1" t="s">
        <v>288</v>
      </c>
      <c r="B319" s="71" t="s">
        <v>760</v>
      </c>
      <c r="C319" s="72" t="s">
        <v>289</v>
      </c>
      <c r="D319" s="71"/>
      <c r="E319" s="71"/>
      <c r="F319" s="73"/>
      <c r="G319" s="158">
        <f>G320</f>
        <v>36000000</v>
      </c>
      <c r="H319" s="192" t="s">
        <v>760</v>
      </c>
      <c r="I319" s="72" t="s">
        <v>289</v>
      </c>
      <c r="J319" s="71"/>
      <c r="K319" s="71"/>
      <c r="L319" s="73"/>
      <c r="M319" s="73">
        <f ca="1">M320</f>
        <v>36000000</v>
      </c>
      <c r="N319" s="73">
        <f ca="1">N320</f>
        <v>0</v>
      </c>
      <c r="O319" s="158"/>
      <c r="P319" s="249"/>
      <c r="Q319" s="249"/>
      <c r="R319" s="71"/>
      <c r="S319" s="73"/>
      <c r="T319" s="73"/>
      <c r="U319" s="252"/>
      <c r="V319" s="249"/>
      <c r="W319" s="249"/>
      <c r="X319" s="252"/>
      <c r="Y319" s="249"/>
    </row>
    <row r="320" spans="1:25" ht="13.2" hidden="1" x14ac:dyDescent="0.25">
      <c r="A320" s="1" t="s">
        <v>290</v>
      </c>
      <c r="B320" s="68"/>
      <c r="C320" s="69" t="s">
        <v>761</v>
      </c>
      <c r="D320" s="68">
        <v>24</v>
      </c>
      <c r="E320" s="68" t="s">
        <v>291</v>
      </c>
      <c r="F320" s="70">
        <v>1500000</v>
      </c>
      <c r="G320" s="157">
        <f>ROUNDDOWN(D320*F320,-3)</f>
        <v>36000000</v>
      </c>
      <c r="H320" s="191"/>
      <c r="I320" s="69" t="s">
        <v>761</v>
      </c>
      <c r="J320" s="68" cm="1">
        <f t="array" aca="1" ref="J320" ca="1">INDIRECT($J$5&amp;ROW())</f>
        <v>24</v>
      </c>
      <c r="K320" s="68" t="s">
        <v>291</v>
      </c>
      <c r="L320" s="70" cm="1">
        <f t="array" aca="1" ref="L320" ca="1">INDIRECT($L$5&amp;ROW())</f>
        <v>1500000</v>
      </c>
      <c r="M320" s="70">
        <f ca="1">ROUNDDOWN(J320*L320,-3)</f>
        <v>36000000</v>
      </c>
      <c r="N320" s="70">
        <f ca="1">G320-M320</f>
        <v>0</v>
      </c>
      <c r="O320" s="245" t="str">
        <f ca="1">IF(AND(ISBLANK(H320),N320&lt;&gt;0),"Rev","")</f>
        <v/>
      </c>
      <c r="P320" s="249"/>
      <c r="Q320" s="249"/>
      <c r="R320" s="68">
        <v>24</v>
      </c>
      <c r="S320" s="70">
        <v>1500000</v>
      </c>
      <c r="T320" s="70">
        <f>ROUNDDOWN(R320*S320,-3)</f>
        <v>36000000</v>
      </c>
      <c r="U320" s="252">
        <v>24</v>
      </c>
      <c r="V320" s="252">
        <v>1500000</v>
      </c>
      <c r="W320" s="70">
        <f>ROUNDDOWN(U320*V320,-3)</f>
        <v>36000000</v>
      </c>
      <c r="X320" s="252"/>
      <c r="Y320" s="249"/>
    </row>
    <row r="321" spans="1:25" ht="26.4" hidden="1" x14ac:dyDescent="0.25">
      <c r="A321" s="1" t="s">
        <v>292</v>
      </c>
      <c r="B321" s="62" t="s">
        <v>293</v>
      </c>
      <c r="C321" s="63" t="s">
        <v>294</v>
      </c>
      <c r="D321" s="62"/>
      <c r="E321" s="62"/>
      <c r="F321" s="64"/>
      <c r="G321" s="155">
        <f>SUM(G322,G324)</f>
        <v>137396000</v>
      </c>
      <c r="H321" s="189" t="s">
        <v>293</v>
      </c>
      <c r="I321" s="63" t="s">
        <v>294</v>
      </c>
      <c r="J321" s="62"/>
      <c r="K321" s="62"/>
      <c r="L321" s="64"/>
      <c r="M321" s="64">
        <f ca="1">SUM(M322,M324)</f>
        <v>137396000</v>
      </c>
      <c r="N321" s="64">
        <f ca="1">SUM(N322,N324)</f>
        <v>0</v>
      </c>
      <c r="O321" s="155"/>
      <c r="P321" s="249" t="s">
        <v>505</v>
      </c>
      <c r="Q321" s="249" t="s">
        <v>506</v>
      </c>
      <c r="R321" s="62"/>
      <c r="S321" s="64"/>
      <c r="T321" s="64"/>
      <c r="U321" s="252"/>
      <c r="V321" s="249"/>
      <c r="W321" s="249"/>
      <c r="X321" s="252"/>
      <c r="Y321" s="249"/>
    </row>
    <row r="322" spans="1:25" ht="13.2" hidden="1" x14ac:dyDescent="0.25">
      <c r="A322" s="1" t="s">
        <v>295</v>
      </c>
      <c r="B322" s="65" t="s">
        <v>717</v>
      </c>
      <c r="C322" s="66" t="s">
        <v>241</v>
      </c>
      <c r="D322" s="65"/>
      <c r="E322" s="65"/>
      <c r="F322" s="67"/>
      <c r="G322" s="156">
        <f>G323</f>
        <v>79060000</v>
      </c>
      <c r="H322" s="190" t="s">
        <v>717</v>
      </c>
      <c r="I322" s="66" t="s">
        <v>241</v>
      </c>
      <c r="J322" s="65"/>
      <c r="K322" s="65"/>
      <c r="L322" s="67"/>
      <c r="M322" s="67">
        <f ca="1">M323</f>
        <v>79060000</v>
      </c>
      <c r="N322" s="67">
        <f ca="1">N323</f>
        <v>0</v>
      </c>
      <c r="O322" s="156"/>
      <c r="P322" s="249"/>
      <c r="Q322" s="249"/>
      <c r="R322" s="65"/>
      <c r="S322" s="67"/>
      <c r="T322" s="67"/>
      <c r="U322" s="252"/>
      <c r="V322" s="249"/>
      <c r="W322" s="249"/>
      <c r="X322" s="252"/>
      <c r="Y322" s="249"/>
    </row>
    <row r="323" spans="1:25" ht="13.2" hidden="1" x14ac:dyDescent="0.25">
      <c r="A323" s="1" t="s">
        <v>296</v>
      </c>
      <c r="B323" s="68"/>
      <c r="C323" s="69" t="s">
        <v>762</v>
      </c>
      <c r="D323" s="68">
        <v>118</v>
      </c>
      <c r="E323" s="68" t="s">
        <v>297</v>
      </c>
      <c r="F323" s="70">
        <v>670000</v>
      </c>
      <c r="G323" s="157">
        <f>ROUNDDOWN(D323*F323,-3)</f>
        <v>79060000</v>
      </c>
      <c r="H323" s="191"/>
      <c r="I323" s="69" t="s">
        <v>762</v>
      </c>
      <c r="J323" s="68" cm="1">
        <f t="array" aca="1" ref="J323" ca="1">INDIRECT($J$5&amp;ROW())</f>
        <v>118</v>
      </c>
      <c r="K323" s="68" t="s">
        <v>297</v>
      </c>
      <c r="L323" s="70" cm="1">
        <f t="array" aca="1" ref="L323" ca="1">INDIRECT($L$5&amp;ROW())</f>
        <v>670000</v>
      </c>
      <c r="M323" s="70">
        <f ca="1">ROUNDDOWN(J323*L323,-3)</f>
        <v>79060000</v>
      </c>
      <c r="N323" s="70">
        <f ca="1">G323-M323</f>
        <v>0</v>
      </c>
      <c r="O323" s="245" t="str">
        <f ca="1">IF(AND(ISBLANK(H323),N323&lt;&gt;0),"Rev","")</f>
        <v/>
      </c>
      <c r="P323" s="249"/>
      <c r="Q323" s="249"/>
      <c r="R323" s="68">
        <v>118</v>
      </c>
      <c r="S323" s="70">
        <v>670000</v>
      </c>
      <c r="T323" s="70">
        <f>ROUNDDOWN(R323*S323,-3)</f>
        <v>79060000</v>
      </c>
      <c r="U323" s="252">
        <v>118</v>
      </c>
      <c r="V323" s="252">
        <v>670000</v>
      </c>
      <c r="W323" s="70">
        <f>ROUNDDOWN(U323*V323,-3)</f>
        <v>79060000</v>
      </c>
      <c r="X323" s="252"/>
      <c r="Y323" s="249"/>
    </row>
    <row r="324" spans="1:25" ht="13.2" hidden="1" x14ac:dyDescent="0.25">
      <c r="A324" s="1" t="s">
        <v>298</v>
      </c>
      <c r="B324" s="71" t="s">
        <v>763</v>
      </c>
      <c r="C324" s="72" t="s">
        <v>299</v>
      </c>
      <c r="D324" s="71"/>
      <c r="E324" s="71"/>
      <c r="F324" s="73"/>
      <c r="G324" s="158">
        <f>SUM(G325:G334)</f>
        <v>58336000</v>
      </c>
      <c r="H324" s="192" t="s">
        <v>763</v>
      </c>
      <c r="I324" s="72" t="s">
        <v>299</v>
      </c>
      <c r="J324" s="71"/>
      <c r="K324" s="71"/>
      <c r="L324" s="73"/>
      <c r="M324" s="73">
        <f ca="1">SUM(M325:M334)</f>
        <v>58336000</v>
      </c>
      <c r="N324" s="73">
        <f ca="1">SUM(N325:N334)</f>
        <v>0</v>
      </c>
      <c r="O324" s="158"/>
      <c r="P324" s="249"/>
      <c r="Q324" s="249"/>
      <c r="R324" s="71"/>
      <c r="S324" s="73"/>
      <c r="T324" s="73"/>
      <c r="U324" s="252"/>
      <c r="V324" s="249"/>
      <c r="W324" s="249"/>
      <c r="X324" s="252"/>
      <c r="Y324" s="249"/>
    </row>
    <row r="325" spans="1:25" ht="13.2" hidden="1" x14ac:dyDescent="0.25">
      <c r="A325" s="1" t="s">
        <v>300</v>
      </c>
      <c r="B325" s="68"/>
      <c r="C325" s="69" t="s">
        <v>764</v>
      </c>
      <c r="D325" s="68">
        <v>12</v>
      </c>
      <c r="E325" s="68" t="s">
        <v>184</v>
      </c>
      <c r="F325" s="70">
        <v>2920000</v>
      </c>
      <c r="G325" s="157">
        <f t="shared" ref="G325:G334" si="180">ROUNDDOWN(D325*F325,-3)</f>
        <v>35040000</v>
      </c>
      <c r="H325" s="191"/>
      <c r="I325" s="69" t="s">
        <v>764</v>
      </c>
      <c r="J325" s="68" cm="1">
        <f t="array" aca="1" ref="J325" ca="1">INDIRECT($J$5&amp;ROW())</f>
        <v>12</v>
      </c>
      <c r="K325" s="68" t="s">
        <v>184</v>
      </c>
      <c r="L325" s="70" cm="1">
        <f t="array" aca="1" ref="L325" ca="1">INDIRECT($L$5&amp;ROW())</f>
        <v>2920000</v>
      </c>
      <c r="M325" s="70">
        <f t="shared" ref="M325:M334" ca="1" si="181">ROUNDDOWN(J325*L325,-3)</f>
        <v>35040000</v>
      </c>
      <c r="N325" s="70">
        <f t="shared" ref="N325:N334" ca="1" si="182">G325-M325</f>
        <v>0</v>
      </c>
      <c r="O325" s="245" t="str">
        <f t="shared" ref="O325:O334" ca="1" si="183">IF(AND(ISBLANK(H325),N325&lt;&gt;0),"Rev","")</f>
        <v/>
      </c>
      <c r="P325" s="249"/>
      <c r="Q325" s="249"/>
      <c r="R325" s="68">
        <v>12</v>
      </c>
      <c r="S325" s="70">
        <v>2920000</v>
      </c>
      <c r="T325" s="70">
        <f t="shared" ref="T325:T334" si="184">ROUNDDOWN(R325*S325,-3)</f>
        <v>35040000</v>
      </c>
      <c r="U325" s="252">
        <v>12</v>
      </c>
      <c r="V325" s="252">
        <v>2920000</v>
      </c>
      <c r="W325" s="70">
        <f t="shared" ref="W325:W334" si="185">ROUNDDOWN(U325*V325,-3)</f>
        <v>35040000</v>
      </c>
      <c r="X325" s="252"/>
      <c r="Y325" s="249"/>
    </row>
    <row r="326" spans="1:25" ht="13.2" hidden="1" x14ac:dyDescent="0.25">
      <c r="A326" s="1" t="s">
        <v>301</v>
      </c>
      <c r="B326" s="68"/>
      <c r="C326" s="69" t="s">
        <v>765</v>
      </c>
      <c r="D326" s="68">
        <v>12</v>
      </c>
      <c r="E326" s="68" t="s">
        <v>184</v>
      </c>
      <c r="F326" s="70">
        <v>324000</v>
      </c>
      <c r="G326" s="157">
        <f t="shared" si="180"/>
        <v>3888000</v>
      </c>
      <c r="H326" s="191"/>
      <c r="I326" s="69" t="s">
        <v>765</v>
      </c>
      <c r="J326" s="68" cm="1">
        <f t="array" aca="1" ref="J326" ca="1">INDIRECT($J$5&amp;ROW())</f>
        <v>12</v>
      </c>
      <c r="K326" s="68" t="s">
        <v>184</v>
      </c>
      <c r="L326" s="70" cm="1">
        <f t="array" aca="1" ref="L326" ca="1">INDIRECT($L$5&amp;ROW())</f>
        <v>324000</v>
      </c>
      <c r="M326" s="70">
        <f t="shared" ca="1" si="181"/>
        <v>3888000</v>
      </c>
      <c r="N326" s="70">
        <f t="shared" ca="1" si="182"/>
        <v>0</v>
      </c>
      <c r="O326" s="245" t="str">
        <f t="shared" ca="1" si="183"/>
        <v/>
      </c>
      <c r="P326" s="249"/>
      <c r="Q326" s="249"/>
      <c r="R326" s="68">
        <v>12</v>
      </c>
      <c r="S326" s="70">
        <v>324000</v>
      </c>
      <c r="T326" s="70">
        <f t="shared" si="184"/>
        <v>3888000</v>
      </c>
      <c r="U326" s="252">
        <v>12</v>
      </c>
      <c r="V326" s="252">
        <v>324000</v>
      </c>
      <c r="W326" s="70">
        <f t="shared" si="185"/>
        <v>3888000</v>
      </c>
      <c r="X326" s="252"/>
      <c r="Y326" s="249"/>
    </row>
    <row r="327" spans="1:25" ht="13.2" hidden="1" x14ac:dyDescent="0.25">
      <c r="A327" s="1" t="s">
        <v>302</v>
      </c>
      <c r="B327" s="68"/>
      <c r="C327" s="69" t="s">
        <v>766</v>
      </c>
      <c r="D327" s="68">
        <v>12</v>
      </c>
      <c r="E327" s="68" t="s">
        <v>184</v>
      </c>
      <c r="F327" s="70">
        <v>324000</v>
      </c>
      <c r="G327" s="157">
        <f t="shared" si="180"/>
        <v>3888000</v>
      </c>
      <c r="H327" s="191"/>
      <c r="I327" s="69" t="s">
        <v>766</v>
      </c>
      <c r="J327" s="68" cm="1">
        <f t="array" aca="1" ref="J327" ca="1">INDIRECT($J$5&amp;ROW())</f>
        <v>12</v>
      </c>
      <c r="K327" s="68" t="s">
        <v>184</v>
      </c>
      <c r="L327" s="70" cm="1">
        <f t="array" aca="1" ref="L327" ca="1">INDIRECT($L$5&amp;ROW())</f>
        <v>324000</v>
      </c>
      <c r="M327" s="70">
        <f t="shared" ca="1" si="181"/>
        <v>3888000</v>
      </c>
      <c r="N327" s="70">
        <f t="shared" ca="1" si="182"/>
        <v>0</v>
      </c>
      <c r="O327" s="245" t="str">
        <f t="shared" ca="1" si="183"/>
        <v/>
      </c>
      <c r="P327" s="249"/>
      <c r="Q327" s="249"/>
      <c r="R327" s="68">
        <v>12</v>
      </c>
      <c r="S327" s="70">
        <v>324000</v>
      </c>
      <c r="T327" s="70">
        <f t="shared" si="184"/>
        <v>3888000</v>
      </c>
      <c r="U327" s="252">
        <v>12</v>
      </c>
      <c r="V327" s="252">
        <v>324000</v>
      </c>
      <c r="W327" s="70">
        <f t="shared" si="185"/>
        <v>3888000</v>
      </c>
      <c r="X327" s="252"/>
      <c r="Y327" s="249"/>
    </row>
    <row r="328" spans="1:25" ht="13.2" hidden="1" x14ac:dyDescent="0.25">
      <c r="A328" s="1" t="s">
        <v>303</v>
      </c>
      <c r="B328" s="68"/>
      <c r="C328" s="69" t="s">
        <v>767</v>
      </c>
      <c r="D328" s="68">
        <v>12</v>
      </c>
      <c r="E328" s="68" t="s">
        <v>184</v>
      </c>
      <c r="F328" s="70">
        <v>680000</v>
      </c>
      <c r="G328" s="157">
        <f t="shared" si="180"/>
        <v>8160000</v>
      </c>
      <c r="H328" s="191"/>
      <c r="I328" s="69" t="s">
        <v>767</v>
      </c>
      <c r="J328" s="68" cm="1">
        <f t="array" aca="1" ref="J328" ca="1">INDIRECT($J$5&amp;ROW())</f>
        <v>12</v>
      </c>
      <c r="K328" s="68" t="s">
        <v>184</v>
      </c>
      <c r="L328" s="70" cm="1">
        <f t="array" aca="1" ref="L328" ca="1">INDIRECT($L$5&amp;ROW())</f>
        <v>680000</v>
      </c>
      <c r="M328" s="70">
        <f t="shared" ca="1" si="181"/>
        <v>8160000</v>
      </c>
      <c r="N328" s="70">
        <f t="shared" ca="1" si="182"/>
        <v>0</v>
      </c>
      <c r="O328" s="245" t="str">
        <f t="shared" ca="1" si="183"/>
        <v/>
      </c>
      <c r="P328" s="249"/>
      <c r="Q328" s="249"/>
      <c r="R328" s="68">
        <v>12</v>
      </c>
      <c r="S328" s="70">
        <v>680000</v>
      </c>
      <c r="T328" s="70">
        <f t="shared" si="184"/>
        <v>8160000</v>
      </c>
      <c r="U328" s="252">
        <v>12</v>
      </c>
      <c r="V328" s="252">
        <v>680000</v>
      </c>
      <c r="W328" s="70">
        <f t="shared" si="185"/>
        <v>8160000</v>
      </c>
      <c r="X328" s="252"/>
      <c r="Y328" s="249"/>
    </row>
    <row r="329" spans="1:25" ht="13.2" hidden="1" x14ac:dyDescent="0.25">
      <c r="A329" s="1" t="s">
        <v>304</v>
      </c>
      <c r="B329" s="68"/>
      <c r="C329" s="69" t="s">
        <v>768</v>
      </c>
      <c r="D329" s="68">
        <v>12</v>
      </c>
      <c r="E329" s="68" t="s">
        <v>184</v>
      </c>
      <c r="F329" s="70">
        <v>200000</v>
      </c>
      <c r="G329" s="157">
        <f t="shared" si="180"/>
        <v>2400000</v>
      </c>
      <c r="H329" s="191"/>
      <c r="I329" s="69" t="s">
        <v>768</v>
      </c>
      <c r="J329" s="68" cm="1">
        <f t="array" aca="1" ref="J329" ca="1">INDIRECT($J$5&amp;ROW())</f>
        <v>12</v>
      </c>
      <c r="K329" s="68" t="s">
        <v>184</v>
      </c>
      <c r="L329" s="70" cm="1">
        <f t="array" aca="1" ref="L329" ca="1">INDIRECT($L$5&amp;ROW())</f>
        <v>200000</v>
      </c>
      <c r="M329" s="70">
        <f t="shared" ca="1" si="181"/>
        <v>2400000</v>
      </c>
      <c r="N329" s="70">
        <f t="shared" ca="1" si="182"/>
        <v>0</v>
      </c>
      <c r="O329" s="245" t="str">
        <f t="shared" ca="1" si="183"/>
        <v/>
      </c>
      <c r="P329" s="249"/>
      <c r="Q329" s="249"/>
      <c r="R329" s="68">
        <v>12</v>
      </c>
      <c r="S329" s="70">
        <v>200000</v>
      </c>
      <c r="T329" s="70">
        <f t="shared" si="184"/>
        <v>2400000</v>
      </c>
      <c r="U329" s="252">
        <v>12</v>
      </c>
      <c r="V329" s="252">
        <v>200000</v>
      </c>
      <c r="W329" s="70">
        <f t="shared" si="185"/>
        <v>2400000</v>
      </c>
      <c r="X329" s="252"/>
      <c r="Y329" s="249"/>
    </row>
    <row r="330" spans="1:25" ht="13.2" hidden="1" x14ac:dyDescent="0.25">
      <c r="A330" s="1" t="s">
        <v>305</v>
      </c>
      <c r="B330" s="68"/>
      <c r="C330" s="69" t="s">
        <v>769</v>
      </c>
      <c r="D330" s="68">
        <v>12</v>
      </c>
      <c r="E330" s="68" t="s">
        <v>184</v>
      </c>
      <c r="F330" s="70">
        <v>80000</v>
      </c>
      <c r="G330" s="157">
        <f t="shared" si="180"/>
        <v>960000</v>
      </c>
      <c r="H330" s="191"/>
      <c r="I330" s="69" t="s">
        <v>769</v>
      </c>
      <c r="J330" s="68" cm="1">
        <f t="array" aca="1" ref="J330" ca="1">INDIRECT($J$5&amp;ROW())</f>
        <v>12</v>
      </c>
      <c r="K330" s="68" t="s">
        <v>184</v>
      </c>
      <c r="L330" s="70" cm="1">
        <f t="array" aca="1" ref="L330" ca="1">INDIRECT($L$5&amp;ROW())</f>
        <v>80000</v>
      </c>
      <c r="M330" s="70">
        <f t="shared" ca="1" si="181"/>
        <v>960000</v>
      </c>
      <c r="N330" s="70">
        <f t="shared" ca="1" si="182"/>
        <v>0</v>
      </c>
      <c r="O330" s="245" t="str">
        <f t="shared" ca="1" si="183"/>
        <v/>
      </c>
      <c r="P330" s="249"/>
      <c r="Q330" s="249"/>
      <c r="R330" s="68">
        <v>12</v>
      </c>
      <c r="S330" s="70">
        <v>80000</v>
      </c>
      <c r="T330" s="70">
        <f t="shared" si="184"/>
        <v>960000</v>
      </c>
      <c r="U330" s="252">
        <v>12</v>
      </c>
      <c r="V330" s="252">
        <v>80000</v>
      </c>
      <c r="W330" s="70">
        <f t="shared" si="185"/>
        <v>960000</v>
      </c>
      <c r="X330" s="252"/>
      <c r="Y330" s="249"/>
    </row>
    <row r="331" spans="1:25" ht="13.2" hidden="1" x14ac:dyDescent="0.25">
      <c r="A331" s="1" t="s">
        <v>306</v>
      </c>
      <c r="B331" s="68"/>
      <c r="C331" s="69" t="s">
        <v>770</v>
      </c>
      <c r="D331" s="68">
        <v>12</v>
      </c>
      <c r="E331" s="68" t="s">
        <v>184</v>
      </c>
      <c r="F331" s="70">
        <v>200000</v>
      </c>
      <c r="G331" s="157">
        <f t="shared" si="180"/>
        <v>2400000</v>
      </c>
      <c r="H331" s="191"/>
      <c r="I331" s="69" t="s">
        <v>770</v>
      </c>
      <c r="J331" s="68" cm="1">
        <f t="array" aca="1" ref="J331" ca="1">INDIRECT($J$5&amp;ROW())</f>
        <v>12</v>
      </c>
      <c r="K331" s="68" t="s">
        <v>184</v>
      </c>
      <c r="L331" s="70" cm="1">
        <f t="array" aca="1" ref="L331" ca="1">INDIRECT($L$5&amp;ROW())</f>
        <v>200000</v>
      </c>
      <c r="M331" s="70">
        <f t="shared" ca="1" si="181"/>
        <v>2400000</v>
      </c>
      <c r="N331" s="70">
        <f t="shared" ca="1" si="182"/>
        <v>0</v>
      </c>
      <c r="O331" s="245" t="str">
        <f t="shared" ca="1" si="183"/>
        <v/>
      </c>
      <c r="P331" s="249"/>
      <c r="Q331" s="249"/>
      <c r="R331" s="68">
        <v>12</v>
      </c>
      <c r="S331" s="70">
        <v>200000</v>
      </c>
      <c r="T331" s="70">
        <f t="shared" si="184"/>
        <v>2400000</v>
      </c>
      <c r="U331" s="252">
        <v>12</v>
      </c>
      <c r="V331" s="252">
        <v>200000</v>
      </c>
      <c r="W331" s="70">
        <f t="shared" si="185"/>
        <v>2400000</v>
      </c>
      <c r="X331" s="252"/>
      <c r="Y331" s="249"/>
    </row>
    <row r="332" spans="1:25" ht="13.2" hidden="1" x14ac:dyDescent="0.25">
      <c r="A332" s="1" t="s">
        <v>307</v>
      </c>
      <c r="B332" s="68"/>
      <c r="C332" s="69" t="s">
        <v>771</v>
      </c>
      <c r="D332" s="68">
        <v>1</v>
      </c>
      <c r="E332" s="68" t="s">
        <v>26</v>
      </c>
      <c r="F332" s="70">
        <v>400000</v>
      </c>
      <c r="G332" s="157">
        <f t="shared" si="180"/>
        <v>400000</v>
      </c>
      <c r="H332" s="191"/>
      <c r="I332" s="69" t="s">
        <v>771</v>
      </c>
      <c r="J332" s="68" cm="1">
        <f t="array" aca="1" ref="J332" ca="1">INDIRECT($J$5&amp;ROW())</f>
        <v>1</v>
      </c>
      <c r="K332" s="68" t="s">
        <v>26</v>
      </c>
      <c r="L332" s="70" cm="1">
        <f t="array" aca="1" ref="L332" ca="1">INDIRECT($L$5&amp;ROW())</f>
        <v>400000</v>
      </c>
      <c r="M332" s="70">
        <f t="shared" ca="1" si="181"/>
        <v>400000</v>
      </c>
      <c r="N332" s="70">
        <f t="shared" ca="1" si="182"/>
        <v>0</v>
      </c>
      <c r="O332" s="245" t="str">
        <f t="shared" ca="1" si="183"/>
        <v/>
      </c>
      <c r="P332" s="249"/>
      <c r="Q332" s="249"/>
      <c r="R332" s="68">
        <v>1</v>
      </c>
      <c r="S332" s="70">
        <v>400000</v>
      </c>
      <c r="T332" s="70">
        <f t="shared" si="184"/>
        <v>400000</v>
      </c>
      <c r="U332" s="252">
        <v>1</v>
      </c>
      <c r="V332" s="252">
        <v>400000</v>
      </c>
      <c r="W332" s="70">
        <f t="shared" si="185"/>
        <v>400000</v>
      </c>
      <c r="X332" s="252"/>
      <c r="Y332" s="249"/>
    </row>
    <row r="333" spans="1:25" ht="13.2" hidden="1" x14ac:dyDescent="0.25">
      <c r="A333" s="1" t="s">
        <v>308</v>
      </c>
      <c r="B333" s="68"/>
      <c r="C333" s="69" t="s">
        <v>772</v>
      </c>
      <c r="D333" s="68">
        <v>1</v>
      </c>
      <c r="E333" s="68" t="s">
        <v>26</v>
      </c>
      <c r="F333" s="70">
        <v>300000</v>
      </c>
      <c r="G333" s="157">
        <f t="shared" si="180"/>
        <v>300000</v>
      </c>
      <c r="H333" s="191"/>
      <c r="I333" s="69" t="s">
        <v>772</v>
      </c>
      <c r="J333" s="68" cm="1">
        <f t="array" aca="1" ref="J333" ca="1">INDIRECT($J$5&amp;ROW())</f>
        <v>1</v>
      </c>
      <c r="K333" s="68" t="s">
        <v>26</v>
      </c>
      <c r="L333" s="70" cm="1">
        <f t="array" aca="1" ref="L333" ca="1">INDIRECT($L$5&amp;ROW())</f>
        <v>300000</v>
      </c>
      <c r="M333" s="70">
        <f t="shared" ca="1" si="181"/>
        <v>300000</v>
      </c>
      <c r="N333" s="70">
        <f t="shared" ca="1" si="182"/>
        <v>0</v>
      </c>
      <c r="O333" s="245" t="str">
        <f t="shared" ca="1" si="183"/>
        <v/>
      </c>
      <c r="P333" s="249"/>
      <c r="Q333" s="249"/>
      <c r="R333" s="68">
        <v>1</v>
      </c>
      <c r="S333" s="70">
        <v>300000</v>
      </c>
      <c r="T333" s="70">
        <f t="shared" si="184"/>
        <v>300000</v>
      </c>
      <c r="U333" s="252">
        <v>1</v>
      </c>
      <c r="V333" s="252">
        <v>300000</v>
      </c>
      <c r="W333" s="70">
        <f t="shared" si="185"/>
        <v>300000</v>
      </c>
      <c r="X333" s="252"/>
      <c r="Y333" s="249"/>
    </row>
    <row r="334" spans="1:25" ht="13.2" hidden="1" x14ac:dyDescent="0.25">
      <c r="A334" s="1" t="s">
        <v>309</v>
      </c>
      <c r="B334" s="68"/>
      <c r="C334" s="69" t="s">
        <v>773</v>
      </c>
      <c r="D334" s="68">
        <v>3</v>
      </c>
      <c r="E334" s="68" t="s">
        <v>26</v>
      </c>
      <c r="F334" s="70">
        <v>300000</v>
      </c>
      <c r="G334" s="157">
        <f t="shared" si="180"/>
        <v>900000</v>
      </c>
      <c r="H334" s="191"/>
      <c r="I334" s="69" t="s">
        <v>773</v>
      </c>
      <c r="J334" s="68" cm="1">
        <f t="array" aca="1" ref="J334" ca="1">INDIRECT($J$5&amp;ROW())</f>
        <v>3</v>
      </c>
      <c r="K334" s="68" t="s">
        <v>26</v>
      </c>
      <c r="L334" s="70" cm="1">
        <f t="array" aca="1" ref="L334" ca="1">INDIRECT($L$5&amp;ROW())</f>
        <v>300000</v>
      </c>
      <c r="M334" s="70">
        <f t="shared" ca="1" si="181"/>
        <v>900000</v>
      </c>
      <c r="N334" s="70">
        <f t="shared" ca="1" si="182"/>
        <v>0</v>
      </c>
      <c r="O334" s="245" t="str">
        <f t="shared" ca="1" si="183"/>
        <v/>
      </c>
      <c r="P334" s="249"/>
      <c r="Q334" s="249"/>
      <c r="R334" s="68">
        <v>3</v>
      </c>
      <c r="S334" s="70">
        <v>300000</v>
      </c>
      <c r="T334" s="70">
        <f t="shared" si="184"/>
        <v>900000</v>
      </c>
      <c r="U334" s="252">
        <v>3</v>
      </c>
      <c r="V334" s="252">
        <v>300000</v>
      </c>
      <c r="W334" s="70">
        <f t="shared" si="185"/>
        <v>900000</v>
      </c>
      <c r="X334" s="252"/>
      <c r="Y334" s="249"/>
    </row>
    <row r="335" spans="1:25" ht="13.2" hidden="1" x14ac:dyDescent="0.25">
      <c r="A335" s="1" t="s">
        <v>310</v>
      </c>
      <c r="B335" s="92" t="s">
        <v>311</v>
      </c>
      <c r="C335" s="93" t="s">
        <v>774</v>
      </c>
      <c r="D335" s="92">
        <v>3</v>
      </c>
      <c r="E335" s="92" t="s">
        <v>775</v>
      </c>
      <c r="F335" s="94"/>
      <c r="G335" s="165">
        <f t="shared" ref="G335:G338" si="186">G336</f>
        <v>200000000</v>
      </c>
      <c r="H335" s="199" t="s">
        <v>311</v>
      </c>
      <c r="I335" s="93" t="s">
        <v>774</v>
      </c>
      <c r="J335" s="92">
        <v>3</v>
      </c>
      <c r="K335" s="92" t="s">
        <v>775</v>
      </c>
      <c r="L335" s="94"/>
      <c r="M335" s="94">
        <f t="shared" ref="M335:N338" ca="1" si="187">M336</f>
        <v>200000000</v>
      </c>
      <c r="N335" s="94">
        <f t="shared" ca="1" si="187"/>
        <v>0</v>
      </c>
      <c r="O335" s="165"/>
      <c r="P335" s="249"/>
      <c r="Q335" s="249"/>
      <c r="R335" s="92">
        <v>3</v>
      </c>
      <c r="S335" s="94"/>
      <c r="T335" s="94"/>
      <c r="U335" s="252"/>
      <c r="V335" s="249"/>
      <c r="W335" s="249"/>
      <c r="X335" s="252"/>
      <c r="Y335" s="249"/>
    </row>
    <row r="336" spans="1:25" ht="13.2" hidden="1" x14ac:dyDescent="0.25">
      <c r="A336" s="1" t="s">
        <v>312</v>
      </c>
      <c r="B336" s="95" t="s">
        <v>313</v>
      </c>
      <c r="C336" s="96" t="s">
        <v>314</v>
      </c>
      <c r="D336" s="95">
        <v>2</v>
      </c>
      <c r="E336" s="95" t="s">
        <v>111</v>
      </c>
      <c r="F336" s="97"/>
      <c r="G336" s="166">
        <f t="shared" si="186"/>
        <v>200000000</v>
      </c>
      <c r="H336" s="200" t="s">
        <v>313</v>
      </c>
      <c r="I336" s="96" t="s">
        <v>314</v>
      </c>
      <c r="J336" s="95">
        <v>2</v>
      </c>
      <c r="K336" s="95" t="s">
        <v>111</v>
      </c>
      <c r="L336" s="97"/>
      <c r="M336" s="97">
        <f t="shared" ca="1" si="187"/>
        <v>200000000</v>
      </c>
      <c r="N336" s="97">
        <f t="shared" ca="1" si="187"/>
        <v>0</v>
      </c>
      <c r="O336" s="166"/>
      <c r="P336" s="249"/>
      <c r="Q336" s="249"/>
      <c r="R336" s="95">
        <v>2</v>
      </c>
      <c r="S336" s="97"/>
      <c r="T336" s="97"/>
      <c r="U336" s="252"/>
      <c r="V336" s="249"/>
      <c r="W336" s="249"/>
      <c r="X336" s="252"/>
      <c r="Y336" s="249"/>
    </row>
    <row r="337" spans="1:25" ht="26.4" hidden="1" x14ac:dyDescent="0.25">
      <c r="A337" s="1" t="s">
        <v>776</v>
      </c>
      <c r="B337" s="80" t="s">
        <v>777</v>
      </c>
      <c r="C337" s="81" t="s">
        <v>778</v>
      </c>
      <c r="D337" s="80"/>
      <c r="E337" s="80" t="s">
        <v>554</v>
      </c>
      <c r="F337" s="82"/>
      <c r="G337" s="161">
        <f t="shared" si="186"/>
        <v>200000000</v>
      </c>
      <c r="H337" s="195" t="s">
        <v>777</v>
      </c>
      <c r="I337" s="81" t="s">
        <v>778</v>
      </c>
      <c r="J337" s="80"/>
      <c r="K337" s="80" t="s">
        <v>554</v>
      </c>
      <c r="L337" s="82"/>
      <c r="M337" s="82">
        <f t="shared" ca="1" si="187"/>
        <v>200000000</v>
      </c>
      <c r="N337" s="82">
        <f t="shared" ca="1" si="187"/>
        <v>0</v>
      </c>
      <c r="O337" s="161"/>
      <c r="P337" s="249"/>
      <c r="Q337" s="249"/>
      <c r="R337" s="80"/>
      <c r="S337" s="82"/>
      <c r="T337" s="82"/>
      <c r="U337" s="252"/>
      <c r="V337" s="249"/>
      <c r="W337" s="249"/>
      <c r="X337" s="252"/>
      <c r="Y337" s="249"/>
    </row>
    <row r="338" spans="1:25" ht="26.4" hidden="1" x14ac:dyDescent="0.25">
      <c r="A338" s="1" t="s">
        <v>779</v>
      </c>
      <c r="B338" s="74" t="s">
        <v>21</v>
      </c>
      <c r="C338" s="75" t="s">
        <v>778</v>
      </c>
      <c r="D338" s="74"/>
      <c r="E338" s="74"/>
      <c r="F338" s="76"/>
      <c r="G338" s="159">
        <f t="shared" si="186"/>
        <v>200000000</v>
      </c>
      <c r="H338" s="193" t="s">
        <v>21</v>
      </c>
      <c r="I338" s="75" t="s">
        <v>778</v>
      </c>
      <c r="J338" s="74"/>
      <c r="K338" s="74"/>
      <c r="L338" s="76"/>
      <c r="M338" s="76">
        <f t="shared" ca="1" si="187"/>
        <v>200000000</v>
      </c>
      <c r="N338" s="76">
        <f t="shared" ca="1" si="187"/>
        <v>0</v>
      </c>
      <c r="O338" s="159"/>
      <c r="P338" s="249" t="s">
        <v>505</v>
      </c>
      <c r="Q338" s="249" t="s">
        <v>506</v>
      </c>
      <c r="R338" s="74"/>
      <c r="S338" s="76"/>
      <c r="T338" s="76"/>
      <c r="U338" s="252"/>
      <c r="V338" s="249"/>
      <c r="W338" s="249"/>
      <c r="X338" s="252"/>
      <c r="Y338" s="249"/>
    </row>
    <row r="339" spans="1:25" ht="13.2" hidden="1" x14ac:dyDescent="0.25">
      <c r="A339" s="1" t="s">
        <v>780</v>
      </c>
      <c r="B339" s="71" t="s">
        <v>608</v>
      </c>
      <c r="C339" s="72" t="s">
        <v>118</v>
      </c>
      <c r="D339" s="71"/>
      <c r="E339" s="71"/>
      <c r="F339" s="73"/>
      <c r="G339" s="158">
        <f>G340</f>
        <v>200000000</v>
      </c>
      <c r="H339" s="192" t="s">
        <v>608</v>
      </c>
      <c r="I339" s="72" t="s">
        <v>118</v>
      </c>
      <c r="J339" s="71"/>
      <c r="K339" s="71"/>
      <c r="L339" s="73"/>
      <c r="M339" s="73">
        <f ca="1">M340</f>
        <v>200000000</v>
      </c>
      <c r="N339" s="73">
        <f ca="1">N340</f>
        <v>0</v>
      </c>
      <c r="O339" s="158"/>
      <c r="P339" s="249"/>
      <c r="Q339" s="249"/>
      <c r="R339" s="71"/>
      <c r="S339" s="73"/>
      <c r="T339" s="73"/>
      <c r="U339" s="252"/>
      <c r="V339" s="249"/>
      <c r="W339" s="249"/>
      <c r="X339" s="252"/>
      <c r="Y339" s="249"/>
    </row>
    <row r="340" spans="1:25" ht="13.2" hidden="1" x14ac:dyDescent="0.25">
      <c r="A340" s="1" t="s">
        <v>781</v>
      </c>
      <c r="B340" s="68"/>
      <c r="C340" s="69" t="s">
        <v>782</v>
      </c>
      <c r="D340" s="68">
        <v>1</v>
      </c>
      <c r="E340" s="68" t="s">
        <v>120</v>
      </c>
      <c r="F340" s="70">
        <v>200000000</v>
      </c>
      <c r="G340" s="157">
        <f>ROUNDDOWN(D340*F340,-3)</f>
        <v>200000000</v>
      </c>
      <c r="H340" s="191"/>
      <c r="I340" s="69" t="s">
        <v>782</v>
      </c>
      <c r="J340" s="68" cm="1">
        <f t="array" aca="1" ref="J340" ca="1">INDIRECT($J$5&amp;ROW())</f>
        <v>1</v>
      </c>
      <c r="K340" s="68" t="s">
        <v>120</v>
      </c>
      <c r="L340" s="70" cm="1">
        <f t="array" aca="1" ref="L340" ca="1">INDIRECT($L$5&amp;ROW())</f>
        <v>200000000</v>
      </c>
      <c r="M340" s="70">
        <f ca="1">ROUNDDOWN(J340*L340,-3)</f>
        <v>200000000</v>
      </c>
      <c r="N340" s="70">
        <f ca="1">G340-M340</f>
        <v>0</v>
      </c>
      <c r="O340" s="245" t="str">
        <f ca="1">IF(AND(ISBLANK(H340),N340&lt;&gt;0),"Rev","")</f>
        <v/>
      </c>
      <c r="P340" s="249"/>
      <c r="Q340" s="249"/>
      <c r="R340" s="68">
        <v>1</v>
      </c>
      <c r="S340" s="70">
        <v>200000000</v>
      </c>
      <c r="T340" s="70">
        <f>ROUNDDOWN(R340*S340,-3)</f>
        <v>200000000</v>
      </c>
      <c r="U340" s="252">
        <v>1</v>
      </c>
      <c r="V340" s="252">
        <v>200000000</v>
      </c>
      <c r="W340" s="70">
        <f>ROUNDDOWN(U340*V340,-3)</f>
        <v>200000000</v>
      </c>
      <c r="X340" s="252"/>
      <c r="Y340" s="249"/>
    </row>
    <row r="341" spans="1:25" ht="13.2" hidden="1" customHeight="1" x14ac:dyDescent="0.25">
      <c r="A341" s="1" t="s">
        <v>315</v>
      </c>
      <c r="B341" s="129" t="s">
        <v>316</v>
      </c>
      <c r="C341" s="130" t="s">
        <v>783</v>
      </c>
      <c r="D341" s="129">
        <v>7</v>
      </c>
      <c r="E341" s="298" t="s">
        <v>784</v>
      </c>
      <c r="F341" s="299"/>
      <c r="G341" s="177">
        <f>SUM(G342,G413,G461)</f>
        <v>2633607000</v>
      </c>
      <c r="H341" s="211" t="s">
        <v>316</v>
      </c>
      <c r="I341" s="130" t="s">
        <v>783</v>
      </c>
      <c r="J341" s="129">
        <v>7</v>
      </c>
      <c r="K341" s="239" t="s">
        <v>784</v>
      </c>
      <c r="L341" s="240"/>
      <c r="M341" s="131">
        <f ca="1">SUM(M342,M413,M461)</f>
        <v>2690778000</v>
      </c>
      <c r="N341" s="131">
        <f ca="1">SUM(N342,N413,N461)</f>
        <v>-57171000</v>
      </c>
      <c r="O341" s="177"/>
      <c r="P341" s="249"/>
      <c r="Q341" s="249"/>
      <c r="R341" s="129">
        <v>7</v>
      </c>
      <c r="S341" s="255"/>
      <c r="T341" s="255"/>
      <c r="U341" s="252"/>
      <c r="V341" s="249"/>
      <c r="W341" s="249"/>
      <c r="X341" s="252"/>
      <c r="Y341" s="249"/>
    </row>
    <row r="342" spans="1:25" ht="13.2" hidden="1" x14ac:dyDescent="0.25">
      <c r="A342" s="1" t="s">
        <v>318</v>
      </c>
      <c r="B342" s="95" t="s">
        <v>319</v>
      </c>
      <c r="C342" s="96" t="s">
        <v>320</v>
      </c>
      <c r="D342" s="95">
        <v>2</v>
      </c>
      <c r="E342" s="95" t="s">
        <v>317</v>
      </c>
      <c r="F342" s="97"/>
      <c r="G342" s="166">
        <f>G343</f>
        <v>1331072000</v>
      </c>
      <c r="H342" s="200" t="s">
        <v>319</v>
      </c>
      <c r="I342" s="96" t="s">
        <v>320</v>
      </c>
      <c r="J342" s="95">
        <v>2</v>
      </c>
      <c r="K342" s="95" t="s">
        <v>317</v>
      </c>
      <c r="L342" s="97"/>
      <c r="M342" s="97">
        <f ca="1">M343</f>
        <v>1271322000</v>
      </c>
      <c r="N342" s="97">
        <f ca="1">N343</f>
        <v>59750000</v>
      </c>
      <c r="O342" s="166"/>
      <c r="P342" s="249"/>
      <c r="Q342" s="249"/>
      <c r="R342" s="95">
        <v>2</v>
      </c>
      <c r="S342" s="97"/>
      <c r="T342" s="97"/>
      <c r="U342" s="252"/>
      <c r="V342" s="249"/>
      <c r="W342" s="249"/>
      <c r="X342" s="252"/>
      <c r="Y342" s="249"/>
    </row>
    <row r="343" spans="1:25" ht="26.4" hidden="1" x14ac:dyDescent="0.25">
      <c r="A343" s="1" t="s">
        <v>321</v>
      </c>
      <c r="B343" s="80" t="s">
        <v>606</v>
      </c>
      <c r="C343" s="81" t="s">
        <v>322</v>
      </c>
      <c r="D343" s="80"/>
      <c r="E343" s="80" t="s">
        <v>554</v>
      </c>
      <c r="F343" s="82"/>
      <c r="G343" s="161">
        <f>SUM(G344,G355,G368,G381,G389,G397)</f>
        <v>1331072000</v>
      </c>
      <c r="H343" s="195" t="s">
        <v>606</v>
      </c>
      <c r="I343" s="81" t="s">
        <v>322</v>
      </c>
      <c r="J343" s="80"/>
      <c r="K343" s="80" t="s">
        <v>554</v>
      </c>
      <c r="L343" s="82"/>
      <c r="M343" s="82">
        <f ca="1">SUM(M344,M355,M368,M381,M389,M397)</f>
        <v>1271322000</v>
      </c>
      <c r="N343" s="82">
        <f ca="1">SUM(N344,N355,N368,N381,N389,N397)</f>
        <v>59750000</v>
      </c>
      <c r="O343" s="161"/>
      <c r="P343" s="249"/>
      <c r="Q343" s="249"/>
      <c r="R343" s="80"/>
      <c r="S343" s="82"/>
      <c r="T343" s="82"/>
      <c r="U343" s="252"/>
      <c r="V343" s="249"/>
      <c r="W343" s="249"/>
      <c r="X343" s="252"/>
      <c r="Y343" s="249"/>
    </row>
    <row r="344" spans="1:25" ht="13.2" hidden="1" x14ac:dyDescent="0.25">
      <c r="A344" s="1" t="s">
        <v>323</v>
      </c>
      <c r="B344" s="83" t="s">
        <v>21</v>
      </c>
      <c r="C344" s="84" t="s">
        <v>785</v>
      </c>
      <c r="D344" s="83"/>
      <c r="E344" s="83"/>
      <c r="F344" s="85"/>
      <c r="G344" s="162">
        <f>SUM(G345,G351,G353)</f>
        <v>189750000</v>
      </c>
      <c r="H344" s="196" t="s">
        <v>21</v>
      </c>
      <c r="I344" s="84" t="s">
        <v>785</v>
      </c>
      <c r="J344" s="83"/>
      <c r="K344" s="83"/>
      <c r="L344" s="85"/>
      <c r="M344" s="85">
        <f ca="1">SUM(M345,M351,M353)</f>
        <v>175000000</v>
      </c>
      <c r="N344" s="85">
        <f ca="1">SUM(N345,N351,N353)</f>
        <v>14750000</v>
      </c>
      <c r="O344" s="162"/>
      <c r="P344" s="249" t="s">
        <v>507</v>
      </c>
      <c r="Q344" s="249" t="s">
        <v>508</v>
      </c>
      <c r="R344" s="83"/>
      <c r="S344" s="85"/>
      <c r="T344" s="85"/>
      <c r="U344" s="252"/>
      <c r="V344" s="249"/>
      <c r="W344" s="249"/>
      <c r="X344" s="252"/>
      <c r="Y344" s="249"/>
    </row>
    <row r="345" spans="1:25" ht="13.2" hidden="1" x14ac:dyDescent="0.25">
      <c r="A345" s="1" t="s">
        <v>324</v>
      </c>
      <c r="B345" s="71" t="s">
        <v>523</v>
      </c>
      <c r="C345" s="72" t="s">
        <v>24</v>
      </c>
      <c r="D345" s="71"/>
      <c r="E345" s="71"/>
      <c r="F345" s="73"/>
      <c r="G345" s="158">
        <f>SUM(G346:G350)</f>
        <v>58750000</v>
      </c>
      <c r="H345" s="192" t="s">
        <v>523</v>
      </c>
      <c r="I345" s="72" t="s">
        <v>24</v>
      </c>
      <c r="J345" s="71"/>
      <c r="K345" s="71"/>
      <c r="L345" s="73"/>
      <c r="M345" s="73">
        <f ca="1">SUM(M346:M350)</f>
        <v>44000000</v>
      </c>
      <c r="N345" s="73">
        <f ca="1">SUM(N346:N350)</f>
        <v>14750000</v>
      </c>
      <c r="O345" s="158"/>
      <c r="P345" s="249"/>
      <c r="Q345" s="249"/>
      <c r="R345" s="71"/>
      <c r="S345" s="73"/>
      <c r="T345" s="73"/>
      <c r="U345" s="252"/>
      <c r="V345" s="249"/>
      <c r="W345" s="249"/>
      <c r="X345" s="252"/>
      <c r="Y345" s="249"/>
    </row>
    <row r="346" spans="1:25" ht="13.2" x14ac:dyDescent="0.25">
      <c r="A346" s="1" t="s">
        <v>325</v>
      </c>
      <c r="B346" s="68"/>
      <c r="C346" s="69" t="s">
        <v>555</v>
      </c>
      <c r="D346" s="68">
        <v>230</v>
      </c>
      <c r="E346" s="68" t="s">
        <v>26</v>
      </c>
      <c r="F346" s="70">
        <v>75000</v>
      </c>
      <c r="G346" s="157">
        <f t="shared" ref="G346:G350" si="188">ROUNDDOWN(D346*F346,-3)</f>
        <v>17250000</v>
      </c>
      <c r="H346" s="191"/>
      <c r="I346" s="69" t="s">
        <v>555</v>
      </c>
      <c r="J346" s="259" cm="1">
        <f t="array" aca="1" ref="J346" ca="1">INDIRECT($J$5&amp;ROW())</f>
        <v>200</v>
      </c>
      <c r="K346" s="68" t="s">
        <v>26</v>
      </c>
      <c r="L346" s="70" cm="1">
        <f t="array" aca="1" ref="L346" ca="1">INDIRECT($L$5&amp;ROW())</f>
        <v>75000</v>
      </c>
      <c r="M346" s="70">
        <f t="shared" ref="M346:M350" ca="1" si="189">ROUNDDOWN(J346*L346,-3)</f>
        <v>15000000</v>
      </c>
      <c r="N346" s="70">
        <f t="shared" ref="N346:N350" ca="1" si="190">G346-M346</f>
        <v>2250000</v>
      </c>
      <c r="O346" s="245" t="str">
        <f t="shared" ref="O346:O350" ca="1" si="191">IF(AND(ISBLANK(H346),N346&lt;&gt;0),"Rev","")</f>
        <v>Rev</v>
      </c>
      <c r="P346" s="249"/>
      <c r="Q346" s="249"/>
      <c r="R346" s="68">
        <v>230</v>
      </c>
      <c r="S346" s="70">
        <v>75000</v>
      </c>
      <c r="T346" s="70">
        <f t="shared" ref="T346:T350" si="192">ROUNDDOWN(R346*S346,-3)</f>
        <v>17250000</v>
      </c>
      <c r="U346" s="252">
        <v>200</v>
      </c>
      <c r="V346" s="252">
        <v>75000</v>
      </c>
      <c r="W346" s="70">
        <f t="shared" ref="W346:W350" si="193">ROUNDDOWN(U346*V346,-3)</f>
        <v>15000000</v>
      </c>
      <c r="X346" s="252"/>
      <c r="Y346" s="249"/>
    </row>
    <row r="347" spans="1:25" ht="13.2" x14ac:dyDescent="0.25">
      <c r="A347" s="1" t="s">
        <v>786</v>
      </c>
      <c r="B347" s="68"/>
      <c r="C347" s="69" t="s">
        <v>556</v>
      </c>
      <c r="D347" s="68">
        <v>8</v>
      </c>
      <c r="E347" s="68" t="s">
        <v>120</v>
      </c>
      <c r="F347" s="70">
        <v>1500000</v>
      </c>
      <c r="G347" s="157">
        <f t="shared" si="188"/>
        <v>12000000</v>
      </c>
      <c r="H347" s="191"/>
      <c r="I347" s="69" t="s">
        <v>556</v>
      </c>
      <c r="J347" s="259" cm="1">
        <f t="array" aca="1" ref="J347" ca="1">INDIRECT($J$5&amp;ROW())</f>
        <v>6</v>
      </c>
      <c r="K347" s="68" t="s">
        <v>120</v>
      </c>
      <c r="L347" s="70" cm="1">
        <f t="array" aca="1" ref="L347" ca="1">INDIRECT($L$5&amp;ROW())</f>
        <v>1500000</v>
      </c>
      <c r="M347" s="70">
        <f t="shared" ca="1" si="189"/>
        <v>9000000</v>
      </c>
      <c r="N347" s="70">
        <f t="shared" ca="1" si="190"/>
        <v>3000000</v>
      </c>
      <c r="O347" s="245" t="str">
        <f t="shared" ca="1" si="191"/>
        <v>Rev</v>
      </c>
      <c r="P347" s="249"/>
      <c r="Q347" s="249"/>
      <c r="R347" s="68">
        <v>8</v>
      </c>
      <c r="S347" s="70">
        <v>1500000</v>
      </c>
      <c r="T347" s="70">
        <f t="shared" si="192"/>
        <v>12000000</v>
      </c>
      <c r="U347" s="252">
        <v>6</v>
      </c>
      <c r="V347" s="252">
        <v>1500000</v>
      </c>
      <c r="W347" s="70">
        <f t="shared" si="193"/>
        <v>9000000</v>
      </c>
      <c r="X347" s="252"/>
      <c r="Y347" s="249"/>
    </row>
    <row r="348" spans="1:25" ht="13.2" x14ac:dyDescent="0.25">
      <c r="A348" s="1" t="s">
        <v>787</v>
      </c>
      <c r="B348" s="68"/>
      <c r="C348" s="69" t="s">
        <v>557</v>
      </c>
      <c r="D348" s="68">
        <v>8</v>
      </c>
      <c r="E348" s="68" t="s">
        <v>120</v>
      </c>
      <c r="F348" s="70">
        <v>1500000</v>
      </c>
      <c r="G348" s="157">
        <f t="shared" si="188"/>
        <v>12000000</v>
      </c>
      <c r="H348" s="191"/>
      <c r="I348" s="69" t="s">
        <v>557</v>
      </c>
      <c r="J348" s="259" cm="1">
        <f t="array" aca="1" ref="J348" ca="1">INDIRECT($J$5&amp;ROW())</f>
        <v>6</v>
      </c>
      <c r="K348" s="68" t="s">
        <v>120</v>
      </c>
      <c r="L348" s="70" cm="1">
        <f t="array" aca="1" ref="L348" ca="1">INDIRECT($L$5&amp;ROW())</f>
        <v>1500000</v>
      </c>
      <c r="M348" s="70">
        <f t="shared" ca="1" si="189"/>
        <v>9000000</v>
      </c>
      <c r="N348" s="70">
        <f t="shared" ca="1" si="190"/>
        <v>3000000</v>
      </c>
      <c r="O348" s="245" t="str">
        <f t="shared" ca="1" si="191"/>
        <v>Rev</v>
      </c>
      <c r="P348" s="249"/>
      <c r="Q348" s="249"/>
      <c r="R348" s="68">
        <v>8</v>
      </c>
      <c r="S348" s="70">
        <v>1500000</v>
      </c>
      <c r="T348" s="70">
        <f t="shared" si="192"/>
        <v>12000000</v>
      </c>
      <c r="U348" s="252">
        <v>6</v>
      </c>
      <c r="V348" s="252">
        <v>1500000</v>
      </c>
      <c r="W348" s="70">
        <f t="shared" si="193"/>
        <v>9000000</v>
      </c>
      <c r="X348" s="252"/>
      <c r="Y348" s="249"/>
    </row>
    <row r="349" spans="1:25" ht="13.2" x14ac:dyDescent="0.25">
      <c r="A349" s="1" t="s">
        <v>788</v>
      </c>
      <c r="B349" s="68"/>
      <c r="C349" s="69" t="s">
        <v>558</v>
      </c>
      <c r="D349" s="68">
        <v>8</v>
      </c>
      <c r="E349" s="68" t="s">
        <v>120</v>
      </c>
      <c r="F349" s="70">
        <v>1000000</v>
      </c>
      <c r="G349" s="157">
        <f t="shared" si="188"/>
        <v>8000000</v>
      </c>
      <c r="H349" s="191"/>
      <c r="I349" s="69" t="s">
        <v>558</v>
      </c>
      <c r="J349" s="259" cm="1">
        <f t="array" aca="1" ref="J349" ca="1">INDIRECT($J$5&amp;ROW())</f>
        <v>6</v>
      </c>
      <c r="K349" s="68" t="s">
        <v>120</v>
      </c>
      <c r="L349" s="70" cm="1">
        <f t="array" aca="1" ref="L349" ca="1">INDIRECT($L$5&amp;ROW())</f>
        <v>1000000</v>
      </c>
      <c r="M349" s="70">
        <f t="shared" ca="1" si="189"/>
        <v>6000000</v>
      </c>
      <c r="N349" s="70">
        <f t="shared" ca="1" si="190"/>
        <v>2000000</v>
      </c>
      <c r="O349" s="245" t="str">
        <f t="shared" ca="1" si="191"/>
        <v>Rev</v>
      </c>
      <c r="P349" s="249"/>
      <c r="Q349" s="249"/>
      <c r="R349" s="68">
        <v>8</v>
      </c>
      <c r="S349" s="70">
        <v>1000000</v>
      </c>
      <c r="T349" s="70">
        <f t="shared" si="192"/>
        <v>8000000</v>
      </c>
      <c r="U349" s="252">
        <v>6</v>
      </c>
      <c r="V349" s="252">
        <v>1000000</v>
      </c>
      <c r="W349" s="70">
        <f t="shared" si="193"/>
        <v>6000000</v>
      </c>
      <c r="X349" s="252"/>
      <c r="Y349" s="249"/>
    </row>
    <row r="350" spans="1:25" ht="13.2" x14ac:dyDescent="0.25">
      <c r="A350" s="1" t="s">
        <v>789</v>
      </c>
      <c r="B350" s="68"/>
      <c r="C350" s="69" t="s">
        <v>790</v>
      </c>
      <c r="D350" s="68">
        <v>38</v>
      </c>
      <c r="E350" s="68" t="s">
        <v>59</v>
      </c>
      <c r="F350" s="70">
        <v>250000</v>
      </c>
      <c r="G350" s="157">
        <f t="shared" si="188"/>
        <v>9500000</v>
      </c>
      <c r="H350" s="191"/>
      <c r="I350" s="69" t="s">
        <v>790</v>
      </c>
      <c r="J350" s="259" cm="1">
        <f t="array" aca="1" ref="J350" ca="1">INDIRECT($J$5&amp;ROW())</f>
        <v>20</v>
      </c>
      <c r="K350" s="68" t="s">
        <v>59</v>
      </c>
      <c r="L350" s="70" cm="1">
        <f t="array" aca="1" ref="L350" ca="1">INDIRECT($L$5&amp;ROW())</f>
        <v>250000</v>
      </c>
      <c r="M350" s="70">
        <f t="shared" ca="1" si="189"/>
        <v>5000000</v>
      </c>
      <c r="N350" s="70">
        <f t="shared" ca="1" si="190"/>
        <v>4500000</v>
      </c>
      <c r="O350" s="245" t="str">
        <f t="shared" ca="1" si="191"/>
        <v>Rev</v>
      </c>
      <c r="P350" s="249"/>
      <c r="Q350" s="249"/>
      <c r="R350" s="68">
        <v>38</v>
      </c>
      <c r="S350" s="70">
        <v>250000</v>
      </c>
      <c r="T350" s="70">
        <f t="shared" si="192"/>
        <v>9500000</v>
      </c>
      <c r="U350" s="252">
        <v>20</v>
      </c>
      <c r="V350" s="252">
        <v>250000</v>
      </c>
      <c r="W350" s="70">
        <f t="shared" si="193"/>
        <v>5000000</v>
      </c>
      <c r="X350" s="252"/>
      <c r="Y350" s="249"/>
    </row>
    <row r="351" spans="1:25" ht="13.2" hidden="1" x14ac:dyDescent="0.25">
      <c r="A351" s="1" t="s">
        <v>326</v>
      </c>
      <c r="B351" s="71" t="s">
        <v>524</v>
      </c>
      <c r="C351" s="72" t="s">
        <v>73</v>
      </c>
      <c r="D351" s="71"/>
      <c r="E351" s="71"/>
      <c r="F351" s="73"/>
      <c r="G351" s="158">
        <f>G352</f>
        <v>1000000</v>
      </c>
      <c r="H351" s="192" t="s">
        <v>524</v>
      </c>
      <c r="I351" s="72" t="s">
        <v>73</v>
      </c>
      <c r="J351" s="71"/>
      <c r="K351" s="71"/>
      <c r="L351" s="73"/>
      <c r="M351" s="73">
        <f ca="1">M352</f>
        <v>1000000</v>
      </c>
      <c r="N351" s="73">
        <f ca="1">N352</f>
        <v>0</v>
      </c>
      <c r="O351" s="158"/>
      <c r="P351" s="249"/>
      <c r="Q351" s="249"/>
      <c r="R351" s="71"/>
      <c r="S351" s="73"/>
      <c r="T351" s="73"/>
      <c r="U351" s="252"/>
      <c r="V351" s="249"/>
      <c r="W351" s="249"/>
      <c r="X351" s="252"/>
      <c r="Y351" s="249"/>
    </row>
    <row r="352" spans="1:25" ht="13.2" hidden="1" x14ac:dyDescent="0.25">
      <c r="A352" s="1" t="s">
        <v>327</v>
      </c>
      <c r="B352" s="68"/>
      <c r="C352" s="69" t="s">
        <v>622</v>
      </c>
      <c r="D352" s="68">
        <v>4</v>
      </c>
      <c r="E352" s="68" t="s">
        <v>120</v>
      </c>
      <c r="F352" s="70">
        <v>250000</v>
      </c>
      <c r="G352" s="157">
        <f>ROUNDDOWN(D352*F352,-3)</f>
        <v>1000000</v>
      </c>
      <c r="H352" s="191"/>
      <c r="I352" s="69" t="s">
        <v>622</v>
      </c>
      <c r="J352" s="68" cm="1">
        <f t="array" aca="1" ref="J352" ca="1">INDIRECT($J$5&amp;ROW())</f>
        <v>4</v>
      </c>
      <c r="K352" s="68" t="s">
        <v>120</v>
      </c>
      <c r="L352" s="70" cm="1">
        <f t="array" aca="1" ref="L352" ca="1">INDIRECT($L$5&amp;ROW())</f>
        <v>250000</v>
      </c>
      <c r="M352" s="70">
        <f ca="1">ROUNDDOWN(J352*L352,-3)</f>
        <v>1000000</v>
      </c>
      <c r="N352" s="70">
        <f ca="1">G352-M352</f>
        <v>0</v>
      </c>
      <c r="O352" s="245" t="str">
        <f ca="1">IF(AND(ISBLANK(H352),N352&lt;&gt;0),"Rev","")</f>
        <v/>
      </c>
      <c r="P352" s="249"/>
      <c r="Q352" s="249"/>
      <c r="R352" s="68">
        <v>4</v>
      </c>
      <c r="S352" s="70">
        <v>250000</v>
      </c>
      <c r="T352" s="70">
        <f>ROUNDDOWN(R352*S352,-3)</f>
        <v>1000000</v>
      </c>
      <c r="U352" s="252">
        <v>4</v>
      </c>
      <c r="V352" s="252">
        <v>250000</v>
      </c>
      <c r="W352" s="70">
        <f>ROUNDDOWN(U352*V352,-3)</f>
        <v>1000000</v>
      </c>
      <c r="X352" s="252"/>
      <c r="Y352" s="249"/>
    </row>
    <row r="353" spans="1:25" ht="13.2" hidden="1" x14ac:dyDescent="0.25">
      <c r="A353" s="1" t="s">
        <v>328</v>
      </c>
      <c r="B353" s="71" t="s">
        <v>525</v>
      </c>
      <c r="C353" s="72" t="s">
        <v>35</v>
      </c>
      <c r="D353" s="71"/>
      <c r="E353" s="71"/>
      <c r="F353" s="73"/>
      <c r="G353" s="158">
        <f>G354</f>
        <v>130000000</v>
      </c>
      <c r="H353" s="192" t="s">
        <v>525</v>
      </c>
      <c r="I353" s="72" t="s">
        <v>35</v>
      </c>
      <c r="J353" s="71"/>
      <c r="K353" s="71"/>
      <c r="L353" s="73"/>
      <c r="M353" s="73">
        <f ca="1">M354</f>
        <v>130000000</v>
      </c>
      <c r="N353" s="73">
        <f ca="1">N354</f>
        <v>0</v>
      </c>
      <c r="O353" s="158"/>
      <c r="P353" s="249"/>
      <c r="Q353" s="249"/>
      <c r="R353" s="71"/>
      <c r="S353" s="73"/>
      <c r="T353" s="73"/>
      <c r="U353" s="252"/>
      <c r="V353" s="249"/>
      <c r="W353" s="249"/>
      <c r="X353" s="252"/>
      <c r="Y353" s="249"/>
    </row>
    <row r="354" spans="1:25" ht="26.4" hidden="1" x14ac:dyDescent="0.25">
      <c r="A354" s="1" t="s">
        <v>329</v>
      </c>
      <c r="B354" s="68"/>
      <c r="C354" s="69" t="s">
        <v>791</v>
      </c>
      <c r="D354" s="68">
        <v>25</v>
      </c>
      <c r="E354" s="68" t="s">
        <v>26</v>
      </c>
      <c r="F354" s="70">
        <v>5200000</v>
      </c>
      <c r="G354" s="157">
        <f>ROUNDDOWN(D354*F354,-3)</f>
        <v>130000000</v>
      </c>
      <c r="H354" s="191"/>
      <c r="I354" s="69" t="s">
        <v>791</v>
      </c>
      <c r="J354" s="68" cm="1">
        <f t="array" aca="1" ref="J354" ca="1">INDIRECT($J$5&amp;ROW())</f>
        <v>25</v>
      </c>
      <c r="K354" s="68" t="s">
        <v>26</v>
      </c>
      <c r="L354" s="70" cm="1">
        <f t="array" aca="1" ref="L354" ca="1">INDIRECT($L$5&amp;ROW())</f>
        <v>5200000</v>
      </c>
      <c r="M354" s="70">
        <f ca="1">ROUNDDOWN(J354*L354,-3)</f>
        <v>130000000</v>
      </c>
      <c r="N354" s="70">
        <f ca="1">G354-M354</f>
        <v>0</v>
      </c>
      <c r="O354" s="245" t="str">
        <f ca="1">IF(AND(ISBLANK(H354),N354&lt;&gt;0),"Rev","")</f>
        <v/>
      </c>
      <c r="P354" s="249"/>
      <c r="Q354" s="249"/>
      <c r="R354" s="68">
        <v>25</v>
      </c>
      <c r="S354" s="70">
        <v>5200000</v>
      </c>
      <c r="T354" s="70">
        <f>ROUNDDOWN(R354*S354,-3)</f>
        <v>130000000</v>
      </c>
      <c r="U354" s="252">
        <v>25</v>
      </c>
      <c r="V354" s="252">
        <v>5200000</v>
      </c>
      <c r="W354" s="70">
        <f>ROUNDDOWN(U354*V354,-3)</f>
        <v>130000000</v>
      </c>
      <c r="X354" s="252"/>
      <c r="Y354" s="249"/>
    </row>
    <row r="355" spans="1:25" ht="13.2" hidden="1" x14ac:dyDescent="0.25">
      <c r="A355" s="1" t="s">
        <v>330</v>
      </c>
      <c r="B355" s="74" t="s">
        <v>38</v>
      </c>
      <c r="C355" s="75" t="s">
        <v>331</v>
      </c>
      <c r="D355" s="74"/>
      <c r="E355" s="74"/>
      <c r="F355" s="76"/>
      <c r="G355" s="159">
        <f>SUM(G356,G362,G364,G366)</f>
        <v>190250000</v>
      </c>
      <c r="H355" s="193" t="s">
        <v>38</v>
      </c>
      <c r="I355" s="75" t="s">
        <v>331</v>
      </c>
      <c r="J355" s="74"/>
      <c r="K355" s="74"/>
      <c r="L355" s="76"/>
      <c r="M355" s="76">
        <f ca="1">SUM(M356,M362,M364,M366)</f>
        <v>166000000</v>
      </c>
      <c r="N355" s="76">
        <f ca="1">SUM(N356,N362,N364,N366)</f>
        <v>24250000</v>
      </c>
      <c r="O355" s="159"/>
      <c r="P355" s="249" t="s">
        <v>507</v>
      </c>
      <c r="Q355" s="249" t="s">
        <v>508</v>
      </c>
      <c r="R355" s="74"/>
      <c r="S355" s="76"/>
      <c r="T355" s="76"/>
      <c r="U355" s="252"/>
      <c r="V355" s="249"/>
      <c r="W355" s="249"/>
      <c r="X355" s="252"/>
      <c r="Y355" s="249"/>
    </row>
    <row r="356" spans="1:25" ht="13.2" hidden="1" x14ac:dyDescent="0.25">
      <c r="A356" s="1" t="s">
        <v>332</v>
      </c>
      <c r="B356" s="71" t="s">
        <v>523</v>
      </c>
      <c r="C356" s="72" t="s">
        <v>24</v>
      </c>
      <c r="D356" s="71"/>
      <c r="E356" s="71"/>
      <c r="F356" s="73"/>
      <c r="G356" s="158">
        <f>SUM(G357:G361)</f>
        <v>68250000</v>
      </c>
      <c r="H356" s="192" t="s">
        <v>523</v>
      </c>
      <c r="I356" s="72" t="s">
        <v>24</v>
      </c>
      <c r="J356" s="71"/>
      <c r="K356" s="71"/>
      <c r="L356" s="73"/>
      <c r="M356" s="73">
        <f ca="1">SUM(M357:M361)</f>
        <v>44000000</v>
      </c>
      <c r="N356" s="73">
        <f ca="1">SUM(N357:N361)</f>
        <v>24250000</v>
      </c>
      <c r="O356" s="158"/>
      <c r="P356" s="249"/>
      <c r="Q356" s="249"/>
      <c r="R356" s="71"/>
      <c r="S356" s="73"/>
      <c r="T356" s="73"/>
      <c r="U356" s="252"/>
      <c r="V356" s="249"/>
      <c r="W356" s="249"/>
      <c r="X356" s="252"/>
      <c r="Y356" s="249"/>
    </row>
    <row r="357" spans="1:25" ht="13.2" x14ac:dyDescent="0.25">
      <c r="A357" s="1" t="s">
        <v>333</v>
      </c>
      <c r="B357" s="68"/>
      <c r="C357" s="69" t="s">
        <v>555</v>
      </c>
      <c r="D357" s="68">
        <v>350</v>
      </c>
      <c r="E357" s="68" t="s">
        <v>26</v>
      </c>
      <c r="F357" s="70">
        <v>75000</v>
      </c>
      <c r="G357" s="157">
        <f t="shared" ref="G357:G361" si="194">ROUNDDOWN(D357*F357,-3)</f>
        <v>26250000</v>
      </c>
      <c r="H357" s="191"/>
      <c r="I357" s="69" t="s">
        <v>555</v>
      </c>
      <c r="J357" s="68" cm="1">
        <f t="array" aca="1" ref="J357" ca="1">INDIRECT($J$5&amp;ROW())</f>
        <v>200</v>
      </c>
      <c r="K357" s="68" t="s">
        <v>26</v>
      </c>
      <c r="L357" s="70" cm="1">
        <f t="array" aca="1" ref="L357" ca="1">INDIRECT($L$5&amp;ROW())</f>
        <v>75000</v>
      </c>
      <c r="M357" s="70">
        <f t="shared" ref="M357:M361" ca="1" si="195">ROUNDDOWN(J357*L357,-3)</f>
        <v>15000000</v>
      </c>
      <c r="N357" s="70">
        <f t="shared" ref="N357:N361" ca="1" si="196">G357-M357</f>
        <v>11250000</v>
      </c>
      <c r="O357" s="245" t="str">
        <f t="shared" ref="O357:O361" ca="1" si="197">IF(AND(ISBLANK(H357),N357&lt;&gt;0),"Rev","")</f>
        <v>Rev</v>
      </c>
      <c r="P357" s="249"/>
      <c r="Q357" s="249"/>
      <c r="R357" s="68">
        <v>350</v>
      </c>
      <c r="S357" s="70">
        <v>75000</v>
      </c>
      <c r="T357" s="70">
        <f t="shared" ref="T357:T361" si="198">ROUNDDOWN(R357*S357,-3)</f>
        <v>26250000</v>
      </c>
      <c r="U357" s="252">
        <v>200</v>
      </c>
      <c r="V357" s="252">
        <v>75000</v>
      </c>
      <c r="W357" s="70">
        <f t="shared" ref="W357:W361" si="199">ROUNDDOWN(U357*V357,-3)</f>
        <v>15000000</v>
      </c>
      <c r="X357" s="252"/>
      <c r="Y357" s="249"/>
    </row>
    <row r="358" spans="1:25" ht="13.2" x14ac:dyDescent="0.25">
      <c r="A358" s="1" t="s">
        <v>334</v>
      </c>
      <c r="B358" s="68"/>
      <c r="C358" s="69" t="s">
        <v>556</v>
      </c>
      <c r="D358" s="68">
        <v>8</v>
      </c>
      <c r="E358" s="68" t="s">
        <v>120</v>
      </c>
      <c r="F358" s="70">
        <v>1500000</v>
      </c>
      <c r="G358" s="157">
        <f t="shared" si="194"/>
        <v>12000000</v>
      </c>
      <c r="H358" s="191"/>
      <c r="I358" s="69" t="s">
        <v>556</v>
      </c>
      <c r="J358" s="68" cm="1">
        <f t="array" aca="1" ref="J358" ca="1">INDIRECT($J$5&amp;ROW())</f>
        <v>6</v>
      </c>
      <c r="K358" s="68" t="s">
        <v>120</v>
      </c>
      <c r="L358" s="70" cm="1">
        <f t="array" aca="1" ref="L358" ca="1">INDIRECT($L$5&amp;ROW())</f>
        <v>1500000</v>
      </c>
      <c r="M358" s="70">
        <f t="shared" ca="1" si="195"/>
        <v>9000000</v>
      </c>
      <c r="N358" s="70">
        <f t="shared" ca="1" si="196"/>
        <v>3000000</v>
      </c>
      <c r="O358" s="245" t="str">
        <f t="shared" ca="1" si="197"/>
        <v>Rev</v>
      </c>
      <c r="P358" s="249"/>
      <c r="Q358" s="249"/>
      <c r="R358" s="68">
        <v>8</v>
      </c>
      <c r="S358" s="70">
        <v>1500000</v>
      </c>
      <c r="T358" s="70">
        <f t="shared" si="198"/>
        <v>12000000</v>
      </c>
      <c r="U358" s="252">
        <v>6</v>
      </c>
      <c r="V358" s="252">
        <v>1500000</v>
      </c>
      <c r="W358" s="70">
        <f t="shared" si="199"/>
        <v>9000000</v>
      </c>
      <c r="X358" s="252"/>
      <c r="Y358" s="249"/>
    </row>
    <row r="359" spans="1:25" ht="13.2" x14ac:dyDescent="0.25">
      <c r="A359" s="1" t="s">
        <v>792</v>
      </c>
      <c r="B359" s="68"/>
      <c r="C359" s="69" t="s">
        <v>557</v>
      </c>
      <c r="D359" s="68">
        <v>8</v>
      </c>
      <c r="E359" s="68" t="s">
        <v>120</v>
      </c>
      <c r="F359" s="70">
        <v>1500000</v>
      </c>
      <c r="G359" s="157">
        <f t="shared" si="194"/>
        <v>12000000</v>
      </c>
      <c r="H359" s="191"/>
      <c r="I359" s="69" t="s">
        <v>557</v>
      </c>
      <c r="J359" s="68" cm="1">
        <f t="array" aca="1" ref="J359" ca="1">INDIRECT($J$5&amp;ROW())</f>
        <v>6</v>
      </c>
      <c r="K359" s="68" t="s">
        <v>120</v>
      </c>
      <c r="L359" s="70" cm="1">
        <f t="array" aca="1" ref="L359" ca="1">INDIRECT($L$5&amp;ROW())</f>
        <v>1500000</v>
      </c>
      <c r="M359" s="70">
        <f t="shared" ca="1" si="195"/>
        <v>9000000</v>
      </c>
      <c r="N359" s="70">
        <f t="shared" ca="1" si="196"/>
        <v>3000000</v>
      </c>
      <c r="O359" s="245" t="str">
        <f t="shared" ca="1" si="197"/>
        <v>Rev</v>
      </c>
      <c r="P359" s="249"/>
      <c r="Q359" s="249"/>
      <c r="R359" s="68">
        <v>8</v>
      </c>
      <c r="S359" s="70">
        <v>1500000</v>
      </c>
      <c r="T359" s="70">
        <f t="shared" si="198"/>
        <v>12000000</v>
      </c>
      <c r="U359" s="252">
        <v>6</v>
      </c>
      <c r="V359" s="252">
        <v>1500000</v>
      </c>
      <c r="W359" s="70">
        <f t="shared" si="199"/>
        <v>9000000</v>
      </c>
      <c r="X359" s="252"/>
      <c r="Y359" s="249"/>
    </row>
    <row r="360" spans="1:25" ht="13.2" x14ac:dyDescent="0.25">
      <c r="A360" s="1" t="s">
        <v>793</v>
      </c>
      <c r="B360" s="68"/>
      <c r="C360" s="69" t="s">
        <v>558</v>
      </c>
      <c r="D360" s="68">
        <v>8</v>
      </c>
      <c r="E360" s="68" t="s">
        <v>120</v>
      </c>
      <c r="F360" s="70">
        <v>1000000</v>
      </c>
      <c r="G360" s="157">
        <f t="shared" si="194"/>
        <v>8000000</v>
      </c>
      <c r="H360" s="191"/>
      <c r="I360" s="69" t="s">
        <v>558</v>
      </c>
      <c r="J360" s="68" cm="1">
        <f t="array" aca="1" ref="J360" ca="1">INDIRECT($J$5&amp;ROW())</f>
        <v>6</v>
      </c>
      <c r="K360" s="68" t="s">
        <v>120</v>
      </c>
      <c r="L360" s="70" cm="1">
        <f t="array" aca="1" ref="L360" ca="1">INDIRECT($L$5&amp;ROW())</f>
        <v>1000000</v>
      </c>
      <c r="M360" s="70">
        <f t="shared" ca="1" si="195"/>
        <v>6000000</v>
      </c>
      <c r="N360" s="70">
        <f t="shared" ca="1" si="196"/>
        <v>2000000</v>
      </c>
      <c r="O360" s="245" t="str">
        <f t="shared" ca="1" si="197"/>
        <v>Rev</v>
      </c>
      <c r="P360" s="249"/>
      <c r="Q360" s="249"/>
      <c r="R360" s="68">
        <v>8</v>
      </c>
      <c r="S360" s="70">
        <v>1000000</v>
      </c>
      <c r="T360" s="70">
        <f t="shared" si="198"/>
        <v>8000000</v>
      </c>
      <c r="U360" s="252">
        <v>6</v>
      </c>
      <c r="V360" s="252">
        <v>1000000</v>
      </c>
      <c r="W360" s="70">
        <f t="shared" si="199"/>
        <v>6000000</v>
      </c>
      <c r="X360" s="252"/>
      <c r="Y360" s="249"/>
    </row>
    <row r="361" spans="1:25" ht="13.2" x14ac:dyDescent="0.25">
      <c r="A361" s="1" t="s">
        <v>794</v>
      </c>
      <c r="B361" s="68"/>
      <c r="C361" s="69" t="s">
        <v>790</v>
      </c>
      <c r="D361" s="68">
        <v>40</v>
      </c>
      <c r="E361" s="68" t="s">
        <v>59</v>
      </c>
      <c r="F361" s="70">
        <v>250000</v>
      </c>
      <c r="G361" s="157">
        <f t="shared" si="194"/>
        <v>10000000</v>
      </c>
      <c r="H361" s="191"/>
      <c r="I361" s="69" t="s">
        <v>790</v>
      </c>
      <c r="J361" s="68" cm="1">
        <f t="array" aca="1" ref="J361" ca="1">INDIRECT($J$5&amp;ROW())</f>
        <v>20</v>
      </c>
      <c r="K361" s="68" t="s">
        <v>59</v>
      </c>
      <c r="L361" s="70" cm="1">
        <f t="array" aca="1" ref="L361" ca="1">INDIRECT($L$5&amp;ROW())</f>
        <v>250000</v>
      </c>
      <c r="M361" s="70">
        <f t="shared" ca="1" si="195"/>
        <v>5000000</v>
      </c>
      <c r="N361" s="70">
        <f t="shared" ca="1" si="196"/>
        <v>5000000</v>
      </c>
      <c r="O361" s="245" t="str">
        <f t="shared" ca="1" si="197"/>
        <v>Rev</v>
      </c>
      <c r="P361" s="249"/>
      <c r="Q361" s="249"/>
      <c r="R361" s="68">
        <v>40</v>
      </c>
      <c r="S361" s="70">
        <v>250000</v>
      </c>
      <c r="T361" s="70">
        <f t="shared" si="198"/>
        <v>10000000</v>
      </c>
      <c r="U361" s="252">
        <v>20</v>
      </c>
      <c r="V361" s="252">
        <v>250000</v>
      </c>
      <c r="W361" s="70">
        <f t="shared" si="199"/>
        <v>5000000</v>
      </c>
      <c r="X361" s="252"/>
      <c r="Y361" s="249"/>
    </row>
    <row r="362" spans="1:25" ht="13.2" hidden="1" x14ac:dyDescent="0.25">
      <c r="A362" s="1" t="s">
        <v>335</v>
      </c>
      <c r="B362" s="71" t="s">
        <v>524</v>
      </c>
      <c r="C362" s="72" t="s">
        <v>73</v>
      </c>
      <c r="D362" s="71"/>
      <c r="E362" s="71"/>
      <c r="F362" s="73"/>
      <c r="G362" s="158">
        <f>G363</f>
        <v>1000000</v>
      </c>
      <c r="H362" s="192" t="s">
        <v>524</v>
      </c>
      <c r="I362" s="72" t="s">
        <v>73</v>
      </c>
      <c r="J362" s="71"/>
      <c r="K362" s="71"/>
      <c r="L362" s="73"/>
      <c r="M362" s="73">
        <f ca="1">M363</f>
        <v>1000000</v>
      </c>
      <c r="N362" s="73">
        <f ca="1">N363</f>
        <v>0</v>
      </c>
      <c r="O362" s="158"/>
      <c r="P362" s="249"/>
      <c r="Q362" s="249"/>
      <c r="R362" s="71"/>
      <c r="S362" s="73"/>
      <c r="T362" s="73"/>
      <c r="U362" s="252"/>
      <c r="V362" s="249"/>
      <c r="W362" s="249"/>
      <c r="X362" s="252"/>
      <c r="Y362" s="249"/>
    </row>
    <row r="363" spans="1:25" ht="13.2" hidden="1" x14ac:dyDescent="0.25">
      <c r="A363" s="1" t="s">
        <v>336</v>
      </c>
      <c r="B363" s="68"/>
      <c r="C363" s="69" t="s">
        <v>622</v>
      </c>
      <c r="D363" s="68">
        <v>4</v>
      </c>
      <c r="E363" s="68" t="s">
        <v>120</v>
      </c>
      <c r="F363" s="70">
        <v>250000</v>
      </c>
      <c r="G363" s="157">
        <f>ROUNDDOWN(D363*F363,-3)</f>
        <v>1000000</v>
      </c>
      <c r="H363" s="191"/>
      <c r="I363" s="69" t="s">
        <v>622</v>
      </c>
      <c r="J363" s="68" cm="1">
        <f t="array" aca="1" ref="J363" ca="1">INDIRECT($J$5&amp;ROW())</f>
        <v>4</v>
      </c>
      <c r="K363" s="68" t="s">
        <v>120</v>
      </c>
      <c r="L363" s="70" cm="1">
        <f t="array" aca="1" ref="L363" ca="1">INDIRECT($L$5&amp;ROW())</f>
        <v>250000</v>
      </c>
      <c r="M363" s="70">
        <f ca="1">ROUNDDOWN(J363*L363,-3)</f>
        <v>1000000</v>
      </c>
      <c r="N363" s="70">
        <f ca="1">G363-M363</f>
        <v>0</v>
      </c>
      <c r="O363" s="245" t="str">
        <f ca="1">IF(AND(ISBLANK(H363),N363&lt;&gt;0),"Rev","")</f>
        <v/>
      </c>
      <c r="P363" s="249"/>
      <c r="Q363" s="249"/>
      <c r="R363" s="68">
        <v>4</v>
      </c>
      <c r="S363" s="70">
        <v>250000</v>
      </c>
      <c r="T363" s="70">
        <f>ROUNDDOWN(R363*S363,-3)</f>
        <v>1000000</v>
      </c>
      <c r="U363" s="252">
        <v>4</v>
      </c>
      <c r="V363" s="252">
        <v>250000</v>
      </c>
      <c r="W363" s="70">
        <f>ROUNDDOWN(U363*V363,-3)</f>
        <v>1000000</v>
      </c>
      <c r="X363" s="252"/>
      <c r="Y363" s="249"/>
    </row>
    <row r="364" spans="1:25" ht="13.2" hidden="1" x14ac:dyDescent="0.25">
      <c r="A364" s="1" t="s">
        <v>337</v>
      </c>
      <c r="B364" s="71" t="s">
        <v>528</v>
      </c>
      <c r="C364" s="72" t="s">
        <v>31</v>
      </c>
      <c r="D364" s="71"/>
      <c r="E364" s="71"/>
      <c r="F364" s="73"/>
      <c r="G364" s="158">
        <f>G365</f>
        <v>4000000</v>
      </c>
      <c r="H364" s="192" t="s">
        <v>528</v>
      </c>
      <c r="I364" s="72" t="s">
        <v>31</v>
      </c>
      <c r="J364" s="71"/>
      <c r="K364" s="71"/>
      <c r="L364" s="73"/>
      <c r="M364" s="73">
        <f ca="1">M365</f>
        <v>4000000</v>
      </c>
      <c r="N364" s="73">
        <f ca="1">N365</f>
        <v>0</v>
      </c>
      <c r="O364" s="158"/>
      <c r="P364" s="249"/>
      <c r="Q364" s="249"/>
      <c r="R364" s="71"/>
      <c r="S364" s="73"/>
      <c r="T364" s="73"/>
      <c r="U364" s="252"/>
      <c r="V364" s="249"/>
      <c r="W364" s="249"/>
      <c r="X364" s="252"/>
      <c r="Y364" s="249"/>
    </row>
    <row r="365" spans="1:25" ht="13.2" hidden="1" x14ac:dyDescent="0.25">
      <c r="A365" s="1" t="s">
        <v>338</v>
      </c>
      <c r="B365" s="68"/>
      <c r="C365" s="69" t="s">
        <v>559</v>
      </c>
      <c r="D365" s="68">
        <v>4</v>
      </c>
      <c r="E365" s="68" t="s">
        <v>33</v>
      </c>
      <c r="F365" s="70">
        <v>1000000</v>
      </c>
      <c r="G365" s="157">
        <f>ROUNDDOWN(D365*F365,-3)</f>
        <v>4000000</v>
      </c>
      <c r="H365" s="191"/>
      <c r="I365" s="69" t="s">
        <v>559</v>
      </c>
      <c r="J365" s="68" cm="1">
        <f t="array" aca="1" ref="J365" ca="1">INDIRECT($J$5&amp;ROW())</f>
        <v>4</v>
      </c>
      <c r="K365" s="68" t="s">
        <v>33</v>
      </c>
      <c r="L365" s="70" cm="1">
        <f t="array" aca="1" ref="L365" ca="1">INDIRECT($L$5&amp;ROW())</f>
        <v>1000000</v>
      </c>
      <c r="M365" s="70">
        <f ca="1">ROUNDDOWN(J365*L365,-3)</f>
        <v>4000000</v>
      </c>
      <c r="N365" s="70">
        <f ca="1">G365-M365</f>
        <v>0</v>
      </c>
      <c r="O365" s="245" t="str">
        <f ca="1">IF(AND(ISBLANK(H365),N365&lt;&gt;0),"Rev","")</f>
        <v/>
      </c>
      <c r="P365" s="249"/>
      <c r="Q365" s="249"/>
      <c r="R365" s="68">
        <v>4</v>
      </c>
      <c r="S365" s="70">
        <v>1000000</v>
      </c>
      <c r="T365" s="70">
        <f>ROUNDDOWN(R365*S365,-3)</f>
        <v>4000000</v>
      </c>
      <c r="U365" s="252">
        <v>4</v>
      </c>
      <c r="V365" s="252">
        <v>1000000</v>
      </c>
      <c r="W365" s="70">
        <f>ROUNDDOWN(U365*V365,-3)</f>
        <v>4000000</v>
      </c>
      <c r="X365" s="252"/>
      <c r="Y365" s="249"/>
    </row>
    <row r="366" spans="1:25" ht="13.2" hidden="1" x14ac:dyDescent="0.25">
      <c r="A366" s="1" t="s">
        <v>339</v>
      </c>
      <c r="B366" s="132" t="s">
        <v>525</v>
      </c>
      <c r="C366" s="133" t="s">
        <v>35</v>
      </c>
      <c r="D366" s="132"/>
      <c r="E366" s="132"/>
      <c r="F366" s="134"/>
      <c r="G366" s="178">
        <f>G367</f>
        <v>117000000</v>
      </c>
      <c r="H366" s="212" t="s">
        <v>525</v>
      </c>
      <c r="I366" s="133" t="s">
        <v>35</v>
      </c>
      <c r="J366" s="132"/>
      <c r="K366" s="132"/>
      <c r="L366" s="134"/>
      <c r="M366" s="134">
        <f ca="1">M367</f>
        <v>117000000</v>
      </c>
      <c r="N366" s="134">
        <f ca="1">N367</f>
        <v>0</v>
      </c>
      <c r="O366" s="178"/>
      <c r="P366" s="249"/>
      <c r="Q366" s="249"/>
      <c r="R366" s="132"/>
      <c r="S366" s="134"/>
      <c r="T366" s="134"/>
      <c r="U366" s="252"/>
      <c r="V366" s="249"/>
      <c r="W366" s="249"/>
      <c r="X366" s="252"/>
      <c r="Y366" s="249"/>
    </row>
    <row r="367" spans="1:25" ht="13.2" hidden="1" x14ac:dyDescent="0.25">
      <c r="A367" s="1" t="s">
        <v>340</v>
      </c>
      <c r="B367" s="68"/>
      <c r="C367" s="69" t="s">
        <v>795</v>
      </c>
      <c r="D367" s="68">
        <v>18</v>
      </c>
      <c r="E367" s="68" t="s">
        <v>26</v>
      </c>
      <c r="F367" s="70">
        <v>6500000</v>
      </c>
      <c r="G367" s="157">
        <f>ROUNDDOWN(D367*F367,-3)</f>
        <v>117000000</v>
      </c>
      <c r="H367" s="191"/>
      <c r="I367" s="69" t="s">
        <v>795</v>
      </c>
      <c r="J367" s="68" cm="1">
        <f t="array" aca="1" ref="J367" ca="1">INDIRECT($J$5&amp;ROW())</f>
        <v>18</v>
      </c>
      <c r="K367" s="68" t="s">
        <v>26</v>
      </c>
      <c r="L367" s="70" cm="1">
        <f t="array" aca="1" ref="L367" ca="1">INDIRECT($L$5&amp;ROW())</f>
        <v>6500000</v>
      </c>
      <c r="M367" s="70">
        <f ca="1">ROUNDDOWN(J367*L367,-3)</f>
        <v>117000000</v>
      </c>
      <c r="N367" s="70">
        <f ca="1">G367-M367</f>
        <v>0</v>
      </c>
      <c r="O367" s="245" t="str">
        <f ca="1">IF(AND(ISBLANK(H367),N367&lt;&gt;0),"Rev","")</f>
        <v/>
      </c>
      <c r="P367" s="249"/>
      <c r="Q367" s="249"/>
      <c r="R367" s="68">
        <v>18</v>
      </c>
      <c r="S367" s="70">
        <v>6500000</v>
      </c>
      <c r="T367" s="70">
        <f>ROUNDDOWN(R367*S367,-3)</f>
        <v>117000000</v>
      </c>
      <c r="U367" s="252">
        <v>18</v>
      </c>
      <c r="V367" s="252">
        <v>6500000</v>
      </c>
      <c r="W367" s="70">
        <f>ROUNDDOWN(U367*V367,-3)</f>
        <v>117000000</v>
      </c>
      <c r="X367" s="252"/>
      <c r="Y367" s="249"/>
    </row>
    <row r="368" spans="1:25" ht="13.2" hidden="1" x14ac:dyDescent="0.25">
      <c r="A368" s="1" t="s">
        <v>341</v>
      </c>
      <c r="B368" s="119" t="s">
        <v>91</v>
      </c>
      <c r="C368" s="120" t="s">
        <v>796</v>
      </c>
      <c r="D368" s="119"/>
      <c r="E368" s="119"/>
      <c r="F368" s="121"/>
      <c r="G368" s="174">
        <f>SUM(G369,G375,G377,G379)</f>
        <v>178435000</v>
      </c>
      <c r="H368" s="208" t="s">
        <v>91</v>
      </c>
      <c r="I368" s="120" t="s">
        <v>796</v>
      </c>
      <c r="J368" s="119"/>
      <c r="K368" s="119"/>
      <c r="L368" s="121"/>
      <c r="M368" s="121">
        <f ca="1">SUM(M369,M375,M377,M379)</f>
        <v>167935000</v>
      </c>
      <c r="N368" s="121">
        <f ca="1">SUM(N369,N375,N377,N379)</f>
        <v>10500000</v>
      </c>
      <c r="O368" s="174"/>
      <c r="P368" s="249" t="s">
        <v>507</v>
      </c>
      <c r="Q368" s="249" t="s">
        <v>508</v>
      </c>
      <c r="R368" s="119"/>
      <c r="S368" s="121"/>
      <c r="T368" s="121"/>
      <c r="U368" s="252"/>
      <c r="V368" s="249"/>
      <c r="W368" s="249"/>
      <c r="X368" s="252"/>
      <c r="Y368" s="249"/>
    </row>
    <row r="369" spans="1:25" ht="13.2" hidden="1" x14ac:dyDescent="0.25">
      <c r="A369" s="1" t="s">
        <v>342</v>
      </c>
      <c r="B369" s="77" t="s">
        <v>523</v>
      </c>
      <c r="C369" s="78" t="s">
        <v>24</v>
      </c>
      <c r="D369" s="77"/>
      <c r="E369" s="77"/>
      <c r="F369" s="79"/>
      <c r="G369" s="160">
        <f>SUM(G370:G374)</f>
        <v>52000000</v>
      </c>
      <c r="H369" s="194" t="s">
        <v>523</v>
      </c>
      <c r="I369" s="78" t="s">
        <v>24</v>
      </c>
      <c r="J369" s="77"/>
      <c r="K369" s="77"/>
      <c r="L369" s="79"/>
      <c r="M369" s="79">
        <f ca="1">SUM(M370:M374)</f>
        <v>41500000</v>
      </c>
      <c r="N369" s="79">
        <f ca="1">SUM(N370:N374)</f>
        <v>10500000</v>
      </c>
      <c r="O369" s="160"/>
      <c r="P369" s="249"/>
      <c r="Q369" s="249"/>
      <c r="R369" s="77"/>
      <c r="S369" s="79"/>
      <c r="T369" s="79"/>
      <c r="U369" s="252"/>
      <c r="V369" s="249"/>
      <c r="W369" s="249"/>
      <c r="X369" s="252"/>
      <c r="Y369" s="249"/>
    </row>
    <row r="370" spans="1:25" ht="13.2" hidden="1" x14ac:dyDescent="0.25">
      <c r="A370" s="1" t="s">
        <v>343</v>
      </c>
      <c r="B370" s="68"/>
      <c r="C370" s="69" t="s">
        <v>555</v>
      </c>
      <c r="D370" s="68">
        <v>200</v>
      </c>
      <c r="E370" s="68" t="s">
        <v>26</v>
      </c>
      <c r="F370" s="70">
        <v>75000</v>
      </c>
      <c r="G370" s="157">
        <f t="shared" ref="G370:G374" si="200">ROUNDDOWN(D370*F370,-3)</f>
        <v>15000000</v>
      </c>
      <c r="H370" s="191"/>
      <c r="I370" s="69" t="s">
        <v>555</v>
      </c>
      <c r="J370" s="68" cm="1">
        <f t="array" aca="1" ref="J370" ca="1">INDIRECT($J$5&amp;ROW())</f>
        <v>200</v>
      </c>
      <c r="K370" s="68" t="s">
        <v>26</v>
      </c>
      <c r="L370" s="70" cm="1">
        <f t="array" aca="1" ref="L370" ca="1">INDIRECT($L$5&amp;ROW())</f>
        <v>75000</v>
      </c>
      <c r="M370" s="70">
        <f t="shared" ref="M370:M374" ca="1" si="201">ROUNDDOWN(J370*L370,-3)</f>
        <v>15000000</v>
      </c>
      <c r="N370" s="70">
        <f t="shared" ref="N370:N374" ca="1" si="202">G370-M370</f>
        <v>0</v>
      </c>
      <c r="O370" s="245" t="str">
        <f t="shared" ref="O370:O374" ca="1" si="203">IF(AND(ISBLANK(H370),N370&lt;&gt;0),"Rev","")</f>
        <v/>
      </c>
      <c r="P370" s="249"/>
      <c r="Q370" s="249"/>
      <c r="R370" s="68">
        <v>200</v>
      </c>
      <c r="S370" s="70">
        <v>75000</v>
      </c>
      <c r="T370" s="70">
        <f t="shared" ref="T370:T374" si="204">ROUNDDOWN(R370*S370,-3)</f>
        <v>15000000</v>
      </c>
      <c r="U370" s="252">
        <v>200</v>
      </c>
      <c r="V370" s="252">
        <v>75000</v>
      </c>
      <c r="W370" s="70">
        <f t="shared" ref="W370:W374" si="205">ROUNDDOWN(U370*V370,-3)</f>
        <v>15000000</v>
      </c>
      <c r="X370" s="252"/>
      <c r="Y370" s="249"/>
    </row>
    <row r="371" spans="1:25" ht="13.2" x14ac:dyDescent="0.25">
      <c r="A371" s="1" t="s">
        <v>344</v>
      </c>
      <c r="B371" s="68"/>
      <c r="C371" s="69" t="s">
        <v>556</v>
      </c>
      <c r="D371" s="68">
        <v>8</v>
      </c>
      <c r="E371" s="68" t="s">
        <v>120</v>
      </c>
      <c r="F371" s="70">
        <v>1500000</v>
      </c>
      <c r="G371" s="157">
        <f t="shared" si="200"/>
        <v>12000000</v>
      </c>
      <c r="H371" s="191"/>
      <c r="I371" s="69" t="s">
        <v>556</v>
      </c>
      <c r="J371" s="68" cm="1">
        <f t="array" aca="1" ref="J371" ca="1">INDIRECT($J$5&amp;ROW())</f>
        <v>6</v>
      </c>
      <c r="K371" s="68" t="s">
        <v>120</v>
      </c>
      <c r="L371" s="70" cm="1">
        <f t="array" aca="1" ref="L371" ca="1">INDIRECT($L$5&amp;ROW())</f>
        <v>1500000</v>
      </c>
      <c r="M371" s="70">
        <f t="shared" ca="1" si="201"/>
        <v>9000000</v>
      </c>
      <c r="N371" s="70">
        <f t="shared" ca="1" si="202"/>
        <v>3000000</v>
      </c>
      <c r="O371" s="245" t="str">
        <f t="shared" ca="1" si="203"/>
        <v>Rev</v>
      </c>
      <c r="P371" s="249"/>
      <c r="Q371" s="249"/>
      <c r="R371" s="68">
        <v>8</v>
      </c>
      <c r="S371" s="70">
        <v>1500000</v>
      </c>
      <c r="T371" s="70">
        <f t="shared" si="204"/>
        <v>12000000</v>
      </c>
      <c r="U371" s="252">
        <v>6</v>
      </c>
      <c r="V371" s="252">
        <v>1500000</v>
      </c>
      <c r="W371" s="70">
        <f t="shared" si="205"/>
        <v>9000000</v>
      </c>
      <c r="X371" s="252"/>
      <c r="Y371" s="249"/>
    </row>
    <row r="372" spans="1:25" ht="13.2" x14ac:dyDescent="0.25">
      <c r="A372" s="1" t="s">
        <v>797</v>
      </c>
      <c r="B372" s="68"/>
      <c r="C372" s="69" t="s">
        <v>557</v>
      </c>
      <c r="D372" s="68">
        <v>8</v>
      </c>
      <c r="E372" s="68" t="s">
        <v>120</v>
      </c>
      <c r="F372" s="70">
        <v>1500000</v>
      </c>
      <c r="G372" s="157">
        <f t="shared" si="200"/>
        <v>12000000</v>
      </c>
      <c r="H372" s="191"/>
      <c r="I372" s="69" t="s">
        <v>557</v>
      </c>
      <c r="J372" s="68" cm="1">
        <f t="array" aca="1" ref="J372" ca="1">INDIRECT($J$5&amp;ROW())</f>
        <v>6</v>
      </c>
      <c r="K372" s="68" t="s">
        <v>120</v>
      </c>
      <c r="L372" s="70" cm="1">
        <f t="array" aca="1" ref="L372" ca="1">INDIRECT($L$5&amp;ROW())</f>
        <v>1500000</v>
      </c>
      <c r="M372" s="70">
        <f t="shared" ca="1" si="201"/>
        <v>9000000</v>
      </c>
      <c r="N372" s="70">
        <f t="shared" ca="1" si="202"/>
        <v>3000000</v>
      </c>
      <c r="O372" s="245" t="str">
        <f t="shared" ca="1" si="203"/>
        <v>Rev</v>
      </c>
      <c r="P372" s="249"/>
      <c r="Q372" s="249"/>
      <c r="R372" s="68">
        <v>8</v>
      </c>
      <c r="S372" s="70">
        <v>1500000</v>
      </c>
      <c r="T372" s="70">
        <f t="shared" si="204"/>
        <v>12000000</v>
      </c>
      <c r="U372" s="252">
        <v>6</v>
      </c>
      <c r="V372" s="252">
        <v>1500000</v>
      </c>
      <c r="W372" s="70">
        <f t="shared" si="205"/>
        <v>9000000</v>
      </c>
      <c r="X372" s="252"/>
      <c r="Y372" s="249"/>
    </row>
    <row r="373" spans="1:25" ht="13.2" x14ac:dyDescent="0.25">
      <c r="A373" s="1" t="s">
        <v>798</v>
      </c>
      <c r="B373" s="68"/>
      <c r="C373" s="69" t="s">
        <v>558</v>
      </c>
      <c r="D373" s="68">
        <v>8</v>
      </c>
      <c r="E373" s="68" t="s">
        <v>120</v>
      </c>
      <c r="F373" s="70">
        <v>1000000</v>
      </c>
      <c r="G373" s="157">
        <f t="shared" si="200"/>
        <v>8000000</v>
      </c>
      <c r="H373" s="191"/>
      <c r="I373" s="69" t="s">
        <v>558</v>
      </c>
      <c r="J373" s="68" cm="1">
        <f t="array" aca="1" ref="J373" ca="1">INDIRECT($J$5&amp;ROW())</f>
        <v>6</v>
      </c>
      <c r="K373" s="68" t="s">
        <v>120</v>
      </c>
      <c r="L373" s="70" cm="1">
        <f t="array" aca="1" ref="L373" ca="1">INDIRECT($L$5&amp;ROW())</f>
        <v>1000000</v>
      </c>
      <c r="M373" s="70">
        <f t="shared" ca="1" si="201"/>
        <v>6000000</v>
      </c>
      <c r="N373" s="70">
        <f t="shared" ca="1" si="202"/>
        <v>2000000</v>
      </c>
      <c r="O373" s="245" t="str">
        <f t="shared" ca="1" si="203"/>
        <v>Rev</v>
      </c>
      <c r="P373" s="249"/>
      <c r="Q373" s="249"/>
      <c r="R373" s="68">
        <v>8</v>
      </c>
      <c r="S373" s="70">
        <v>1000000</v>
      </c>
      <c r="T373" s="70">
        <f t="shared" si="204"/>
        <v>8000000</v>
      </c>
      <c r="U373" s="252">
        <v>6</v>
      </c>
      <c r="V373" s="252">
        <v>1000000</v>
      </c>
      <c r="W373" s="70">
        <f t="shared" si="205"/>
        <v>6000000</v>
      </c>
      <c r="X373" s="252"/>
      <c r="Y373" s="249"/>
    </row>
    <row r="374" spans="1:25" ht="13.2" x14ac:dyDescent="0.25">
      <c r="A374" s="1" t="s">
        <v>799</v>
      </c>
      <c r="B374" s="68"/>
      <c r="C374" s="69" t="s">
        <v>790</v>
      </c>
      <c r="D374" s="68">
        <v>20</v>
      </c>
      <c r="E374" s="68" t="s">
        <v>59</v>
      </c>
      <c r="F374" s="70">
        <v>250000</v>
      </c>
      <c r="G374" s="157">
        <f t="shared" si="200"/>
        <v>5000000</v>
      </c>
      <c r="H374" s="191"/>
      <c r="I374" s="69" t="s">
        <v>790</v>
      </c>
      <c r="J374" s="68" cm="1">
        <f t="array" aca="1" ref="J374" ca="1">INDIRECT($J$5&amp;ROW())</f>
        <v>10</v>
      </c>
      <c r="K374" s="68" t="s">
        <v>59</v>
      </c>
      <c r="L374" s="70" cm="1">
        <f t="array" aca="1" ref="L374" ca="1">INDIRECT($L$5&amp;ROW())</f>
        <v>250000</v>
      </c>
      <c r="M374" s="70">
        <f t="shared" ca="1" si="201"/>
        <v>2500000</v>
      </c>
      <c r="N374" s="70">
        <f t="shared" ca="1" si="202"/>
        <v>2500000</v>
      </c>
      <c r="O374" s="245" t="str">
        <f t="shared" ca="1" si="203"/>
        <v>Rev</v>
      </c>
      <c r="P374" s="249"/>
      <c r="Q374" s="249"/>
      <c r="R374" s="68">
        <v>20</v>
      </c>
      <c r="S374" s="70">
        <v>250000</v>
      </c>
      <c r="T374" s="70">
        <f t="shared" si="204"/>
        <v>5000000</v>
      </c>
      <c r="U374" s="252">
        <v>10</v>
      </c>
      <c r="V374" s="252">
        <v>250000</v>
      </c>
      <c r="W374" s="70">
        <f t="shared" si="205"/>
        <v>2500000</v>
      </c>
      <c r="X374" s="252"/>
      <c r="Y374" s="249"/>
    </row>
    <row r="375" spans="1:25" ht="13.2" hidden="1" x14ac:dyDescent="0.25">
      <c r="A375" s="1" t="s">
        <v>800</v>
      </c>
      <c r="B375" s="132" t="s">
        <v>524</v>
      </c>
      <c r="C375" s="133" t="s">
        <v>73</v>
      </c>
      <c r="D375" s="132"/>
      <c r="E375" s="132"/>
      <c r="F375" s="134"/>
      <c r="G375" s="178">
        <f>G376</f>
        <v>1000000</v>
      </c>
      <c r="H375" s="212" t="s">
        <v>524</v>
      </c>
      <c r="I375" s="133" t="s">
        <v>73</v>
      </c>
      <c r="J375" s="132"/>
      <c r="K375" s="132"/>
      <c r="L375" s="134"/>
      <c r="M375" s="134">
        <f ca="1">M376</f>
        <v>1000000</v>
      </c>
      <c r="N375" s="134">
        <f ca="1">N376</f>
        <v>0</v>
      </c>
      <c r="O375" s="178"/>
      <c r="P375" s="249"/>
      <c r="Q375" s="249"/>
      <c r="R375" s="132"/>
      <c r="S375" s="134"/>
      <c r="T375" s="134"/>
      <c r="U375" s="252"/>
      <c r="V375" s="249"/>
      <c r="W375" s="249"/>
      <c r="X375" s="252"/>
      <c r="Y375" s="249"/>
    </row>
    <row r="376" spans="1:25" ht="13.2" hidden="1" x14ac:dyDescent="0.25">
      <c r="A376" s="1" t="s">
        <v>801</v>
      </c>
      <c r="B376" s="68"/>
      <c r="C376" s="69" t="s">
        <v>622</v>
      </c>
      <c r="D376" s="68">
        <v>4</v>
      </c>
      <c r="E376" s="68" t="s">
        <v>120</v>
      </c>
      <c r="F376" s="70">
        <v>250000</v>
      </c>
      <c r="G376" s="157">
        <f>ROUNDDOWN(D376*F376,-3)</f>
        <v>1000000</v>
      </c>
      <c r="H376" s="191"/>
      <c r="I376" s="69" t="s">
        <v>622</v>
      </c>
      <c r="J376" s="68" cm="1">
        <f t="array" aca="1" ref="J376" ca="1">INDIRECT($J$5&amp;ROW())</f>
        <v>4</v>
      </c>
      <c r="K376" s="68" t="s">
        <v>120</v>
      </c>
      <c r="L376" s="70" cm="1">
        <f t="array" aca="1" ref="L376" ca="1">INDIRECT($L$5&amp;ROW())</f>
        <v>250000</v>
      </c>
      <c r="M376" s="70">
        <f ca="1">ROUNDDOWN(J376*L376,-3)</f>
        <v>1000000</v>
      </c>
      <c r="N376" s="70">
        <f ca="1">G376-M376</f>
        <v>0</v>
      </c>
      <c r="O376" s="245" t="str">
        <f ca="1">IF(AND(ISBLANK(H376),N376&lt;&gt;0),"Rev","")</f>
        <v/>
      </c>
      <c r="P376" s="249"/>
      <c r="Q376" s="249"/>
      <c r="R376" s="68">
        <v>4</v>
      </c>
      <c r="S376" s="70">
        <v>250000</v>
      </c>
      <c r="T376" s="70">
        <f>ROUNDDOWN(R376*S376,-3)</f>
        <v>1000000</v>
      </c>
      <c r="U376" s="252">
        <v>4</v>
      </c>
      <c r="V376" s="252">
        <v>250000</v>
      </c>
      <c r="W376" s="70">
        <f>ROUNDDOWN(U376*V376,-3)</f>
        <v>1000000</v>
      </c>
      <c r="X376" s="252"/>
      <c r="Y376" s="249"/>
    </row>
    <row r="377" spans="1:25" ht="13.2" hidden="1" x14ac:dyDescent="0.25">
      <c r="A377" s="1" t="s">
        <v>802</v>
      </c>
      <c r="B377" s="113" t="s">
        <v>528</v>
      </c>
      <c r="C377" s="114" t="s">
        <v>31</v>
      </c>
      <c r="D377" s="113"/>
      <c r="E377" s="113"/>
      <c r="F377" s="115"/>
      <c r="G377" s="172">
        <f>G378</f>
        <v>8000000</v>
      </c>
      <c r="H377" s="206" t="s">
        <v>528</v>
      </c>
      <c r="I377" s="114" t="s">
        <v>31</v>
      </c>
      <c r="J377" s="113"/>
      <c r="K377" s="113"/>
      <c r="L377" s="115"/>
      <c r="M377" s="115">
        <f ca="1">M378</f>
        <v>8000000</v>
      </c>
      <c r="N377" s="115">
        <f ca="1">N378</f>
        <v>0</v>
      </c>
      <c r="O377" s="172"/>
      <c r="P377" s="249"/>
      <c r="Q377" s="249"/>
      <c r="R377" s="113"/>
      <c r="S377" s="115"/>
      <c r="T377" s="115"/>
      <c r="U377" s="252"/>
      <c r="V377" s="249"/>
      <c r="W377" s="249"/>
      <c r="X377" s="252"/>
      <c r="Y377" s="249"/>
    </row>
    <row r="378" spans="1:25" ht="13.2" hidden="1" x14ac:dyDescent="0.25">
      <c r="A378" s="1" t="s">
        <v>803</v>
      </c>
      <c r="B378" s="68"/>
      <c r="C378" s="69" t="s">
        <v>559</v>
      </c>
      <c r="D378" s="68">
        <v>8</v>
      </c>
      <c r="E378" s="68" t="s">
        <v>33</v>
      </c>
      <c r="F378" s="70">
        <v>1000000</v>
      </c>
      <c r="G378" s="157">
        <f>ROUNDDOWN(D378*F378,-3)</f>
        <v>8000000</v>
      </c>
      <c r="H378" s="191"/>
      <c r="I378" s="69" t="s">
        <v>559</v>
      </c>
      <c r="J378" s="68" cm="1">
        <f t="array" aca="1" ref="J378" ca="1">INDIRECT($J$5&amp;ROW())</f>
        <v>8</v>
      </c>
      <c r="K378" s="68" t="s">
        <v>33</v>
      </c>
      <c r="L378" s="70" cm="1">
        <f t="array" aca="1" ref="L378" ca="1">INDIRECT($L$5&amp;ROW())</f>
        <v>1000000</v>
      </c>
      <c r="M378" s="70">
        <f ca="1">ROUNDDOWN(J378*L378,-3)</f>
        <v>8000000</v>
      </c>
      <c r="N378" s="70">
        <f ca="1">G378-M378</f>
        <v>0</v>
      </c>
      <c r="O378" s="245" t="str">
        <f ca="1">IF(AND(ISBLANK(H378),N378&lt;&gt;0),"Rev","")</f>
        <v/>
      </c>
      <c r="P378" s="249"/>
      <c r="Q378" s="249"/>
      <c r="R378" s="68">
        <v>8</v>
      </c>
      <c r="S378" s="70">
        <v>1000000</v>
      </c>
      <c r="T378" s="70">
        <f>ROUNDDOWN(R378*S378,-3)</f>
        <v>8000000</v>
      </c>
      <c r="U378" s="252">
        <v>8</v>
      </c>
      <c r="V378" s="252">
        <v>1000000</v>
      </c>
      <c r="W378" s="70">
        <f>ROUNDDOWN(U378*V378,-3)</f>
        <v>8000000</v>
      </c>
      <c r="X378" s="252"/>
      <c r="Y378" s="249"/>
    </row>
    <row r="379" spans="1:25" ht="13.2" hidden="1" x14ac:dyDescent="0.25">
      <c r="A379" s="1" t="s">
        <v>345</v>
      </c>
      <c r="B379" s="65" t="s">
        <v>525</v>
      </c>
      <c r="C379" s="66" t="s">
        <v>35</v>
      </c>
      <c r="D379" s="65"/>
      <c r="E379" s="65"/>
      <c r="F379" s="67"/>
      <c r="G379" s="156">
        <f>G380</f>
        <v>117435000</v>
      </c>
      <c r="H379" s="190" t="s">
        <v>525</v>
      </c>
      <c r="I379" s="66" t="s">
        <v>35</v>
      </c>
      <c r="J379" s="65"/>
      <c r="K379" s="65"/>
      <c r="L379" s="67"/>
      <c r="M379" s="67">
        <f ca="1">M380</f>
        <v>117435000</v>
      </c>
      <c r="N379" s="67">
        <f ca="1">N380</f>
        <v>0</v>
      </c>
      <c r="O379" s="156"/>
      <c r="P379" s="249"/>
      <c r="Q379" s="249"/>
      <c r="R379" s="65"/>
      <c r="S379" s="67"/>
      <c r="T379" s="67"/>
      <c r="U379" s="252"/>
      <c r="V379" s="249"/>
      <c r="W379" s="249"/>
      <c r="X379" s="252"/>
      <c r="Y379" s="249"/>
    </row>
    <row r="380" spans="1:25" ht="13.2" hidden="1" x14ac:dyDescent="0.25">
      <c r="A380" s="1" t="s">
        <v>346</v>
      </c>
      <c r="B380" s="68"/>
      <c r="C380" s="69" t="s">
        <v>804</v>
      </c>
      <c r="D380" s="68">
        <v>20</v>
      </c>
      <c r="E380" s="68" t="s">
        <v>26</v>
      </c>
      <c r="F380" s="70">
        <v>5871750</v>
      </c>
      <c r="G380" s="157">
        <f>ROUNDDOWN(D380*F380,-3)</f>
        <v>117435000</v>
      </c>
      <c r="H380" s="191"/>
      <c r="I380" s="69" t="s">
        <v>804</v>
      </c>
      <c r="J380" s="68" cm="1">
        <f t="array" aca="1" ref="J380" ca="1">INDIRECT($J$5&amp;ROW())</f>
        <v>20</v>
      </c>
      <c r="K380" s="68" t="s">
        <v>26</v>
      </c>
      <c r="L380" s="70" cm="1">
        <f t="array" aca="1" ref="L380" ca="1">INDIRECT($L$5&amp;ROW())</f>
        <v>5871750</v>
      </c>
      <c r="M380" s="70">
        <f ca="1">ROUNDDOWN(J380*L380,-3)</f>
        <v>117435000</v>
      </c>
      <c r="N380" s="70">
        <f ca="1">G380-M380</f>
        <v>0</v>
      </c>
      <c r="O380" s="245" t="str">
        <f ca="1">IF(AND(ISBLANK(H380),N380&lt;&gt;0),"Rev","")</f>
        <v/>
      </c>
      <c r="P380" s="249"/>
      <c r="Q380" s="249"/>
      <c r="R380" s="68">
        <v>20</v>
      </c>
      <c r="S380" s="70">
        <v>5871750</v>
      </c>
      <c r="T380" s="70">
        <f>ROUNDDOWN(R380*S380,-3)</f>
        <v>117435000</v>
      </c>
      <c r="U380" s="252">
        <v>20</v>
      </c>
      <c r="V380" s="252">
        <v>5871750</v>
      </c>
      <c r="W380" s="70">
        <f>ROUNDDOWN(U380*V380,-3)</f>
        <v>117435000</v>
      </c>
      <c r="X380" s="252"/>
      <c r="Y380" s="249"/>
    </row>
    <row r="381" spans="1:25" ht="13.2" hidden="1" x14ac:dyDescent="0.25">
      <c r="A381" s="1" t="s">
        <v>347</v>
      </c>
      <c r="B381" s="74" t="s">
        <v>167</v>
      </c>
      <c r="C381" s="75" t="s">
        <v>805</v>
      </c>
      <c r="D381" s="74"/>
      <c r="E381" s="74"/>
      <c r="F381" s="76"/>
      <c r="G381" s="159">
        <f>SUM(G382,G387)</f>
        <v>186750000</v>
      </c>
      <c r="H381" s="193" t="s">
        <v>167</v>
      </c>
      <c r="I381" s="75" t="s">
        <v>805</v>
      </c>
      <c r="J381" s="74"/>
      <c r="K381" s="74"/>
      <c r="L381" s="76"/>
      <c r="M381" s="76">
        <f ca="1">SUM(M382,M387)</f>
        <v>176500000</v>
      </c>
      <c r="N381" s="76">
        <f ca="1">SUM(N382,N387)</f>
        <v>10250000</v>
      </c>
      <c r="O381" s="159"/>
      <c r="P381" s="249" t="s">
        <v>507</v>
      </c>
      <c r="Q381" s="249" t="s">
        <v>508</v>
      </c>
      <c r="R381" s="74"/>
      <c r="S381" s="76"/>
      <c r="T381" s="76"/>
      <c r="U381" s="252"/>
      <c r="V381" s="249"/>
      <c r="W381" s="249"/>
      <c r="X381" s="252"/>
      <c r="Y381" s="249"/>
    </row>
    <row r="382" spans="1:25" ht="13.2" hidden="1" x14ac:dyDescent="0.25">
      <c r="A382" s="1" t="s">
        <v>806</v>
      </c>
      <c r="B382" s="71" t="s">
        <v>523</v>
      </c>
      <c r="C382" s="72" t="s">
        <v>24</v>
      </c>
      <c r="D382" s="71"/>
      <c r="E382" s="71"/>
      <c r="F382" s="73"/>
      <c r="G382" s="158">
        <f>SUM(G383:G386)</f>
        <v>49250000</v>
      </c>
      <c r="H382" s="192" t="s">
        <v>523</v>
      </c>
      <c r="I382" s="72" t="s">
        <v>24</v>
      </c>
      <c r="J382" s="71"/>
      <c r="K382" s="71"/>
      <c r="L382" s="73"/>
      <c r="M382" s="73">
        <f ca="1">SUM(M383:M386)</f>
        <v>39000000</v>
      </c>
      <c r="N382" s="73">
        <f ca="1">SUM(N383:N386)</f>
        <v>10250000</v>
      </c>
      <c r="O382" s="158"/>
      <c r="P382" s="249"/>
      <c r="Q382" s="249"/>
      <c r="R382" s="71"/>
      <c r="S382" s="73"/>
      <c r="T382" s="73"/>
      <c r="U382" s="252"/>
      <c r="V382" s="249"/>
      <c r="W382" s="249"/>
      <c r="X382" s="252"/>
      <c r="Y382" s="249"/>
    </row>
    <row r="383" spans="1:25" ht="13.2" x14ac:dyDescent="0.25">
      <c r="A383" s="1" t="s">
        <v>807</v>
      </c>
      <c r="B383" s="68"/>
      <c r="C383" s="69" t="s">
        <v>555</v>
      </c>
      <c r="D383" s="68">
        <v>230</v>
      </c>
      <c r="E383" s="68" t="s">
        <v>26</v>
      </c>
      <c r="F383" s="70">
        <v>75000</v>
      </c>
      <c r="G383" s="157">
        <f t="shared" ref="G383:G386" si="206">ROUNDDOWN(D383*F383,-3)</f>
        <v>17250000</v>
      </c>
      <c r="H383" s="191"/>
      <c r="I383" s="69" t="s">
        <v>555</v>
      </c>
      <c r="J383" s="68" cm="1">
        <f t="array" aca="1" ref="J383" ca="1">INDIRECT($J$5&amp;ROW())</f>
        <v>200</v>
      </c>
      <c r="K383" s="68" t="s">
        <v>26</v>
      </c>
      <c r="L383" s="70" cm="1">
        <f t="array" aca="1" ref="L383" ca="1">INDIRECT($L$5&amp;ROW())</f>
        <v>75000</v>
      </c>
      <c r="M383" s="70">
        <f t="shared" ref="M383:M386" ca="1" si="207">ROUNDDOWN(J383*L383,-3)</f>
        <v>15000000</v>
      </c>
      <c r="N383" s="70">
        <f t="shared" ref="N383:N386" ca="1" si="208">G383-M383</f>
        <v>2250000</v>
      </c>
      <c r="O383" s="245" t="str">
        <f t="shared" ref="O383:O386" ca="1" si="209">IF(AND(ISBLANK(H383),N383&lt;&gt;0),"Rev","")</f>
        <v>Rev</v>
      </c>
      <c r="P383" s="249"/>
      <c r="Q383" s="249"/>
      <c r="R383" s="68">
        <v>230</v>
      </c>
      <c r="S383" s="70">
        <v>75000</v>
      </c>
      <c r="T383" s="70">
        <f t="shared" ref="T383:T386" si="210">ROUNDDOWN(R383*S383,-3)</f>
        <v>17250000</v>
      </c>
      <c r="U383" s="252">
        <v>200</v>
      </c>
      <c r="V383" s="252">
        <v>75000</v>
      </c>
      <c r="W383" s="70">
        <f t="shared" ref="W383:W386" si="211">ROUNDDOWN(U383*V383,-3)</f>
        <v>15000000</v>
      </c>
      <c r="X383" s="252"/>
      <c r="Y383" s="249"/>
    </row>
    <row r="384" spans="1:25" ht="13.2" x14ac:dyDescent="0.25">
      <c r="A384" s="1" t="s">
        <v>808</v>
      </c>
      <c r="B384" s="68"/>
      <c r="C384" s="69" t="s">
        <v>556</v>
      </c>
      <c r="D384" s="68">
        <v>8</v>
      </c>
      <c r="E384" s="68" t="s">
        <v>120</v>
      </c>
      <c r="F384" s="70">
        <v>1500000</v>
      </c>
      <c r="G384" s="157">
        <f t="shared" si="206"/>
        <v>12000000</v>
      </c>
      <c r="H384" s="191"/>
      <c r="I384" s="69" t="s">
        <v>556</v>
      </c>
      <c r="J384" s="68" cm="1">
        <f t="array" aca="1" ref="J384" ca="1">INDIRECT($J$5&amp;ROW())</f>
        <v>6</v>
      </c>
      <c r="K384" s="68" t="s">
        <v>120</v>
      </c>
      <c r="L384" s="70" cm="1">
        <f t="array" aca="1" ref="L384" ca="1">INDIRECT($L$5&amp;ROW())</f>
        <v>1500000</v>
      </c>
      <c r="M384" s="70">
        <f t="shared" ca="1" si="207"/>
        <v>9000000</v>
      </c>
      <c r="N384" s="70">
        <f t="shared" ca="1" si="208"/>
        <v>3000000</v>
      </c>
      <c r="O384" s="245" t="str">
        <f t="shared" ca="1" si="209"/>
        <v>Rev</v>
      </c>
      <c r="P384" s="249"/>
      <c r="Q384" s="249"/>
      <c r="R384" s="68">
        <v>8</v>
      </c>
      <c r="S384" s="70">
        <v>1500000</v>
      </c>
      <c r="T384" s="70">
        <f t="shared" si="210"/>
        <v>12000000</v>
      </c>
      <c r="U384" s="252">
        <v>6</v>
      </c>
      <c r="V384" s="252">
        <v>1500000</v>
      </c>
      <c r="W384" s="70">
        <f t="shared" si="211"/>
        <v>9000000</v>
      </c>
      <c r="X384" s="252"/>
      <c r="Y384" s="249"/>
    </row>
    <row r="385" spans="1:25" ht="13.2" x14ac:dyDescent="0.25">
      <c r="A385" s="1" t="s">
        <v>809</v>
      </c>
      <c r="B385" s="68"/>
      <c r="C385" s="69" t="s">
        <v>557</v>
      </c>
      <c r="D385" s="68">
        <v>8</v>
      </c>
      <c r="E385" s="68" t="s">
        <v>120</v>
      </c>
      <c r="F385" s="70">
        <v>1500000</v>
      </c>
      <c r="G385" s="157">
        <f t="shared" si="206"/>
        <v>12000000</v>
      </c>
      <c r="H385" s="191"/>
      <c r="I385" s="69" t="s">
        <v>557</v>
      </c>
      <c r="J385" s="68" cm="1">
        <f t="array" aca="1" ref="J385" ca="1">INDIRECT($J$5&amp;ROW())</f>
        <v>6</v>
      </c>
      <c r="K385" s="68" t="s">
        <v>120</v>
      </c>
      <c r="L385" s="70" cm="1">
        <f t="array" aca="1" ref="L385" ca="1">INDIRECT($L$5&amp;ROW())</f>
        <v>1500000</v>
      </c>
      <c r="M385" s="70">
        <f t="shared" ca="1" si="207"/>
        <v>9000000</v>
      </c>
      <c r="N385" s="70">
        <f t="shared" ca="1" si="208"/>
        <v>3000000</v>
      </c>
      <c r="O385" s="245" t="str">
        <f t="shared" ca="1" si="209"/>
        <v>Rev</v>
      </c>
      <c r="P385" s="249"/>
      <c r="Q385" s="249"/>
      <c r="R385" s="68">
        <v>8</v>
      </c>
      <c r="S385" s="70">
        <v>1500000</v>
      </c>
      <c r="T385" s="70">
        <f t="shared" si="210"/>
        <v>12000000</v>
      </c>
      <c r="U385" s="252">
        <v>6</v>
      </c>
      <c r="V385" s="252">
        <v>1500000</v>
      </c>
      <c r="W385" s="70">
        <f t="shared" si="211"/>
        <v>9000000</v>
      </c>
      <c r="X385" s="252"/>
      <c r="Y385" s="249"/>
    </row>
    <row r="386" spans="1:25" ht="13.2" x14ac:dyDescent="0.25">
      <c r="A386" s="1" t="s">
        <v>810</v>
      </c>
      <c r="B386" s="68"/>
      <c r="C386" s="69" t="s">
        <v>558</v>
      </c>
      <c r="D386" s="68">
        <v>8</v>
      </c>
      <c r="E386" s="68" t="s">
        <v>120</v>
      </c>
      <c r="F386" s="70">
        <v>1000000</v>
      </c>
      <c r="G386" s="157">
        <f t="shared" si="206"/>
        <v>8000000</v>
      </c>
      <c r="H386" s="191"/>
      <c r="I386" s="69" t="s">
        <v>558</v>
      </c>
      <c r="J386" s="68" cm="1">
        <f t="array" aca="1" ref="J386" ca="1">INDIRECT($J$5&amp;ROW())</f>
        <v>6</v>
      </c>
      <c r="K386" s="68" t="s">
        <v>120</v>
      </c>
      <c r="L386" s="70" cm="1">
        <f t="array" aca="1" ref="L386" ca="1">INDIRECT($L$5&amp;ROW())</f>
        <v>1000000</v>
      </c>
      <c r="M386" s="70">
        <f t="shared" ca="1" si="207"/>
        <v>6000000</v>
      </c>
      <c r="N386" s="70">
        <f t="shared" ca="1" si="208"/>
        <v>2000000</v>
      </c>
      <c r="O386" s="245" t="str">
        <f t="shared" ca="1" si="209"/>
        <v>Rev</v>
      </c>
      <c r="P386" s="249"/>
      <c r="Q386" s="249"/>
      <c r="R386" s="68">
        <v>8</v>
      </c>
      <c r="S386" s="70">
        <v>1000000</v>
      </c>
      <c r="T386" s="70">
        <f t="shared" si="210"/>
        <v>8000000</v>
      </c>
      <c r="U386" s="252">
        <v>6</v>
      </c>
      <c r="V386" s="252">
        <v>1000000</v>
      </c>
      <c r="W386" s="70">
        <f t="shared" si="211"/>
        <v>6000000</v>
      </c>
      <c r="X386" s="252"/>
      <c r="Y386" s="249"/>
    </row>
    <row r="387" spans="1:25" ht="13.2" hidden="1" x14ac:dyDescent="0.25">
      <c r="A387" s="1" t="s">
        <v>348</v>
      </c>
      <c r="B387" s="71" t="s">
        <v>525</v>
      </c>
      <c r="C387" s="72" t="s">
        <v>35</v>
      </c>
      <c r="D387" s="71"/>
      <c r="E387" s="71"/>
      <c r="F387" s="73"/>
      <c r="G387" s="158">
        <f>G388</f>
        <v>137500000</v>
      </c>
      <c r="H387" s="192" t="s">
        <v>525</v>
      </c>
      <c r="I387" s="72" t="s">
        <v>35</v>
      </c>
      <c r="J387" s="71"/>
      <c r="K387" s="71"/>
      <c r="L387" s="73"/>
      <c r="M387" s="73">
        <f ca="1">M388</f>
        <v>137500000</v>
      </c>
      <c r="N387" s="73">
        <f ca="1">N388</f>
        <v>0</v>
      </c>
      <c r="O387" s="158"/>
      <c r="P387" s="249"/>
      <c r="Q387" s="249"/>
      <c r="R387" s="71"/>
      <c r="S387" s="73"/>
      <c r="T387" s="73"/>
      <c r="U387" s="252"/>
      <c r="V387" s="249"/>
      <c r="W387" s="249"/>
      <c r="X387" s="252"/>
      <c r="Y387" s="249"/>
    </row>
    <row r="388" spans="1:25" ht="13.2" hidden="1" x14ac:dyDescent="0.25">
      <c r="A388" s="1" t="s">
        <v>349</v>
      </c>
      <c r="B388" s="68"/>
      <c r="C388" s="69" t="s">
        <v>811</v>
      </c>
      <c r="D388" s="68">
        <v>25</v>
      </c>
      <c r="E388" s="68" t="s">
        <v>26</v>
      </c>
      <c r="F388" s="70">
        <v>5500000</v>
      </c>
      <c r="G388" s="157">
        <f>ROUNDDOWN(D388*F388,-3)</f>
        <v>137500000</v>
      </c>
      <c r="H388" s="191"/>
      <c r="I388" s="69" t="s">
        <v>811</v>
      </c>
      <c r="J388" s="68" cm="1">
        <f t="array" aca="1" ref="J388" ca="1">INDIRECT($J$5&amp;ROW())</f>
        <v>25</v>
      </c>
      <c r="K388" s="68" t="s">
        <v>26</v>
      </c>
      <c r="L388" s="70" cm="1">
        <f t="array" aca="1" ref="L388" ca="1">INDIRECT($L$5&amp;ROW())</f>
        <v>5500000</v>
      </c>
      <c r="M388" s="70">
        <f ca="1">ROUNDDOWN(J388*L388,-3)</f>
        <v>137500000</v>
      </c>
      <c r="N388" s="70">
        <f ca="1">G388-M388</f>
        <v>0</v>
      </c>
      <c r="O388" s="245" t="str">
        <f ca="1">IF(AND(ISBLANK(H388),N388&lt;&gt;0),"Rev","")</f>
        <v/>
      </c>
      <c r="P388" s="249"/>
      <c r="Q388" s="249"/>
      <c r="R388" s="68">
        <v>25</v>
      </c>
      <c r="S388" s="70">
        <v>5500000</v>
      </c>
      <c r="T388" s="70">
        <f>ROUNDDOWN(R388*S388,-3)</f>
        <v>137500000</v>
      </c>
      <c r="U388" s="252">
        <v>25</v>
      </c>
      <c r="V388" s="252">
        <v>5500000</v>
      </c>
      <c r="W388" s="70">
        <f>ROUNDDOWN(U388*V388,-3)</f>
        <v>137500000</v>
      </c>
      <c r="X388" s="252"/>
      <c r="Y388" s="249"/>
    </row>
    <row r="389" spans="1:25" ht="13.2" hidden="1" x14ac:dyDescent="0.25">
      <c r="A389" s="1" t="s">
        <v>812</v>
      </c>
      <c r="B389" s="74" t="s">
        <v>177</v>
      </c>
      <c r="C389" s="75" t="s">
        <v>813</v>
      </c>
      <c r="D389" s="74"/>
      <c r="E389" s="74"/>
      <c r="F389" s="76"/>
      <c r="G389" s="159">
        <f>SUM(G390,G395)</f>
        <v>165187000</v>
      </c>
      <c r="H389" s="193" t="s">
        <v>177</v>
      </c>
      <c r="I389" s="75" t="s">
        <v>813</v>
      </c>
      <c r="J389" s="74"/>
      <c r="K389" s="74"/>
      <c r="L389" s="76"/>
      <c r="M389" s="76">
        <f ca="1">SUM(M390,M395)</f>
        <v>165187000</v>
      </c>
      <c r="N389" s="76">
        <f ca="1">SUM(N390,N395)</f>
        <v>0</v>
      </c>
      <c r="O389" s="159"/>
      <c r="P389" s="249" t="s">
        <v>507</v>
      </c>
      <c r="Q389" s="249" t="s">
        <v>508</v>
      </c>
      <c r="R389" s="74"/>
      <c r="S389" s="76"/>
      <c r="T389" s="76"/>
      <c r="U389" s="252"/>
      <c r="V389" s="249"/>
      <c r="W389" s="249"/>
      <c r="X389" s="252"/>
      <c r="Y389" s="249"/>
    </row>
    <row r="390" spans="1:25" ht="13.2" hidden="1" x14ac:dyDescent="0.25">
      <c r="A390" s="1" t="s">
        <v>814</v>
      </c>
      <c r="B390" s="71" t="s">
        <v>523</v>
      </c>
      <c r="C390" s="72" t="s">
        <v>24</v>
      </c>
      <c r="D390" s="71"/>
      <c r="E390" s="71"/>
      <c r="F390" s="73"/>
      <c r="G390" s="158">
        <f>SUM(G391:G394)</f>
        <v>29250000</v>
      </c>
      <c r="H390" s="192" t="s">
        <v>523</v>
      </c>
      <c r="I390" s="72" t="s">
        <v>24</v>
      </c>
      <c r="J390" s="71"/>
      <c r="K390" s="71"/>
      <c r="L390" s="73"/>
      <c r="M390" s="73">
        <f ca="1">SUM(M391:M394)</f>
        <v>29250000</v>
      </c>
      <c r="N390" s="73">
        <f ca="1">SUM(N391:N394)</f>
        <v>0</v>
      </c>
      <c r="O390" s="158"/>
      <c r="P390" s="249"/>
      <c r="Q390" s="249"/>
      <c r="R390" s="71"/>
      <c r="S390" s="73"/>
      <c r="T390" s="73"/>
      <c r="U390" s="252"/>
      <c r="V390" s="249"/>
      <c r="W390" s="249"/>
      <c r="X390" s="252"/>
      <c r="Y390" s="249"/>
    </row>
    <row r="391" spans="1:25" ht="13.2" hidden="1" x14ac:dyDescent="0.25">
      <c r="A391" s="1" t="s">
        <v>815</v>
      </c>
      <c r="B391" s="68"/>
      <c r="C391" s="69" t="s">
        <v>555</v>
      </c>
      <c r="D391" s="68">
        <v>70</v>
      </c>
      <c r="E391" s="68" t="s">
        <v>26</v>
      </c>
      <c r="F391" s="70">
        <v>75000</v>
      </c>
      <c r="G391" s="157">
        <f t="shared" ref="G391:G394" si="212">ROUNDDOWN(D391*F391,-3)</f>
        <v>5250000</v>
      </c>
      <c r="H391" s="191"/>
      <c r="I391" s="69" t="s">
        <v>555</v>
      </c>
      <c r="J391" s="68" cm="1">
        <f t="array" aca="1" ref="J391" ca="1">INDIRECT($J$5&amp;ROW())</f>
        <v>70</v>
      </c>
      <c r="K391" s="68" t="s">
        <v>26</v>
      </c>
      <c r="L391" s="70" cm="1">
        <f t="array" aca="1" ref="L391" ca="1">INDIRECT($L$5&amp;ROW())</f>
        <v>75000</v>
      </c>
      <c r="M391" s="70">
        <f t="shared" ref="M391:M394" ca="1" si="213">ROUNDDOWN(J391*L391,-3)</f>
        <v>5250000</v>
      </c>
      <c r="N391" s="70">
        <f t="shared" ref="N391:N394" ca="1" si="214">G391-M391</f>
        <v>0</v>
      </c>
      <c r="O391" s="245" t="str">
        <f t="shared" ref="O391:O394" ca="1" si="215">IF(AND(ISBLANK(H391),N391&lt;&gt;0),"Rev","")</f>
        <v/>
      </c>
      <c r="P391" s="249"/>
      <c r="Q391" s="249"/>
      <c r="R391" s="68">
        <v>70</v>
      </c>
      <c r="S391" s="70">
        <v>75000</v>
      </c>
      <c r="T391" s="70">
        <f t="shared" ref="T391:T394" si="216">ROUNDDOWN(R391*S391,-3)</f>
        <v>5250000</v>
      </c>
      <c r="U391" s="252">
        <v>70</v>
      </c>
      <c r="V391" s="252">
        <v>75000</v>
      </c>
      <c r="W391" s="70">
        <f t="shared" ref="W391:W394" si="217">ROUNDDOWN(U391*V391,-3)</f>
        <v>5250000</v>
      </c>
      <c r="X391" s="252"/>
      <c r="Y391" s="249"/>
    </row>
    <row r="392" spans="1:25" ht="13.2" hidden="1" x14ac:dyDescent="0.25">
      <c r="A392" s="1" t="s">
        <v>816</v>
      </c>
      <c r="B392" s="68"/>
      <c r="C392" s="69" t="s">
        <v>556</v>
      </c>
      <c r="D392" s="68">
        <v>6</v>
      </c>
      <c r="E392" s="68" t="s">
        <v>120</v>
      </c>
      <c r="F392" s="70">
        <v>1500000</v>
      </c>
      <c r="G392" s="157">
        <f t="shared" si="212"/>
        <v>9000000</v>
      </c>
      <c r="H392" s="191"/>
      <c r="I392" s="69" t="s">
        <v>556</v>
      </c>
      <c r="J392" s="68" cm="1">
        <f t="array" aca="1" ref="J392" ca="1">INDIRECT($J$5&amp;ROW())</f>
        <v>6</v>
      </c>
      <c r="K392" s="68" t="s">
        <v>120</v>
      </c>
      <c r="L392" s="70" cm="1">
        <f t="array" aca="1" ref="L392" ca="1">INDIRECT($L$5&amp;ROW())</f>
        <v>1500000</v>
      </c>
      <c r="M392" s="70">
        <f t="shared" ca="1" si="213"/>
        <v>9000000</v>
      </c>
      <c r="N392" s="70">
        <f t="shared" ca="1" si="214"/>
        <v>0</v>
      </c>
      <c r="O392" s="245" t="str">
        <f t="shared" ca="1" si="215"/>
        <v/>
      </c>
      <c r="P392" s="249"/>
      <c r="Q392" s="249"/>
      <c r="R392" s="68">
        <v>6</v>
      </c>
      <c r="S392" s="70">
        <v>1500000</v>
      </c>
      <c r="T392" s="70">
        <f t="shared" si="216"/>
        <v>9000000</v>
      </c>
      <c r="U392" s="252">
        <v>6</v>
      </c>
      <c r="V392" s="252">
        <v>1500000</v>
      </c>
      <c r="W392" s="70">
        <f t="shared" si="217"/>
        <v>9000000</v>
      </c>
      <c r="X392" s="252"/>
      <c r="Y392" s="249"/>
    </row>
    <row r="393" spans="1:25" ht="13.2" hidden="1" x14ac:dyDescent="0.25">
      <c r="A393" s="1" t="s">
        <v>817</v>
      </c>
      <c r="B393" s="68"/>
      <c r="C393" s="69" t="s">
        <v>557</v>
      </c>
      <c r="D393" s="68">
        <v>6</v>
      </c>
      <c r="E393" s="68" t="s">
        <v>120</v>
      </c>
      <c r="F393" s="70">
        <v>1500000</v>
      </c>
      <c r="G393" s="157">
        <f t="shared" si="212"/>
        <v>9000000</v>
      </c>
      <c r="H393" s="191"/>
      <c r="I393" s="69" t="s">
        <v>557</v>
      </c>
      <c r="J393" s="68" cm="1">
        <f t="array" aca="1" ref="J393" ca="1">INDIRECT($J$5&amp;ROW())</f>
        <v>6</v>
      </c>
      <c r="K393" s="68" t="s">
        <v>120</v>
      </c>
      <c r="L393" s="70" cm="1">
        <f t="array" aca="1" ref="L393" ca="1">INDIRECT($L$5&amp;ROW())</f>
        <v>1500000</v>
      </c>
      <c r="M393" s="70">
        <f t="shared" ca="1" si="213"/>
        <v>9000000</v>
      </c>
      <c r="N393" s="70">
        <f t="shared" ca="1" si="214"/>
        <v>0</v>
      </c>
      <c r="O393" s="245" t="str">
        <f t="shared" ca="1" si="215"/>
        <v/>
      </c>
      <c r="P393" s="249"/>
      <c r="Q393" s="249"/>
      <c r="R393" s="68">
        <v>6</v>
      </c>
      <c r="S393" s="70">
        <v>1500000</v>
      </c>
      <c r="T393" s="70">
        <f t="shared" si="216"/>
        <v>9000000</v>
      </c>
      <c r="U393" s="252">
        <v>6</v>
      </c>
      <c r="V393" s="252">
        <v>1500000</v>
      </c>
      <c r="W393" s="70">
        <f t="shared" si="217"/>
        <v>9000000</v>
      </c>
      <c r="X393" s="252"/>
      <c r="Y393" s="249"/>
    </row>
    <row r="394" spans="1:25" ht="13.2" hidden="1" x14ac:dyDescent="0.25">
      <c r="A394" s="1" t="s">
        <v>818</v>
      </c>
      <c r="B394" s="68"/>
      <c r="C394" s="69" t="s">
        <v>558</v>
      </c>
      <c r="D394" s="68">
        <v>6</v>
      </c>
      <c r="E394" s="68" t="s">
        <v>120</v>
      </c>
      <c r="F394" s="70">
        <v>1000000</v>
      </c>
      <c r="G394" s="157">
        <f t="shared" si="212"/>
        <v>6000000</v>
      </c>
      <c r="H394" s="191"/>
      <c r="I394" s="69" t="s">
        <v>558</v>
      </c>
      <c r="J394" s="68" cm="1">
        <f t="array" aca="1" ref="J394" ca="1">INDIRECT($J$5&amp;ROW())</f>
        <v>6</v>
      </c>
      <c r="K394" s="68" t="s">
        <v>120</v>
      </c>
      <c r="L394" s="70" cm="1">
        <f t="array" aca="1" ref="L394" ca="1">INDIRECT($L$5&amp;ROW())</f>
        <v>1000000</v>
      </c>
      <c r="M394" s="70">
        <f t="shared" ca="1" si="213"/>
        <v>6000000</v>
      </c>
      <c r="N394" s="70">
        <f t="shared" ca="1" si="214"/>
        <v>0</v>
      </c>
      <c r="O394" s="245" t="str">
        <f t="shared" ca="1" si="215"/>
        <v/>
      </c>
      <c r="P394" s="249"/>
      <c r="Q394" s="249"/>
      <c r="R394" s="68">
        <v>6</v>
      </c>
      <c r="S394" s="70">
        <v>1000000</v>
      </c>
      <c r="T394" s="70">
        <f t="shared" si="216"/>
        <v>6000000</v>
      </c>
      <c r="U394" s="252">
        <v>6</v>
      </c>
      <c r="V394" s="252">
        <v>1000000</v>
      </c>
      <c r="W394" s="70">
        <f t="shared" si="217"/>
        <v>6000000</v>
      </c>
      <c r="X394" s="252"/>
      <c r="Y394" s="249"/>
    </row>
    <row r="395" spans="1:25" ht="13.2" hidden="1" x14ac:dyDescent="0.25">
      <c r="A395" s="1" t="s">
        <v>819</v>
      </c>
      <c r="B395" s="71" t="s">
        <v>525</v>
      </c>
      <c r="C395" s="72" t="s">
        <v>35</v>
      </c>
      <c r="D395" s="71"/>
      <c r="E395" s="71"/>
      <c r="F395" s="73"/>
      <c r="G395" s="158">
        <f>G396</f>
        <v>135937000</v>
      </c>
      <c r="H395" s="192" t="s">
        <v>525</v>
      </c>
      <c r="I395" s="72" t="s">
        <v>35</v>
      </c>
      <c r="J395" s="71"/>
      <c r="K395" s="71"/>
      <c r="L395" s="73"/>
      <c r="M395" s="73">
        <f ca="1">M396</f>
        <v>135937000</v>
      </c>
      <c r="N395" s="73">
        <f ca="1">N396</f>
        <v>0</v>
      </c>
      <c r="O395" s="158"/>
      <c r="P395" s="249"/>
      <c r="Q395" s="249"/>
      <c r="R395" s="71"/>
      <c r="S395" s="73"/>
      <c r="T395" s="73"/>
      <c r="U395" s="252"/>
      <c r="V395" s="249"/>
      <c r="W395" s="249"/>
      <c r="X395" s="252"/>
      <c r="Y395" s="249"/>
    </row>
    <row r="396" spans="1:25" ht="13.2" hidden="1" x14ac:dyDescent="0.25">
      <c r="A396" s="1" t="s">
        <v>820</v>
      </c>
      <c r="B396" s="68"/>
      <c r="C396" s="69" t="s">
        <v>821</v>
      </c>
      <c r="D396" s="68">
        <v>25</v>
      </c>
      <c r="E396" s="68" t="s">
        <v>26</v>
      </c>
      <c r="F396" s="70">
        <v>5437480</v>
      </c>
      <c r="G396" s="157">
        <f>ROUNDDOWN(D396*F396,-3)</f>
        <v>135937000</v>
      </c>
      <c r="H396" s="191"/>
      <c r="I396" s="69" t="s">
        <v>821</v>
      </c>
      <c r="J396" s="68" cm="1">
        <f t="array" aca="1" ref="J396" ca="1">INDIRECT($J$5&amp;ROW())</f>
        <v>25</v>
      </c>
      <c r="K396" s="68" t="s">
        <v>26</v>
      </c>
      <c r="L396" s="70" cm="1">
        <f t="array" aca="1" ref="L396" ca="1">INDIRECT($L$5&amp;ROW())</f>
        <v>5437480</v>
      </c>
      <c r="M396" s="70">
        <f ca="1">ROUNDDOWN(J396*L396,-3)</f>
        <v>135937000</v>
      </c>
      <c r="N396" s="70">
        <f ca="1">G396-M396</f>
        <v>0</v>
      </c>
      <c r="O396" s="245" t="str">
        <f ca="1">IF(AND(ISBLANK(H396),N396&lt;&gt;0),"Rev","")</f>
        <v/>
      </c>
      <c r="P396" s="249"/>
      <c r="Q396" s="249"/>
      <c r="R396" s="68">
        <v>25</v>
      </c>
      <c r="S396" s="70">
        <v>5437480</v>
      </c>
      <c r="T396" s="70">
        <f>ROUNDDOWN(R396*S396,-3)</f>
        <v>135937000</v>
      </c>
      <c r="U396" s="252">
        <v>25</v>
      </c>
      <c r="V396" s="252">
        <v>5437480</v>
      </c>
      <c r="W396" s="70">
        <f>ROUNDDOWN(U396*V396,-3)</f>
        <v>135937000</v>
      </c>
      <c r="X396" s="252"/>
      <c r="Y396" s="249"/>
    </row>
    <row r="397" spans="1:25" ht="13.2" hidden="1" x14ac:dyDescent="0.25">
      <c r="A397" s="1" t="s">
        <v>822</v>
      </c>
      <c r="B397" s="74" t="s">
        <v>191</v>
      </c>
      <c r="C397" s="75" t="s">
        <v>823</v>
      </c>
      <c r="D397" s="74"/>
      <c r="E397" s="74"/>
      <c r="F397" s="76"/>
      <c r="G397" s="159">
        <f>SUM(G398,G405,G407,G409)</f>
        <v>420700000</v>
      </c>
      <c r="H397" s="193" t="s">
        <v>191</v>
      </c>
      <c r="I397" s="75" t="s">
        <v>823</v>
      </c>
      <c r="J397" s="74"/>
      <c r="K397" s="74"/>
      <c r="L397" s="76"/>
      <c r="M397" s="76">
        <f ca="1">SUM(M398,M405,M407,M409)</f>
        <v>420700000</v>
      </c>
      <c r="N397" s="76">
        <f ca="1">SUM(N398,N405,N407,N409)</f>
        <v>0</v>
      </c>
      <c r="O397" s="159"/>
      <c r="P397" s="249" t="s">
        <v>507</v>
      </c>
      <c r="Q397" s="249" t="s">
        <v>508</v>
      </c>
      <c r="R397" s="74"/>
      <c r="S397" s="76"/>
      <c r="T397" s="76"/>
      <c r="U397" s="252"/>
      <c r="V397" s="249"/>
      <c r="W397" s="249"/>
      <c r="X397" s="252"/>
      <c r="Y397" s="249"/>
    </row>
    <row r="398" spans="1:25" ht="13.2" hidden="1" x14ac:dyDescent="0.25">
      <c r="A398" s="1" t="s">
        <v>824</v>
      </c>
      <c r="B398" s="71" t="s">
        <v>523</v>
      </c>
      <c r="C398" s="72" t="s">
        <v>24</v>
      </c>
      <c r="D398" s="71"/>
      <c r="E398" s="71"/>
      <c r="F398" s="73"/>
      <c r="G398" s="158">
        <f>SUM(G399:G404)</f>
        <v>42900000</v>
      </c>
      <c r="H398" s="192" t="s">
        <v>523</v>
      </c>
      <c r="I398" s="72" t="s">
        <v>24</v>
      </c>
      <c r="J398" s="71"/>
      <c r="K398" s="71"/>
      <c r="L398" s="73"/>
      <c r="M398" s="73">
        <f ca="1">SUM(M399:M404)</f>
        <v>42900000</v>
      </c>
      <c r="N398" s="73">
        <f ca="1">SUM(N399:N404)</f>
        <v>0</v>
      </c>
      <c r="O398" s="158"/>
      <c r="P398" s="249"/>
      <c r="Q398" s="249"/>
      <c r="R398" s="71"/>
      <c r="S398" s="73"/>
      <c r="T398" s="73"/>
      <c r="U398" s="252"/>
      <c r="V398" s="249"/>
      <c r="W398" s="249"/>
      <c r="X398" s="252"/>
      <c r="Y398" s="249"/>
    </row>
    <row r="399" spans="1:25" ht="13.2" hidden="1" x14ac:dyDescent="0.25">
      <c r="A399" s="1" t="s">
        <v>825</v>
      </c>
      <c r="B399" s="68"/>
      <c r="C399" s="69" t="s">
        <v>555</v>
      </c>
      <c r="D399" s="68">
        <v>100</v>
      </c>
      <c r="E399" s="68" t="s">
        <v>26</v>
      </c>
      <c r="F399" s="70">
        <v>75000</v>
      </c>
      <c r="G399" s="157">
        <f t="shared" ref="G399:G404" si="218">ROUNDDOWN(D399*F399,-3)</f>
        <v>7500000</v>
      </c>
      <c r="H399" s="191"/>
      <c r="I399" s="69" t="s">
        <v>555</v>
      </c>
      <c r="J399" s="68" cm="1">
        <f t="array" aca="1" ref="J399" ca="1">INDIRECT($J$5&amp;ROW())</f>
        <v>100</v>
      </c>
      <c r="K399" s="68" t="s">
        <v>26</v>
      </c>
      <c r="L399" s="70" cm="1">
        <f t="array" aca="1" ref="L399" ca="1">INDIRECT($L$5&amp;ROW())</f>
        <v>75000</v>
      </c>
      <c r="M399" s="70">
        <f t="shared" ref="M399:M404" ca="1" si="219">ROUNDDOWN(J399*L399,-3)</f>
        <v>7500000</v>
      </c>
      <c r="N399" s="70">
        <f t="shared" ref="N399:N404" ca="1" si="220">G399-M399</f>
        <v>0</v>
      </c>
      <c r="O399" s="245" t="str">
        <f t="shared" ref="O399:O404" ca="1" si="221">IF(AND(ISBLANK(H399),N399&lt;&gt;0),"Rev","")</f>
        <v/>
      </c>
      <c r="P399" s="249"/>
      <c r="Q399" s="249"/>
      <c r="R399" s="68">
        <v>100</v>
      </c>
      <c r="S399" s="70">
        <v>75000</v>
      </c>
      <c r="T399" s="70">
        <f t="shared" ref="T399:T404" si="222">ROUNDDOWN(R399*S399,-3)</f>
        <v>7500000</v>
      </c>
      <c r="U399" s="252">
        <v>100</v>
      </c>
      <c r="V399" s="252">
        <v>75000</v>
      </c>
      <c r="W399" s="70">
        <f t="shared" ref="W399:W404" si="223">ROUNDDOWN(U399*V399,-3)</f>
        <v>7500000</v>
      </c>
      <c r="X399" s="252"/>
      <c r="Y399" s="249"/>
    </row>
    <row r="400" spans="1:25" ht="13.2" hidden="1" x14ac:dyDescent="0.25">
      <c r="A400" s="1" t="s">
        <v>826</v>
      </c>
      <c r="B400" s="68"/>
      <c r="C400" s="69" t="s">
        <v>556</v>
      </c>
      <c r="D400" s="68">
        <v>2</v>
      </c>
      <c r="E400" s="68" t="s">
        <v>120</v>
      </c>
      <c r="F400" s="70">
        <v>1500000</v>
      </c>
      <c r="G400" s="157">
        <f t="shared" si="218"/>
        <v>3000000</v>
      </c>
      <c r="H400" s="191"/>
      <c r="I400" s="69" t="s">
        <v>556</v>
      </c>
      <c r="J400" s="68" cm="1">
        <f t="array" aca="1" ref="J400" ca="1">INDIRECT($J$5&amp;ROW())</f>
        <v>2</v>
      </c>
      <c r="K400" s="68" t="s">
        <v>120</v>
      </c>
      <c r="L400" s="70" cm="1">
        <f t="array" aca="1" ref="L400" ca="1">INDIRECT($L$5&amp;ROW())</f>
        <v>1500000</v>
      </c>
      <c r="M400" s="70">
        <f t="shared" ca="1" si="219"/>
        <v>3000000</v>
      </c>
      <c r="N400" s="70">
        <f t="shared" ca="1" si="220"/>
        <v>0</v>
      </c>
      <c r="O400" s="245" t="str">
        <f t="shared" ca="1" si="221"/>
        <v/>
      </c>
      <c r="P400" s="249"/>
      <c r="Q400" s="249"/>
      <c r="R400" s="68">
        <v>2</v>
      </c>
      <c r="S400" s="70">
        <v>1500000</v>
      </c>
      <c r="T400" s="70">
        <f t="shared" si="222"/>
        <v>3000000</v>
      </c>
      <c r="U400" s="252">
        <v>2</v>
      </c>
      <c r="V400" s="252">
        <v>1500000</v>
      </c>
      <c r="W400" s="70">
        <f t="shared" si="223"/>
        <v>3000000</v>
      </c>
      <c r="X400" s="252"/>
      <c r="Y400" s="249"/>
    </row>
    <row r="401" spans="1:25" ht="13.2" hidden="1" x14ac:dyDescent="0.25">
      <c r="A401" s="1" t="s">
        <v>827</v>
      </c>
      <c r="B401" s="68"/>
      <c r="C401" s="69" t="s">
        <v>557</v>
      </c>
      <c r="D401" s="68">
        <v>2</v>
      </c>
      <c r="E401" s="68" t="s">
        <v>120</v>
      </c>
      <c r="F401" s="70">
        <v>1500000</v>
      </c>
      <c r="G401" s="157">
        <f t="shared" si="218"/>
        <v>3000000</v>
      </c>
      <c r="H401" s="191"/>
      <c r="I401" s="69" t="s">
        <v>557</v>
      </c>
      <c r="J401" s="68" cm="1">
        <f t="array" aca="1" ref="J401" ca="1">INDIRECT($J$5&amp;ROW())</f>
        <v>2</v>
      </c>
      <c r="K401" s="68" t="s">
        <v>120</v>
      </c>
      <c r="L401" s="70" cm="1">
        <f t="array" aca="1" ref="L401" ca="1">INDIRECT($L$5&amp;ROW())</f>
        <v>1500000</v>
      </c>
      <c r="M401" s="70">
        <f t="shared" ca="1" si="219"/>
        <v>3000000</v>
      </c>
      <c r="N401" s="70">
        <f t="shared" ca="1" si="220"/>
        <v>0</v>
      </c>
      <c r="O401" s="245" t="str">
        <f t="shared" ca="1" si="221"/>
        <v/>
      </c>
      <c r="P401" s="249"/>
      <c r="Q401" s="249"/>
      <c r="R401" s="68">
        <v>2</v>
      </c>
      <c r="S401" s="70">
        <v>1500000</v>
      </c>
      <c r="T401" s="70">
        <f t="shared" si="222"/>
        <v>3000000</v>
      </c>
      <c r="U401" s="252">
        <v>2</v>
      </c>
      <c r="V401" s="252">
        <v>1500000</v>
      </c>
      <c r="W401" s="70">
        <f t="shared" si="223"/>
        <v>3000000</v>
      </c>
      <c r="X401" s="252"/>
      <c r="Y401" s="249"/>
    </row>
    <row r="402" spans="1:25" ht="13.2" hidden="1" x14ac:dyDescent="0.25">
      <c r="A402" s="1" t="s">
        <v>828</v>
      </c>
      <c r="B402" s="68"/>
      <c r="C402" s="69" t="s">
        <v>558</v>
      </c>
      <c r="D402" s="68">
        <v>2</v>
      </c>
      <c r="E402" s="68" t="s">
        <v>120</v>
      </c>
      <c r="F402" s="70">
        <v>1000000</v>
      </c>
      <c r="G402" s="157">
        <f t="shared" si="218"/>
        <v>2000000</v>
      </c>
      <c r="H402" s="191"/>
      <c r="I402" s="69" t="s">
        <v>558</v>
      </c>
      <c r="J402" s="68" cm="1">
        <f t="array" aca="1" ref="J402" ca="1">INDIRECT($J$5&amp;ROW())</f>
        <v>2</v>
      </c>
      <c r="K402" s="68" t="s">
        <v>120</v>
      </c>
      <c r="L402" s="70" cm="1">
        <f t="array" aca="1" ref="L402" ca="1">INDIRECT($L$5&amp;ROW())</f>
        <v>1000000</v>
      </c>
      <c r="M402" s="70">
        <f t="shared" ca="1" si="219"/>
        <v>2000000</v>
      </c>
      <c r="N402" s="70">
        <f t="shared" ca="1" si="220"/>
        <v>0</v>
      </c>
      <c r="O402" s="245" t="str">
        <f t="shared" ca="1" si="221"/>
        <v/>
      </c>
      <c r="P402" s="249"/>
      <c r="Q402" s="249"/>
      <c r="R402" s="68">
        <v>2</v>
      </c>
      <c r="S402" s="70">
        <v>1000000</v>
      </c>
      <c r="T402" s="70">
        <f t="shared" si="222"/>
        <v>2000000</v>
      </c>
      <c r="U402" s="252">
        <v>2</v>
      </c>
      <c r="V402" s="252">
        <v>1000000</v>
      </c>
      <c r="W402" s="70">
        <f t="shared" si="223"/>
        <v>2000000</v>
      </c>
      <c r="X402" s="252"/>
      <c r="Y402" s="249"/>
    </row>
    <row r="403" spans="1:25" ht="13.2" hidden="1" x14ac:dyDescent="0.25">
      <c r="A403" s="1" t="s">
        <v>829</v>
      </c>
      <c r="B403" s="68"/>
      <c r="C403" s="69" t="s">
        <v>830</v>
      </c>
      <c r="D403" s="68">
        <v>20</v>
      </c>
      <c r="E403" s="68" t="s">
        <v>59</v>
      </c>
      <c r="F403" s="70">
        <v>250000</v>
      </c>
      <c r="G403" s="157">
        <f t="shared" si="218"/>
        <v>5000000</v>
      </c>
      <c r="H403" s="191"/>
      <c r="I403" s="69" t="s">
        <v>830</v>
      </c>
      <c r="J403" s="68" cm="1">
        <f t="array" aca="1" ref="J403" ca="1">INDIRECT($J$5&amp;ROW())</f>
        <v>20</v>
      </c>
      <c r="K403" s="68" t="s">
        <v>59</v>
      </c>
      <c r="L403" s="70" cm="1">
        <f t="array" aca="1" ref="L403" ca="1">INDIRECT($L$5&amp;ROW())</f>
        <v>250000</v>
      </c>
      <c r="M403" s="70">
        <f t="shared" ca="1" si="219"/>
        <v>5000000</v>
      </c>
      <c r="N403" s="70">
        <f t="shared" ca="1" si="220"/>
        <v>0</v>
      </c>
      <c r="O403" s="245" t="str">
        <f t="shared" ca="1" si="221"/>
        <v/>
      </c>
      <c r="P403" s="249"/>
      <c r="Q403" s="249"/>
      <c r="R403" s="68">
        <v>20</v>
      </c>
      <c r="S403" s="70">
        <v>250000</v>
      </c>
      <c r="T403" s="70">
        <f t="shared" si="222"/>
        <v>5000000</v>
      </c>
      <c r="U403" s="252">
        <v>20</v>
      </c>
      <c r="V403" s="252">
        <v>250000</v>
      </c>
      <c r="W403" s="70">
        <f t="shared" si="223"/>
        <v>5000000</v>
      </c>
      <c r="X403" s="252"/>
      <c r="Y403" s="249"/>
    </row>
    <row r="404" spans="1:25" ht="13.2" hidden="1" x14ac:dyDescent="0.25">
      <c r="A404" s="1" t="s">
        <v>831</v>
      </c>
      <c r="B404" s="68"/>
      <c r="C404" s="69" t="s">
        <v>832</v>
      </c>
      <c r="D404" s="68">
        <v>80</v>
      </c>
      <c r="E404" s="68" t="s">
        <v>26</v>
      </c>
      <c r="F404" s="70">
        <v>280000</v>
      </c>
      <c r="G404" s="157">
        <f t="shared" si="218"/>
        <v>22400000</v>
      </c>
      <c r="H404" s="191"/>
      <c r="I404" s="69" t="s">
        <v>832</v>
      </c>
      <c r="J404" s="68" cm="1">
        <f t="array" aca="1" ref="J404" ca="1">INDIRECT($J$5&amp;ROW())</f>
        <v>80</v>
      </c>
      <c r="K404" s="68" t="s">
        <v>26</v>
      </c>
      <c r="L404" s="70" cm="1">
        <f t="array" aca="1" ref="L404" ca="1">INDIRECT($L$5&amp;ROW())</f>
        <v>280000</v>
      </c>
      <c r="M404" s="70">
        <f t="shared" ca="1" si="219"/>
        <v>22400000</v>
      </c>
      <c r="N404" s="70">
        <f t="shared" ca="1" si="220"/>
        <v>0</v>
      </c>
      <c r="O404" s="245" t="str">
        <f t="shared" ca="1" si="221"/>
        <v/>
      </c>
      <c r="P404" s="249"/>
      <c r="Q404" s="249"/>
      <c r="R404" s="68">
        <v>80</v>
      </c>
      <c r="S404" s="70">
        <v>280000</v>
      </c>
      <c r="T404" s="70">
        <f t="shared" si="222"/>
        <v>22400000</v>
      </c>
      <c r="U404" s="252">
        <v>80</v>
      </c>
      <c r="V404" s="252">
        <v>280000</v>
      </c>
      <c r="W404" s="70">
        <f t="shared" si="223"/>
        <v>22400000</v>
      </c>
      <c r="X404" s="252"/>
      <c r="Y404" s="249"/>
    </row>
    <row r="405" spans="1:25" ht="13.2" hidden="1" x14ac:dyDescent="0.25">
      <c r="A405" s="1" t="s">
        <v>833</v>
      </c>
      <c r="B405" s="65" t="s">
        <v>528</v>
      </c>
      <c r="C405" s="66" t="s">
        <v>31</v>
      </c>
      <c r="D405" s="65"/>
      <c r="E405" s="65"/>
      <c r="F405" s="67"/>
      <c r="G405" s="156">
        <f>G406</f>
        <v>16000000</v>
      </c>
      <c r="H405" s="190" t="s">
        <v>528</v>
      </c>
      <c r="I405" s="66" t="s">
        <v>31</v>
      </c>
      <c r="J405" s="65"/>
      <c r="K405" s="65"/>
      <c r="L405" s="67"/>
      <c r="M405" s="67">
        <f ca="1">M406</f>
        <v>16000000</v>
      </c>
      <c r="N405" s="67">
        <f ca="1">N406</f>
        <v>0</v>
      </c>
      <c r="O405" s="156"/>
      <c r="P405" s="249"/>
      <c r="Q405" s="249"/>
      <c r="R405" s="65"/>
      <c r="S405" s="67"/>
      <c r="T405" s="67"/>
      <c r="U405" s="252"/>
      <c r="V405" s="249"/>
      <c r="W405" s="249"/>
      <c r="X405" s="252"/>
      <c r="Y405" s="249"/>
    </row>
    <row r="406" spans="1:25" ht="13.2" hidden="1" x14ac:dyDescent="0.25">
      <c r="A406" s="1" t="s">
        <v>834</v>
      </c>
      <c r="B406" s="68"/>
      <c r="C406" s="69" t="s">
        <v>559</v>
      </c>
      <c r="D406" s="68">
        <v>16</v>
      </c>
      <c r="E406" s="68" t="s">
        <v>33</v>
      </c>
      <c r="F406" s="70">
        <v>1000000</v>
      </c>
      <c r="G406" s="157">
        <f>ROUNDDOWN(D406*F406,-3)</f>
        <v>16000000</v>
      </c>
      <c r="H406" s="191"/>
      <c r="I406" s="69" t="s">
        <v>559</v>
      </c>
      <c r="J406" s="68" cm="1">
        <f t="array" aca="1" ref="J406" ca="1">INDIRECT($J$5&amp;ROW())</f>
        <v>16</v>
      </c>
      <c r="K406" s="68" t="s">
        <v>33</v>
      </c>
      <c r="L406" s="70" cm="1">
        <f t="array" aca="1" ref="L406" ca="1">INDIRECT($L$5&amp;ROW())</f>
        <v>1000000</v>
      </c>
      <c r="M406" s="70">
        <f ca="1">ROUNDDOWN(J406*L406,-3)</f>
        <v>16000000</v>
      </c>
      <c r="N406" s="70">
        <f ca="1">G406-M406</f>
        <v>0</v>
      </c>
      <c r="O406" s="245" t="str">
        <f ca="1">IF(AND(ISBLANK(H406),N406&lt;&gt;0),"Rev","")</f>
        <v/>
      </c>
      <c r="P406" s="249"/>
      <c r="Q406" s="249"/>
      <c r="R406" s="68">
        <v>16</v>
      </c>
      <c r="S406" s="70">
        <v>1000000</v>
      </c>
      <c r="T406" s="70">
        <f>ROUNDDOWN(R406*S406,-3)</f>
        <v>16000000</v>
      </c>
      <c r="U406" s="252">
        <v>16</v>
      </c>
      <c r="V406" s="252">
        <v>1000000</v>
      </c>
      <c r="W406" s="70">
        <f>ROUNDDOWN(U406*V406,-3)</f>
        <v>16000000</v>
      </c>
      <c r="X406" s="252"/>
      <c r="Y406" s="249"/>
    </row>
    <row r="407" spans="1:25" ht="13.2" hidden="1" x14ac:dyDescent="0.25">
      <c r="A407" s="1" t="s">
        <v>835</v>
      </c>
      <c r="B407" s="71" t="s">
        <v>525</v>
      </c>
      <c r="C407" s="72" t="s">
        <v>35</v>
      </c>
      <c r="D407" s="71"/>
      <c r="E407" s="71"/>
      <c r="F407" s="73"/>
      <c r="G407" s="158">
        <f>G408</f>
        <v>15000000</v>
      </c>
      <c r="H407" s="192" t="s">
        <v>525</v>
      </c>
      <c r="I407" s="72" t="s">
        <v>35</v>
      </c>
      <c r="J407" s="71"/>
      <c r="K407" s="71"/>
      <c r="L407" s="73"/>
      <c r="M407" s="73">
        <f ca="1">M408</f>
        <v>15000000</v>
      </c>
      <c r="N407" s="73">
        <f ca="1">N408</f>
        <v>0</v>
      </c>
      <c r="O407" s="158"/>
      <c r="P407" s="249"/>
      <c r="Q407" s="249"/>
      <c r="R407" s="71"/>
      <c r="S407" s="73"/>
      <c r="T407" s="73"/>
      <c r="U407" s="252"/>
      <c r="V407" s="249"/>
      <c r="W407" s="249"/>
      <c r="X407" s="252"/>
      <c r="Y407" s="249"/>
    </row>
    <row r="408" spans="1:25" ht="13.2" hidden="1" x14ac:dyDescent="0.25">
      <c r="A408" s="1" t="s">
        <v>836</v>
      </c>
      <c r="B408" s="68"/>
      <c r="C408" s="69" t="s">
        <v>837</v>
      </c>
      <c r="D408" s="68">
        <v>2</v>
      </c>
      <c r="E408" s="68" t="s">
        <v>26</v>
      </c>
      <c r="F408" s="70">
        <v>7500000</v>
      </c>
      <c r="G408" s="157">
        <f>ROUNDDOWN(D408*F408,-3)</f>
        <v>15000000</v>
      </c>
      <c r="H408" s="191"/>
      <c r="I408" s="69" t="s">
        <v>837</v>
      </c>
      <c r="J408" s="68" cm="1">
        <f t="array" aca="1" ref="J408" ca="1">INDIRECT($J$5&amp;ROW())</f>
        <v>2</v>
      </c>
      <c r="K408" s="68" t="s">
        <v>26</v>
      </c>
      <c r="L408" s="70" cm="1">
        <f t="array" aca="1" ref="L408" ca="1">INDIRECT($L$5&amp;ROW())</f>
        <v>7500000</v>
      </c>
      <c r="M408" s="70">
        <f ca="1">ROUNDDOWN(J408*L408,-3)</f>
        <v>15000000</v>
      </c>
      <c r="N408" s="70">
        <f ca="1">G408-M408</f>
        <v>0</v>
      </c>
      <c r="O408" s="245" t="str">
        <f ca="1">IF(AND(ISBLANK(H408),N408&lt;&gt;0),"Rev","")</f>
        <v/>
      </c>
      <c r="P408" s="249"/>
      <c r="Q408" s="249"/>
      <c r="R408" s="68">
        <v>2</v>
      </c>
      <c r="S408" s="70">
        <v>7500000</v>
      </c>
      <c r="T408" s="70">
        <f>ROUNDDOWN(R408*S408,-3)</f>
        <v>15000000</v>
      </c>
      <c r="U408" s="252">
        <v>2</v>
      </c>
      <c r="V408" s="252">
        <v>7500000</v>
      </c>
      <c r="W408" s="70">
        <f>ROUNDDOWN(U408*V408,-3)</f>
        <v>15000000</v>
      </c>
      <c r="X408" s="252"/>
      <c r="Y408" s="249"/>
    </row>
    <row r="409" spans="1:25" ht="13.2" hidden="1" x14ac:dyDescent="0.25">
      <c r="A409" s="1" t="s">
        <v>838</v>
      </c>
      <c r="B409" s="71" t="s">
        <v>529</v>
      </c>
      <c r="C409" s="72" t="s">
        <v>477</v>
      </c>
      <c r="D409" s="71"/>
      <c r="E409" s="71"/>
      <c r="F409" s="73"/>
      <c r="G409" s="158">
        <f>SUM(G410:G412)</f>
        <v>346800000</v>
      </c>
      <c r="H409" s="192" t="s">
        <v>529</v>
      </c>
      <c r="I409" s="72" t="s">
        <v>477</v>
      </c>
      <c r="J409" s="71"/>
      <c r="K409" s="71"/>
      <c r="L409" s="73"/>
      <c r="M409" s="73">
        <f ca="1">SUM(M410:M412)</f>
        <v>346800000</v>
      </c>
      <c r="N409" s="73">
        <f ca="1">SUM(N410:N412)</f>
        <v>0</v>
      </c>
      <c r="O409" s="158"/>
      <c r="P409" s="249"/>
      <c r="Q409" s="249"/>
      <c r="R409" s="71"/>
      <c r="S409" s="73"/>
      <c r="T409" s="73"/>
      <c r="U409" s="252"/>
      <c r="V409" s="249"/>
      <c r="W409" s="249"/>
      <c r="X409" s="252"/>
      <c r="Y409" s="249"/>
    </row>
    <row r="410" spans="1:25" ht="13.2" hidden="1" x14ac:dyDescent="0.25">
      <c r="A410" s="1" t="s">
        <v>839</v>
      </c>
      <c r="B410" s="68"/>
      <c r="C410" s="69" t="s">
        <v>840</v>
      </c>
      <c r="D410" s="68">
        <v>160</v>
      </c>
      <c r="E410" s="68" t="s">
        <v>479</v>
      </c>
      <c r="F410" s="70">
        <v>825000</v>
      </c>
      <c r="G410" s="157">
        <f t="shared" ref="G410:G412" si="224">ROUNDDOWN(D410*F410,-3)</f>
        <v>132000000</v>
      </c>
      <c r="H410" s="191"/>
      <c r="I410" s="69" t="s">
        <v>840</v>
      </c>
      <c r="J410" s="68" cm="1">
        <f t="array" aca="1" ref="J410" ca="1">INDIRECT($J$5&amp;ROW())</f>
        <v>160</v>
      </c>
      <c r="K410" s="68" t="s">
        <v>479</v>
      </c>
      <c r="L410" s="70" cm="1">
        <f t="array" aca="1" ref="L410" ca="1">INDIRECT($L$5&amp;ROW())</f>
        <v>825000</v>
      </c>
      <c r="M410" s="70">
        <f t="shared" ref="M410:M412" ca="1" si="225">ROUNDDOWN(J410*L410,-3)</f>
        <v>132000000</v>
      </c>
      <c r="N410" s="70">
        <f t="shared" ref="N410:N412" ca="1" si="226">G410-M410</f>
        <v>0</v>
      </c>
      <c r="O410" s="245" t="str">
        <f t="shared" ref="O410:O412" ca="1" si="227">IF(AND(ISBLANK(H410),N410&lt;&gt;0),"Rev","")</f>
        <v/>
      </c>
      <c r="P410" s="249"/>
      <c r="Q410" s="249"/>
      <c r="R410" s="68">
        <v>160</v>
      </c>
      <c r="S410" s="70">
        <v>825000</v>
      </c>
      <c r="T410" s="70">
        <f t="shared" ref="T410:T412" si="228">ROUNDDOWN(R410*S410,-3)</f>
        <v>132000000</v>
      </c>
      <c r="U410" s="252">
        <v>160</v>
      </c>
      <c r="V410" s="252">
        <v>825000</v>
      </c>
      <c r="W410" s="70">
        <f t="shared" ref="W410:W412" si="229">ROUNDDOWN(U410*V410,-3)</f>
        <v>132000000</v>
      </c>
      <c r="X410" s="252"/>
      <c r="Y410" s="249"/>
    </row>
    <row r="411" spans="1:25" ht="13.2" hidden="1" x14ac:dyDescent="0.25">
      <c r="A411" s="1" t="s">
        <v>841</v>
      </c>
      <c r="B411" s="68"/>
      <c r="C411" s="69" t="s">
        <v>842</v>
      </c>
      <c r="D411" s="68">
        <v>240</v>
      </c>
      <c r="E411" s="68" t="s">
        <v>479</v>
      </c>
      <c r="F411" s="70">
        <v>145000</v>
      </c>
      <c r="G411" s="157">
        <f t="shared" si="224"/>
        <v>34800000</v>
      </c>
      <c r="H411" s="191"/>
      <c r="I411" s="69" t="s">
        <v>842</v>
      </c>
      <c r="J411" s="68" cm="1">
        <f t="array" aca="1" ref="J411" ca="1">INDIRECT($J$5&amp;ROW())</f>
        <v>240</v>
      </c>
      <c r="K411" s="68" t="s">
        <v>479</v>
      </c>
      <c r="L411" s="70" cm="1">
        <f t="array" aca="1" ref="L411" ca="1">INDIRECT($L$5&amp;ROW())</f>
        <v>145000</v>
      </c>
      <c r="M411" s="70">
        <f t="shared" ca="1" si="225"/>
        <v>34800000</v>
      </c>
      <c r="N411" s="70">
        <f t="shared" ca="1" si="226"/>
        <v>0</v>
      </c>
      <c r="O411" s="245" t="str">
        <f t="shared" ca="1" si="227"/>
        <v/>
      </c>
      <c r="P411" s="249"/>
      <c r="Q411" s="249"/>
      <c r="R411" s="68">
        <v>240</v>
      </c>
      <c r="S411" s="70">
        <v>145000</v>
      </c>
      <c r="T411" s="70">
        <f t="shared" si="228"/>
        <v>34800000</v>
      </c>
      <c r="U411" s="252">
        <v>240</v>
      </c>
      <c r="V411" s="252">
        <v>145000</v>
      </c>
      <c r="W411" s="70">
        <f t="shared" si="229"/>
        <v>34800000</v>
      </c>
      <c r="X411" s="252"/>
      <c r="Y411" s="249"/>
    </row>
    <row r="412" spans="1:25" ht="13.2" hidden="1" x14ac:dyDescent="0.25">
      <c r="A412" s="1" t="s">
        <v>843</v>
      </c>
      <c r="B412" s="68"/>
      <c r="C412" s="69" t="s">
        <v>844</v>
      </c>
      <c r="D412" s="68">
        <v>30</v>
      </c>
      <c r="E412" s="68" t="s">
        <v>26</v>
      </c>
      <c r="F412" s="70">
        <v>6000000</v>
      </c>
      <c r="G412" s="157">
        <f t="shared" si="224"/>
        <v>180000000</v>
      </c>
      <c r="H412" s="191"/>
      <c r="I412" s="69" t="s">
        <v>844</v>
      </c>
      <c r="J412" s="68" cm="1">
        <f t="array" aca="1" ref="J412" ca="1">INDIRECT($J$5&amp;ROW())</f>
        <v>30</v>
      </c>
      <c r="K412" s="68" t="s">
        <v>26</v>
      </c>
      <c r="L412" s="70" cm="1">
        <f t="array" aca="1" ref="L412" ca="1">INDIRECT($L$5&amp;ROW())</f>
        <v>6000000</v>
      </c>
      <c r="M412" s="70">
        <f t="shared" ca="1" si="225"/>
        <v>180000000</v>
      </c>
      <c r="N412" s="70">
        <f t="shared" ca="1" si="226"/>
        <v>0</v>
      </c>
      <c r="O412" s="245" t="str">
        <f t="shared" ca="1" si="227"/>
        <v/>
      </c>
      <c r="P412" s="249"/>
      <c r="Q412" s="249"/>
      <c r="R412" s="68">
        <v>30</v>
      </c>
      <c r="S412" s="70">
        <v>6000000</v>
      </c>
      <c r="T412" s="70">
        <f t="shared" si="228"/>
        <v>180000000</v>
      </c>
      <c r="U412" s="252">
        <v>30</v>
      </c>
      <c r="V412" s="252">
        <v>6000000</v>
      </c>
      <c r="W412" s="70">
        <f t="shared" si="229"/>
        <v>180000000</v>
      </c>
      <c r="X412" s="252"/>
      <c r="Y412" s="249"/>
    </row>
    <row r="413" spans="1:25" ht="13.2" hidden="1" x14ac:dyDescent="0.25">
      <c r="A413" s="1" t="s">
        <v>350</v>
      </c>
      <c r="B413" s="56" t="s">
        <v>351</v>
      </c>
      <c r="C413" s="57" t="s">
        <v>352</v>
      </c>
      <c r="D413" s="56">
        <v>2</v>
      </c>
      <c r="E413" s="56" t="s">
        <v>317</v>
      </c>
      <c r="F413" s="58"/>
      <c r="G413" s="153">
        <f>SUM(G414,G451)</f>
        <v>773732000</v>
      </c>
      <c r="H413" s="187" t="s">
        <v>351</v>
      </c>
      <c r="I413" s="57" t="s">
        <v>352</v>
      </c>
      <c r="J413" s="56">
        <v>2</v>
      </c>
      <c r="K413" s="56" t="s">
        <v>317</v>
      </c>
      <c r="L413" s="58"/>
      <c r="M413" s="58">
        <f ca="1">SUM(M414,M451)</f>
        <v>730232000</v>
      </c>
      <c r="N413" s="58">
        <f ca="1">SUM(N414,N451)</f>
        <v>43500000</v>
      </c>
      <c r="O413" s="153"/>
      <c r="P413" s="249"/>
      <c r="Q413" s="249"/>
      <c r="R413" s="56">
        <v>2</v>
      </c>
      <c r="S413" s="58"/>
      <c r="T413" s="58"/>
      <c r="U413" s="252"/>
      <c r="V413" s="249"/>
      <c r="W413" s="249"/>
      <c r="X413" s="252"/>
      <c r="Y413" s="249"/>
    </row>
    <row r="414" spans="1:25" ht="26.4" hidden="1" x14ac:dyDescent="0.25">
      <c r="A414" s="1" t="s">
        <v>353</v>
      </c>
      <c r="B414" s="59" t="s">
        <v>606</v>
      </c>
      <c r="C414" s="60" t="s">
        <v>354</v>
      </c>
      <c r="D414" s="59"/>
      <c r="E414" s="59" t="s">
        <v>554</v>
      </c>
      <c r="F414" s="61"/>
      <c r="G414" s="154">
        <f>SUM(G415,G426,G440)</f>
        <v>669421000</v>
      </c>
      <c r="H414" s="188" t="s">
        <v>606</v>
      </c>
      <c r="I414" s="60" t="s">
        <v>354</v>
      </c>
      <c r="J414" s="59"/>
      <c r="K414" s="59" t="s">
        <v>554</v>
      </c>
      <c r="L414" s="61"/>
      <c r="M414" s="61">
        <f ca="1">SUM(M415,M426,M440)</f>
        <v>631921000</v>
      </c>
      <c r="N414" s="61">
        <f ca="1">SUM(N415,N426,N440)</f>
        <v>37500000</v>
      </c>
      <c r="O414" s="154"/>
      <c r="P414" s="249"/>
      <c r="Q414" s="249"/>
      <c r="R414" s="59"/>
      <c r="S414" s="61"/>
      <c r="T414" s="61"/>
      <c r="U414" s="252"/>
      <c r="V414" s="249"/>
      <c r="W414" s="249"/>
      <c r="X414" s="252"/>
      <c r="Y414" s="249"/>
    </row>
    <row r="415" spans="1:25" ht="13.2" hidden="1" x14ac:dyDescent="0.25">
      <c r="A415" s="1" t="s">
        <v>355</v>
      </c>
      <c r="B415" s="62" t="s">
        <v>21</v>
      </c>
      <c r="C415" s="63" t="s">
        <v>845</v>
      </c>
      <c r="D415" s="62"/>
      <c r="E415" s="62"/>
      <c r="F415" s="64"/>
      <c r="G415" s="155">
        <f>SUM(G416,G422,G424)</f>
        <v>150075000</v>
      </c>
      <c r="H415" s="189" t="s">
        <v>21</v>
      </c>
      <c r="I415" s="63" t="s">
        <v>845</v>
      </c>
      <c r="J415" s="62"/>
      <c r="K415" s="62"/>
      <c r="L415" s="64"/>
      <c r="M415" s="64">
        <f ca="1">SUM(M416,M422,M424)</f>
        <v>136075000</v>
      </c>
      <c r="N415" s="64">
        <f ca="1">SUM(N416,N422,N424)</f>
        <v>14000000</v>
      </c>
      <c r="O415" s="155"/>
      <c r="P415" s="249" t="s">
        <v>507</v>
      </c>
      <c r="Q415" s="249" t="s">
        <v>509</v>
      </c>
      <c r="R415" s="62"/>
      <c r="S415" s="64"/>
      <c r="T415" s="64"/>
      <c r="U415" s="252"/>
      <c r="V415" s="249"/>
      <c r="W415" s="249"/>
      <c r="X415" s="252"/>
      <c r="Y415" s="249"/>
    </row>
    <row r="416" spans="1:25" ht="13.2" hidden="1" x14ac:dyDescent="0.25">
      <c r="A416" s="1" t="s">
        <v>356</v>
      </c>
      <c r="B416" s="65" t="s">
        <v>523</v>
      </c>
      <c r="C416" s="66" t="s">
        <v>24</v>
      </c>
      <c r="D416" s="65"/>
      <c r="E416" s="65"/>
      <c r="F416" s="67"/>
      <c r="G416" s="156">
        <f>SUM(G417:G421)</f>
        <v>40000000</v>
      </c>
      <c r="H416" s="190" t="s">
        <v>523</v>
      </c>
      <c r="I416" s="66" t="s">
        <v>24</v>
      </c>
      <c r="J416" s="65"/>
      <c r="K416" s="65"/>
      <c r="L416" s="67"/>
      <c r="M416" s="67">
        <f ca="1">SUM(M417:M421)</f>
        <v>26000000</v>
      </c>
      <c r="N416" s="67">
        <f ca="1">SUM(N417:N421)</f>
        <v>14000000</v>
      </c>
      <c r="O416" s="156"/>
      <c r="P416" s="249"/>
      <c r="Q416" s="249"/>
      <c r="R416" s="65"/>
      <c r="S416" s="67"/>
      <c r="T416" s="67"/>
      <c r="U416" s="252"/>
      <c r="V416" s="249"/>
      <c r="W416" s="249"/>
      <c r="X416" s="252"/>
      <c r="Y416" s="249"/>
    </row>
    <row r="417" spans="1:25" ht="13.2" x14ac:dyDescent="0.25">
      <c r="A417" s="1" t="s">
        <v>357</v>
      </c>
      <c r="B417" s="68"/>
      <c r="C417" s="69" t="s">
        <v>555</v>
      </c>
      <c r="D417" s="68">
        <v>280</v>
      </c>
      <c r="E417" s="68" t="s">
        <v>26</v>
      </c>
      <c r="F417" s="70">
        <v>75000</v>
      </c>
      <c r="G417" s="157">
        <f t="shared" ref="G417:G421" si="230">ROUNDDOWN(D417*F417,-3)</f>
        <v>21000000</v>
      </c>
      <c r="H417" s="191"/>
      <c r="I417" s="69" t="s">
        <v>555</v>
      </c>
      <c r="J417" s="68" cm="1">
        <f t="array" aca="1" ref="J417" ca="1">INDIRECT($J$5&amp;ROW())</f>
        <v>100</v>
      </c>
      <c r="K417" s="68" t="s">
        <v>26</v>
      </c>
      <c r="L417" s="70" cm="1">
        <f t="array" aca="1" ref="L417" ca="1">INDIRECT($L$5&amp;ROW())</f>
        <v>75000</v>
      </c>
      <c r="M417" s="70">
        <f t="shared" ref="M417:M421" ca="1" si="231">ROUNDDOWN(J417*L417,-3)</f>
        <v>7500000</v>
      </c>
      <c r="N417" s="70">
        <f t="shared" ref="N417:N421" ca="1" si="232">G417-M417</f>
        <v>13500000</v>
      </c>
      <c r="O417" s="245" t="str">
        <f t="shared" ref="O417:O421" ca="1" si="233">IF(AND(ISBLANK(H417),N417&lt;&gt;0),"Rev","")</f>
        <v>Rev</v>
      </c>
      <c r="P417" s="249"/>
      <c r="Q417" s="249"/>
      <c r="R417" s="68">
        <v>280</v>
      </c>
      <c r="S417" s="70">
        <v>75000</v>
      </c>
      <c r="T417" s="70">
        <f t="shared" ref="T417:T421" si="234">ROUNDDOWN(R417*S417,-3)</f>
        <v>21000000</v>
      </c>
      <c r="U417" s="252">
        <v>100</v>
      </c>
      <c r="V417" s="252">
        <v>75000</v>
      </c>
      <c r="W417" s="70">
        <f t="shared" ref="W417:W421" si="235">ROUNDDOWN(U417*V417,-3)</f>
        <v>7500000</v>
      </c>
      <c r="X417" s="252"/>
      <c r="Y417" s="249"/>
    </row>
    <row r="418" spans="1:25" ht="13.2" hidden="1" x14ac:dyDescent="0.25">
      <c r="A418" s="1" t="s">
        <v>358</v>
      </c>
      <c r="B418" s="68"/>
      <c r="C418" s="69" t="s">
        <v>556</v>
      </c>
      <c r="D418" s="68">
        <v>4</v>
      </c>
      <c r="E418" s="68" t="s">
        <v>120</v>
      </c>
      <c r="F418" s="70">
        <v>1500000</v>
      </c>
      <c r="G418" s="157">
        <f t="shared" si="230"/>
        <v>6000000</v>
      </c>
      <c r="H418" s="191"/>
      <c r="I418" s="69" t="s">
        <v>556</v>
      </c>
      <c r="J418" s="68" cm="1">
        <f t="array" aca="1" ref="J418" ca="1">INDIRECT($J$5&amp;ROW())</f>
        <v>4</v>
      </c>
      <c r="K418" s="68" t="s">
        <v>120</v>
      </c>
      <c r="L418" s="70" cm="1">
        <f t="array" aca="1" ref="L418" ca="1">INDIRECT($L$5&amp;ROW())</f>
        <v>1500000</v>
      </c>
      <c r="M418" s="70">
        <f t="shared" ca="1" si="231"/>
        <v>6000000</v>
      </c>
      <c r="N418" s="70">
        <f t="shared" ca="1" si="232"/>
        <v>0</v>
      </c>
      <c r="O418" s="245" t="str">
        <f t="shared" ca="1" si="233"/>
        <v/>
      </c>
      <c r="P418" s="249"/>
      <c r="Q418" s="249"/>
      <c r="R418" s="68">
        <v>4</v>
      </c>
      <c r="S418" s="70">
        <v>1500000</v>
      </c>
      <c r="T418" s="70">
        <f t="shared" si="234"/>
        <v>6000000</v>
      </c>
      <c r="U418" s="252">
        <v>4</v>
      </c>
      <c r="V418" s="252">
        <v>1500000</v>
      </c>
      <c r="W418" s="70">
        <f t="shared" si="235"/>
        <v>6000000</v>
      </c>
      <c r="X418" s="252"/>
      <c r="Y418" s="249"/>
    </row>
    <row r="419" spans="1:25" ht="13.2" hidden="1" x14ac:dyDescent="0.25">
      <c r="A419" s="1" t="s">
        <v>359</v>
      </c>
      <c r="B419" s="68"/>
      <c r="C419" s="69" t="s">
        <v>557</v>
      </c>
      <c r="D419" s="68">
        <v>4</v>
      </c>
      <c r="E419" s="68" t="s">
        <v>120</v>
      </c>
      <c r="F419" s="70">
        <v>1500000</v>
      </c>
      <c r="G419" s="157">
        <f t="shared" si="230"/>
        <v>6000000</v>
      </c>
      <c r="H419" s="191"/>
      <c r="I419" s="69" t="s">
        <v>557</v>
      </c>
      <c r="J419" s="68" cm="1">
        <f t="array" aca="1" ref="J419" ca="1">INDIRECT($J$5&amp;ROW())</f>
        <v>4</v>
      </c>
      <c r="K419" s="68" t="s">
        <v>120</v>
      </c>
      <c r="L419" s="70" cm="1">
        <f t="array" aca="1" ref="L419" ca="1">INDIRECT($L$5&amp;ROW())</f>
        <v>1500000</v>
      </c>
      <c r="M419" s="70">
        <f t="shared" ca="1" si="231"/>
        <v>6000000</v>
      </c>
      <c r="N419" s="70">
        <f t="shared" ca="1" si="232"/>
        <v>0</v>
      </c>
      <c r="O419" s="245" t="str">
        <f t="shared" ca="1" si="233"/>
        <v/>
      </c>
      <c r="P419" s="249"/>
      <c r="Q419" s="249"/>
      <c r="R419" s="68">
        <v>4</v>
      </c>
      <c r="S419" s="70">
        <v>1500000</v>
      </c>
      <c r="T419" s="70">
        <f t="shared" si="234"/>
        <v>6000000</v>
      </c>
      <c r="U419" s="252">
        <v>4</v>
      </c>
      <c r="V419" s="252">
        <v>1500000</v>
      </c>
      <c r="W419" s="70">
        <f t="shared" si="235"/>
        <v>6000000</v>
      </c>
      <c r="X419" s="252"/>
      <c r="Y419" s="249"/>
    </row>
    <row r="420" spans="1:25" ht="13.2" hidden="1" x14ac:dyDescent="0.25">
      <c r="A420" s="1" t="s">
        <v>360</v>
      </c>
      <c r="B420" s="68"/>
      <c r="C420" s="69" t="s">
        <v>558</v>
      </c>
      <c r="D420" s="68">
        <v>4</v>
      </c>
      <c r="E420" s="68" t="s">
        <v>120</v>
      </c>
      <c r="F420" s="70">
        <v>1000000</v>
      </c>
      <c r="G420" s="157">
        <f t="shared" si="230"/>
        <v>4000000</v>
      </c>
      <c r="H420" s="191"/>
      <c r="I420" s="69" t="s">
        <v>558</v>
      </c>
      <c r="J420" s="68" cm="1">
        <f t="array" aca="1" ref="J420" ca="1">INDIRECT($J$5&amp;ROW())</f>
        <v>4</v>
      </c>
      <c r="K420" s="68" t="s">
        <v>120</v>
      </c>
      <c r="L420" s="70" cm="1">
        <f t="array" aca="1" ref="L420" ca="1">INDIRECT($L$5&amp;ROW())</f>
        <v>1000000</v>
      </c>
      <c r="M420" s="70">
        <f t="shared" ca="1" si="231"/>
        <v>4000000</v>
      </c>
      <c r="N420" s="70">
        <f t="shared" ca="1" si="232"/>
        <v>0</v>
      </c>
      <c r="O420" s="245" t="str">
        <f t="shared" ca="1" si="233"/>
        <v/>
      </c>
      <c r="P420" s="249"/>
      <c r="Q420" s="249"/>
      <c r="R420" s="68">
        <v>4</v>
      </c>
      <c r="S420" s="70">
        <v>1000000</v>
      </c>
      <c r="T420" s="70">
        <f t="shared" si="234"/>
        <v>4000000</v>
      </c>
      <c r="U420" s="252">
        <v>4</v>
      </c>
      <c r="V420" s="252">
        <v>1000000</v>
      </c>
      <c r="W420" s="70">
        <f t="shared" si="235"/>
        <v>4000000</v>
      </c>
      <c r="X420" s="252"/>
      <c r="Y420" s="249"/>
    </row>
    <row r="421" spans="1:25" ht="13.2" x14ac:dyDescent="0.25">
      <c r="A421" s="1" t="s">
        <v>846</v>
      </c>
      <c r="B421" s="68"/>
      <c r="C421" s="69" t="s">
        <v>790</v>
      </c>
      <c r="D421" s="68">
        <v>12</v>
      </c>
      <c r="E421" s="68" t="s">
        <v>59</v>
      </c>
      <c r="F421" s="70">
        <v>250000</v>
      </c>
      <c r="G421" s="157">
        <f t="shared" si="230"/>
        <v>3000000</v>
      </c>
      <c r="H421" s="191"/>
      <c r="I421" s="69" t="s">
        <v>790</v>
      </c>
      <c r="J421" s="68" cm="1">
        <f t="array" aca="1" ref="J421" ca="1">INDIRECT($J$5&amp;ROW())</f>
        <v>10</v>
      </c>
      <c r="K421" s="68" t="s">
        <v>59</v>
      </c>
      <c r="L421" s="70" cm="1">
        <f t="array" aca="1" ref="L421" ca="1">INDIRECT($L$5&amp;ROW())</f>
        <v>250000</v>
      </c>
      <c r="M421" s="70">
        <f t="shared" ca="1" si="231"/>
        <v>2500000</v>
      </c>
      <c r="N421" s="70">
        <f t="shared" ca="1" si="232"/>
        <v>500000</v>
      </c>
      <c r="O421" s="245" t="str">
        <f t="shared" ca="1" si="233"/>
        <v>Rev</v>
      </c>
      <c r="P421" s="249"/>
      <c r="Q421" s="249"/>
      <c r="R421" s="68">
        <v>12</v>
      </c>
      <c r="S421" s="70">
        <v>250000</v>
      </c>
      <c r="T421" s="70">
        <f t="shared" si="234"/>
        <v>3000000</v>
      </c>
      <c r="U421" s="252">
        <v>10</v>
      </c>
      <c r="V421" s="252">
        <v>250000</v>
      </c>
      <c r="W421" s="70">
        <f t="shared" si="235"/>
        <v>2500000</v>
      </c>
      <c r="X421" s="252"/>
      <c r="Y421" s="249"/>
    </row>
    <row r="422" spans="1:25" ht="13.2" hidden="1" x14ac:dyDescent="0.25">
      <c r="A422" s="1" t="s">
        <v>361</v>
      </c>
      <c r="B422" s="71" t="s">
        <v>524</v>
      </c>
      <c r="C422" s="72" t="s">
        <v>73</v>
      </c>
      <c r="D422" s="71"/>
      <c r="E422" s="71"/>
      <c r="F422" s="73"/>
      <c r="G422" s="158">
        <f>G423</f>
        <v>1000000</v>
      </c>
      <c r="H422" s="192" t="s">
        <v>524</v>
      </c>
      <c r="I422" s="72" t="s">
        <v>73</v>
      </c>
      <c r="J422" s="71"/>
      <c r="K422" s="71"/>
      <c r="L422" s="73"/>
      <c r="M422" s="73">
        <f ca="1">M423</f>
        <v>1000000</v>
      </c>
      <c r="N422" s="73">
        <f ca="1">N423</f>
        <v>0</v>
      </c>
      <c r="O422" s="158"/>
      <c r="P422" s="249"/>
      <c r="Q422" s="249"/>
      <c r="R422" s="71"/>
      <c r="S422" s="73"/>
      <c r="T422" s="73"/>
      <c r="U422" s="252"/>
      <c r="V422" s="249"/>
      <c r="W422" s="249"/>
      <c r="X422" s="252"/>
      <c r="Y422" s="249"/>
    </row>
    <row r="423" spans="1:25" ht="26.4" hidden="1" x14ac:dyDescent="0.25">
      <c r="A423" s="1" t="s">
        <v>362</v>
      </c>
      <c r="B423" s="68"/>
      <c r="C423" s="69" t="s">
        <v>847</v>
      </c>
      <c r="D423" s="68">
        <v>4</v>
      </c>
      <c r="E423" s="68" t="s">
        <v>120</v>
      </c>
      <c r="F423" s="70">
        <v>250000</v>
      </c>
      <c r="G423" s="157">
        <f>ROUNDDOWN(D423*F423,-3)</f>
        <v>1000000</v>
      </c>
      <c r="H423" s="191"/>
      <c r="I423" s="69" t="s">
        <v>847</v>
      </c>
      <c r="J423" s="68" cm="1">
        <f t="array" aca="1" ref="J423" ca="1">INDIRECT($J$5&amp;ROW())</f>
        <v>4</v>
      </c>
      <c r="K423" s="68" t="s">
        <v>120</v>
      </c>
      <c r="L423" s="70" cm="1">
        <f t="array" aca="1" ref="L423" ca="1">INDIRECT($L$5&amp;ROW())</f>
        <v>250000</v>
      </c>
      <c r="M423" s="70">
        <f ca="1">ROUNDDOWN(J423*L423,-3)</f>
        <v>1000000</v>
      </c>
      <c r="N423" s="70">
        <f ca="1">G423-M423</f>
        <v>0</v>
      </c>
      <c r="O423" s="245" t="str">
        <f ca="1">IF(AND(ISBLANK(H423),N423&lt;&gt;0),"Rev","")</f>
        <v/>
      </c>
      <c r="P423" s="249"/>
      <c r="Q423" s="249"/>
      <c r="R423" s="68">
        <v>4</v>
      </c>
      <c r="S423" s="70">
        <v>250000</v>
      </c>
      <c r="T423" s="70">
        <f>ROUNDDOWN(R423*S423,-3)</f>
        <v>1000000</v>
      </c>
      <c r="U423" s="252">
        <v>4</v>
      </c>
      <c r="V423" s="252">
        <v>250000</v>
      </c>
      <c r="W423" s="70">
        <f>ROUNDDOWN(U423*V423,-3)</f>
        <v>1000000</v>
      </c>
      <c r="X423" s="252"/>
      <c r="Y423" s="249"/>
    </row>
    <row r="424" spans="1:25" ht="13.2" hidden="1" x14ac:dyDescent="0.25">
      <c r="A424" s="1" t="s">
        <v>363</v>
      </c>
      <c r="B424" s="71" t="s">
        <v>525</v>
      </c>
      <c r="C424" s="72" t="s">
        <v>35</v>
      </c>
      <c r="D424" s="71"/>
      <c r="E424" s="71"/>
      <c r="F424" s="73"/>
      <c r="G424" s="158">
        <f>G425</f>
        <v>109075000</v>
      </c>
      <c r="H424" s="192" t="s">
        <v>525</v>
      </c>
      <c r="I424" s="72" t="s">
        <v>35</v>
      </c>
      <c r="J424" s="71"/>
      <c r="K424" s="71"/>
      <c r="L424" s="73"/>
      <c r="M424" s="73">
        <f ca="1">M425</f>
        <v>109075000</v>
      </c>
      <c r="N424" s="73">
        <f ca="1">N425</f>
        <v>0</v>
      </c>
      <c r="O424" s="158"/>
      <c r="P424" s="249"/>
      <c r="Q424" s="249"/>
      <c r="R424" s="71"/>
      <c r="S424" s="73"/>
      <c r="T424" s="73"/>
      <c r="U424" s="252"/>
      <c r="V424" s="249"/>
      <c r="W424" s="249"/>
      <c r="X424" s="252"/>
      <c r="Y424" s="249"/>
    </row>
    <row r="425" spans="1:25" ht="13.2" hidden="1" x14ac:dyDescent="0.25">
      <c r="A425" s="1" t="s">
        <v>364</v>
      </c>
      <c r="B425" s="68"/>
      <c r="C425" s="69" t="s">
        <v>848</v>
      </c>
      <c r="D425" s="68">
        <v>18</v>
      </c>
      <c r="E425" s="68" t="s">
        <v>26</v>
      </c>
      <c r="F425" s="70">
        <v>6059723</v>
      </c>
      <c r="G425" s="157">
        <f>ROUNDDOWN(D425*F425,-3)</f>
        <v>109075000</v>
      </c>
      <c r="H425" s="191"/>
      <c r="I425" s="69" t="s">
        <v>848</v>
      </c>
      <c r="J425" s="68" cm="1">
        <f t="array" aca="1" ref="J425" ca="1">INDIRECT($J$5&amp;ROW())</f>
        <v>18</v>
      </c>
      <c r="K425" s="68" t="s">
        <v>26</v>
      </c>
      <c r="L425" s="70" cm="1">
        <f t="array" aca="1" ref="L425" ca="1">INDIRECT($L$5&amp;ROW())</f>
        <v>6059723</v>
      </c>
      <c r="M425" s="70">
        <f ca="1">ROUNDDOWN(J425*L425,-3)</f>
        <v>109075000</v>
      </c>
      <c r="N425" s="70">
        <f ca="1">G425-M425</f>
        <v>0</v>
      </c>
      <c r="O425" s="245" t="str">
        <f ca="1">IF(AND(ISBLANK(H425),N425&lt;&gt;0),"Rev","")</f>
        <v/>
      </c>
      <c r="P425" s="249"/>
      <c r="Q425" s="249"/>
      <c r="R425" s="68">
        <v>18</v>
      </c>
      <c r="S425" s="70">
        <v>6059723</v>
      </c>
      <c r="T425" s="70">
        <f>ROUNDDOWN(R425*S425,-3)</f>
        <v>109075000</v>
      </c>
      <c r="U425" s="252">
        <v>18</v>
      </c>
      <c r="V425" s="252">
        <v>6059723</v>
      </c>
      <c r="W425" s="70">
        <f>ROUNDDOWN(U425*V425,-3)</f>
        <v>109075000</v>
      </c>
      <c r="X425" s="252"/>
      <c r="Y425" s="249"/>
    </row>
    <row r="426" spans="1:25" ht="26.4" hidden="1" x14ac:dyDescent="0.25">
      <c r="A426" s="1" t="s">
        <v>365</v>
      </c>
      <c r="B426" s="74" t="s">
        <v>38</v>
      </c>
      <c r="C426" s="75" t="s">
        <v>849</v>
      </c>
      <c r="D426" s="74"/>
      <c r="E426" s="74"/>
      <c r="F426" s="76"/>
      <c r="G426" s="159">
        <f>SUM(G427,G433,G436,G438)</f>
        <v>188806000</v>
      </c>
      <c r="H426" s="193" t="s">
        <v>38</v>
      </c>
      <c r="I426" s="75" t="s">
        <v>849</v>
      </c>
      <c r="J426" s="74"/>
      <c r="K426" s="74"/>
      <c r="L426" s="76"/>
      <c r="M426" s="76">
        <f ca="1">SUM(M427,M433,M436,M438)</f>
        <v>182806000</v>
      </c>
      <c r="N426" s="76">
        <f ca="1">SUM(N427,N433,N436,N438)</f>
        <v>6000000</v>
      </c>
      <c r="O426" s="159"/>
      <c r="P426" s="249" t="s">
        <v>507</v>
      </c>
      <c r="Q426" s="249" t="s">
        <v>509</v>
      </c>
      <c r="R426" s="74"/>
      <c r="S426" s="76"/>
      <c r="T426" s="76"/>
      <c r="U426" s="252"/>
      <c r="V426" s="249"/>
      <c r="W426" s="249"/>
      <c r="X426" s="252"/>
      <c r="Y426" s="249"/>
    </row>
    <row r="427" spans="1:25" ht="13.2" hidden="1" x14ac:dyDescent="0.25">
      <c r="A427" s="1" t="s">
        <v>366</v>
      </c>
      <c r="B427" s="71" t="s">
        <v>523</v>
      </c>
      <c r="C427" s="72" t="s">
        <v>24</v>
      </c>
      <c r="D427" s="71"/>
      <c r="E427" s="71"/>
      <c r="F427" s="73"/>
      <c r="G427" s="158">
        <f>SUM(G428:G432)</f>
        <v>33500000</v>
      </c>
      <c r="H427" s="192" t="s">
        <v>523</v>
      </c>
      <c r="I427" s="72" t="s">
        <v>24</v>
      </c>
      <c r="J427" s="71"/>
      <c r="K427" s="71"/>
      <c r="L427" s="73"/>
      <c r="M427" s="73">
        <f ca="1">SUM(M428:M432)</f>
        <v>27500000</v>
      </c>
      <c r="N427" s="73">
        <f ca="1">SUM(N428:N432)</f>
        <v>6000000</v>
      </c>
      <c r="O427" s="158"/>
      <c r="P427" s="249"/>
      <c r="Q427" s="249"/>
      <c r="R427" s="71"/>
      <c r="S427" s="73"/>
      <c r="T427" s="73"/>
      <c r="U427" s="252"/>
      <c r="V427" s="249"/>
      <c r="W427" s="249"/>
      <c r="X427" s="252"/>
      <c r="Y427" s="249"/>
    </row>
    <row r="428" spans="1:25" ht="13.2" x14ac:dyDescent="0.25">
      <c r="A428" s="1" t="s">
        <v>367</v>
      </c>
      <c r="B428" s="68"/>
      <c r="C428" s="69" t="s">
        <v>555</v>
      </c>
      <c r="D428" s="68">
        <v>180</v>
      </c>
      <c r="E428" s="68" t="s">
        <v>26</v>
      </c>
      <c r="F428" s="70">
        <v>75000</v>
      </c>
      <c r="G428" s="157">
        <f t="shared" ref="G428:G432" si="236">ROUNDDOWN(D428*F428,-3)</f>
        <v>13500000</v>
      </c>
      <c r="H428" s="191"/>
      <c r="I428" s="69" t="s">
        <v>555</v>
      </c>
      <c r="J428" s="68" cm="1">
        <f t="array" aca="1" ref="J428" ca="1">INDIRECT($J$5&amp;ROW())</f>
        <v>100</v>
      </c>
      <c r="K428" s="68" t="s">
        <v>26</v>
      </c>
      <c r="L428" s="70" cm="1">
        <f t="array" aca="1" ref="L428" ca="1">INDIRECT($L$5&amp;ROW())</f>
        <v>75000</v>
      </c>
      <c r="M428" s="70">
        <f t="shared" ref="M428:M432" ca="1" si="237">ROUNDDOWN(J428*L428,-3)</f>
        <v>7500000</v>
      </c>
      <c r="N428" s="70">
        <f t="shared" ref="N428:N432" ca="1" si="238">G428-M428</f>
        <v>6000000</v>
      </c>
      <c r="O428" s="245" t="str">
        <f t="shared" ref="O428:O432" ca="1" si="239">IF(AND(ISBLANK(H428),N428&lt;&gt;0),"Rev","")</f>
        <v>Rev</v>
      </c>
      <c r="P428" s="249"/>
      <c r="Q428" s="249"/>
      <c r="R428" s="68">
        <v>180</v>
      </c>
      <c r="S428" s="70">
        <v>75000</v>
      </c>
      <c r="T428" s="70">
        <f t="shared" ref="T428:T432" si="240">ROUNDDOWN(R428*S428,-3)</f>
        <v>13500000</v>
      </c>
      <c r="U428" s="252">
        <v>100</v>
      </c>
      <c r="V428" s="252">
        <v>75000</v>
      </c>
      <c r="W428" s="70">
        <f t="shared" ref="W428:W432" si="241">ROUNDDOWN(U428*V428,-3)</f>
        <v>7500000</v>
      </c>
      <c r="X428" s="252"/>
      <c r="Y428" s="249"/>
    </row>
    <row r="429" spans="1:25" ht="13.2" hidden="1" x14ac:dyDescent="0.25">
      <c r="A429" s="1" t="s">
        <v>368</v>
      </c>
      <c r="B429" s="68"/>
      <c r="C429" s="69" t="s">
        <v>556</v>
      </c>
      <c r="D429" s="68">
        <v>4</v>
      </c>
      <c r="E429" s="68" t="s">
        <v>120</v>
      </c>
      <c r="F429" s="70">
        <v>1500000</v>
      </c>
      <c r="G429" s="157">
        <f t="shared" si="236"/>
        <v>6000000</v>
      </c>
      <c r="H429" s="191"/>
      <c r="I429" s="69" t="s">
        <v>556</v>
      </c>
      <c r="J429" s="68" cm="1">
        <f t="array" aca="1" ref="J429" ca="1">INDIRECT($J$5&amp;ROW())</f>
        <v>4</v>
      </c>
      <c r="K429" s="68" t="s">
        <v>120</v>
      </c>
      <c r="L429" s="70" cm="1">
        <f t="array" aca="1" ref="L429" ca="1">INDIRECT($L$5&amp;ROW())</f>
        <v>1500000</v>
      </c>
      <c r="M429" s="70">
        <f t="shared" ca="1" si="237"/>
        <v>6000000</v>
      </c>
      <c r="N429" s="70">
        <f t="shared" ca="1" si="238"/>
        <v>0</v>
      </c>
      <c r="O429" s="245" t="str">
        <f t="shared" ca="1" si="239"/>
        <v/>
      </c>
      <c r="P429" s="249"/>
      <c r="Q429" s="249"/>
      <c r="R429" s="68">
        <v>4</v>
      </c>
      <c r="S429" s="70">
        <v>1500000</v>
      </c>
      <c r="T429" s="70">
        <f t="shared" si="240"/>
        <v>6000000</v>
      </c>
      <c r="U429" s="252">
        <v>4</v>
      </c>
      <c r="V429" s="252">
        <v>1500000</v>
      </c>
      <c r="W429" s="70">
        <f t="shared" si="241"/>
        <v>6000000</v>
      </c>
      <c r="X429" s="252"/>
      <c r="Y429" s="249"/>
    </row>
    <row r="430" spans="1:25" ht="13.2" hidden="1" x14ac:dyDescent="0.25">
      <c r="A430" s="1" t="s">
        <v>369</v>
      </c>
      <c r="B430" s="68"/>
      <c r="C430" s="69" t="s">
        <v>557</v>
      </c>
      <c r="D430" s="68">
        <v>4</v>
      </c>
      <c r="E430" s="68" t="s">
        <v>120</v>
      </c>
      <c r="F430" s="70">
        <v>1500000</v>
      </c>
      <c r="G430" s="157">
        <f t="shared" si="236"/>
        <v>6000000</v>
      </c>
      <c r="H430" s="191"/>
      <c r="I430" s="69" t="s">
        <v>557</v>
      </c>
      <c r="J430" s="68" cm="1">
        <f t="array" aca="1" ref="J430" ca="1">INDIRECT($J$5&amp;ROW())</f>
        <v>4</v>
      </c>
      <c r="K430" s="68" t="s">
        <v>120</v>
      </c>
      <c r="L430" s="70" cm="1">
        <f t="array" aca="1" ref="L430" ca="1">INDIRECT($L$5&amp;ROW())</f>
        <v>1500000</v>
      </c>
      <c r="M430" s="70">
        <f t="shared" ca="1" si="237"/>
        <v>6000000</v>
      </c>
      <c r="N430" s="70">
        <f t="shared" ca="1" si="238"/>
        <v>0</v>
      </c>
      <c r="O430" s="245" t="str">
        <f t="shared" ca="1" si="239"/>
        <v/>
      </c>
      <c r="P430" s="249"/>
      <c r="Q430" s="249"/>
      <c r="R430" s="68">
        <v>4</v>
      </c>
      <c r="S430" s="70">
        <v>1500000</v>
      </c>
      <c r="T430" s="70">
        <f t="shared" si="240"/>
        <v>6000000</v>
      </c>
      <c r="U430" s="252">
        <v>4</v>
      </c>
      <c r="V430" s="252">
        <v>1500000</v>
      </c>
      <c r="W430" s="70">
        <f t="shared" si="241"/>
        <v>6000000</v>
      </c>
      <c r="X430" s="252"/>
      <c r="Y430" s="249"/>
    </row>
    <row r="431" spans="1:25" ht="13.2" hidden="1" x14ac:dyDescent="0.25">
      <c r="A431" s="1" t="s">
        <v>370</v>
      </c>
      <c r="B431" s="68"/>
      <c r="C431" s="69" t="s">
        <v>558</v>
      </c>
      <c r="D431" s="68">
        <v>4</v>
      </c>
      <c r="E431" s="68" t="s">
        <v>120</v>
      </c>
      <c r="F431" s="70">
        <v>1000000</v>
      </c>
      <c r="G431" s="157">
        <f t="shared" si="236"/>
        <v>4000000</v>
      </c>
      <c r="H431" s="191"/>
      <c r="I431" s="69" t="s">
        <v>558</v>
      </c>
      <c r="J431" s="68" cm="1">
        <f t="array" aca="1" ref="J431" ca="1">INDIRECT($J$5&amp;ROW())</f>
        <v>4</v>
      </c>
      <c r="K431" s="68" t="s">
        <v>120</v>
      </c>
      <c r="L431" s="70" cm="1">
        <f t="array" aca="1" ref="L431" ca="1">INDIRECT($L$5&amp;ROW())</f>
        <v>1000000</v>
      </c>
      <c r="M431" s="70">
        <f t="shared" ca="1" si="237"/>
        <v>4000000</v>
      </c>
      <c r="N431" s="70">
        <f t="shared" ca="1" si="238"/>
        <v>0</v>
      </c>
      <c r="O431" s="245" t="str">
        <f t="shared" ca="1" si="239"/>
        <v/>
      </c>
      <c r="P431" s="249"/>
      <c r="Q431" s="249"/>
      <c r="R431" s="68">
        <v>4</v>
      </c>
      <c r="S431" s="70">
        <v>1000000</v>
      </c>
      <c r="T431" s="70">
        <f t="shared" si="240"/>
        <v>4000000</v>
      </c>
      <c r="U431" s="252">
        <v>4</v>
      </c>
      <c r="V431" s="252">
        <v>1000000</v>
      </c>
      <c r="W431" s="70">
        <f t="shared" si="241"/>
        <v>4000000</v>
      </c>
      <c r="X431" s="252"/>
      <c r="Y431" s="249"/>
    </row>
    <row r="432" spans="1:25" ht="13.2" hidden="1" x14ac:dyDescent="0.25">
      <c r="A432" s="1" t="s">
        <v>371</v>
      </c>
      <c r="B432" s="68"/>
      <c r="C432" s="69" t="s">
        <v>850</v>
      </c>
      <c r="D432" s="68">
        <v>8</v>
      </c>
      <c r="E432" s="68" t="s">
        <v>59</v>
      </c>
      <c r="F432" s="70">
        <v>500000</v>
      </c>
      <c r="G432" s="157">
        <f t="shared" si="236"/>
        <v>4000000</v>
      </c>
      <c r="H432" s="191"/>
      <c r="I432" s="69" t="s">
        <v>850</v>
      </c>
      <c r="J432" s="68" cm="1">
        <f t="array" aca="1" ref="J432" ca="1">INDIRECT($J$5&amp;ROW())</f>
        <v>8</v>
      </c>
      <c r="K432" s="68" t="s">
        <v>59</v>
      </c>
      <c r="L432" s="70" cm="1">
        <f t="array" aca="1" ref="L432" ca="1">INDIRECT($L$5&amp;ROW())</f>
        <v>500000</v>
      </c>
      <c r="M432" s="70">
        <f t="shared" ca="1" si="237"/>
        <v>4000000</v>
      </c>
      <c r="N432" s="70">
        <f t="shared" ca="1" si="238"/>
        <v>0</v>
      </c>
      <c r="O432" s="245" t="str">
        <f t="shared" ca="1" si="239"/>
        <v/>
      </c>
      <c r="P432" s="249"/>
      <c r="Q432" s="249"/>
      <c r="R432" s="68">
        <v>8</v>
      </c>
      <c r="S432" s="70">
        <v>500000</v>
      </c>
      <c r="T432" s="70">
        <f t="shared" si="240"/>
        <v>4000000</v>
      </c>
      <c r="U432" s="252">
        <v>8</v>
      </c>
      <c r="V432" s="252">
        <v>500000</v>
      </c>
      <c r="W432" s="70">
        <f t="shared" si="241"/>
        <v>4000000</v>
      </c>
      <c r="X432" s="252"/>
      <c r="Y432" s="249"/>
    </row>
    <row r="433" spans="1:25" ht="13.2" hidden="1" x14ac:dyDescent="0.25">
      <c r="A433" s="1" t="s">
        <v>372</v>
      </c>
      <c r="B433" s="71" t="s">
        <v>524</v>
      </c>
      <c r="C433" s="72" t="s">
        <v>73</v>
      </c>
      <c r="D433" s="71"/>
      <c r="E433" s="71"/>
      <c r="F433" s="73"/>
      <c r="G433" s="158">
        <f>SUM(G434:G435)</f>
        <v>31000000</v>
      </c>
      <c r="H433" s="192" t="s">
        <v>524</v>
      </c>
      <c r="I433" s="72" t="s">
        <v>73</v>
      </c>
      <c r="J433" s="71"/>
      <c r="K433" s="71"/>
      <c r="L433" s="73"/>
      <c r="M433" s="73">
        <f ca="1">SUM(M434:M435)</f>
        <v>31000000</v>
      </c>
      <c r="N433" s="73">
        <f ca="1">SUM(N434:N435)</f>
        <v>0</v>
      </c>
      <c r="O433" s="158"/>
      <c r="P433" s="249"/>
      <c r="Q433" s="249"/>
      <c r="R433" s="71"/>
      <c r="S433" s="73"/>
      <c r="T433" s="73"/>
      <c r="U433" s="252"/>
      <c r="V433" s="249"/>
      <c r="W433" s="249"/>
      <c r="X433" s="252"/>
      <c r="Y433" s="249"/>
    </row>
    <row r="434" spans="1:25" ht="26.4" hidden="1" x14ac:dyDescent="0.25">
      <c r="A434" s="1" t="s">
        <v>373</v>
      </c>
      <c r="B434" s="68"/>
      <c r="C434" s="69" t="s">
        <v>847</v>
      </c>
      <c r="D434" s="68">
        <v>4</v>
      </c>
      <c r="E434" s="68" t="s">
        <v>120</v>
      </c>
      <c r="F434" s="70">
        <v>250000</v>
      </c>
      <c r="G434" s="157">
        <f t="shared" ref="G434:G435" si="242">ROUNDDOWN(D434*F434,-3)</f>
        <v>1000000</v>
      </c>
      <c r="H434" s="191"/>
      <c r="I434" s="69" t="s">
        <v>847</v>
      </c>
      <c r="J434" s="68" cm="1">
        <f t="array" aca="1" ref="J434" ca="1">INDIRECT($J$5&amp;ROW())</f>
        <v>4</v>
      </c>
      <c r="K434" s="68" t="s">
        <v>120</v>
      </c>
      <c r="L434" s="70" cm="1">
        <f t="array" aca="1" ref="L434" ca="1">INDIRECT($L$5&amp;ROW())</f>
        <v>250000</v>
      </c>
      <c r="M434" s="70">
        <f t="shared" ref="M434:M435" ca="1" si="243">ROUNDDOWN(J434*L434,-3)</f>
        <v>1000000</v>
      </c>
      <c r="N434" s="70">
        <f t="shared" ref="N434:N435" ca="1" si="244">G434-M434</f>
        <v>0</v>
      </c>
      <c r="O434" s="245" t="str">
        <f t="shared" ref="O434:O435" ca="1" si="245">IF(AND(ISBLANK(H434),N434&lt;&gt;0),"Rev","")</f>
        <v/>
      </c>
      <c r="P434" s="249"/>
      <c r="Q434" s="249"/>
      <c r="R434" s="68">
        <v>4</v>
      </c>
      <c r="S434" s="70">
        <v>250000</v>
      </c>
      <c r="T434" s="70">
        <f t="shared" ref="T434:T435" si="246">ROUNDDOWN(R434*S434,-3)</f>
        <v>1000000</v>
      </c>
      <c r="U434" s="252">
        <v>4</v>
      </c>
      <c r="V434" s="252">
        <v>250000</v>
      </c>
      <c r="W434" s="70">
        <f t="shared" ref="W434:W435" si="247">ROUNDDOWN(U434*V434,-3)</f>
        <v>1000000</v>
      </c>
      <c r="X434" s="252"/>
      <c r="Y434" s="249"/>
    </row>
    <row r="435" spans="1:25" ht="13.2" hidden="1" x14ac:dyDescent="0.25">
      <c r="A435" s="1" t="s">
        <v>851</v>
      </c>
      <c r="B435" s="68"/>
      <c r="C435" s="69" t="s">
        <v>852</v>
      </c>
      <c r="D435" s="68">
        <v>2</v>
      </c>
      <c r="E435" s="68" t="s">
        <v>120</v>
      </c>
      <c r="F435" s="70">
        <v>15000000</v>
      </c>
      <c r="G435" s="157">
        <f t="shared" si="242"/>
        <v>30000000</v>
      </c>
      <c r="H435" s="191"/>
      <c r="I435" s="69" t="s">
        <v>852</v>
      </c>
      <c r="J435" s="68" cm="1">
        <f t="array" aca="1" ref="J435" ca="1">INDIRECT($J$5&amp;ROW())</f>
        <v>2</v>
      </c>
      <c r="K435" s="68" t="s">
        <v>120</v>
      </c>
      <c r="L435" s="70" cm="1">
        <f t="array" aca="1" ref="L435" ca="1">INDIRECT($L$5&amp;ROW())</f>
        <v>15000000</v>
      </c>
      <c r="M435" s="70">
        <f t="shared" ca="1" si="243"/>
        <v>30000000</v>
      </c>
      <c r="N435" s="70">
        <f t="shared" ca="1" si="244"/>
        <v>0</v>
      </c>
      <c r="O435" s="245" t="str">
        <f t="shared" ca="1" si="245"/>
        <v/>
      </c>
      <c r="P435" s="249"/>
      <c r="Q435" s="249"/>
      <c r="R435" s="68">
        <v>2</v>
      </c>
      <c r="S435" s="70">
        <v>15000000</v>
      </c>
      <c r="T435" s="70">
        <f t="shared" si="246"/>
        <v>30000000</v>
      </c>
      <c r="U435" s="252">
        <v>2</v>
      </c>
      <c r="V435" s="252">
        <v>15000000</v>
      </c>
      <c r="W435" s="70">
        <f t="shared" si="247"/>
        <v>30000000</v>
      </c>
      <c r="X435" s="252"/>
      <c r="Y435" s="249"/>
    </row>
    <row r="436" spans="1:25" ht="13.2" hidden="1" x14ac:dyDescent="0.25">
      <c r="A436" s="1" t="s">
        <v>853</v>
      </c>
      <c r="B436" s="77" t="s">
        <v>528</v>
      </c>
      <c r="C436" s="78" t="s">
        <v>31</v>
      </c>
      <c r="D436" s="77"/>
      <c r="E436" s="77"/>
      <c r="F436" s="79"/>
      <c r="G436" s="160">
        <f>G437</f>
        <v>10000000</v>
      </c>
      <c r="H436" s="194" t="s">
        <v>528</v>
      </c>
      <c r="I436" s="78" t="s">
        <v>31</v>
      </c>
      <c r="J436" s="77"/>
      <c r="K436" s="77"/>
      <c r="L436" s="79"/>
      <c r="M436" s="79">
        <f ca="1">M437</f>
        <v>10000000</v>
      </c>
      <c r="N436" s="79">
        <f ca="1">N437</f>
        <v>0</v>
      </c>
      <c r="O436" s="160"/>
      <c r="P436" s="249"/>
      <c r="Q436" s="249"/>
      <c r="R436" s="77"/>
      <c r="S436" s="79"/>
      <c r="T436" s="79"/>
      <c r="U436" s="252"/>
      <c r="V436" s="249"/>
      <c r="W436" s="249"/>
      <c r="X436" s="252"/>
      <c r="Y436" s="249"/>
    </row>
    <row r="437" spans="1:25" ht="13.2" hidden="1" x14ac:dyDescent="0.25">
      <c r="A437" s="1" t="s">
        <v>854</v>
      </c>
      <c r="B437" s="68"/>
      <c r="C437" s="69" t="s">
        <v>559</v>
      </c>
      <c r="D437" s="68">
        <v>10</v>
      </c>
      <c r="E437" s="68" t="s">
        <v>33</v>
      </c>
      <c r="F437" s="70">
        <v>1000000</v>
      </c>
      <c r="G437" s="157">
        <f>ROUNDDOWN(D437*F437,-3)</f>
        <v>10000000</v>
      </c>
      <c r="H437" s="191"/>
      <c r="I437" s="69" t="s">
        <v>559</v>
      </c>
      <c r="J437" s="68" cm="1">
        <f t="array" aca="1" ref="J437" ca="1">INDIRECT($J$5&amp;ROW())</f>
        <v>10</v>
      </c>
      <c r="K437" s="68" t="s">
        <v>33</v>
      </c>
      <c r="L437" s="70" cm="1">
        <f t="array" aca="1" ref="L437" ca="1">INDIRECT($L$5&amp;ROW())</f>
        <v>1000000</v>
      </c>
      <c r="M437" s="70">
        <f ca="1">ROUNDDOWN(J437*L437,-3)</f>
        <v>10000000</v>
      </c>
      <c r="N437" s="70">
        <f ca="1">G437-M437</f>
        <v>0</v>
      </c>
      <c r="O437" s="245" t="str">
        <f ca="1">IF(AND(ISBLANK(H437),N437&lt;&gt;0),"Rev","")</f>
        <v/>
      </c>
      <c r="P437" s="249"/>
      <c r="Q437" s="249"/>
      <c r="R437" s="68">
        <v>10</v>
      </c>
      <c r="S437" s="70">
        <v>1000000</v>
      </c>
      <c r="T437" s="70">
        <f>ROUNDDOWN(R437*S437,-3)</f>
        <v>10000000</v>
      </c>
      <c r="U437" s="252">
        <v>10</v>
      </c>
      <c r="V437" s="252">
        <v>1000000</v>
      </c>
      <c r="W437" s="70">
        <f>ROUNDDOWN(U437*V437,-3)</f>
        <v>10000000</v>
      </c>
      <c r="X437" s="252"/>
      <c r="Y437" s="249"/>
    </row>
    <row r="438" spans="1:25" ht="13.2" hidden="1" x14ac:dyDescent="0.25">
      <c r="A438" s="1" t="s">
        <v>374</v>
      </c>
      <c r="B438" s="71" t="s">
        <v>525</v>
      </c>
      <c r="C438" s="72" t="s">
        <v>35</v>
      </c>
      <c r="D438" s="71"/>
      <c r="E438" s="71"/>
      <c r="F438" s="73"/>
      <c r="G438" s="158">
        <f>G439</f>
        <v>114306000</v>
      </c>
      <c r="H438" s="192" t="s">
        <v>525</v>
      </c>
      <c r="I438" s="72" t="s">
        <v>35</v>
      </c>
      <c r="J438" s="71"/>
      <c r="K438" s="71"/>
      <c r="L438" s="73"/>
      <c r="M438" s="73">
        <f ca="1">M439</f>
        <v>114306000</v>
      </c>
      <c r="N438" s="73">
        <f ca="1">N439</f>
        <v>0</v>
      </c>
      <c r="O438" s="158"/>
      <c r="P438" s="249"/>
      <c r="Q438" s="249"/>
      <c r="R438" s="71"/>
      <c r="S438" s="73"/>
      <c r="T438" s="73"/>
      <c r="U438" s="252"/>
      <c r="V438" s="249"/>
      <c r="W438" s="249"/>
      <c r="X438" s="252"/>
      <c r="Y438" s="249"/>
    </row>
    <row r="439" spans="1:25" ht="26.4" hidden="1" x14ac:dyDescent="0.25">
      <c r="A439" s="1" t="s">
        <v>375</v>
      </c>
      <c r="B439" s="68"/>
      <c r="C439" s="69" t="s">
        <v>855</v>
      </c>
      <c r="D439" s="68">
        <v>20</v>
      </c>
      <c r="E439" s="68" t="s">
        <v>26</v>
      </c>
      <c r="F439" s="70">
        <v>5715300</v>
      </c>
      <c r="G439" s="157">
        <f>ROUNDDOWN(D439*F439,-3)</f>
        <v>114306000</v>
      </c>
      <c r="H439" s="191"/>
      <c r="I439" s="69" t="s">
        <v>855</v>
      </c>
      <c r="J439" s="68" cm="1">
        <f t="array" aca="1" ref="J439" ca="1">INDIRECT($J$5&amp;ROW())</f>
        <v>20</v>
      </c>
      <c r="K439" s="68" t="s">
        <v>26</v>
      </c>
      <c r="L439" s="70" cm="1">
        <f t="array" aca="1" ref="L439" ca="1">INDIRECT($L$5&amp;ROW())</f>
        <v>5715300</v>
      </c>
      <c r="M439" s="70">
        <f ca="1">ROUNDDOWN(J439*L439,-3)</f>
        <v>114306000</v>
      </c>
      <c r="N439" s="70">
        <f ca="1">G439-M439</f>
        <v>0</v>
      </c>
      <c r="O439" s="245" t="str">
        <f ca="1">IF(AND(ISBLANK(H439),N439&lt;&gt;0),"Rev","")</f>
        <v/>
      </c>
      <c r="P439" s="249"/>
      <c r="Q439" s="249"/>
      <c r="R439" s="68">
        <v>20</v>
      </c>
      <c r="S439" s="70">
        <v>5715300</v>
      </c>
      <c r="T439" s="70">
        <f>ROUNDDOWN(R439*S439,-3)</f>
        <v>114306000</v>
      </c>
      <c r="U439" s="252">
        <v>20</v>
      </c>
      <c r="V439" s="252">
        <v>5715300</v>
      </c>
      <c r="W439" s="70">
        <f>ROUNDDOWN(U439*V439,-3)</f>
        <v>114306000</v>
      </c>
      <c r="X439" s="252"/>
      <c r="Y439" s="249"/>
    </row>
    <row r="440" spans="1:25" ht="13.2" hidden="1" x14ac:dyDescent="0.25">
      <c r="A440" s="1" t="s">
        <v>376</v>
      </c>
      <c r="B440" s="62" t="s">
        <v>91</v>
      </c>
      <c r="C440" s="63" t="s">
        <v>856</v>
      </c>
      <c r="D440" s="62"/>
      <c r="E440" s="62"/>
      <c r="F440" s="64"/>
      <c r="G440" s="155">
        <f>SUM(G441,G447,G449)</f>
        <v>330540000</v>
      </c>
      <c r="H440" s="189" t="s">
        <v>91</v>
      </c>
      <c r="I440" s="63" t="s">
        <v>856</v>
      </c>
      <c r="J440" s="62"/>
      <c r="K440" s="62"/>
      <c r="L440" s="64"/>
      <c r="M440" s="64">
        <f ca="1">SUM(M441,M447,M449)</f>
        <v>313040000</v>
      </c>
      <c r="N440" s="64">
        <f ca="1">SUM(N441,N447,N449)</f>
        <v>17500000</v>
      </c>
      <c r="O440" s="155"/>
      <c r="P440" s="249" t="s">
        <v>507</v>
      </c>
      <c r="Q440" s="249" t="s">
        <v>509</v>
      </c>
      <c r="R440" s="62"/>
      <c r="S440" s="64"/>
      <c r="T440" s="64"/>
      <c r="U440" s="252"/>
      <c r="V440" s="249"/>
      <c r="W440" s="249"/>
      <c r="X440" s="252"/>
      <c r="Y440" s="249"/>
    </row>
    <row r="441" spans="1:25" ht="13.2" hidden="1" x14ac:dyDescent="0.25">
      <c r="A441" s="1" t="s">
        <v>857</v>
      </c>
      <c r="B441" s="65" t="s">
        <v>523</v>
      </c>
      <c r="C441" s="66" t="s">
        <v>24</v>
      </c>
      <c r="D441" s="65"/>
      <c r="E441" s="65"/>
      <c r="F441" s="67"/>
      <c r="G441" s="156">
        <f>SUM(G442:G446)</f>
        <v>46000000</v>
      </c>
      <c r="H441" s="190" t="s">
        <v>523</v>
      </c>
      <c r="I441" s="66" t="s">
        <v>24</v>
      </c>
      <c r="J441" s="65"/>
      <c r="K441" s="65"/>
      <c r="L441" s="67"/>
      <c r="M441" s="67">
        <f ca="1">SUM(M442:M446)</f>
        <v>28500000</v>
      </c>
      <c r="N441" s="67">
        <f ca="1">SUM(N442:N446)</f>
        <v>17500000</v>
      </c>
      <c r="O441" s="156"/>
      <c r="P441" s="249"/>
      <c r="Q441" s="249"/>
      <c r="R441" s="65"/>
      <c r="S441" s="67"/>
      <c r="T441" s="67"/>
      <c r="U441" s="252"/>
      <c r="V441" s="249"/>
      <c r="W441" s="249"/>
      <c r="X441" s="252"/>
      <c r="Y441" s="249"/>
    </row>
    <row r="442" spans="1:25" ht="13.2" x14ac:dyDescent="0.25">
      <c r="A442" s="1" t="s">
        <v>858</v>
      </c>
      <c r="B442" s="68"/>
      <c r="C442" s="69" t="s">
        <v>555</v>
      </c>
      <c r="D442" s="68">
        <v>280</v>
      </c>
      <c r="E442" s="68" t="s">
        <v>26</v>
      </c>
      <c r="F442" s="70">
        <v>75000</v>
      </c>
      <c r="G442" s="157">
        <f t="shared" ref="G442:G446" si="248">ROUNDDOWN(D442*F442,-3)</f>
        <v>21000000</v>
      </c>
      <c r="H442" s="191"/>
      <c r="I442" s="69" t="s">
        <v>555</v>
      </c>
      <c r="J442" s="68" cm="1">
        <f t="array" aca="1" ref="J442" ca="1">INDIRECT($J$5&amp;ROW())</f>
        <v>100</v>
      </c>
      <c r="K442" s="68" t="s">
        <v>26</v>
      </c>
      <c r="L442" s="70" cm="1">
        <f t="array" aca="1" ref="L442" ca="1">INDIRECT($L$5&amp;ROW())</f>
        <v>75000</v>
      </c>
      <c r="M442" s="70">
        <f t="shared" ref="M442:M446" ca="1" si="249">ROUNDDOWN(J442*L442,-3)</f>
        <v>7500000</v>
      </c>
      <c r="N442" s="70">
        <f t="shared" ref="N442:N446" ca="1" si="250">G442-M442</f>
        <v>13500000</v>
      </c>
      <c r="O442" s="245" t="str">
        <f t="shared" ref="O442:O446" ca="1" si="251">IF(AND(ISBLANK(H442),N442&lt;&gt;0),"Rev","")</f>
        <v>Rev</v>
      </c>
      <c r="P442" s="249"/>
      <c r="Q442" s="249"/>
      <c r="R442" s="68">
        <v>280</v>
      </c>
      <c r="S442" s="70">
        <v>75000</v>
      </c>
      <c r="T442" s="70">
        <f t="shared" ref="T442:T446" si="252">ROUNDDOWN(R442*S442,-3)</f>
        <v>21000000</v>
      </c>
      <c r="U442" s="252">
        <v>100</v>
      </c>
      <c r="V442" s="252">
        <v>75000</v>
      </c>
      <c r="W442" s="70">
        <f t="shared" ref="W442:W446" si="253">ROUNDDOWN(U442*V442,-3)</f>
        <v>7500000</v>
      </c>
      <c r="X442" s="252"/>
      <c r="Y442" s="249"/>
    </row>
    <row r="443" spans="1:25" ht="13.2" x14ac:dyDescent="0.25">
      <c r="A443" s="1" t="s">
        <v>859</v>
      </c>
      <c r="B443" s="68"/>
      <c r="C443" s="69" t="s">
        <v>556</v>
      </c>
      <c r="D443" s="68">
        <v>5</v>
      </c>
      <c r="E443" s="68" t="s">
        <v>120</v>
      </c>
      <c r="F443" s="70">
        <v>1500000</v>
      </c>
      <c r="G443" s="157">
        <f t="shared" si="248"/>
        <v>7500000</v>
      </c>
      <c r="H443" s="191"/>
      <c r="I443" s="69" t="s">
        <v>556</v>
      </c>
      <c r="J443" s="68" cm="1">
        <f t="array" aca="1" ref="J443" ca="1">INDIRECT($J$5&amp;ROW())</f>
        <v>4</v>
      </c>
      <c r="K443" s="68" t="s">
        <v>120</v>
      </c>
      <c r="L443" s="70" cm="1">
        <f t="array" aca="1" ref="L443" ca="1">INDIRECT($L$5&amp;ROW())</f>
        <v>1500000</v>
      </c>
      <c r="M443" s="70">
        <f t="shared" ca="1" si="249"/>
        <v>6000000</v>
      </c>
      <c r="N443" s="70">
        <f t="shared" ca="1" si="250"/>
        <v>1500000</v>
      </c>
      <c r="O443" s="245" t="str">
        <f t="shared" ca="1" si="251"/>
        <v>Rev</v>
      </c>
      <c r="P443" s="249"/>
      <c r="Q443" s="249"/>
      <c r="R443" s="68">
        <v>5</v>
      </c>
      <c r="S443" s="70">
        <v>1500000</v>
      </c>
      <c r="T443" s="70">
        <f t="shared" si="252"/>
        <v>7500000</v>
      </c>
      <c r="U443" s="252">
        <v>4</v>
      </c>
      <c r="V443" s="252">
        <v>1500000</v>
      </c>
      <c r="W443" s="70">
        <f t="shared" si="253"/>
        <v>6000000</v>
      </c>
      <c r="X443" s="252"/>
      <c r="Y443" s="249"/>
    </row>
    <row r="444" spans="1:25" ht="13.2" hidden="1" x14ac:dyDescent="0.25">
      <c r="A444" s="1" t="s">
        <v>860</v>
      </c>
      <c r="B444" s="68"/>
      <c r="C444" s="69" t="s">
        <v>557</v>
      </c>
      <c r="D444" s="68">
        <v>4</v>
      </c>
      <c r="E444" s="68" t="s">
        <v>120</v>
      </c>
      <c r="F444" s="70">
        <v>1500000</v>
      </c>
      <c r="G444" s="157">
        <f t="shared" si="248"/>
        <v>6000000</v>
      </c>
      <c r="H444" s="191"/>
      <c r="I444" s="69" t="s">
        <v>557</v>
      </c>
      <c r="J444" s="68" cm="1">
        <f t="array" aca="1" ref="J444" ca="1">INDIRECT($J$5&amp;ROW())</f>
        <v>4</v>
      </c>
      <c r="K444" s="68" t="s">
        <v>120</v>
      </c>
      <c r="L444" s="70" cm="1">
        <f t="array" aca="1" ref="L444" ca="1">INDIRECT($L$5&amp;ROW())</f>
        <v>1500000</v>
      </c>
      <c r="M444" s="70">
        <f t="shared" ca="1" si="249"/>
        <v>6000000</v>
      </c>
      <c r="N444" s="70">
        <f t="shared" ca="1" si="250"/>
        <v>0</v>
      </c>
      <c r="O444" s="245" t="str">
        <f t="shared" ca="1" si="251"/>
        <v/>
      </c>
      <c r="P444" s="249"/>
      <c r="Q444" s="249"/>
      <c r="R444" s="68">
        <v>4</v>
      </c>
      <c r="S444" s="70">
        <v>1500000</v>
      </c>
      <c r="T444" s="70">
        <f t="shared" si="252"/>
        <v>6000000</v>
      </c>
      <c r="U444" s="252">
        <v>4</v>
      </c>
      <c r="V444" s="252">
        <v>1500000</v>
      </c>
      <c r="W444" s="70">
        <f t="shared" si="253"/>
        <v>6000000</v>
      </c>
      <c r="X444" s="252"/>
      <c r="Y444" s="249"/>
    </row>
    <row r="445" spans="1:25" ht="13.2" hidden="1" x14ac:dyDescent="0.25">
      <c r="A445" s="1" t="s">
        <v>861</v>
      </c>
      <c r="B445" s="68"/>
      <c r="C445" s="69" t="s">
        <v>558</v>
      </c>
      <c r="D445" s="68">
        <v>4</v>
      </c>
      <c r="E445" s="68" t="s">
        <v>120</v>
      </c>
      <c r="F445" s="70">
        <v>1000000</v>
      </c>
      <c r="G445" s="157">
        <f t="shared" si="248"/>
        <v>4000000</v>
      </c>
      <c r="H445" s="191"/>
      <c r="I445" s="69" t="s">
        <v>558</v>
      </c>
      <c r="J445" s="68" cm="1">
        <f t="array" aca="1" ref="J445" ca="1">INDIRECT($J$5&amp;ROW())</f>
        <v>4</v>
      </c>
      <c r="K445" s="68" t="s">
        <v>120</v>
      </c>
      <c r="L445" s="70" cm="1">
        <f t="array" aca="1" ref="L445" ca="1">INDIRECT($L$5&amp;ROW())</f>
        <v>1000000</v>
      </c>
      <c r="M445" s="70">
        <f t="shared" ca="1" si="249"/>
        <v>4000000</v>
      </c>
      <c r="N445" s="70">
        <f t="shared" ca="1" si="250"/>
        <v>0</v>
      </c>
      <c r="O445" s="245" t="str">
        <f t="shared" ca="1" si="251"/>
        <v/>
      </c>
      <c r="P445" s="249"/>
      <c r="Q445" s="249"/>
      <c r="R445" s="68">
        <v>4</v>
      </c>
      <c r="S445" s="70">
        <v>1000000</v>
      </c>
      <c r="T445" s="70">
        <f t="shared" si="252"/>
        <v>4000000</v>
      </c>
      <c r="U445" s="252">
        <v>4</v>
      </c>
      <c r="V445" s="252">
        <v>1000000</v>
      </c>
      <c r="W445" s="70">
        <f t="shared" si="253"/>
        <v>4000000</v>
      </c>
      <c r="X445" s="252"/>
      <c r="Y445" s="249"/>
    </row>
    <row r="446" spans="1:25" ht="13.2" x14ac:dyDescent="0.25">
      <c r="A446" s="1" t="s">
        <v>862</v>
      </c>
      <c r="B446" s="68"/>
      <c r="C446" s="69" t="s">
        <v>790</v>
      </c>
      <c r="D446" s="68">
        <v>30</v>
      </c>
      <c r="E446" s="68" t="s">
        <v>59</v>
      </c>
      <c r="F446" s="70">
        <v>250000</v>
      </c>
      <c r="G446" s="157">
        <f t="shared" si="248"/>
        <v>7500000</v>
      </c>
      <c r="H446" s="191"/>
      <c r="I446" s="69" t="s">
        <v>790</v>
      </c>
      <c r="J446" s="68" cm="1">
        <f t="array" aca="1" ref="J446" ca="1">INDIRECT($J$5&amp;ROW())</f>
        <v>20</v>
      </c>
      <c r="K446" s="68" t="s">
        <v>59</v>
      </c>
      <c r="L446" s="70" cm="1">
        <f t="array" aca="1" ref="L446" ca="1">INDIRECT($L$5&amp;ROW())</f>
        <v>250000</v>
      </c>
      <c r="M446" s="70">
        <f t="shared" ca="1" si="249"/>
        <v>5000000</v>
      </c>
      <c r="N446" s="70">
        <f t="shared" ca="1" si="250"/>
        <v>2500000</v>
      </c>
      <c r="O446" s="245" t="str">
        <f t="shared" ca="1" si="251"/>
        <v>Rev</v>
      </c>
      <c r="P446" s="249"/>
      <c r="Q446" s="249"/>
      <c r="R446" s="68">
        <v>30</v>
      </c>
      <c r="S446" s="70">
        <v>250000</v>
      </c>
      <c r="T446" s="70">
        <f t="shared" si="252"/>
        <v>7500000</v>
      </c>
      <c r="U446" s="252">
        <v>20</v>
      </c>
      <c r="V446" s="252">
        <v>250000</v>
      </c>
      <c r="W446" s="70">
        <f t="shared" si="253"/>
        <v>5000000</v>
      </c>
      <c r="X446" s="252"/>
      <c r="Y446" s="249"/>
    </row>
    <row r="447" spans="1:25" ht="13.2" hidden="1" x14ac:dyDescent="0.25">
      <c r="A447" s="1" t="s">
        <v>863</v>
      </c>
      <c r="B447" s="65" t="s">
        <v>524</v>
      </c>
      <c r="C447" s="66" t="s">
        <v>73</v>
      </c>
      <c r="D447" s="65"/>
      <c r="E447" s="65"/>
      <c r="F447" s="67"/>
      <c r="G447" s="156">
        <f>G448</f>
        <v>1000000</v>
      </c>
      <c r="H447" s="190" t="s">
        <v>524</v>
      </c>
      <c r="I447" s="66" t="s">
        <v>73</v>
      </c>
      <c r="J447" s="65"/>
      <c r="K447" s="65"/>
      <c r="L447" s="67"/>
      <c r="M447" s="67">
        <f ca="1">M448</f>
        <v>1000000</v>
      </c>
      <c r="N447" s="67">
        <f ca="1">N448</f>
        <v>0</v>
      </c>
      <c r="O447" s="156"/>
      <c r="P447" s="249"/>
      <c r="Q447" s="249"/>
      <c r="R447" s="65"/>
      <c r="S447" s="67"/>
      <c r="T447" s="67"/>
      <c r="U447" s="252"/>
      <c r="V447" s="249"/>
      <c r="W447" s="249"/>
      <c r="X447" s="252"/>
      <c r="Y447" s="249"/>
    </row>
    <row r="448" spans="1:25" ht="26.4" hidden="1" x14ac:dyDescent="0.25">
      <c r="A448" s="1" t="s">
        <v>864</v>
      </c>
      <c r="B448" s="68"/>
      <c r="C448" s="69" t="s">
        <v>847</v>
      </c>
      <c r="D448" s="68">
        <v>4</v>
      </c>
      <c r="E448" s="68" t="s">
        <v>120</v>
      </c>
      <c r="F448" s="70">
        <v>250000</v>
      </c>
      <c r="G448" s="157">
        <f>ROUNDDOWN(D448*F448,-3)</f>
        <v>1000000</v>
      </c>
      <c r="H448" s="191"/>
      <c r="I448" s="69" t="s">
        <v>847</v>
      </c>
      <c r="J448" s="68" cm="1">
        <f t="array" aca="1" ref="J448" ca="1">INDIRECT($J$5&amp;ROW())</f>
        <v>4</v>
      </c>
      <c r="K448" s="68" t="s">
        <v>120</v>
      </c>
      <c r="L448" s="70" cm="1">
        <f t="array" aca="1" ref="L448" ca="1">INDIRECT($L$5&amp;ROW())</f>
        <v>250000</v>
      </c>
      <c r="M448" s="70">
        <f ca="1">ROUNDDOWN(J448*L448,-3)</f>
        <v>1000000</v>
      </c>
      <c r="N448" s="70">
        <f ca="1">G448-M448</f>
        <v>0</v>
      </c>
      <c r="O448" s="245" t="str">
        <f ca="1">IF(AND(ISBLANK(H448),N448&lt;&gt;0),"Rev","")</f>
        <v/>
      </c>
      <c r="P448" s="249"/>
      <c r="Q448" s="249"/>
      <c r="R448" s="68">
        <v>4</v>
      </c>
      <c r="S448" s="70">
        <v>250000</v>
      </c>
      <c r="T448" s="70">
        <f>ROUNDDOWN(R448*S448,-3)</f>
        <v>1000000</v>
      </c>
      <c r="U448" s="252">
        <v>4</v>
      </c>
      <c r="V448" s="252">
        <v>250000</v>
      </c>
      <c r="W448" s="70">
        <f>ROUNDDOWN(U448*V448,-3)</f>
        <v>1000000</v>
      </c>
      <c r="X448" s="252"/>
      <c r="Y448" s="249"/>
    </row>
    <row r="449" spans="1:25" ht="13.2" hidden="1" x14ac:dyDescent="0.25">
      <c r="A449" s="1" t="s">
        <v>377</v>
      </c>
      <c r="B449" s="65" t="s">
        <v>525</v>
      </c>
      <c r="C449" s="66" t="s">
        <v>35</v>
      </c>
      <c r="D449" s="65"/>
      <c r="E449" s="65"/>
      <c r="F449" s="67"/>
      <c r="G449" s="156">
        <f>G450</f>
        <v>283540000</v>
      </c>
      <c r="H449" s="190" t="s">
        <v>525</v>
      </c>
      <c r="I449" s="66" t="s">
        <v>35</v>
      </c>
      <c r="J449" s="65"/>
      <c r="K449" s="65"/>
      <c r="L449" s="67"/>
      <c r="M449" s="67">
        <f ca="1">M450</f>
        <v>283540000</v>
      </c>
      <c r="N449" s="67">
        <f ca="1">N450</f>
        <v>0</v>
      </c>
      <c r="O449" s="156"/>
      <c r="P449" s="249"/>
      <c r="Q449" s="249"/>
      <c r="R449" s="65"/>
      <c r="S449" s="67"/>
      <c r="T449" s="67"/>
      <c r="U449" s="252"/>
      <c r="V449" s="249"/>
      <c r="W449" s="249"/>
      <c r="X449" s="252"/>
      <c r="Y449" s="249"/>
    </row>
    <row r="450" spans="1:25" ht="13.2" hidden="1" x14ac:dyDescent="0.25">
      <c r="A450" s="1" t="s">
        <v>378</v>
      </c>
      <c r="B450" s="68"/>
      <c r="C450" s="69" t="s">
        <v>865</v>
      </c>
      <c r="D450" s="68">
        <v>45</v>
      </c>
      <c r="E450" s="68" t="s">
        <v>26</v>
      </c>
      <c r="F450" s="70">
        <v>6300889</v>
      </c>
      <c r="G450" s="157">
        <f>ROUNDDOWN(D450*F450,-3)</f>
        <v>283540000</v>
      </c>
      <c r="H450" s="191"/>
      <c r="I450" s="69" t="s">
        <v>865</v>
      </c>
      <c r="J450" s="68" cm="1">
        <f t="array" aca="1" ref="J450" ca="1">INDIRECT($J$5&amp;ROW())</f>
        <v>45</v>
      </c>
      <c r="K450" s="68" t="s">
        <v>26</v>
      </c>
      <c r="L450" s="70" cm="1">
        <f t="array" aca="1" ref="L450" ca="1">INDIRECT($L$5&amp;ROW())</f>
        <v>6300889</v>
      </c>
      <c r="M450" s="70">
        <f ca="1">ROUNDDOWN(J450*L450,-3)</f>
        <v>283540000</v>
      </c>
      <c r="N450" s="70">
        <f ca="1">G450-M450</f>
        <v>0</v>
      </c>
      <c r="O450" s="245" t="str">
        <f ca="1">IF(AND(ISBLANK(H450),N450&lt;&gt;0),"Rev","")</f>
        <v/>
      </c>
      <c r="P450" s="249"/>
      <c r="Q450" s="249"/>
      <c r="R450" s="68">
        <v>45</v>
      </c>
      <c r="S450" s="70">
        <v>6300889</v>
      </c>
      <c r="T450" s="70">
        <f>ROUNDDOWN(R450*S450,-3)</f>
        <v>283540000</v>
      </c>
      <c r="U450" s="252">
        <v>45</v>
      </c>
      <c r="V450" s="252">
        <v>6300889</v>
      </c>
      <c r="W450" s="70">
        <f>ROUNDDOWN(U450*V450,-3)</f>
        <v>283540000</v>
      </c>
      <c r="X450" s="252"/>
      <c r="Y450" s="249"/>
    </row>
    <row r="451" spans="1:25" ht="26.4" hidden="1" x14ac:dyDescent="0.25">
      <c r="A451" s="1" t="s">
        <v>379</v>
      </c>
      <c r="B451" s="135" t="s">
        <v>866</v>
      </c>
      <c r="C451" s="136" t="s">
        <v>380</v>
      </c>
      <c r="D451" s="135"/>
      <c r="E451" s="135" t="s">
        <v>554</v>
      </c>
      <c r="F451" s="137"/>
      <c r="G451" s="179">
        <f>G452</f>
        <v>104311000</v>
      </c>
      <c r="H451" s="213" t="s">
        <v>866</v>
      </c>
      <c r="I451" s="136" t="s">
        <v>380</v>
      </c>
      <c r="J451" s="135"/>
      <c r="K451" s="135" t="s">
        <v>554</v>
      </c>
      <c r="L451" s="137"/>
      <c r="M451" s="137">
        <f ca="1">M452</f>
        <v>98311000</v>
      </c>
      <c r="N451" s="137">
        <f ca="1">N452</f>
        <v>6000000</v>
      </c>
      <c r="O451" s="179"/>
      <c r="P451" s="249"/>
      <c r="Q451" s="249"/>
      <c r="R451" s="135"/>
      <c r="S451" s="137"/>
      <c r="T451" s="137"/>
      <c r="U451" s="252"/>
      <c r="V451" s="249"/>
      <c r="W451" s="249"/>
      <c r="X451" s="252"/>
      <c r="Y451" s="249"/>
    </row>
    <row r="452" spans="1:25" ht="13.2" hidden="1" x14ac:dyDescent="0.25">
      <c r="A452" s="1" t="s">
        <v>381</v>
      </c>
      <c r="B452" s="74" t="s">
        <v>21</v>
      </c>
      <c r="C452" s="75" t="s">
        <v>867</v>
      </c>
      <c r="D452" s="74"/>
      <c r="E452" s="74"/>
      <c r="F452" s="76"/>
      <c r="G452" s="159">
        <f>SUM(G453,G459)</f>
        <v>104311000</v>
      </c>
      <c r="H452" s="193" t="s">
        <v>21</v>
      </c>
      <c r="I452" s="75" t="s">
        <v>867</v>
      </c>
      <c r="J452" s="74"/>
      <c r="K452" s="74"/>
      <c r="L452" s="76"/>
      <c r="M452" s="76">
        <f ca="1">SUM(M453,M459)</f>
        <v>98311000</v>
      </c>
      <c r="N452" s="76">
        <f ca="1">SUM(N453,N459)</f>
        <v>6000000</v>
      </c>
      <c r="O452" s="159"/>
      <c r="P452" s="249" t="s">
        <v>507</v>
      </c>
      <c r="Q452" s="249" t="s">
        <v>509</v>
      </c>
      <c r="R452" s="74"/>
      <c r="S452" s="76"/>
      <c r="T452" s="76"/>
      <c r="U452" s="252"/>
      <c r="V452" s="249"/>
      <c r="W452" s="249"/>
      <c r="X452" s="252"/>
      <c r="Y452" s="249"/>
    </row>
    <row r="453" spans="1:25" ht="13.2" hidden="1" x14ac:dyDescent="0.25">
      <c r="A453" s="1" t="s">
        <v>382</v>
      </c>
      <c r="B453" s="71" t="s">
        <v>523</v>
      </c>
      <c r="C453" s="72" t="s">
        <v>24</v>
      </c>
      <c r="D453" s="71"/>
      <c r="E453" s="71"/>
      <c r="F453" s="73"/>
      <c r="G453" s="158">
        <f>SUM(G454:G458)</f>
        <v>35500000</v>
      </c>
      <c r="H453" s="192" t="s">
        <v>523</v>
      </c>
      <c r="I453" s="72" t="s">
        <v>24</v>
      </c>
      <c r="J453" s="71"/>
      <c r="K453" s="71"/>
      <c r="L453" s="73"/>
      <c r="M453" s="73">
        <f ca="1">SUM(M454:M458)</f>
        <v>29500000</v>
      </c>
      <c r="N453" s="73">
        <f ca="1">SUM(N454:N458)</f>
        <v>6000000</v>
      </c>
      <c r="O453" s="158"/>
      <c r="P453" s="249"/>
      <c r="Q453" s="249"/>
      <c r="R453" s="71"/>
      <c r="S453" s="73"/>
      <c r="T453" s="73"/>
      <c r="U453" s="252"/>
      <c r="V453" s="249"/>
      <c r="W453" s="249"/>
      <c r="X453" s="252"/>
      <c r="Y453" s="249"/>
    </row>
    <row r="454" spans="1:25" ht="13.2" x14ac:dyDescent="0.25">
      <c r="A454" s="1" t="s">
        <v>383</v>
      </c>
      <c r="B454" s="68"/>
      <c r="C454" s="69" t="s">
        <v>555</v>
      </c>
      <c r="D454" s="68">
        <v>180</v>
      </c>
      <c r="E454" s="68" t="s">
        <v>26</v>
      </c>
      <c r="F454" s="70">
        <v>75000</v>
      </c>
      <c r="G454" s="157">
        <f t="shared" ref="G454:G458" si="254">ROUNDDOWN(D454*F454,-3)</f>
        <v>13500000</v>
      </c>
      <c r="H454" s="191"/>
      <c r="I454" s="69" t="s">
        <v>555</v>
      </c>
      <c r="J454" s="68" cm="1">
        <f t="array" aca="1" ref="J454" ca="1">INDIRECT($J$5&amp;ROW())</f>
        <v>100</v>
      </c>
      <c r="K454" s="68" t="s">
        <v>26</v>
      </c>
      <c r="L454" s="70" cm="1">
        <f t="array" aca="1" ref="L454" ca="1">INDIRECT($L$5&amp;ROW())</f>
        <v>75000</v>
      </c>
      <c r="M454" s="70">
        <f t="shared" ref="M454:M458" ca="1" si="255">ROUNDDOWN(J454*L454,-3)</f>
        <v>7500000</v>
      </c>
      <c r="N454" s="70">
        <f t="shared" ref="N454:N458" ca="1" si="256">G454-M454</f>
        <v>6000000</v>
      </c>
      <c r="O454" s="245" t="str">
        <f t="shared" ref="O454:O458" ca="1" si="257">IF(AND(ISBLANK(H454),N454&lt;&gt;0),"Rev","")</f>
        <v>Rev</v>
      </c>
      <c r="P454" s="249"/>
      <c r="Q454" s="249"/>
      <c r="R454" s="68">
        <v>180</v>
      </c>
      <c r="S454" s="70">
        <v>75000</v>
      </c>
      <c r="T454" s="70">
        <f t="shared" ref="T454:T458" si="258">ROUNDDOWN(R454*S454,-3)</f>
        <v>13500000</v>
      </c>
      <c r="U454" s="252">
        <v>100</v>
      </c>
      <c r="V454" s="252">
        <v>75000</v>
      </c>
      <c r="W454" s="70">
        <f t="shared" ref="W454:W458" si="259">ROUNDDOWN(U454*V454,-3)</f>
        <v>7500000</v>
      </c>
      <c r="X454" s="252"/>
      <c r="Y454" s="249"/>
    </row>
    <row r="455" spans="1:25" ht="13.2" hidden="1" x14ac:dyDescent="0.25">
      <c r="A455" s="26" t="s">
        <v>384</v>
      </c>
      <c r="B455" s="68"/>
      <c r="C455" s="69" t="s">
        <v>556</v>
      </c>
      <c r="D455" s="68">
        <v>4</v>
      </c>
      <c r="E455" s="68" t="s">
        <v>120</v>
      </c>
      <c r="F455" s="70">
        <v>1500000</v>
      </c>
      <c r="G455" s="157">
        <f t="shared" si="254"/>
        <v>6000000</v>
      </c>
      <c r="H455" s="191"/>
      <c r="I455" s="69" t="s">
        <v>556</v>
      </c>
      <c r="J455" s="68" cm="1">
        <f t="array" aca="1" ref="J455" ca="1">INDIRECT($J$5&amp;ROW())</f>
        <v>4</v>
      </c>
      <c r="K455" s="68" t="s">
        <v>120</v>
      </c>
      <c r="L455" s="70" cm="1">
        <f t="array" aca="1" ref="L455" ca="1">INDIRECT($L$5&amp;ROW())</f>
        <v>1500000</v>
      </c>
      <c r="M455" s="70">
        <f t="shared" ca="1" si="255"/>
        <v>6000000</v>
      </c>
      <c r="N455" s="70">
        <f t="shared" ca="1" si="256"/>
        <v>0</v>
      </c>
      <c r="O455" s="245" t="str">
        <f t="shared" ca="1" si="257"/>
        <v/>
      </c>
      <c r="P455" s="249"/>
      <c r="Q455" s="249"/>
      <c r="R455" s="68">
        <v>4</v>
      </c>
      <c r="S455" s="70">
        <v>1500000</v>
      </c>
      <c r="T455" s="70">
        <f t="shared" si="258"/>
        <v>6000000</v>
      </c>
      <c r="U455" s="252">
        <v>4</v>
      </c>
      <c r="V455" s="252">
        <v>1500000</v>
      </c>
      <c r="W455" s="70">
        <f t="shared" si="259"/>
        <v>6000000</v>
      </c>
      <c r="X455" s="252"/>
      <c r="Y455" s="249"/>
    </row>
    <row r="456" spans="1:25" ht="13.2" hidden="1" x14ac:dyDescent="0.25">
      <c r="A456" s="1" t="s">
        <v>385</v>
      </c>
      <c r="B456" s="68"/>
      <c r="C456" s="69" t="s">
        <v>557</v>
      </c>
      <c r="D456" s="68">
        <v>4</v>
      </c>
      <c r="E456" s="68" t="s">
        <v>120</v>
      </c>
      <c r="F456" s="70">
        <v>1500000</v>
      </c>
      <c r="G456" s="157">
        <f t="shared" si="254"/>
        <v>6000000</v>
      </c>
      <c r="H456" s="191"/>
      <c r="I456" s="69" t="s">
        <v>557</v>
      </c>
      <c r="J456" s="68" cm="1">
        <f t="array" aca="1" ref="J456" ca="1">INDIRECT($J$5&amp;ROW())</f>
        <v>4</v>
      </c>
      <c r="K456" s="68" t="s">
        <v>120</v>
      </c>
      <c r="L456" s="70" cm="1">
        <f t="array" aca="1" ref="L456" ca="1">INDIRECT($L$5&amp;ROW())</f>
        <v>1500000</v>
      </c>
      <c r="M456" s="70">
        <f t="shared" ca="1" si="255"/>
        <v>6000000</v>
      </c>
      <c r="N456" s="70">
        <f t="shared" ca="1" si="256"/>
        <v>0</v>
      </c>
      <c r="O456" s="245" t="str">
        <f t="shared" ca="1" si="257"/>
        <v/>
      </c>
      <c r="P456" s="249"/>
      <c r="Q456" s="249"/>
      <c r="R456" s="68">
        <v>4</v>
      </c>
      <c r="S456" s="70">
        <v>1500000</v>
      </c>
      <c r="T456" s="70">
        <f t="shared" si="258"/>
        <v>6000000</v>
      </c>
      <c r="U456" s="252">
        <v>4</v>
      </c>
      <c r="V456" s="252">
        <v>1500000</v>
      </c>
      <c r="W456" s="70">
        <f t="shared" si="259"/>
        <v>6000000</v>
      </c>
      <c r="X456" s="252"/>
      <c r="Y456" s="249"/>
    </row>
    <row r="457" spans="1:25" ht="13.2" hidden="1" x14ac:dyDescent="0.25">
      <c r="A457" s="1" t="s">
        <v>386</v>
      </c>
      <c r="B457" s="68"/>
      <c r="C457" s="69" t="s">
        <v>558</v>
      </c>
      <c r="D457" s="68">
        <v>4</v>
      </c>
      <c r="E457" s="68" t="s">
        <v>120</v>
      </c>
      <c r="F457" s="70">
        <v>1000000</v>
      </c>
      <c r="G457" s="157">
        <f t="shared" si="254"/>
        <v>4000000</v>
      </c>
      <c r="H457" s="191"/>
      <c r="I457" s="69" t="s">
        <v>558</v>
      </c>
      <c r="J457" s="68" cm="1">
        <f t="array" aca="1" ref="J457" ca="1">INDIRECT($J$5&amp;ROW())</f>
        <v>4</v>
      </c>
      <c r="K457" s="68" t="s">
        <v>120</v>
      </c>
      <c r="L457" s="70" cm="1">
        <f t="array" aca="1" ref="L457" ca="1">INDIRECT($L$5&amp;ROW())</f>
        <v>1000000</v>
      </c>
      <c r="M457" s="70">
        <f t="shared" ca="1" si="255"/>
        <v>4000000</v>
      </c>
      <c r="N457" s="70">
        <f t="shared" ca="1" si="256"/>
        <v>0</v>
      </c>
      <c r="O457" s="245" t="str">
        <f t="shared" ca="1" si="257"/>
        <v/>
      </c>
      <c r="P457" s="249"/>
      <c r="Q457" s="249"/>
      <c r="R457" s="68">
        <v>4</v>
      </c>
      <c r="S457" s="70">
        <v>1000000</v>
      </c>
      <c r="T457" s="70">
        <f t="shared" si="258"/>
        <v>4000000</v>
      </c>
      <c r="U457" s="252">
        <v>4</v>
      </c>
      <c r="V457" s="252">
        <v>1000000</v>
      </c>
      <c r="W457" s="70">
        <f t="shared" si="259"/>
        <v>4000000</v>
      </c>
      <c r="X457" s="252"/>
      <c r="Y457" s="249"/>
    </row>
    <row r="458" spans="1:25" ht="13.2" hidden="1" x14ac:dyDescent="0.25">
      <c r="A458" s="1" t="s">
        <v>387</v>
      </c>
      <c r="B458" s="68"/>
      <c r="C458" s="69" t="s">
        <v>830</v>
      </c>
      <c r="D458" s="68">
        <v>12</v>
      </c>
      <c r="E458" s="68" t="s">
        <v>59</v>
      </c>
      <c r="F458" s="70">
        <v>500000</v>
      </c>
      <c r="G458" s="157">
        <f t="shared" si="254"/>
        <v>6000000</v>
      </c>
      <c r="H458" s="191"/>
      <c r="I458" s="69" t="s">
        <v>830</v>
      </c>
      <c r="J458" s="68" cm="1">
        <f t="array" aca="1" ref="J458" ca="1">INDIRECT($J$5&amp;ROW())</f>
        <v>12</v>
      </c>
      <c r="K458" s="68" t="s">
        <v>59</v>
      </c>
      <c r="L458" s="70" cm="1">
        <f t="array" aca="1" ref="L458" ca="1">INDIRECT($L$5&amp;ROW())</f>
        <v>500000</v>
      </c>
      <c r="M458" s="70">
        <f t="shared" ca="1" si="255"/>
        <v>6000000</v>
      </c>
      <c r="N458" s="70">
        <f t="shared" ca="1" si="256"/>
        <v>0</v>
      </c>
      <c r="O458" s="245" t="str">
        <f t="shared" ca="1" si="257"/>
        <v/>
      </c>
      <c r="P458" s="249"/>
      <c r="Q458" s="249"/>
      <c r="R458" s="68">
        <v>12</v>
      </c>
      <c r="S458" s="70">
        <v>500000</v>
      </c>
      <c r="T458" s="70">
        <f t="shared" si="258"/>
        <v>6000000</v>
      </c>
      <c r="U458" s="252">
        <v>12</v>
      </c>
      <c r="V458" s="252">
        <v>500000</v>
      </c>
      <c r="W458" s="70">
        <f t="shared" si="259"/>
        <v>6000000</v>
      </c>
      <c r="X458" s="252"/>
      <c r="Y458" s="249"/>
    </row>
    <row r="459" spans="1:25" ht="13.2" hidden="1" x14ac:dyDescent="0.25">
      <c r="A459" s="1" t="s">
        <v>389</v>
      </c>
      <c r="B459" s="71" t="s">
        <v>525</v>
      </c>
      <c r="C459" s="72" t="s">
        <v>35</v>
      </c>
      <c r="D459" s="71"/>
      <c r="E459" s="71"/>
      <c r="F459" s="73"/>
      <c r="G459" s="158">
        <f>G460</f>
        <v>68811000</v>
      </c>
      <c r="H459" s="192" t="s">
        <v>525</v>
      </c>
      <c r="I459" s="72" t="s">
        <v>35</v>
      </c>
      <c r="J459" s="71"/>
      <c r="K459" s="71"/>
      <c r="L459" s="73"/>
      <c r="M459" s="73">
        <f ca="1">M460</f>
        <v>68811000</v>
      </c>
      <c r="N459" s="73">
        <f ca="1">N460</f>
        <v>0</v>
      </c>
      <c r="O459" s="158"/>
      <c r="P459" s="249"/>
      <c r="Q459" s="249"/>
      <c r="R459" s="71"/>
      <c r="S459" s="73"/>
      <c r="T459" s="73"/>
      <c r="U459" s="252"/>
      <c r="V459" s="249"/>
      <c r="W459" s="249"/>
      <c r="X459" s="252"/>
      <c r="Y459" s="249"/>
    </row>
    <row r="460" spans="1:25" ht="13.2" hidden="1" x14ac:dyDescent="0.25">
      <c r="A460" s="1" t="s">
        <v>390</v>
      </c>
      <c r="B460" s="68"/>
      <c r="C460" s="69" t="s">
        <v>868</v>
      </c>
      <c r="D460" s="68">
        <v>15</v>
      </c>
      <c r="E460" s="68" t="s">
        <v>26</v>
      </c>
      <c r="F460" s="70">
        <v>4587400</v>
      </c>
      <c r="G460" s="157">
        <f>ROUNDDOWN(D460*F460,-3)</f>
        <v>68811000</v>
      </c>
      <c r="H460" s="191"/>
      <c r="I460" s="69" t="s">
        <v>868</v>
      </c>
      <c r="J460" s="68" cm="1">
        <f t="array" aca="1" ref="J460" ca="1">INDIRECT($J$5&amp;ROW())</f>
        <v>15</v>
      </c>
      <c r="K460" s="68" t="s">
        <v>26</v>
      </c>
      <c r="L460" s="70" cm="1">
        <f t="array" aca="1" ref="L460" ca="1">INDIRECT($L$5&amp;ROW())</f>
        <v>4587400</v>
      </c>
      <c r="M460" s="70">
        <f ca="1">ROUNDDOWN(J460*L460,-3)</f>
        <v>68811000</v>
      </c>
      <c r="N460" s="70">
        <f ca="1">G460-M460</f>
        <v>0</v>
      </c>
      <c r="O460" s="245" t="str">
        <f ca="1">IF(AND(ISBLANK(H460),N460&lt;&gt;0),"Rev","")</f>
        <v/>
      </c>
      <c r="P460" s="249"/>
      <c r="Q460" s="249"/>
      <c r="R460" s="68">
        <v>15</v>
      </c>
      <c r="S460" s="70">
        <v>4587400</v>
      </c>
      <c r="T460" s="70">
        <f>ROUNDDOWN(R460*S460,-3)</f>
        <v>68811000</v>
      </c>
      <c r="U460" s="252">
        <v>15</v>
      </c>
      <c r="V460" s="252">
        <v>4587400</v>
      </c>
      <c r="W460" s="70">
        <f>ROUNDDOWN(U460*V460,-3)</f>
        <v>68811000</v>
      </c>
      <c r="X460" s="252"/>
      <c r="Y460" s="249"/>
    </row>
    <row r="461" spans="1:25" ht="13.2" hidden="1" x14ac:dyDescent="0.25">
      <c r="A461" s="1" t="s">
        <v>391</v>
      </c>
      <c r="B461" s="95" t="s">
        <v>392</v>
      </c>
      <c r="C461" s="96" t="s">
        <v>393</v>
      </c>
      <c r="D461" s="95">
        <v>1</v>
      </c>
      <c r="E461" s="95" t="s">
        <v>317</v>
      </c>
      <c r="F461" s="97"/>
      <c r="G461" s="166">
        <f>G462</f>
        <v>528803000</v>
      </c>
      <c r="H461" s="200" t="s">
        <v>392</v>
      </c>
      <c r="I461" s="96" t="s">
        <v>393</v>
      </c>
      <c r="J461" s="95">
        <v>1</v>
      </c>
      <c r="K461" s="95" t="s">
        <v>317</v>
      </c>
      <c r="L461" s="97"/>
      <c r="M461" s="97">
        <f ca="1">M462</f>
        <v>689224000</v>
      </c>
      <c r="N461" s="97">
        <f ca="1">N462</f>
        <v>-160421000</v>
      </c>
      <c r="O461" s="166"/>
      <c r="P461" s="249"/>
      <c r="Q461" s="249"/>
      <c r="R461" s="95">
        <v>1</v>
      </c>
      <c r="S461" s="97"/>
      <c r="T461" s="97"/>
      <c r="U461" s="252"/>
      <c r="V461" s="249"/>
      <c r="W461" s="249"/>
      <c r="X461" s="252"/>
      <c r="Y461" s="249"/>
    </row>
    <row r="462" spans="1:25" ht="13.2" hidden="1" x14ac:dyDescent="0.25">
      <c r="A462" s="1" t="s">
        <v>394</v>
      </c>
      <c r="B462" s="98" t="s">
        <v>606</v>
      </c>
      <c r="C462" s="99" t="s">
        <v>395</v>
      </c>
      <c r="D462" s="98"/>
      <c r="E462" s="98" t="s">
        <v>554</v>
      </c>
      <c r="F462" s="100"/>
      <c r="G462" s="167">
        <f>SUM(G463,G473,G483,G494,G504,G514,G524)</f>
        <v>528803000</v>
      </c>
      <c r="H462" s="201" t="s">
        <v>606</v>
      </c>
      <c r="I462" s="99" t="s">
        <v>395</v>
      </c>
      <c r="J462" s="98"/>
      <c r="K462" s="98" t="s">
        <v>554</v>
      </c>
      <c r="L462" s="100"/>
      <c r="M462" s="100">
        <f ca="1">SUM(M463,M473,M483,M494,M504,M514,M524,M534)</f>
        <v>689224000</v>
      </c>
      <c r="N462" s="100">
        <f ca="1">SUM(N463,N473,N483,N494,N504,N514,N524,N534)</f>
        <v>-160421000</v>
      </c>
      <c r="O462" s="167"/>
      <c r="P462" s="249"/>
      <c r="Q462" s="249"/>
      <c r="R462" s="98"/>
      <c r="S462" s="100"/>
      <c r="T462" s="100"/>
      <c r="U462" s="252"/>
      <c r="V462" s="249"/>
      <c r="W462" s="249"/>
      <c r="X462" s="252"/>
      <c r="Y462" s="249"/>
    </row>
    <row r="463" spans="1:25" ht="13.2" hidden="1" x14ac:dyDescent="0.25">
      <c r="A463" s="1" t="s">
        <v>396</v>
      </c>
      <c r="B463" s="83" t="s">
        <v>21</v>
      </c>
      <c r="C463" s="84" t="s">
        <v>869</v>
      </c>
      <c r="D463" s="83"/>
      <c r="E463" s="83"/>
      <c r="F463" s="85"/>
      <c r="G463" s="162">
        <f>SUM(G464,G469,G471)</f>
        <v>60878000</v>
      </c>
      <c r="H463" s="196" t="s">
        <v>21</v>
      </c>
      <c r="I463" s="84" t="s">
        <v>869</v>
      </c>
      <c r="J463" s="83"/>
      <c r="K463" s="83"/>
      <c r="L463" s="85"/>
      <c r="M463" s="85">
        <f ca="1">SUM(M464,M469,M471)</f>
        <v>60878000</v>
      </c>
      <c r="N463" s="85">
        <f ca="1">SUM(N464,N469,N471)</f>
        <v>0</v>
      </c>
      <c r="O463" s="162"/>
      <c r="P463" s="249" t="s">
        <v>505</v>
      </c>
      <c r="Q463" s="249" t="s">
        <v>510</v>
      </c>
      <c r="R463" s="83"/>
      <c r="S463" s="85"/>
      <c r="T463" s="85"/>
      <c r="U463" s="252"/>
      <c r="V463" s="249"/>
      <c r="W463" s="249"/>
      <c r="X463" s="252"/>
      <c r="Y463" s="249"/>
    </row>
    <row r="464" spans="1:25" ht="13.2" hidden="1" x14ac:dyDescent="0.25">
      <c r="A464" s="1" t="s">
        <v>397</v>
      </c>
      <c r="B464" s="77" t="s">
        <v>523</v>
      </c>
      <c r="C464" s="78" t="s">
        <v>24</v>
      </c>
      <c r="D464" s="77"/>
      <c r="E464" s="77"/>
      <c r="F464" s="79"/>
      <c r="G464" s="160">
        <f>SUM(G465:G468)</f>
        <v>19750000</v>
      </c>
      <c r="H464" s="194" t="s">
        <v>523</v>
      </c>
      <c r="I464" s="78" t="s">
        <v>24</v>
      </c>
      <c r="J464" s="77"/>
      <c r="K464" s="77"/>
      <c r="L464" s="79"/>
      <c r="M464" s="79">
        <f ca="1">SUM(M465:M468)</f>
        <v>19750000</v>
      </c>
      <c r="N464" s="79">
        <f ca="1">SUM(N465:N468)</f>
        <v>0</v>
      </c>
      <c r="O464" s="160"/>
      <c r="P464" s="249"/>
      <c r="Q464" s="249"/>
      <c r="R464" s="77"/>
      <c r="S464" s="79"/>
      <c r="T464" s="79"/>
      <c r="U464" s="252"/>
      <c r="V464" s="249"/>
      <c r="W464" s="249"/>
      <c r="X464" s="252"/>
      <c r="Y464" s="249"/>
    </row>
    <row r="465" spans="1:25" ht="13.2" hidden="1" x14ac:dyDescent="0.25">
      <c r="A465" s="1" t="s">
        <v>398</v>
      </c>
      <c r="B465" s="68"/>
      <c r="C465" s="69" t="s">
        <v>555</v>
      </c>
      <c r="D465" s="68">
        <v>50</v>
      </c>
      <c r="E465" s="68" t="s">
        <v>26</v>
      </c>
      <c r="F465" s="70">
        <v>75000</v>
      </c>
      <c r="G465" s="157">
        <f t="shared" ref="G465:G468" si="260">ROUNDDOWN(D465*F465,-3)</f>
        <v>3750000</v>
      </c>
      <c r="H465" s="191"/>
      <c r="I465" s="69" t="s">
        <v>555</v>
      </c>
      <c r="J465" s="68" cm="1">
        <f t="array" aca="1" ref="J465" ca="1">INDIRECT($J$5&amp;ROW())</f>
        <v>50</v>
      </c>
      <c r="K465" s="68" t="s">
        <v>26</v>
      </c>
      <c r="L465" s="70" cm="1">
        <f t="array" aca="1" ref="L465" ca="1">INDIRECT($L$5&amp;ROW())</f>
        <v>75000</v>
      </c>
      <c r="M465" s="70">
        <f t="shared" ref="M465:M468" ca="1" si="261">ROUNDDOWN(J465*L465,-3)</f>
        <v>3750000</v>
      </c>
      <c r="N465" s="70">
        <f t="shared" ref="N465:N468" ca="1" si="262">G465-M465</f>
        <v>0</v>
      </c>
      <c r="O465" s="245" t="str">
        <f t="shared" ref="O465:O468" ca="1" si="263">IF(AND(ISBLANK(H465),N465&lt;&gt;0),"Rev","")</f>
        <v/>
      </c>
      <c r="P465" s="249"/>
      <c r="Q465" s="249"/>
      <c r="R465" s="68">
        <v>50</v>
      </c>
      <c r="S465" s="70">
        <v>75000</v>
      </c>
      <c r="T465" s="70">
        <f t="shared" ref="T465:T468" si="264">ROUNDDOWN(R465*S465,-3)</f>
        <v>3750000</v>
      </c>
      <c r="U465" s="252">
        <v>50</v>
      </c>
      <c r="V465" s="252">
        <v>75000</v>
      </c>
      <c r="W465" s="70">
        <f t="shared" ref="W465:W468" si="265">ROUNDDOWN(U465*V465,-3)</f>
        <v>3750000</v>
      </c>
      <c r="X465" s="252"/>
      <c r="Y465" s="249"/>
    </row>
    <row r="466" spans="1:25" ht="13.2" hidden="1" x14ac:dyDescent="0.25">
      <c r="A466" s="1" t="s">
        <v>399</v>
      </c>
      <c r="B466" s="68"/>
      <c r="C466" s="69" t="s">
        <v>556</v>
      </c>
      <c r="D466" s="68">
        <v>4</v>
      </c>
      <c r="E466" s="68" t="s">
        <v>120</v>
      </c>
      <c r="F466" s="70">
        <v>1500000</v>
      </c>
      <c r="G466" s="157">
        <f t="shared" si="260"/>
        <v>6000000</v>
      </c>
      <c r="H466" s="191"/>
      <c r="I466" s="69" t="s">
        <v>556</v>
      </c>
      <c r="J466" s="68" cm="1">
        <f t="array" aca="1" ref="J466" ca="1">INDIRECT($J$5&amp;ROW())</f>
        <v>4</v>
      </c>
      <c r="K466" s="68" t="s">
        <v>120</v>
      </c>
      <c r="L466" s="70" cm="1">
        <f t="array" aca="1" ref="L466" ca="1">INDIRECT($L$5&amp;ROW())</f>
        <v>1500000</v>
      </c>
      <c r="M466" s="70">
        <f t="shared" ca="1" si="261"/>
        <v>6000000</v>
      </c>
      <c r="N466" s="70">
        <f t="shared" ca="1" si="262"/>
        <v>0</v>
      </c>
      <c r="O466" s="245" t="str">
        <f t="shared" ca="1" si="263"/>
        <v/>
      </c>
      <c r="P466" s="249"/>
      <c r="Q466" s="249"/>
      <c r="R466" s="68">
        <v>4</v>
      </c>
      <c r="S466" s="70">
        <v>1500000</v>
      </c>
      <c r="T466" s="70">
        <f t="shared" si="264"/>
        <v>6000000</v>
      </c>
      <c r="U466" s="252">
        <v>4</v>
      </c>
      <c r="V466" s="252">
        <v>1500000</v>
      </c>
      <c r="W466" s="70">
        <f t="shared" si="265"/>
        <v>6000000</v>
      </c>
      <c r="X466" s="252"/>
      <c r="Y466" s="249"/>
    </row>
    <row r="467" spans="1:25" ht="13.2" hidden="1" x14ac:dyDescent="0.25">
      <c r="A467" s="1" t="s">
        <v>400</v>
      </c>
      <c r="B467" s="68"/>
      <c r="C467" s="69" t="s">
        <v>557</v>
      </c>
      <c r="D467" s="68">
        <v>4</v>
      </c>
      <c r="E467" s="68" t="s">
        <v>120</v>
      </c>
      <c r="F467" s="70">
        <v>1500000</v>
      </c>
      <c r="G467" s="157">
        <f t="shared" si="260"/>
        <v>6000000</v>
      </c>
      <c r="H467" s="191"/>
      <c r="I467" s="69" t="s">
        <v>557</v>
      </c>
      <c r="J467" s="68" cm="1">
        <f t="array" aca="1" ref="J467" ca="1">INDIRECT($J$5&amp;ROW())</f>
        <v>4</v>
      </c>
      <c r="K467" s="68" t="s">
        <v>120</v>
      </c>
      <c r="L467" s="70" cm="1">
        <f t="array" aca="1" ref="L467" ca="1">INDIRECT($L$5&amp;ROW())</f>
        <v>1500000</v>
      </c>
      <c r="M467" s="70">
        <f t="shared" ca="1" si="261"/>
        <v>6000000</v>
      </c>
      <c r="N467" s="70">
        <f t="shared" ca="1" si="262"/>
        <v>0</v>
      </c>
      <c r="O467" s="245" t="str">
        <f t="shared" ca="1" si="263"/>
        <v/>
      </c>
      <c r="P467" s="249"/>
      <c r="Q467" s="249"/>
      <c r="R467" s="68">
        <v>4</v>
      </c>
      <c r="S467" s="70">
        <v>1500000</v>
      </c>
      <c r="T467" s="70">
        <f t="shared" si="264"/>
        <v>6000000</v>
      </c>
      <c r="U467" s="252">
        <v>4</v>
      </c>
      <c r="V467" s="252">
        <v>1500000</v>
      </c>
      <c r="W467" s="70">
        <f t="shared" si="265"/>
        <v>6000000</v>
      </c>
      <c r="X467" s="252"/>
      <c r="Y467" s="249"/>
    </row>
    <row r="468" spans="1:25" ht="13.2" hidden="1" x14ac:dyDescent="0.25">
      <c r="A468" s="1" t="s">
        <v>401</v>
      </c>
      <c r="B468" s="68"/>
      <c r="C468" s="69" t="s">
        <v>558</v>
      </c>
      <c r="D468" s="68">
        <v>4</v>
      </c>
      <c r="E468" s="68" t="s">
        <v>120</v>
      </c>
      <c r="F468" s="70">
        <v>1000000</v>
      </c>
      <c r="G468" s="157">
        <f t="shared" si="260"/>
        <v>4000000</v>
      </c>
      <c r="H468" s="191"/>
      <c r="I468" s="69" t="s">
        <v>558</v>
      </c>
      <c r="J468" s="68" cm="1">
        <f t="array" aca="1" ref="J468" ca="1">INDIRECT($J$5&amp;ROW())</f>
        <v>4</v>
      </c>
      <c r="K468" s="68" t="s">
        <v>120</v>
      </c>
      <c r="L468" s="70" cm="1">
        <f t="array" aca="1" ref="L468" ca="1">INDIRECT($L$5&amp;ROW())</f>
        <v>1000000</v>
      </c>
      <c r="M468" s="70">
        <f t="shared" ca="1" si="261"/>
        <v>4000000</v>
      </c>
      <c r="N468" s="70">
        <f t="shared" ca="1" si="262"/>
        <v>0</v>
      </c>
      <c r="O468" s="245" t="str">
        <f t="shared" ca="1" si="263"/>
        <v/>
      </c>
      <c r="P468" s="249"/>
      <c r="Q468" s="249"/>
      <c r="R468" s="68">
        <v>4</v>
      </c>
      <c r="S468" s="70">
        <v>1000000</v>
      </c>
      <c r="T468" s="70">
        <f t="shared" si="264"/>
        <v>4000000</v>
      </c>
      <c r="U468" s="252">
        <v>4</v>
      </c>
      <c r="V468" s="252">
        <v>1000000</v>
      </c>
      <c r="W468" s="70">
        <f t="shared" si="265"/>
        <v>4000000</v>
      </c>
      <c r="X468" s="252"/>
      <c r="Y468" s="249"/>
    </row>
    <row r="469" spans="1:25" ht="13.2" hidden="1" x14ac:dyDescent="0.25">
      <c r="A469" s="1" t="s">
        <v>402</v>
      </c>
      <c r="B469" s="71" t="s">
        <v>525</v>
      </c>
      <c r="C469" s="72" t="s">
        <v>35</v>
      </c>
      <c r="D469" s="71"/>
      <c r="E469" s="71"/>
      <c r="F469" s="73"/>
      <c r="G469" s="158">
        <f>G470</f>
        <v>37528000</v>
      </c>
      <c r="H469" s="192" t="s">
        <v>525</v>
      </c>
      <c r="I469" s="72" t="s">
        <v>35</v>
      </c>
      <c r="J469" s="71"/>
      <c r="K469" s="71"/>
      <c r="L469" s="73"/>
      <c r="M469" s="73">
        <f ca="1">M470</f>
        <v>37528000</v>
      </c>
      <c r="N469" s="73">
        <f ca="1">N470</f>
        <v>0</v>
      </c>
      <c r="O469" s="158"/>
      <c r="P469" s="249"/>
      <c r="Q469" s="249"/>
      <c r="R469" s="71"/>
      <c r="S469" s="73"/>
      <c r="T469" s="73"/>
      <c r="U469" s="252"/>
      <c r="V469" s="249"/>
      <c r="W469" s="249"/>
      <c r="X469" s="252"/>
      <c r="Y469" s="249"/>
    </row>
    <row r="470" spans="1:25" ht="13.2" hidden="1" x14ac:dyDescent="0.25">
      <c r="A470" s="1" t="s">
        <v>403</v>
      </c>
      <c r="B470" s="68"/>
      <c r="C470" s="69" t="s">
        <v>870</v>
      </c>
      <c r="D470" s="68">
        <v>10</v>
      </c>
      <c r="E470" s="68" t="s">
        <v>26</v>
      </c>
      <c r="F470" s="70">
        <v>3752800</v>
      </c>
      <c r="G470" s="157">
        <f>ROUNDDOWN(D470*F470,-3)</f>
        <v>37528000</v>
      </c>
      <c r="H470" s="191"/>
      <c r="I470" s="69" t="s">
        <v>870</v>
      </c>
      <c r="J470" s="68" cm="1">
        <f t="array" aca="1" ref="J470" ca="1">INDIRECT($J$5&amp;ROW())</f>
        <v>10</v>
      </c>
      <c r="K470" s="68" t="s">
        <v>26</v>
      </c>
      <c r="L470" s="70" cm="1">
        <f t="array" aca="1" ref="L470" ca="1">INDIRECT($L$5&amp;ROW())</f>
        <v>3752800</v>
      </c>
      <c r="M470" s="70">
        <f ca="1">ROUNDDOWN(J470*L470,-3)</f>
        <v>37528000</v>
      </c>
      <c r="N470" s="70">
        <f ca="1">G470-M470</f>
        <v>0</v>
      </c>
      <c r="O470" s="245" t="str">
        <f ca="1">IF(AND(ISBLANK(H470),N470&lt;&gt;0),"Rev","")</f>
        <v/>
      </c>
      <c r="P470" s="249"/>
      <c r="Q470" s="249"/>
      <c r="R470" s="68">
        <v>10</v>
      </c>
      <c r="S470" s="70">
        <v>3752800</v>
      </c>
      <c r="T470" s="70">
        <f>ROUNDDOWN(R470*S470,-3)</f>
        <v>37528000</v>
      </c>
      <c r="U470" s="252">
        <v>10</v>
      </c>
      <c r="V470" s="252">
        <v>3752800</v>
      </c>
      <c r="W470" s="70">
        <f>ROUNDDOWN(U470*V470,-3)</f>
        <v>37528000</v>
      </c>
      <c r="X470" s="252"/>
      <c r="Y470" s="249"/>
    </row>
    <row r="471" spans="1:25" ht="13.2" hidden="1" x14ac:dyDescent="0.25">
      <c r="A471" s="1" t="s">
        <v>871</v>
      </c>
      <c r="B471" s="65" t="s">
        <v>583</v>
      </c>
      <c r="C471" s="66" t="s">
        <v>80</v>
      </c>
      <c r="D471" s="65"/>
      <c r="E471" s="65"/>
      <c r="F471" s="67"/>
      <c r="G471" s="156">
        <f>G472</f>
        <v>3600000</v>
      </c>
      <c r="H471" s="190" t="s">
        <v>583</v>
      </c>
      <c r="I471" s="66" t="s">
        <v>80</v>
      </c>
      <c r="J471" s="65"/>
      <c r="K471" s="65"/>
      <c r="L471" s="67"/>
      <c r="M471" s="67">
        <f ca="1">M472</f>
        <v>3600000</v>
      </c>
      <c r="N471" s="67">
        <f ca="1">N472</f>
        <v>0</v>
      </c>
      <c r="O471" s="156"/>
      <c r="P471" s="249"/>
      <c r="Q471" s="249"/>
      <c r="R471" s="65"/>
      <c r="S471" s="67"/>
      <c r="T471" s="67"/>
      <c r="U471" s="252"/>
      <c r="V471" s="249"/>
      <c r="W471" s="249"/>
      <c r="X471" s="252"/>
      <c r="Y471" s="249"/>
    </row>
    <row r="472" spans="1:25" ht="13.2" hidden="1" x14ac:dyDescent="0.25">
      <c r="A472" s="1" t="s">
        <v>872</v>
      </c>
      <c r="B472" s="68"/>
      <c r="C472" s="69" t="s">
        <v>873</v>
      </c>
      <c r="D472" s="68">
        <v>24</v>
      </c>
      <c r="E472" s="68" t="s">
        <v>26</v>
      </c>
      <c r="F472" s="70">
        <v>150000</v>
      </c>
      <c r="G472" s="157">
        <f>ROUNDDOWN(D472*F472,-3)</f>
        <v>3600000</v>
      </c>
      <c r="H472" s="191"/>
      <c r="I472" s="69" t="s">
        <v>873</v>
      </c>
      <c r="J472" s="68" cm="1">
        <f t="array" aca="1" ref="J472" ca="1">INDIRECT($J$5&amp;ROW())</f>
        <v>24</v>
      </c>
      <c r="K472" s="68" t="s">
        <v>26</v>
      </c>
      <c r="L472" s="70" cm="1">
        <f t="array" aca="1" ref="L472" ca="1">INDIRECT($L$5&amp;ROW())</f>
        <v>150000</v>
      </c>
      <c r="M472" s="70">
        <f ca="1">ROUNDDOWN(J472*L472,-3)</f>
        <v>3600000</v>
      </c>
      <c r="N472" s="70">
        <f ca="1">G472-M472</f>
        <v>0</v>
      </c>
      <c r="O472" s="245" t="str">
        <f ca="1">IF(AND(ISBLANK(H472),N472&lt;&gt;0),"Rev","")</f>
        <v/>
      </c>
      <c r="P472" s="249"/>
      <c r="Q472" s="249"/>
      <c r="R472" s="68">
        <v>24</v>
      </c>
      <c r="S472" s="70">
        <v>150000</v>
      </c>
      <c r="T472" s="70">
        <f>ROUNDDOWN(R472*S472,-3)</f>
        <v>3600000</v>
      </c>
      <c r="U472" s="252">
        <v>24</v>
      </c>
      <c r="V472" s="252">
        <v>150000</v>
      </c>
      <c r="W472" s="70">
        <f>ROUNDDOWN(U472*V472,-3)</f>
        <v>3600000</v>
      </c>
      <c r="X472" s="252"/>
      <c r="Y472" s="249"/>
    </row>
    <row r="473" spans="1:25" ht="13.2" hidden="1" x14ac:dyDescent="0.25">
      <c r="A473" s="1" t="s">
        <v>404</v>
      </c>
      <c r="B473" s="83" t="s">
        <v>38</v>
      </c>
      <c r="C473" s="84" t="s">
        <v>874</v>
      </c>
      <c r="D473" s="83"/>
      <c r="E473" s="83"/>
      <c r="F473" s="85"/>
      <c r="G473" s="162">
        <f>SUM(G474,G479,G481)</f>
        <v>52320000</v>
      </c>
      <c r="H473" s="196" t="s">
        <v>38</v>
      </c>
      <c r="I473" s="84" t="s">
        <v>874</v>
      </c>
      <c r="J473" s="83"/>
      <c r="K473" s="83"/>
      <c r="L473" s="85"/>
      <c r="M473" s="85">
        <f ca="1">SUM(M474,M479,M481)</f>
        <v>52320000</v>
      </c>
      <c r="N473" s="85">
        <f ca="1">SUM(N474,N479,N481)</f>
        <v>0</v>
      </c>
      <c r="O473" s="162"/>
      <c r="P473" s="249" t="s">
        <v>505</v>
      </c>
      <c r="Q473" s="249" t="s">
        <v>510</v>
      </c>
      <c r="R473" s="83"/>
      <c r="S473" s="85"/>
      <c r="T473" s="85"/>
      <c r="U473" s="252"/>
      <c r="V473" s="249"/>
      <c r="W473" s="249"/>
      <c r="X473" s="252"/>
      <c r="Y473" s="249"/>
    </row>
    <row r="474" spans="1:25" ht="13.2" hidden="1" x14ac:dyDescent="0.25">
      <c r="A474" s="1" t="s">
        <v>405</v>
      </c>
      <c r="B474" s="77" t="s">
        <v>523</v>
      </c>
      <c r="C474" s="78" t="s">
        <v>24</v>
      </c>
      <c r="D474" s="77"/>
      <c r="E474" s="77"/>
      <c r="F474" s="79"/>
      <c r="G474" s="160">
        <f>SUM(G475:G478)</f>
        <v>19000000</v>
      </c>
      <c r="H474" s="194" t="s">
        <v>523</v>
      </c>
      <c r="I474" s="78" t="s">
        <v>24</v>
      </c>
      <c r="J474" s="77"/>
      <c r="K474" s="77"/>
      <c r="L474" s="79"/>
      <c r="M474" s="79">
        <f ca="1">SUM(M475:M478)</f>
        <v>19000000</v>
      </c>
      <c r="N474" s="79">
        <f ca="1">SUM(N475:N478)</f>
        <v>0</v>
      </c>
      <c r="O474" s="160"/>
      <c r="P474" s="249"/>
      <c r="Q474" s="249"/>
      <c r="R474" s="77"/>
      <c r="S474" s="79"/>
      <c r="T474" s="79"/>
      <c r="U474" s="252"/>
      <c r="V474" s="249"/>
      <c r="W474" s="249"/>
      <c r="X474" s="252"/>
      <c r="Y474" s="249"/>
    </row>
    <row r="475" spans="1:25" ht="13.2" hidden="1" x14ac:dyDescent="0.25">
      <c r="A475" s="1" t="s">
        <v>406</v>
      </c>
      <c r="B475" s="68"/>
      <c r="C475" s="69" t="s">
        <v>555</v>
      </c>
      <c r="D475" s="68">
        <v>40</v>
      </c>
      <c r="E475" s="68" t="s">
        <v>26</v>
      </c>
      <c r="F475" s="70">
        <v>75000</v>
      </c>
      <c r="G475" s="157">
        <f t="shared" ref="G475:G478" si="266">ROUNDDOWN(D475*F475,-3)</f>
        <v>3000000</v>
      </c>
      <c r="H475" s="191"/>
      <c r="I475" s="69" t="s">
        <v>555</v>
      </c>
      <c r="J475" s="68" cm="1">
        <f t="array" aca="1" ref="J475" ca="1">INDIRECT($J$5&amp;ROW())</f>
        <v>40</v>
      </c>
      <c r="K475" s="68" t="s">
        <v>26</v>
      </c>
      <c r="L475" s="70" cm="1">
        <f t="array" aca="1" ref="L475" ca="1">INDIRECT($L$5&amp;ROW())</f>
        <v>75000</v>
      </c>
      <c r="M475" s="70">
        <f t="shared" ref="M475:M478" ca="1" si="267">ROUNDDOWN(J475*L475,-3)</f>
        <v>3000000</v>
      </c>
      <c r="N475" s="70">
        <f t="shared" ref="N475:N478" ca="1" si="268">G475-M475</f>
        <v>0</v>
      </c>
      <c r="O475" s="245" t="str">
        <f t="shared" ref="O475:O478" ca="1" si="269">IF(AND(ISBLANK(H475),N475&lt;&gt;0),"Rev","")</f>
        <v/>
      </c>
      <c r="P475" s="249"/>
      <c r="Q475" s="249"/>
      <c r="R475" s="68">
        <v>40</v>
      </c>
      <c r="S475" s="70">
        <v>75000</v>
      </c>
      <c r="T475" s="70">
        <f t="shared" ref="T475:T478" si="270">ROUNDDOWN(R475*S475,-3)</f>
        <v>3000000</v>
      </c>
      <c r="U475" s="252">
        <v>40</v>
      </c>
      <c r="V475" s="252">
        <v>75000</v>
      </c>
      <c r="W475" s="70">
        <f t="shared" ref="W475:W478" si="271">ROUNDDOWN(U475*V475,-3)</f>
        <v>3000000</v>
      </c>
      <c r="X475" s="252"/>
      <c r="Y475" s="249"/>
    </row>
    <row r="476" spans="1:25" ht="13.2" hidden="1" x14ac:dyDescent="0.25">
      <c r="A476" s="1" t="s">
        <v>407</v>
      </c>
      <c r="B476" s="68"/>
      <c r="C476" s="69" t="s">
        <v>556</v>
      </c>
      <c r="D476" s="68">
        <v>4</v>
      </c>
      <c r="E476" s="68" t="s">
        <v>120</v>
      </c>
      <c r="F476" s="70">
        <v>1500000</v>
      </c>
      <c r="G476" s="157">
        <f t="shared" si="266"/>
        <v>6000000</v>
      </c>
      <c r="H476" s="191"/>
      <c r="I476" s="69" t="s">
        <v>556</v>
      </c>
      <c r="J476" s="68" cm="1">
        <f t="array" aca="1" ref="J476" ca="1">INDIRECT($J$5&amp;ROW())</f>
        <v>4</v>
      </c>
      <c r="K476" s="68" t="s">
        <v>120</v>
      </c>
      <c r="L476" s="70" cm="1">
        <f t="array" aca="1" ref="L476" ca="1">INDIRECT($L$5&amp;ROW())</f>
        <v>1500000</v>
      </c>
      <c r="M476" s="70">
        <f t="shared" ca="1" si="267"/>
        <v>6000000</v>
      </c>
      <c r="N476" s="70">
        <f t="shared" ca="1" si="268"/>
        <v>0</v>
      </c>
      <c r="O476" s="245" t="str">
        <f t="shared" ca="1" si="269"/>
        <v/>
      </c>
      <c r="P476" s="249"/>
      <c r="Q476" s="249"/>
      <c r="R476" s="68">
        <v>4</v>
      </c>
      <c r="S476" s="70">
        <v>1500000</v>
      </c>
      <c r="T476" s="70">
        <f t="shared" si="270"/>
        <v>6000000</v>
      </c>
      <c r="U476" s="252">
        <v>4</v>
      </c>
      <c r="V476" s="252">
        <v>1500000</v>
      </c>
      <c r="W476" s="70">
        <f t="shared" si="271"/>
        <v>6000000</v>
      </c>
      <c r="X476" s="252"/>
      <c r="Y476" s="249"/>
    </row>
    <row r="477" spans="1:25" ht="13.2" hidden="1" x14ac:dyDescent="0.25">
      <c r="A477" s="1" t="s">
        <v>875</v>
      </c>
      <c r="B477" s="68"/>
      <c r="C477" s="69" t="s">
        <v>557</v>
      </c>
      <c r="D477" s="68">
        <v>4</v>
      </c>
      <c r="E477" s="68" t="s">
        <v>120</v>
      </c>
      <c r="F477" s="70">
        <v>1500000</v>
      </c>
      <c r="G477" s="157">
        <f t="shared" si="266"/>
        <v>6000000</v>
      </c>
      <c r="H477" s="191"/>
      <c r="I477" s="69" t="s">
        <v>557</v>
      </c>
      <c r="J477" s="68" cm="1">
        <f t="array" aca="1" ref="J477" ca="1">INDIRECT($J$5&amp;ROW())</f>
        <v>4</v>
      </c>
      <c r="K477" s="68" t="s">
        <v>120</v>
      </c>
      <c r="L477" s="70" cm="1">
        <f t="array" aca="1" ref="L477" ca="1">INDIRECT($L$5&amp;ROW())</f>
        <v>1500000</v>
      </c>
      <c r="M477" s="70">
        <f t="shared" ca="1" si="267"/>
        <v>6000000</v>
      </c>
      <c r="N477" s="70">
        <f t="shared" ca="1" si="268"/>
        <v>0</v>
      </c>
      <c r="O477" s="245" t="str">
        <f t="shared" ca="1" si="269"/>
        <v/>
      </c>
      <c r="P477" s="249"/>
      <c r="Q477" s="249"/>
      <c r="R477" s="68">
        <v>4</v>
      </c>
      <c r="S477" s="70">
        <v>1500000</v>
      </c>
      <c r="T477" s="70">
        <f t="shared" si="270"/>
        <v>6000000</v>
      </c>
      <c r="U477" s="252">
        <v>4</v>
      </c>
      <c r="V477" s="252">
        <v>1500000</v>
      </c>
      <c r="W477" s="70">
        <f t="shared" si="271"/>
        <v>6000000</v>
      </c>
      <c r="X477" s="252"/>
      <c r="Y477" s="249"/>
    </row>
    <row r="478" spans="1:25" ht="13.2" hidden="1" x14ac:dyDescent="0.25">
      <c r="A478" s="1" t="s">
        <v>876</v>
      </c>
      <c r="B478" s="68"/>
      <c r="C478" s="69" t="s">
        <v>558</v>
      </c>
      <c r="D478" s="68">
        <v>4</v>
      </c>
      <c r="E478" s="68" t="s">
        <v>120</v>
      </c>
      <c r="F478" s="70">
        <v>1000000</v>
      </c>
      <c r="G478" s="157">
        <f t="shared" si="266"/>
        <v>4000000</v>
      </c>
      <c r="H478" s="191"/>
      <c r="I478" s="69" t="s">
        <v>558</v>
      </c>
      <c r="J478" s="68" cm="1">
        <f t="array" aca="1" ref="J478" ca="1">INDIRECT($J$5&amp;ROW())</f>
        <v>4</v>
      </c>
      <c r="K478" s="68" t="s">
        <v>120</v>
      </c>
      <c r="L478" s="70" cm="1">
        <f t="array" aca="1" ref="L478" ca="1">INDIRECT($L$5&amp;ROW())</f>
        <v>1000000</v>
      </c>
      <c r="M478" s="70">
        <f t="shared" ca="1" si="267"/>
        <v>4000000</v>
      </c>
      <c r="N478" s="70">
        <f t="shared" ca="1" si="268"/>
        <v>0</v>
      </c>
      <c r="O478" s="245" t="str">
        <f t="shared" ca="1" si="269"/>
        <v/>
      </c>
      <c r="P478" s="249"/>
      <c r="Q478" s="249"/>
      <c r="R478" s="68">
        <v>4</v>
      </c>
      <c r="S478" s="70">
        <v>1000000</v>
      </c>
      <c r="T478" s="70">
        <f t="shared" si="270"/>
        <v>4000000</v>
      </c>
      <c r="U478" s="252">
        <v>4</v>
      </c>
      <c r="V478" s="252">
        <v>1000000</v>
      </c>
      <c r="W478" s="70">
        <f t="shared" si="271"/>
        <v>4000000</v>
      </c>
      <c r="X478" s="252"/>
      <c r="Y478" s="249"/>
    </row>
    <row r="479" spans="1:25" ht="13.2" hidden="1" x14ac:dyDescent="0.25">
      <c r="A479" s="1" t="s">
        <v>408</v>
      </c>
      <c r="B479" s="65" t="s">
        <v>525</v>
      </c>
      <c r="C479" s="66" t="s">
        <v>35</v>
      </c>
      <c r="D479" s="65"/>
      <c r="E479" s="65"/>
      <c r="F479" s="67"/>
      <c r="G479" s="156">
        <f>G480</f>
        <v>32120000</v>
      </c>
      <c r="H479" s="190" t="s">
        <v>525</v>
      </c>
      <c r="I479" s="66" t="s">
        <v>35</v>
      </c>
      <c r="J479" s="65"/>
      <c r="K479" s="65"/>
      <c r="L479" s="67"/>
      <c r="M479" s="67">
        <f ca="1">M480</f>
        <v>32120000</v>
      </c>
      <c r="N479" s="67">
        <f ca="1">N480</f>
        <v>0</v>
      </c>
      <c r="O479" s="156"/>
      <c r="P479" s="249"/>
      <c r="Q479" s="249"/>
      <c r="R479" s="65"/>
      <c r="S479" s="67"/>
      <c r="T479" s="67"/>
      <c r="U479" s="252"/>
      <c r="V479" s="249"/>
      <c r="W479" s="249"/>
      <c r="X479" s="252"/>
      <c r="Y479" s="249"/>
    </row>
    <row r="480" spans="1:25" ht="13.2" hidden="1" x14ac:dyDescent="0.25">
      <c r="A480" s="1" t="s">
        <v>409</v>
      </c>
      <c r="B480" s="68"/>
      <c r="C480" s="69" t="s">
        <v>877</v>
      </c>
      <c r="D480" s="68">
        <v>10</v>
      </c>
      <c r="E480" s="68" t="s">
        <v>26</v>
      </c>
      <c r="F480" s="70">
        <v>3212000</v>
      </c>
      <c r="G480" s="157">
        <f>ROUNDDOWN(D480*F480,-3)</f>
        <v>32120000</v>
      </c>
      <c r="H480" s="191"/>
      <c r="I480" s="69" t="s">
        <v>877</v>
      </c>
      <c r="J480" s="68" cm="1">
        <f t="array" aca="1" ref="J480" ca="1">INDIRECT($J$5&amp;ROW())</f>
        <v>10</v>
      </c>
      <c r="K480" s="68" t="s">
        <v>26</v>
      </c>
      <c r="L480" s="70" cm="1">
        <f t="array" aca="1" ref="L480" ca="1">INDIRECT($L$5&amp;ROW())</f>
        <v>3212000</v>
      </c>
      <c r="M480" s="70">
        <f ca="1">ROUNDDOWN(J480*L480,-3)</f>
        <v>32120000</v>
      </c>
      <c r="N480" s="70">
        <f ca="1">G480-M480</f>
        <v>0</v>
      </c>
      <c r="O480" s="245" t="str">
        <f ca="1">IF(AND(ISBLANK(H480),N480&lt;&gt;0),"Rev","")</f>
        <v/>
      </c>
      <c r="P480" s="249"/>
      <c r="Q480" s="249"/>
      <c r="R480" s="68">
        <v>10</v>
      </c>
      <c r="S480" s="70">
        <v>3212000</v>
      </c>
      <c r="T480" s="70">
        <f>ROUNDDOWN(R480*S480,-3)</f>
        <v>32120000</v>
      </c>
      <c r="U480" s="252">
        <v>10</v>
      </c>
      <c r="V480" s="252">
        <v>3212000</v>
      </c>
      <c r="W480" s="70">
        <f>ROUNDDOWN(U480*V480,-3)</f>
        <v>32120000</v>
      </c>
      <c r="X480" s="252"/>
      <c r="Y480" s="249"/>
    </row>
    <row r="481" spans="1:25" ht="13.2" hidden="1" x14ac:dyDescent="0.25">
      <c r="A481" s="1" t="s">
        <v>878</v>
      </c>
      <c r="B481" s="77" t="s">
        <v>583</v>
      </c>
      <c r="C481" s="78" t="s">
        <v>80</v>
      </c>
      <c r="D481" s="77"/>
      <c r="E481" s="77"/>
      <c r="F481" s="79"/>
      <c r="G481" s="160">
        <f>G482</f>
        <v>1200000</v>
      </c>
      <c r="H481" s="194" t="s">
        <v>583</v>
      </c>
      <c r="I481" s="78" t="s">
        <v>80</v>
      </c>
      <c r="J481" s="77"/>
      <c r="K481" s="77"/>
      <c r="L481" s="79"/>
      <c r="M481" s="79">
        <f ca="1">M482</f>
        <v>1200000</v>
      </c>
      <c r="N481" s="79">
        <f ca="1">N482</f>
        <v>0</v>
      </c>
      <c r="O481" s="160"/>
      <c r="P481" s="249"/>
      <c r="Q481" s="249"/>
      <c r="R481" s="77"/>
      <c r="S481" s="79"/>
      <c r="T481" s="79"/>
      <c r="U481" s="252"/>
      <c r="V481" s="249"/>
      <c r="W481" s="249"/>
      <c r="X481" s="252"/>
      <c r="Y481" s="249"/>
    </row>
    <row r="482" spans="1:25" ht="13.2" hidden="1" x14ac:dyDescent="0.25">
      <c r="A482" s="1" t="s">
        <v>879</v>
      </c>
      <c r="B482" s="68"/>
      <c r="C482" s="69" t="s">
        <v>873</v>
      </c>
      <c r="D482" s="68">
        <v>8</v>
      </c>
      <c r="E482" s="68" t="s">
        <v>26</v>
      </c>
      <c r="F482" s="70">
        <v>150000</v>
      </c>
      <c r="G482" s="157">
        <f>ROUNDDOWN(D482*F482,-3)</f>
        <v>1200000</v>
      </c>
      <c r="H482" s="191"/>
      <c r="I482" s="69" t="s">
        <v>873</v>
      </c>
      <c r="J482" s="68" cm="1">
        <f t="array" aca="1" ref="J482" ca="1">INDIRECT($J$5&amp;ROW())</f>
        <v>8</v>
      </c>
      <c r="K482" s="68" t="s">
        <v>26</v>
      </c>
      <c r="L482" s="70" cm="1">
        <f t="array" aca="1" ref="L482" ca="1">INDIRECT($L$5&amp;ROW())</f>
        <v>150000</v>
      </c>
      <c r="M482" s="70">
        <f ca="1">ROUNDDOWN(J482*L482,-3)</f>
        <v>1200000</v>
      </c>
      <c r="N482" s="70">
        <f ca="1">G482-M482</f>
        <v>0</v>
      </c>
      <c r="O482" s="245" t="str">
        <f ca="1">IF(AND(ISBLANK(H482),N482&lt;&gt;0),"Rev","")</f>
        <v/>
      </c>
      <c r="P482" s="249"/>
      <c r="Q482" s="249"/>
      <c r="R482" s="68">
        <v>8</v>
      </c>
      <c r="S482" s="70">
        <v>150000</v>
      </c>
      <c r="T482" s="70">
        <f>ROUNDDOWN(R482*S482,-3)</f>
        <v>1200000</v>
      </c>
      <c r="U482" s="252">
        <v>8</v>
      </c>
      <c r="V482" s="252">
        <v>150000</v>
      </c>
      <c r="W482" s="70">
        <f>ROUNDDOWN(U482*V482,-3)</f>
        <v>1200000</v>
      </c>
      <c r="X482" s="252"/>
      <c r="Y482" s="249"/>
    </row>
    <row r="483" spans="1:25" ht="13.2" hidden="1" x14ac:dyDescent="0.25">
      <c r="A483" s="1" t="s">
        <v>410</v>
      </c>
      <c r="B483" s="83" t="s">
        <v>91</v>
      </c>
      <c r="C483" s="84" t="s">
        <v>426</v>
      </c>
      <c r="D483" s="83"/>
      <c r="E483" s="83"/>
      <c r="F483" s="85"/>
      <c r="G483" s="162">
        <f>SUM(G484,G490,G492)</f>
        <v>70870000</v>
      </c>
      <c r="H483" s="196" t="s">
        <v>91</v>
      </c>
      <c r="I483" s="84" t="s">
        <v>426</v>
      </c>
      <c r="J483" s="83"/>
      <c r="K483" s="83"/>
      <c r="L483" s="85"/>
      <c r="M483" s="85">
        <f ca="1">SUM(M484,M490,M492)</f>
        <v>70870000</v>
      </c>
      <c r="N483" s="85">
        <f ca="1">SUM(N484,N490,N492)</f>
        <v>0</v>
      </c>
      <c r="O483" s="162"/>
      <c r="P483" s="249" t="s">
        <v>505</v>
      </c>
      <c r="Q483" s="249" t="s">
        <v>510</v>
      </c>
      <c r="R483" s="83"/>
      <c r="S483" s="85"/>
      <c r="T483" s="85"/>
      <c r="U483" s="252"/>
      <c r="V483" s="249"/>
      <c r="W483" s="249"/>
      <c r="X483" s="252"/>
      <c r="Y483" s="249"/>
    </row>
    <row r="484" spans="1:25" ht="13.2" hidden="1" x14ac:dyDescent="0.25">
      <c r="A484" s="1" t="s">
        <v>411</v>
      </c>
      <c r="B484" s="71" t="s">
        <v>523</v>
      </c>
      <c r="C484" s="72" t="s">
        <v>24</v>
      </c>
      <c r="D484" s="71"/>
      <c r="E484" s="71"/>
      <c r="F484" s="73"/>
      <c r="G484" s="158">
        <f>SUM(G485:G489)</f>
        <v>28750000</v>
      </c>
      <c r="H484" s="192" t="s">
        <v>523</v>
      </c>
      <c r="I484" s="72" t="s">
        <v>24</v>
      </c>
      <c r="J484" s="71"/>
      <c r="K484" s="71"/>
      <c r="L484" s="73"/>
      <c r="M484" s="73">
        <f ca="1">SUM(M485:M489)</f>
        <v>28750000</v>
      </c>
      <c r="N484" s="73">
        <f ca="1">SUM(N485:N489)</f>
        <v>0</v>
      </c>
      <c r="O484" s="158"/>
      <c r="P484" s="249"/>
      <c r="Q484" s="249"/>
      <c r="R484" s="71"/>
      <c r="S484" s="73"/>
      <c r="T484" s="73"/>
      <c r="U484" s="252"/>
      <c r="V484" s="249"/>
      <c r="W484" s="249"/>
      <c r="X484" s="252"/>
      <c r="Y484" s="249"/>
    </row>
    <row r="485" spans="1:25" ht="13.2" hidden="1" x14ac:dyDescent="0.25">
      <c r="A485" s="1" t="s">
        <v>412</v>
      </c>
      <c r="B485" s="68"/>
      <c r="C485" s="69" t="s">
        <v>555</v>
      </c>
      <c r="D485" s="68">
        <v>50</v>
      </c>
      <c r="E485" s="68" t="s">
        <v>26</v>
      </c>
      <c r="F485" s="70">
        <v>75000</v>
      </c>
      <c r="G485" s="157">
        <f t="shared" ref="G485:G489" si="272">ROUNDDOWN(D485*F485,-3)</f>
        <v>3750000</v>
      </c>
      <c r="H485" s="191"/>
      <c r="I485" s="69" t="s">
        <v>555</v>
      </c>
      <c r="J485" s="68" cm="1">
        <f t="array" aca="1" ref="J485" ca="1">INDIRECT($J$5&amp;ROW())</f>
        <v>50</v>
      </c>
      <c r="K485" s="68" t="s">
        <v>26</v>
      </c>
      <c r="L485" s="70" cm="1">
        <f t="array" aca="1" ref="L485" ca="1">INDIRECT($L$5&amp;ROW())</f>
        <v>75000</v>
      </c>
      <c r="M485" s="70">
        <f t="shared" ref="M485:M489" ca="1" si="273">ROUNDDOWN(J485*L485,-3)</f>
        <v>3750000</v>
      </c>
      <c r="N485" s="70">
        <f t="shared" ref="N485:N489" ca="1" si="274">G485-M485</f>
        <v>0</v>
      </c>
      <c r="O485" s="245" t="str">
        <f t="shared" ref="O485:O489" ca="1" si="275">IF(AND(ISBLANK(H485),N485&lt;&gt;0),"Rev","")</f>
        <v/>
      </c>
      <c r="P485" s="249"/>
      <c r="Q485" s="249"/>
      <c r="R485" s="68">
        <v>50</v>
      </c>
      <c r="S485" s="70">
        <v>75000</v>
      </c>
      <c r="T485" s="70">
        <f t="shared" ref="T485:T489" si="276">ROUNDDOWN(R485*S485,-3)</f>
        <v>3750000</v>
      </c>
      <c r="U485" s="252">
        <v>50</v>
      </c>
      <c r="V485" s="252">
        <v>75000</v>
      </c>
      <c r="W485" s="70">
        <f t="shared" ref="W485:W489" si="277">ROUNDDOWN(U485*V485,-3)</f>
        <v>3750000</v>
      </c>
      <c r="X485" s="252"/>
      <c r="Y485" s="249"/>
    </row>
    <row r="486" spans="1:25" ht="13.2" hidden="1" x14ac:dyDescent="0.25">
      <c r="A486" s="1" t="s">
        <v>413</v>
      </c>
      <c r="B486" s="68"/>
      <c r="C486" s="69" t="s">
        <v>880</v>
      </c>
      <c r="D486" s="68">
        <v>6</v>
      </c>
      <c r="E486" s="68" t="s">
        <v>59</v>
      </c>
      <c r="F486" s="70">
        <v>1500000</v>
      </c>
      <c r="G486" s="157">
        <f t="shared" si="272"/>
        <v>9000000</v>
      </c>
      <c r="H486" s="191"/>
      <c r="I486" s="69" t="s">
        <v>880</v>
      </c>
      <c r="J486" s="68" cm="1">
        <f t="array" aca="1" ref="J486" ca="1">INDIRECT($J$5&amp;ROW())</f>
        <v>6</v>
      </c>
      <c r="K486" s="68" t="s">
        <v>59</v>
      </c>
      <c r="L486" s="70" cm="1">
        <f t="array" aca="1" ref="L486" ca="1">INDIRECT($L$5&amp;ROW())</f>
        <v>1500000</v>
      </c>
      <c r="M486" s="70">
        <f t="shared" ca="1" si="273"/>
        <v>9000000</v>
      </c>
      <c r="N486" s="70">
        <f t="shared" ca="1" si="274"/>
        <v>0</v>
      </c>
      <c r="O486" s="245" t="str">
        <f t="shared" ca="1" si="275"/>
        <v/>
      </c>
      <c r="P486" s="249"/>
      <c r="Q486" s="249"/>
      <c r="R486" s="68">
        <v>6</v>
      </c>
      <c r="S486" s="70">
        <v>1500000</v>
      </c>
      <c r="T486" s="70">
        <f t="shared" si="276"/>
        <v>9000000</v>
      </c>
      <c r="U486" s="252">
        <v>6</v>
      </c>
      <c r="V486" s="252">
        <v>1500000</v>
      </c>
      <c r="W486" s="70">
        <f t="shared" si="277"/>
        <v>9000000</v>
      </c>
      <c r="X486" s="252"/>
      <c r="Y486" s="249"/>
    </row>
    <row r="487" spans="1:25" ht="13.2" hidden="1" x14ac:dyDescent="0.25">
      <c r="A487" s="1" t="s">
        <v>881</v>
      </c>
      <c r="B487" s="68"/>
      <c r="C487" s="69" t="s">
        <v>882</v>
      </c>
      <c r="D487" s="68">
        <v>4</v>
      </c>
      <c r="E487" s="68" t="s">
        <v>120</v>
      </c>
      <c r="F487" s="70">
        <v>1500000</v>
      </c>
      <c r="G487" s="157">
        <f t="shared" si="272"/>
        <v>6000000</v>
      </c>
      <c r="H487" s="191"/>
      <c r="I487" s="69" t="s">
        <v>882</v>
      </c>
      <c r="J487" s="68" cm="1">
        <f t="array" aca="1" ref="J487" ca="1">INDIRECT($J$5&amp;ROW())</f>
        <v>4</v>
      </c>
      <c r="K487" s="68" t="s">
        <v>120</v>
      </c>
      <c r="L487" s="70" cm="1">
        <f t="array" aca="1" ref="L487" ca="1">INDIRECT($L$5&amp;ROW())</f>
        <v>1500000</v>
      </c>
      <c r="M487" s="70">
        <f t="shared" ca="1" si="273"/>
        <v>6000000</v>
      </c>
      <c r="N487" s="70">
        <f t="shared" ca="1" si="274"/>
        <v>0</v>
      </c>
      <c r="O487" s="245" t="str">
        <f t="shared" ca="1" si="275"/>
        <v/>
      </c>
      <c r="P487" s="249"/>
      <c r="Q487" s="249"/>
      <c r="R487" s="68">
        <v>4</v>
      </c>
      <c r="S487" s="70">
        <v>1500000</v>
      </c>
      <c r="T487" s="70">
        <f t="shared" si="276"/>
        <v>6000000</v>
      </c>
      <c r="U487" s="252">
        <v>4</v>
      </c>
      <c r="V487" s="252">
        <v>1500000</v>
      </c>
      <c r="W487" s="70">
        <f t="shared" si="277"/>
        <v>6000000</v>
      </c>
      <c r="X487" s="252"/>
      <c r="Y487" s="249"/>
    </row>
    <row r="488" spans="1:25" ht="13.2" hidden="1" x14ac:dyDescent="0.25">
      <c r="A488" s="1" t="s">
        <v>883</v>
      </c>
      <c r="B488" s="68"/>
      <c r="C488" s="69" t="s">
        <v>884</v>
      </c>
      <c r="D488" s="68">
        <v>4</v>
      </c>
      <c r="E488" s="68" t="s">
        <v>120</v>
      </c>
      <c r="F488" s="70">
        <v>1500000</v>
      </c>
      <c r="G488" s="157">
        <f t="shared" si="272"/>
        <v>6000000</v>
      </c>
      <c r="H488" s="191"/>
      <c r="I488" s="69" t="s">
        <v>884</v>
      </c>
      <c r="J488" s="68" cm="1">
        <f t="array" aca="1" ref="J488" ca="1">INDIRECT($J$5&amp;ROW())</f>
        <v>4</v>
      </c>
      <c r="K488" s="68" t="s">
        <v>120</v>
      </c>
      <c r="L488" s="70" cm="1">
        <f t="array" aca="1" ref="L488" ca="1">INDIRECT($L$5&amp;ROW())</f>
        <v>1500000</v>
      </c>
      <c r="M488" s="70">
        <f t="shared" ca="1" si="273"/>
        <v>6000000</v>
      </c>
      <c r="N488" s="70">
        <f t="shared" ca="1" si="274"/>
        <v>0</v>
      </c>
      <c r="O488" s="245" t="str">
        <f t="shared" ca="1" si="275"/>
        <v/>
      </c>
      <c r="P488" s="249"/>
      <c r="Q488" s="249"/>
      <c r="R488" s="68">
        <v>4</v>
      </c>
      <c r="S488" s="70">
        <v>1500000</v>
      </c>
      <c r="T488" s="70">
        <f t="shared" si="276"/>
        <v>6000000</v>
      </c>
      <c r="U488" s="252">
        <v>4</v>
      </c>
      <c r="V488" s="252">
        <v>1500000</v>
      </c>
      <c r="W488" s="70">
        <f t="shared" si="277"/>
        <v>6000000</v>
      </c>
      <c r="X488" s="252"/>
      <c r="Y488" s="249"/>
    </row>
    <row r="489" spans="1:25" ht="13.2" hidden="1" x14ac:dyDescent="0.25">
      <c r="A489" s="1" t="s">
        <v>885</v>
      </c>
      <c r="B489" s="68"/>
      <c r="C489" s="69" t="s">
        <v>886</v>
      </c>
      <c r="D489" s="68">
        <v>4</v>
      </c>
      <c r="E489" s="68" t="s">
        <v>120</v>
      </c>
      <c r="F489" s="70">
        <v>1000000</v>
      </c>
      <c r="G489" s="157">
        <f t="shared" si="272"/>
        <v>4000000</v>
      </c>
      <c r="H489" s="191"/>
      <c r="I489" s="69" t="s">
        <v>886</v>
      </c>
      <c r="J489" s="68" cm="1">
        <f t="array" aca="1" ref="J489" ca="1">INDIRECT($J$5&amp;ROW())</f>
        <v>4</v>
      </c>
      <c r="K489" s="68" t="s">
        <v>120</v>
      </c>
      <c r="L489" s="70" cm="1">
        <f t="array" aca="1" ref="L489" ca="1">INDIRECT($L$5&amp;ROW())</f>
        <v>1000000</v>
      </c>
      <c r="M489" s="70">
        <f t="shared" ca="1" si="273"/>
        <v>4000000</v>
      </c>
      <c r="N489" s="70">
        <f t="shared" ca="1" si="274"/>
        <v>0</v>
      </c>
      <c r="O489" s="245" t="str">
        <f t="shared" ca="1" si="275"/>
        <v/>
      </c>
      <c r="P489" s="249"/>
      <c r="Q489" s="249"/>
      <c r="R489" s="68">
        <v>4</v>
      </c>
      <c r="S489" s="70">
        <v>1000000</v>
      </c>
      <c r="T489" s="70">
        <f t="shared" si="276"/>
        <v>4000000</v>
      </c>
      <c r="U489" s="252">
        <v>4</v>
      </c>
      <c r="V489" s="252">
        <v>1000000</v>
      </c>
      <c r="W489" s="70">
        <f t="shared" si="277"/>
        <v>4000000</v>
      </c>
      <c r="X489" s="252"/>
      <c r="Y489" s="249"/>
    </row>
    <row r="490" spans="1:25" ht="13.2" hidden="1" x14ac:dyDescent="0.25">
      <c r="A490" s="1" t="s">
        <v>887</v>
      </c>
      <c r="B490" s="71" t="s">
        <v>525</v>
      </c>
      <c r="C490" s="72" t="s">
        <v>35</v>
      </c>
      <c r="D490" s="71"/>
      <c r="E490" s="71"/>
      <c r="F490" s="73"/>
      <c r="G490" s="158">
        <f>G491</f>
        <v>40320000</v>
      </c>
      <c r="H490" s="192" t="s">
        <v>525</v>
      </c>
      <c r="I490" s="72" t="s">
        <v>35</v>
      </c>
      <c r="J490" s="71"/>
      <c r="K490" s="71"/>
      <c r="L490" s="73"/>
      <c r="M490" s="73">
        <f ca="1">M491</f>
        <v>40320000</v>
      </c>
      <c r="N490" s="73">
        <f ca="1">N491</f>
        <v>0</v>
      </c>
      <c r="O490" s="158"/>
      <c r="P490" s="249"/>
      <c r="Q490" s="249"/>
      <c r="R490" s="71"/>
      <c r="S490" s="73"/>
      <c r="T490" s="73"/>
      <c r="U490" s="252"/>
      <c r="V490" s="249"/>
      <c r="W490" s="249"/>
      <c r="X490" s="252"/>
      <c r="Y490" s="249"/>
    </row>
    <row r="491" spans="1:25" ht="26.4" hidden="1" x14ac:dyDescent="0.25">
      <c r="A491" s="1" t="s">
        <v>888</v>
      </c>
      <c r="B491" s="68"/>
      <c r="C491" s="69" t="s">
        <v>889</v>
      </c>
      <c r="D491" s="68">
        <v>10</v>
      </c>
      <c r="E491" s="68" t="s">
        <v>26</v>
      </c>
      <c r="F491" s="70">
        <v>4032000</v>
      </c>
      <c r="G491" s="157">
        <f>ROUNDDOWN(D491*F491,-3)</f>
        <v>40320000</v>
      </c>
      <c r="H491" s="191"/>
      <c r="I491" s="69" t="s">
        <v>889</v>
      </c>
      <c r="J491" s="68" cm="1">
        <f t="array" aca="1" ref="J491" ca="1">INDIRECT($J$5&amp;ROW())</f>
        <v>10</v>
      </c>
      <c r="K491" s="68" t="s">
        <v>26</v>
      </c>
      <c r="L491" s="70" cm="1">
        <f t="array" aca="1" ref="L491" ca="1">INDIRECT($L$5&amp;ROW())</f>
        <v>4032000</v>
      </c>
      <c r="M491" s="70">
        <f ca="1">ROUNDDOWN(J491*L491,-3)</f>
        <v>40320000</v>
      </c>
      <c r="N491" s="70">
        <f ca="1">G491-M491</f>
        <v>0</v>
      </c>
      <c r="O491" s="245" t="str">
        <f ca="1">IF(AND(ISBLANK(H491),N491&lt;&gt;0),"Rev","")</f>
        <v/>
      </c>
      <c r="P491" s="249"/>
      <c r="Q491" s="249"/>
      <c r="R491" s="68">
        <v>10</v>
      </c>
      <c r="S491" s="70">
        <v>4032000</v>
      </c>
      <c r="T491" s="70">
        <f>ROUNDDOWN(R491*S491,-3)</f>
        <v>40320000</v>
      </c>
      <c r="U491" s="252">
        <v>10</v>
      </c>
      <c r="V491" s="252">
        <v>4032000</v>
      </c>
      <c r="W491" s="70">
        <f>ROUNDDOWN(U491*V491,-3)</f>
        <v>40320000</v>
      </c>
      <c r="X491" s="252"/>
      <c r="Y491" s="249"/>
    </row>
    <row r="492" spans="1:25" ht="13.2" hidden="1" x14ac:dyDescent="0.25">
      <c r="A492" s="1" t="s">
        <v>890</v>
      </c>
      <c r="B492" s="71" t="s">
        <v>583</v>
      </c>
      <c r="C492" s="72" t="s">
        <v>80</v>
      </c>
      <c r="D492" s="71"/>
      <c r="E492" s="71"/>
      <c r="F492" s="73"/>
      <c r="G492" s="158">
        <f>G493</f>
        <v>1800000</v>
      </c>
      <c r="H492" s="192" t="s">
        <v>583</v>
      </c>
      <c r="I492" s="72" t="s">
        <v>80</v>
      </c>
      <c r="J492" s="71"/>
      <c r="K492" s="71"/>
      <c r="L492" s="73"/>
      <c r="M492" s="73">
        <f ca="1">M493</f>
        <v>1800000</v>
      </c>
      <c r="N492" s="73">
        <f ca="1">N493</f>
        <v>0</v>
      </c>
      <c r="O492" s="158"/>
      <c r="P492" s="249"/>
      <c r="Q492" s="249"/>
      <c r="R492" s="71"/>
      <c r="S492" s="73"/>
      <c r="T492" s="73"/>
      <c r="U492" s="252"/>
      <c r="V492" s="249"/>
      <c r="W492" s="249"/>
      <c r="X492" s="252"/>
      <c r="Y492" s="249"/>
    </row>
    <row r="493" spans="1:25" ht="13.2" hidden="1" x14ac:dyDescent="0.25">
      <c r="A493" s="1" t="s">
        <v>891</v>
      </c>
      <c r="B493" s="68"/>
      <c r="C493" s="69" t="s">
        <v>873</v>
      </c>
      <c r="D493" s="68">
        <v>12</v>
      </c>
      <c r="E493" s="68" t="s">
        <v>26</v>
      </c>
      <c r="F493" s="70">
        <v>150000</v>
      </c>
      <c r="G493" s="157">
        <f>ROUNDDOWN(D493*F493,-3)</f>
        <v>1800000</v>
      </c>
      <c r="H493" s="191"/>
      <c r="I493" s="69" t="s">
        <v>873</v>
      </c>
      <c r="J493" s="68" cm="1">
        <f t="array" aca="1" ref="J493" ca="1">INDIRECT($J$5&amp;ROW())</f>
        <v>12</v>
      </c>
      <c r="K493" s="68" t="s">
        <v>26</v>
      </c>
      <c r="L493" s="70" cm="1">
        <f t="array" aca="1" ref="L493" ca="1">INDIRECT($L$5&amp;ROW())</f>
        <v>150000</v>
      </c>
      <c r="M493" s="70">
        <f ca="1">ROUNDDOWN(J493*L493,-3)</f>
        <v>1800000</v>
      </c>
      <c r="N493" s="70">
        <f ca="1">G493-M493</f>
        <v>0</v>
      </c>
      <c r="O493" s="245" t="str">
        <f ca="1">IF(AND(ISBLANK(H493),N493&lt;&gt;0),"Rev","")</f>
        <v/>
      </c>
      <c r="P493" s="249"/>
      <c r="Q493" s="249"/>
      <c r="R493" s="68">
        <v>12</v>
      </c>
      <c r="S493" s="70">
        <v>150000</v>
      </c>
      <c r="T493" s="70">
        <f>ROUNDDOWN(R493*S493,-3)</f>
        <v>1800000</v>
      </c>
      <c r="U493" s="252">
        <v>12</v>
      </c>
      <c r="V493" s="252">
        <v>150000</v>
      </c>
      <c r="W493" s="70">
        <f>ROUNDDOWN(U493*V493,-3)</f>
        <v>1800000</v>
      </c>
      <c r="X493" s="252"/>
      <c r="Y493" s="249"/>
    </row>
    <row r="494" spans="1:25" ht="13.2" hidden="1" x14ac:dyDescent="0.25">
      <c r="A494" s="1" t="s">
        <v>414</v>
      </c>
      <c r="B494" s="74" t="s">
        <v>167</v>
      </c>
      <c r="C494" s="75" t="s">
        <v>892</v>
      </c>
      <c r="D494" s="74"/>
      <c r="E494" s="74"/>
      <c r="F494" s="76"/>
      <c r="G494" s="159">
        <f>SUM(G495,G500,G502)</f>
        <v>51379000</v>
      </c>
      <c r="H494" s="193" t="s">
        <v>167</v>
      </c>
      <c r="I494" s="75" t="s">
        <v>892</v>
      </c>
      <c r="J494" s="74"/>
      <c r="K494" s="74"/>
      <c r="L494" s="76"/>
      <c r="M494" s="76">
        <f ca="1">SUM(M495,M500,M502)</f>
        <v>155000000</v>
      </c>
      <c r="N494" s="76">
        <f ca="1">SUM(N495,N500,N502)</f>
        <v>-103621000</v>
      </c>
      <c r="O494" s="159"/>
      <c r="P494" s="249" t="s">
        <v>505</v>
      </c>
      <c r="Q494" s="249" t="s">
        <v>510</v>
      </c>
      <c r="R494" s="74"/>
      <c r="S494" s="76"/>
      <c r="T494" s="76"/>
      <c r="U494" s="252"/>
      <c r="V494" s="249"/>
      <c r="W494" s="249"/>
      <c r="X494" s="252"/>
      <c r="Y494" s="249"/>
    </row>
    <row r="495" spans="1:25" ht="13.2" hidden="1" x14ac:dyDescent="0.25">
      <c r="A495" s="1" t="s">
        <v>415</v>
      </c>
      <c r="B495" s="71" t="s">
        <v>523</v>
      </c>
      <c r="C495" s="72" t="s">
        <v>24</v>
      </c>
      <c r="D495" s="71"/>
      <c r="E495" s="71"/>
      <c r="F495" s="73"/>
      <c r="G495" s="158">
        <f>SUM(G496:G499)</f>
        <v>28500000</v>
      </c>
      <c r="H495" s="192" t="s">
        <v>523</v>
      </c>
      <c r="I495" s="72" t="s">
        <v>24</v>
      </c>
      <c r="J495" s="71"/>
      <c r="K495" s="71"/>
      <c r="L495" s="73"/>
      <c r="M495" s="73">
        <f ca="1">SUM(M496:M499)</f>
        <v>28500000</v>
      </c>
      <c r="N495" s="73">
        <f ca="1">SUM(N496:N499)</f>
        <v>0</v>
      </c>
      <c r="O495" s="158"/>
      <c r="P495" s="249"/>
      <c r="Q495" s="249"/>
      <c r="R495" s="71"/>
      <c r="S495" s="73"/>
      <c r="T495" s="73"/>
      <c r="U495" s="252"/>
      <c r="V495" s="249"/>
      <c r="W495" s="249"/>
      <c r="X495" s="252"/>
      <c r="Y495" s="249"/>
    </row>
    <row r="496" spans="1:25" ht="13.2" hidden="1" x14ac:dyDescent="0.25">
      <c r="A496" s="26" t="s">
        <v>416</v>
      </c>
      <c r="B496" s="68"/>
      <c r="C496" s="69" t="s">
        <v>555</v>
      </c>
      <c r="D496" s="68">
        <v>60</v>
      </c>
      <c r="E496" s="68" t="s">
        <v>26</v>
      </c>
      <c r="F496" s="70">
        <v>75000</v>
      </c>
      <c r="G496" s="157">
        <f t="shared" ref="G496:G499" si="278">ROUNDDOWN(D496*F496,-3)</f>
        <v>4500000</v>
      </c>
      <c r="H496" s="191"/>
      <c r="I496" s="69" t="s">
        <v>555</v>
      </c>
      <c r="J496" s="68" cm="1">
        <f t="array" aca="1" ref="J496" ca="1">INDIRECT($J$5&amp;ROW())</f>
        <v>60</v>
      </c>
      <c r="K496" s="68" t="s">
        <v>26</v>
      </c>
      <c r="L496" s="70" cm="1">
        <f t="array" aca="1" ref="L496" ca="1">INDIRECT($L$5&amp;ROW())</f>
        <v>75000</v>
      </c>
      <c r="M496" s="70">
        <f t="shared" ref="M496:M499" ca="1" si="279">ROUNDDOWN(J496*L496,-3)</f>
        <v>4500000</v>
      </c>
      <c r="N496" s="70">
        <f t="shared" ref="N496:N499" ca="1" si="280">G496-M496</f>
        <v>0</v>
      </c>
      <c r="O496" s="245" t="str">
        <f t="shared" ref="O496:O499" ca="1" si="281">IF(AND(ISBLANK(H496),N496&lt;&gt;0),"Rev","")</f>
        <v/>
      </c>
      <c r="P496" s="249"/>
      <c r="Q496" s="249"/>
      <c r="R496" s="68">
        <v>60</v>
      </c>
      <c r="S496" s="70">
        <v>75000</v>
      </c>
      <c r="T496" s="70">
        <f t="shared" ref="T496:T499" si="282">ROUNDDOWN(R496*S496,-3)</f>
        <v>4500000</v>
      </c>
      <c r="U496" s="252">
        <v>60</v>
      </c>
      <c r="V496" s="252">
        <v>75000</v>
      </c>
      <c r="W496" s="70">
        <f t="shared" ref="W496:W499" si="283">ROUNDDOWN(U496*V496,-3)</f>
        <v>4500000</v>
      </c>
      <c r="X496" s="252"/>
      <c r="Y496" s="249"/>
    </row>
    <row r="497" spans="1:25" ht="13.2" hidden="1" x14ac:dyDescent="0.25">
      <c r="A497" s="26" t="s">
        <v>417</v>
      </c>
      <c r="B497" s="68"/>
      <c r="C497" s="69" t="s">
        <v>893</v>
      </c>
      <c r="D497" s="68">
        <v>6</v>
      </c>
      <c r="E497" s="68" t="s">
        <v>120</v>
      </c>
      <c r="F497" s="70">
        <v>1500000</v>
      </c>
      <c r="G497" s="157">
        <f t="shared" si="278"/>
        <v>9000000</v>
      </c>
      <c r="H497" s="191"/>
      <c r="I497" s="69" t="s">
        <v>893</v>
      </c>
      <c r="J497" s="68" cm="1">
        <f t="array" aca="1" ref="J497" ca="1">INDIRECT($J$5&amp;ROW())</f>
        <v>6</v>
      </c>
      <c r="K497" s="68" t="s">
        <v>120</v>
      </c>
      <c r="L497" s="70" cm="1">
        <f t="array" aca="1" ref="L497" ca="1">INDIRECT($L$5&amp;ROW())</f>
        <v>1500000</v>
      </c>
      <c r="M497" s="70">
        <f t="shared" ca="1" si="279"/>
        <v>9000000</v>
      </c>
      <c r="N497" s="70">
        <f t="shared" ca="1" si="280"/>
        <v>0</v>
      </c>
      <c r="O497" s="245" t="str">
        <f t="shared" ca="1" si="281"/>
        <v/>
      </c>
      <c r="P497" s="249"/>
      <c r="Q497" s="249"/>
      <c r="R497" s="68">
        <v>6</v>
      </c>
      <c r="S497" s="70">
        <v>1500000</v>
      </c>
      <c r="T497" s="70">
        <f t="shared" si="282"/>
        <v>9000000</v>
      </c>
      <c r="U497" s="252">
        <v>6</v>
      </c>
      <c r="V497" s="252">
        <v>1500000</v>
      </c>
      <c r="W497" s="70">
        <f t="shared" si="283"/>
        <v>9000000</v>
      </c>
      <c r="X497" s="252"/>
      <c r="Y497" s="249"/>
    </row>
    <row r="498" spans="1:25" ht="13.2" hidden="1" x14ac:dyDescent="0.25">
      <c r="A498" s="26" t="s">
        <v>418</v>
      </c>
      <c r="B498" s="68"/>
      <c r="C498" s="69" t="s">
        <v>557</v>
      </c>
      <c r="D498" s="68">
        <v>6</v>
      </c>
      <c r="E498" s="68" t="s">
        <v>120</v>
      </c>
      <c r="F498" s="70">
        <v>1500000</v>
      </c>
      <c r="G498" s="157">
        <f t="shared" si="278"/>
        <v>9000000</v>
      </c>
      <c r="H498" s="191"/>
      <c r="I498" s="69" t="s">
        <v>557</v>
      </c>
      <c r="J498" s="68" cm="1">
        <f t="array" aca="1" ref="J498" ca="1">INDIRECT($J$5&amp;ROW())</f>
        <v>6</v>
      </c>
      <c r="K498" s="68" t="s">
        <v>120</v>
      </c>
      <c r="L498" s="70" cm="1">
        <f t="array" aca="1" ref="L498" ca="1">INDIRECT($L$5&amp;ROW())</f>
        <v>1500000</v>
      </c>
      <c r="M498" s="70">
        <f t="shared" ca="1" si="279"/>
        <v>9000000</v>
      </c>
      <c r="N498" s="70">
        <f t="shared" ca="1" si="280"/>
        <v>0</v>
      </c>
      <c r="O498" s="245" t="str">
        <f t="shared" ca="1" si="281"/>
        <v/>
      </c>
      <c r="P498" s="249"/>
      <c r="Q498" s="249"/>
      <c r="R498" s="68">
        <v>6</v>
      </c>
      <c r="S498" s="70">
        <v>1500000</v>
      </c>
      <c r="T498" s="70">
        <f t="shared" si="282"/>
        <v>9000000</v>
      </c>
      <c r="U498" s="252">
        <v>6</v>
      </c>
      <c r="V498" s="252">
        <v>1500000</v>
      </c>
      <c r="W498" s="70">
        <f t="shared" si="283"/>
        <v>9000000</v>
      </c>
      <c r="X498" s="252"/>
      <c r="Y498" s="249"/>
    </row>
    <row r="499" spans="1:25" ht="13.2" hidden="1" x14ac:dyDescent="0.25">
      <c r="A499" s="26" t="s">
        <v>894</v>
      </c>
      <c r="B499" s="68"/>
      <c r="C499" s="69" t="s">
        <v>558</v>
      </c>
      <c r="D499" s="68">
        <v>6</v>
      </c>
      <c r="E499" s="68" t="s">
        <v>120</v>
      </c>
      <c r="F499" s="70">
        <v>1000000</v>
      </c>
      <c r="G499" s="157">
        <f t="shared" si="278"/>
        <v>6000000</v>
      </c>
      <c r="H499" s="191"/>
      <c r="I499" s="69" t="s">
        <v>558</v>
      </c>
      <c r="J499" s="68" cm="1">
        <f t="array" aca="1" ref="J499" ca="1">INDIRECT($J$5&amp;ROW())</f>
        <v>6</v>
      </c>
      <c r="K499" s="68" t="s">
        <v>120</v>
      </c>
      <c r="L499" s="70" cm="1">
        <f t="array" aca="1" ref="L499" ca="1">INDIRECT($L$5&amp;ROW())</f>
        <v>1000000</v>
      </c>
      <c r="M499" s="70">
        <f t="shared" ca="1" si="279"/>
        <v>6000000</v>
      </c>
      <c r="N499" s="70">
        <f t="shared" ca="1" si="280"/>
        <v>0</v>
      </c>
      <c r="O499" s="245" t="str">
        <f t="shared" ca="1" si="281"/>
        <v/>
      </c>
      <c r="P499" s="249"/>
      <c r="Q499" s="249"/>
      <c r="R499" s="68">
        <v>6</v>
      </c>
      <c r="S499" s="70">
        <v>1000000</v>
      </c>
      <c r="T499" s="70">
        <f t="shared" si="282"/>
        <v>6000000</v>
      </c>
      <c r="U499" s="252">
        <v>6</v>
      </c>
      <c r="V499" s="252">
        <v>1000000</v>
      </c>
      <c r="W499" s="70">
        <f t="shared" si="283"/>
        <v>6000000</v>
      </c>
      <c r="X499" s="252"/>
      <c r="Y499" s="249"/>
    </row>
    <row r="500" spans="1:25" ht="13.2" hidden="1" x14ac:dyDescent="0.25">
      <c r="A500" s="1" t="s">
        <v>419</v>
      </c>
      <c r="B500" s="77" t="s">
        <v>525</v>
      </c>
      <c r="C500" s="78" t="s">
        <v>35</v>
      </c>
      <c r="D500" s="77"/>
      <c r="E500" s="77"/>
      <c r="F500" s="79"/>
      <c r="G500" s="160">
        <f>G501</f>
        <v>21379000</v>
      </c>
      <c r="H500" s="194" t="s">
        <v>525</v>
      </c>
      <c r="I500" s="78" t="s">
        <v>35</v>
      </c>
      <c r="J500" s="77"/>
      <c r="K500" s="77"/>
      <c r="L500" s="79"/>
      <c r="M500" s="79">
        <f ca="1">M501</f>
        <v>125000000</v>
      </c>
      <c r="N500" s="79">
        <f ca="1">N501</f>
        <v>-103621000</v>
      </c>
      <c r="O500" s="160"/>
      <c r="P500" s="249"/>
      <c r="Q500" s="249"/>
      <c r="R500" s="77"/>
      <c r="S500" s="79"/>
      <c r="T500" s="79"/>
      <c r="U500" s="252"/>
      <c r="V500" s="249"/>
      <c r="W500" s="249"/>
      <c r="X500" s="252"/>
      <c r="Y500" s="249"/>
    </row>
    <row r="501" spans="1:25" ht="26.4" x14ac:dyDescent="0.25">
      <c r="A501" s="1" t="s">
        <v>420</v>
      </c>
      <c r="B501" s="68"/>
      <c r="C501" s="69" t="s">
        <v>895</v>
      </c>
      <c r="D501" s="68">
        <v>4</v>
      </c>
      <c r="E501" s="68" t="s">
        <v>26</v>
      </c>
      <c r="F501" s="70">
        <v>5344800</v>
      </c>
      <c r="G501" s="157">
        <f>ROUNDDOWN(D501*F501,-3)</f>
        <v>21379000</v>
      </c>
      <c r="H501" s="191"/>
      <c r="I501" s="69" t="s">
        <v>895</v>
      </c>
      <c r="J501" s="68" cm="1">
        <f t="array" aca="1" ref="J501" ca="1">INDIRECT($J$5&amp;ROW())</f>
        <v>20</v>
      </c>
      <c r="K501" s="68" t="s">
        <v>26</v>
      </c>
      <c r="L501" s="70" cm="1">
        <f t="array" aca="1" ref="L501" ca="1">INDIRECT($L$5&amp;ROW())</f>
        <v>6250000</v>
      </c>
      <c r="M501" s="70">
        <f ca="1">ROUNDDOWN(J501*L501,-3)</f>
        <v>125000000</v>
      </c>
      <c r="N501" s="70">
        <f ca="1">G501-M501</f>
        <v>-103621000</v>
      </c>
      <c r="O501" s="258" t="str">
        <f ca="1">IF(AND(ISBLANK(H501),N501&lt;&gt;0),"Rev","")</f>
        <v>Rev</v>
      </c>
      <c r="P501" s="249"/>
      <c r="Q501" s="249"/>
      <c r="R501" s="68">
        <v>20</v>
      </c>
      <c r="S501" s="70">
        <v>6250000</v>
      </c>
      <c r="T501" s="70">
        <f>ROUNDDOWN(R501*S501,-3)</f>
        <v>125000000</v>
      </c>
      <c r="U501" s="252">
        <v>20</v>
      </c>
      <c r="V501" s="252">
        <v>6250000</v>
      </c>
      <c r="W501" s="70">
        <f>ROUNDDOWN(U501*V501,-3)</f>
        <v>125000000</v>
      </c>
      <c r="X501" s="252"/>
      <c r="Y501" s="249"/>
    </row>
    <row r="502" spans="1:25" ht="13.2" hidden="1" x14ac:dyDescent="0.25">
      <c r="A502" s="1" t="s">
        <v>896</v>
      </c>
      <c r="B502" s="71" t="s">
        <v>583</v>
      </c>
      <c r="C502" s="72" t="s">
        <v>80</v>
      </c>
      <c r="D502" s="71"/>
      <c r="E502" s="71"/>
      <c r="F502" s="73"/>
      <c r="G502" s="158">
        <f>G503</f>
        <v>1500000</v>
      </c>
      <c r="H502" s="192" t="s">
        <v>583</v>
      </c>
      <c r="I502" s="72" t="s">
        <v>80</v>
      </c>
      <c r="J502" s="71"/>
      <c r="K502" s="71"/>
      <c r="L502" s="73"/>
      <c r="M502" s="73">
        <f ca="1">M503</f>
        <v>1500000</v>
      </c>
      <c r="N502" s="73">
        <f ca="1">N503</f>
        <v>0</v>
      </c>
      <c r="O502" s="158"/>
      <c r="P502" s="249"/>
      <c r="Q502" s="249"/>
      <c r="R502" s="71"/>
      <c r="S502" s="73"/>
      <c r="T502" s="73"/>
      <c r="U502" s="252"/>
      <c r="V502" s="249"/>
      <c r="W502" s="249"/>
      <c r="X502" s="252"/>
      <c r="Y502" s="249"/>
    </row>
    <row r="503" spans="1:25" ht="13.2" hidden="1" x14ac:dyDescent="0.25">
      <c r="A503" s="1" t="s">
        <v>897</v>
      </c>
      <c r="B503" s="68"/>
      <c r="C503" s="69" t="s">
        <v>873</v>
      </c>
      <c r="D503" s="68">
        <v>10</v>
      </c>
      <c r="E503" s="68" t="s">
        <v>26</v>
      </c>
      <c r="F503" s="70">
        <v>150000</v>
      </c>
      <c r="G503" s="157">
        <f>ROUNDDOWN(D503*F503,-3)</f>
        <v>1500000</v>
      </c>
      <c r="H503" s="191"/>
      <c r="I503" s="69" t="s">
        <v>873</v>
      </c>
      <c r="J503" s="68" cm="1">
        <f t="array" aca="1" ref="J503" ca="1">INDIRECT($J$5&amp;ROW())</f>
        <v>10</v>
      </c>
      <c r="K503" s="68" t="s">
        <v>26</v>
      </c>
      <c r="L503" s="70" cm="1">
        <f t="array" aca="1" ref="L503" ca="1">INDIRECT($L$5&amp;ROW())</f>
        <v>150000</v>
      </c>
      <c r="M503" s="70">
        <f ca="1">ROUNDDOWN(J503*L503,-3)</f>
        <v>1500000</v>
      </c>
      <c r="N503" s="70">
        <f ca="1">G503-M503</f>
        <v>0</v>
      </c>
      <c r="O503" s="245" t="str">
        <f ca="1">IF(AND(ISBLANK(H503),N503&lt;&gt;0),"Rev","")</f>
        <v/>
      </c>
      <c r="P503" s="249"/>
      <c r="Q503" s="249"/>
      <c r="R503" s="68">
        <v>10</v>
      </c>
      <c r="S503" s="70">
        <v>150000</v>
      </c>
      <c r="T503" s="70">
        <f>ROUNDDOWN(R503*S503,-3)</f>
        <v>1500000</v>
      </c>
      <c r="U503" s="252">
        <v>10</v>
      </c>
      <c r="V503" s="252">
        <v>150000</v>
      </c>
      <c r="W503" s="70">
        <f>ROUNDDOWN(U503*V503,-3)</f>
        <v>1500000</v>
      </c>
      <c r="X503" s="252"/>
      <c r="Y503" s="249"/>
    </row>
    <row r="504" spans="1:25" ht="13.2" hidden="1" x14ac:dyDescent="0.25">
      <c r="A504" s="1" t="s">
        <v>421</v>
      </c>
      <c r="B504" s="83" t="s">
        <v>177</v>
      </c>
      <c r="C504" s="84" t="s">
        <v>898</v>
      </c>
      <c r="D504" s="83"/>
      <c r="E504" s="83"/>
      <c r="F504" s="85"/>
      <c r="G504" s="162">
        <f>SUM(G505,G510,G512)</f>
        <v>64553000</v>
      </c>
      <c r="H504" s="196" t="s">
        <v>177</v>
      </c>
      <c r="I504" s="84" t="s">
        <v>898</v>
      </c>
      <c r="J504" s="83"/>
      <c r="K504" s="83"/>
      <c r="L504" s="85"/>
      <c r="M504" s="85">
        <f ca="1">SUM(M505,M510,M512)</f>
        <v>64553000</v>
      </c>
      <c r="N504" s="85">
        <f ca="1">SUM(N505,N510,N512)</f>
        <v>0</v>
      </c>
      <c r="O504" s="162"/>
      <c r="P504" s="249" t="s">
        <v>505</v>
      </c>
      <c r="Q504" s="249" t="s">
        <v>510</v>
      </c>
      <c r="R504" s="83"/>
      <c r="S504" s="85"/>
      <c r="T504" s="85"/>
      <c r="U504" s="252"/>
      <c r="V504" s="249"/>
      <c r="W504" s="249"/>
      <c r="X504" s="252"/>
      <c r="Y504" s="249"/>
    </row>
    <row r="505" spans="1:25" ht="13.2" hidden="1" x14ac:dyDescent="0.25">
      <c r="A505" s="1" t="s">
        <v>422</v>
      </c>
      <c r="B505" s="71" t="s">
        <v>523</v>
      </c>
      <c r="C505" s="72" t="s">
        <v>24</v>
      </c>
      <c r="D505" s="71"/>
      <c r="E505" s="71"/>
      <c r="F505" s="73"/>
      <c r="G505" s="158">
        <f>SUM(G506:G509)</f>
        <v>27750000</v>
      </c>
      <c r="H505" s="192" t="s">
        <v>523</v>
      </c>
      <c r="I505" s="72" t="s">
        <v>24</v>
      </c>
      <c r="J505" s="71"/>
      <c r="K505" s="71"/>
      <c r="L505" s="73"/>
      <c r="M505" s="73">
        <f ca="1">SUM(M506:M509)</f>
        <v>27750000</v>
      </c>
      <c r="N505" s="73">
        <f ca="1">SUM(N506:N509)</f>
        <v>0</v>
      </c>
      <c r="O505" s="158"/>
      <c r="P505" s="249"/>
      <c r="Q505" s="249"/>
      <c r="R505" s="71"/>
      <c r="S505" s="73"/>
      <c r="T505" s="73"/>
      <c r="U505" s="252"/>
      <c r="V505" s="249"/>
      <c r="W505" s="249"/>
      <c r="X505" s="252"/>
      <c r="Y505" s="249"/>
    </row>
    <row r="506" spans="1:25" ht="13.2" hidden="1" x14ac:dyDescent="0.25">
      <c r="A506" s="1" t="s">
        <v>423</v>
      </c>
      <c r="B506" s="68"/>
      <c r="C506" s="69" t="s">
        <v>555</v>
      </c>
      <c r="D506" s="68">
        <v>50</v>
      </c>
      <c r="E506" s="68" t="s">
        <v>26</v>
      </c>
      <c r="F506" s="70">
        <v>75000</v>
      </c>
      <c r="G506" s="157">
        <f t="shared" ref="G506:G509" si="284">ROUNDDOWN(D506*F506,-3)</f>
        <v>3750000</v>
      </c>
      <c r="H506" s="191"/>
      <c r="I506" s="69" t="s">
        <v>555</v>
      </c>
      <c r="J506" s="68" cm="1">
        <f t="array" aca="1" ref="J506" ca="1">INDIRECT($J$5&amp;ROW())</f>
        <v>50</v>
      </c>
      <c r="K506" s="68" t="s">
        <v>26</v>
      </c>
      <c r="L506" s="70" cm="1">
        <f t="array" aca="1" ref="L506" ca="1">INDIRECT($L$5&amp;ROW())</f>
        <v>75000</v>
      </c>
      <c r="M506" s="70">
        <f t="shared" ref="M506:M509" ca="1" si="285">ROUNDDOWN(J506*L506,-3)</f>
        <v>3750000</v>
      </c>
      <c r="N506" s="70">
        <f t="shared" ref="N506:N509" ca="1" si="286">G506-M506</f>
        <v>0</v>
      </c>
      <c r="O506" s="245" t="str">
        <f t="shared" ref="O506:O509" ca="1" si="287">IF(AND(ISBLANK(H506),N506&lt;&gt;0),"Rev","")</f>
        <v/>
      </c>
      <c r="P506" s="249"/>
      <c r="Q506" s="249"/>
      <c r="R506" s="68">
        <v>50</v>
      </c>
      <c r="S506" s="70">
        <v>75000</v>
      </c>
      <c r="T506" s="70">
        <f t="shared" ref="T506:T509" si="288">ROUNDDOWN(R506*S506,-3)</f>
        <v>3750000</v>
      </c>
      <c r="U506" s="252">
        <v>50</v>
      </c>
      <c r="V506" s="252">
        <v>75000</v>
      </c>
      <c r="W506" s="70">
        <f t="shared" ref="W506:W509" si="289">ROUNDDOWN(U506*V506,-3)</f>
        <v>3750000</v>
      </c>
      <c r="X506" s="252"/>
      <c r="Y506" s="249"/>
    </row>
    <row r="507" spans="1:25" ht="13.2" hidden="1" x14ac:dyDescent="0.25">
      <c r="A507" s="1" t="s">
        <v>424</v>
      </c>
      <c r="B507" s="68"/>
      <c r="C507" s="69" t="s">
        <v>893</v>
      </c>
      <c r="D507" s="68">
        <v>6</v>
      </c>
      <c r="E507" s="68" t="s">
        <v>120</v>
      </c>
      <c r="F507" s="70">
        <v>1500000</v>
      </c>
      <c r="G507" s="157">
        <f t="shared" si="284"/>
        <v>9000000</v>
      </c>
      <c r="H507" s="191"/>
      <c r="I507" s="69" t="s">
        <v>893</v>
      </c>
      <c r="J507" s="68" cm="1">
        <f t="array" aca="1" ref="J507" ca="1">INDIRECT($J$5&amp;ROW())</f>
        <v>6</v>
      </c>
      <c r="K507" s="68" t="s">
        <v>120</v>
      </c>
      <c r="L507" s="70" cm="1">
        <f t="array" aca="1" ref="L507" ca="1">INDIRECT($L$5&amp;ROW())</f>
        <v>1500000</v>
      </c>
      <c r="M507" s="70">
        <f t="shared" ca="1" si="285"/>
        <v>9000000</v>
      </c>
      <c r="N507" s="70">
        <f t="shared" ca="1" si="286"/>
        <v>0</v>
      </c>
      <c r="O507" s="245" t="str">
        <f t="shared" ca="1" si="287"/>
        <v/>
      </c>
      <c r="P507" s="249"/>
      <c r="Q507" s="249"/>
      <c r="R507" s="68">
        <v>6</v>
      </c>
      <c r="S507" s="70">
        <v>1500000</v>
      </c>
      <c r="T507" s="70">
        <f t="shared" si="288"/>
        <v>9000000</v>
      </c>
      <c r="U507" s="252">
        <v>6</v>
      </c>
      <c r="V507" s="252">
        <v>1500000</v>
      </c>
      <c r="W507" s="70">
        <f t="shared" si="289"/>
        <v>9000000</v>
      </c>
      <c r="X507" s="252"/>
      <c r="Y507" s="249"/>
    </row>
    <row r="508" spans="1:25" ht="13.2" hidden="1" x14ac:dyDescent="0.25">
      <c r="A508" s="1" t="s">
        <v>899</v>
      </c>
      <c r="B508" s="68"/>
      <c r="C508" s="69" t="s">
        <v>557</v>
      </c>
      <c r="D508" s="68">
        <v>6</v>
      </c>
      <c r="E508" s="68" t="s">
        <v>120</v>
      </c>
      <c r="F508" s="70">
        <v>1500000</v>
      </c>
      <c r="G508" s="157">
        <f t="shared" si="284"/>
        <v>9000000</v>
      </c>
      <c r="H508" s="191"/>
      <c r="I508" s="69" t="s">
        <v>557</v>
      </c>
      <c r="J508" s="68" cm="1">
        <f t="array" aca="1" ref="J508" ca="1">INDIRECT($J$5&amp;ROW())</f>
        <v>6</v>
      </c>
      <c r="K508" s="68" t="s">
        <v>120</v>
      </c>
      <c r="L508" s="70" cm="1">
        <f t="array" aca="1" ref="L508" ca="1">INDIRECT($L$5&amp;ROW())</f>
        <v>1500000</v>
      </c>
      <c r="M508" s="70">
        <f t="shared" ca="1" si="285"/>
        <v>9000000</v>
      </c>
      <c r="N508" s="70">
        <f t="shared" ca="1" si="286"/>
        <v>0</v>
      </c>
      <c r="O508" s="245" t="str">
        <f t="shared" ca="1" si="287"/>
        <v/>
      </c>
      <c r="P508" s="249"/>
      <c r="Q508" s="249"/>
      <c r="R508" s="68">
        <v>6</v>
      </c>
      <c r="S508" s="70">
        <v>1500000</v>
      </c>
      <c r="T508" s="70">
        <f t="shared" si="288"/>
        <v>9000000</v>
      </c>
      <c r="U508" s="252">
        <v>6</v>
      </c>
      <c r="V508" s="252">
        <v>1500000</v>
      </c>
      <c r="W508" s="70">
        <f t="shared" si="289"/>
        <v>9000000</v>
      </c>
      <c r="X508" s="252"/>
      <c r="Y508" s="249"/>
    </row>
    <row r="509" spans="1:25" ht="13.2" hidden="1" x14ac:dyDescent="0.25">
      <c r="A509" s="1" t="s">
        <v>900</v>
      </c>
      <c r="B509" s="68"/>
      <c r="C509" s="69" t="s">
        <v>558</v>
      </c>
      <c r="D509" s="68">
        <v>6</v>
      </c>
      <c r="E509" s="68" t="s">
        <v>120</v>
      </c>
      <c r="F509" s="70">
        <v>1000000</v>
      </c>
      <c r="G509" s="157">
        <f t="shared" si="284"/>
        <v>6000000</v>
      </c>
      <c r="H509" s="191"/>
      <c r="I509" s="69" t="s">
        <v>558</v>
      </c>
      <c r="J509" s="68" cm="1">
        <f t="array" aca="1" ref="J509" ca="1">INDIRECT($J$5&amp;ROW())</f>
        <v>6</v>
      </c>
      <c r="K509" s="68" t="s">
        <v>120</v>
      </c>
      <c r="L509" s="70" cm="1">
        <f t="array" aca="1" ref="L509" ca="1">INDIRECT($L$5&amp;ROW())</f>
        <v>1000000</v>
      </c>
      <c r="M509" s="70">
        <f t="shared" ca="1" si="285"/>
        <v>6000000</v>
      </c>
      <c r="N509" s="70">
        <f t="shared" ca="1" si="286"/>
        <v>0</v>
      </c>
      <c r="O509" s="245" t="str">
        <f t="shared" ca="1" si="287"/>
        <v/>
      </c>
      <c r="P509" s="249"/>
      <c r="Q509" s="249"/>
      <c r="R509" s="68">
        <v>6</v>
      </c>
      <c r="S509" s="70">
        <v>1000000</v>
      </c>
      <c r="T509" s="70">
        <f t="shared" si="288"/>
        <v>6000000</v>
      </c>
      <c r="U509" s="252">
        <v>6</v>
      </c>
      <c r="V509" s="252">
        <v>1000000</v>
      </c>
      <c r="W509" s="70">
        <f t="shared" si="289"/>
        <v>6000000</v>
      </c>
      <c r="X509" s="252"/>
      <c r="Y509" s="249"/>
    </row>
    <row r="510" spans="1:25" ht="13.2" hidden="1" x14ac:dyDescent="0.25">
      <c r="A510" s="1" t="s">
        <v>901</v>
      </c>
      <c r="B510" s="65" t="s">
        <v>525</v>
      </c>
      <c r="C510" s="66" t="s">
        <v>35</v>
      </c>
      <c r="D510" s="65"/>
      <c r="E510" s="65"/>
      <c r="F510" s="67"/>
      <c r="G510" s="156">
        <f>G511</f>
        <v>35003000</v>
      </c>
      <c r="H510" s="190" t="s">
        <v>525</v>
      </c>
      <c r="I510" s="66" t="s">
        <v>35</v>
      </c>
      <c r="J510" s="65"/>
      <c r="K510" s="65"/>
      <c r="L510" s="67"/>
      <c r="M510" s="67">
        <f ca="1">M511</f>
        <v>35003000</v>
      </c>
      <c r="N510" s="67">
        <f ca="1">N511</f>
        <v>0</v>
      </c>
      <c r="O510" s="156"/>
      <c r="P510" s="249"/>
      <c r="Q510" s="249"/>
      <c r="R510" s="65"/>
      <c r="S510" s="67"/>
      <c r="T510" s="67"/>
      <c r="U510" s="252"/>
      <c r="V510" s="249"/>
      <c r="W510" s="249"/>
      <c r="X510" s="252"/>
      <c r="Y510" s="249"/>
    </row>
    <row r="511" spans="1:25" ht="13.2" hidden="1" x14ac:dyDescent="0.25">
      <c r="A511" s="1" t="s">
        <v>902</v>
      </c>
      <c r="B511" s="68"/>
      <c r="C511" s="69" t="s">
        <v>903</v>
      </c>
      <c r="D511" s="68">
        <v>10</v>
      </c>
      <c r="E511" s="68" t="s">
        <v>26</v>
      </c>
      <c r="F511" s="70">
        <v>3500333</v>
      </c>
      <c r="G511" s="157">
        <f>ROUNDDOWN(D511*F511,-3)</f>
        <v>35003000</v>
      </c>
      <c r="H511" s="191"/>
      <c r="I511" s="69" t="s">
        <v>903</v>
      </c>
      <c r="J511" s="68" cm="1">
        <f t="array" aca="1" ref="J511" ca="1">INDIRECT($J$5&amp;ROW())</f>
        <v>10</v>
      </c>
      <c r="K511" s="68" t="s">
        <v>26</v>
      </c>
      <c r="L511" s="70" cm="1">
        <f t="array" aca="1" ref="L511" ca="1">INDIRECT($L$5&amp;ROW())</f>
        <v>3500333</v>
      </c>
      <c r="M511" s="70">
        <f ca="1">ROUNDDOWN(J511*L511,-3)</f>
        <v>35003000</v>
      </c>
      <c r="N511" s="70">
        <f ca="1">G511-M511</f>
        <v>0</v>
      </c>
      <c r="O511" s="245" t="str">
        <f ca="1">IF(AND(ISBLANK(H511),N511&lt;&gt;0),"Rev","")</f>
        <v/>
      </c>
      <c r="P511" s="249"/>
      <c r="Q511" s="249"/>
      <c r="R511" s="68">
        <v>10</v>
      </c>
      <c r="S511" s="70">
        <v>3500333</v>
      </c>
      <c r="T511" s="70">
        <f>ROUNDDOWN(R511*S511,-3)</f>
        <v>35003000</v>
      </c>
      <c r="U511" s="252">
        <v>10</v>
      </c>
      <c r="V511" s="252">
        <v>3500333</v>
      </c>
      <c r="W511" s="70">
        <f>ROUNDDOWN(U511*V511,-3)</f>
        <v>35003000</v>
      </c>
      <c r="X511" s="252"/>
      <c r="Y511" s="249"/>
    </row>
    <row r="512" spans="1:25" ht="13.2" hidden="1" x14ac:dyDescent="0.25">
      <c r="A512" s="1" t="s">
        <v>904</v>
      </c>
      <c r="B512" s="71" t="s">
        <v>583</v>
      </c>
      <c r="C512" s="72" t="s">
        <v>80</v>
      </c>
      <c r="D512" s="71"/>
      <c r="E512" s="71"/>
      <c r="F512" s="73"/>
      <c r="G512" s="158">
        <f>G513</f>
        <v>1800000</v>
      </c>
      <c r="H512" s="192" t="s">
        <v>583</v>
      </c>
      <c r="I512" s="72" t="s">
        <v>80</v>
      </c>
      <c r="J512" s="71"/>
      <c r="K512" s="71"/>
      <c r="L512" s="73"/>
      <c r="M512" s="73">
        <f ca="1">M513</f>
        <v>1800000</v>
      </c>
      <c r="N512" s="73">
        <f ca="1">N513</f>
        <v>0</v>
      </c>
      <c r="O512" s="158"/>
      <c r="P512" s="249"/>
      <c r="Q512" s="249"/>
      <c r="R512" s="71"/>
      <c r="S512" s="73"/>
      <c r="T512" s="73"/>
      <c r="U512" s="252"/>
      <c r="V512" s="249"/>
      <c r="W512" s="249"/>
      <c r="X512" s="252"/>
      <c r="Y512" s="249"/>
    </row>
    <row r="513" spans="1:25" ht="13.2" hidden="1" x14ac:dyDescent="0.25">
      <c r="A513" s="1" t="s">
        <v>905</v>
      </c>
      <c r="B513" s="68"/>
      <c r="C513" s="69" t="s">
        <v>873</v>
      </c>
      <c r="D513" s="68">
        <v>12</v>
      </c>
      <c r="E513" s="68" t="s">
        <v>26</v>
      </c>
      <c r="F513" s="70">
        <v>150000</v>
      </c>
      <c r="G513" s="157">
        <f>ROUNDDOWN(D513*F513,-3)</f>
        <v>1800000</v>
      </c>
      <c r="H513" s="191"/>
      <c r="I513" s="69" t="s">
        <v>873</v>
      </c>
      <c r="J513" s="68" cm="1">
        <f t="array" aca="1" ref="J513" ca="1">INDIRECT($J$5&amp;ROW())</f>
        <v>12</v>
      </c>
      <c r="K513" s="68" t="s">
        <v>26</v>
      </c>
      <c r="L513" s="70" cm="1">
        <f t="array" aca="1" ref="L513" ca="1">INDIRECT($L$5&amp;ROW())</f>
        <v>150000</v>
      </c>
      <c r="M513" s="70">
        <f ca="1">ROUNDDOWN(J513*L513,-3)</f>
        <v>1800000</v>
      </c>
      <c r="N513" s="70">
        <f ca="1">G513-M513</f>
        <v>0</v>
      </c>
      <c r="O513" s="245" t="str">
        <f ca="1">IF(AND(ISBLANK(H513),N513&lt;&gt;0),"Rev","")</f>
        <v/>
      </c>
      <c r="P513" s="249"/>
      <c r="Q513" s="249"/>
      <c r="R513" s="68">
        <v>12</v>
      </c>
      <c r="S513" s="70">
        <v>150000</v>
      </c>
      <c r="T513" s="70">
        <f>ROUNDDOWN(R513*S513,-3)</f>
        <v>1800000</v>
      </c>
      <c r="U513" s="252">
        <v>12</v>
      </c>
      <c r="V513" s="252">
        <v>150000</v>
      </c>
      <c r="W513" s="70">
        <f>ROUNDDOWN(U513*V513,-3)</f>
        <v>1800000</v>
      </c>
      <c r="X513" s="252"/>
      <c r="Y513" s="249"/>
    </row>
    <row r="514" spans="1:25" ht="13.2" hidden="1" x14ac:dyDescent="0.25">
      <c r="A514" s="1" t="s">
        <v>425</v>
      </c>
      <c r="B514" s="83" t="s">
        <v>191</v>
      </c>
      <c r="C514" s="84" t="s">
        <v>906</v>
      </c>
      <c r="D514" s="83"/>
      <c r="E514" s="83"/>
      <c r="F514" s="85"/>
      <c r="G514" s="162">
        <f>SUM(G515,G520,G522)</f>
        <v>150000000</v>
      </c>
      <c r="H514" s="196" t="s">
        <v>191</v>
      </c>
      <c r="I514" s="84" t="s">
        <v>906</v>
      </c>
      <c r="J514" s="83"/>
      <c r="K514" s="83"/>
      <c r="L514" s="85"/>
      <c r="M514" s="85">
        <f ca="1">SUM(M515,M520,M522)</f>
        <v>150000000</v>
      </c>
      <c r="N514" s="85">
        <f ca="1">SUM(N515,N520,N522)</f>
        <v>0</v>
      </c>
      <c r="O514" s="162"/>
      <c r="P514" s="249" t="s">
        <v>505</v>
      </c>
      <c r="Q514" s="249" t="s">
        <v>510</v>
      </c>
      <c r="R514" s="83"/>
      <c r="S514" s="85"/>
      <c r="T514" s="85"/>
      <c r="U514" s="252"/>
      <c r="V514" s="249"/>
      <c r="W514" s="249"/>
      <c r="X514" s="252"/>
      <c r="Y514" s="249"/>
    </row>
    <row r="515" spans="1:25" ht="13.2" hidden="1" x14ac:dyDescent="0.25">
      <c r="A515" s="1" t="s">
        <v>427</v>
      </c>
      <c r="B515" s="65" t="s">
        <v>523</v>
      </c>
      <c r="C515" s="66" t="s">
        <v>24</v>
      </c>
      <c r="D515" s="65"/>
      <c r="E515" s="65"/>
      <c r="F515" s="67"/>
      <c r="G515" s="156">
        <f>SUM(G516:G519)</f>
        <v>13000000</v>
      </c>
      <c r="H515" s="190" t="s">
        <v>523</v>
      </c>
      <c r="I515" s="66" t="s">
        <v>24</v>
      </c>
      <c r="J515" s="65"/>
      <c r="K515" s="65"/>
      <c r="L515" s="67"/>
      <c r="M515" s="67">
        <f ca="1">SUM(M516:M519)</f>
        <v>13000000</v>
      </c>
      <c r="N515" s="67">
        <f ca="1">SUM(N516:N519)</f>
        <v>0</v>
      </c>
      <c r="O515" s="156"/>
      <c r="P515" s="249"/>
      <c r="Q515" s="249"/>
      <c r="R515" s="65"/>
      <c r="S515" s="67"/>
      <c r="T515" s="67"/>
      <c r="U515" s="252"/>
      <c r="V515" s="249"/>
      <c r="W515" s="249"/>
      <c r="X515" s="252"/>
      <c r="Y515" s="249"/>
    </row>
    <row r="516" spans="1:25" ht="13.2" hidden="1" x14ac:dyDescent="0.25">
      <c r="A516" s="1" t="s">
        <v>428</v>
      </c>
      <c r="B516" s="68"/>
      <c r="C516" s="69" t="s">
        <v>555</v>
      </c>
      <c r="D516" s="68">
        <v>120</v>
      </c>
      <c r="E516" s="68" t="s">
        <v>26</v>
      </c>
      <c r="F516" s="70">
        <v>75000</v>
      </c>
      <c r="G516" s="157">
        <f t="shared" ref="G516:G519" si="290">ROUNDDOWN(D516*F516,-3)</f>
        <v>9000000</v>
      </c>
      <c r="H516" s="191"/>
      <c r="I516" s="69" t="s">
        <v>555</v>
      </c>
      <c r="J516" s="68" cm="1">
        <f t="array" aca="1" ref="J516" ca="1">INDIRECT($J$5&amp;ROW())</f>
        <v>120</v>
      </c>
      <c r="K516" s="68" t="s">
        <v>26</v>
      </c>
      <c r="L516" s="70" cm="1">
        <f t="array" aca="1" ref="L516" ca="1">INDIRECT($L$5&amp;ROW())</f>
        <v>75000</v>
      </c>
      <c r="M516" s="70">
        <f t="shared" ref="M516:M519" ca="1" si="291">ROUNDDOWN(J516*L516,-3)</f>
        <v>9000000</v>
      </c>
      <c r="N516" s="70">
        <f t="shared" ref="N516:N519" ca="1" si="292">G516-M516</f>
        <v>0</v>
      </c>
      <c r="O516" s="245" t="str">
        <f t="shared" ref="O516:O519" ca="1" si="293">IF(AND(ISBLANK(H516),N516&lt;&gt;0),"Rev","")</f>
        <v/>
      </c>
      <c r="P516" s="249"/>
      <c r="Q516" s="249"/>
      <c r="R516" s="68">
        <v>120</v>
      </c>
      <c r="S516" s="70">
        <v>75000</v>
      </c>
      <c r="T516" s="70">
        <f t="shared" ref="T516:T519" si="294">ROUNDDOWN(R516*S516,-3)</f>
        <v>9000000</v>
      </c>
      <c r="U516" s="252">
        <v>120</v>
      </c>
      <c r="V516" s="252">
        <v>75000</v>
      </c>
      <c r="W516" s="70">
        <f t="shared" ref="W516:W519" si="295">ROUNDDOWN(U516*V516,-3)</f>
        <v>9000000</v>
      </c>
      <c r="X516" s="252"/>
      <c r="Y516" s="249"/>
    </row>
    <row r="517" spans="1:25" ht="13.2" hidden="1" x14ac:dyDescent="0.25">
      <c r="A517" s="1" t="s">
        <v>907</v>
      </c>
      <c r="B517" s="68"/>
      <c r="C517" s="69" t="s">
        <v>893</v>
      </c>
      <c r="D517" s="68">
        <v>1</v>
      </c>
      <c r="E517" s="68" t="s">
        <v>120</v>
      </c>
      <c r="F517" s="70">
        <v>1500000</v>
      </c>
      <c r="G517" s="157">
        <f t="shared" si="290"/>
        <v>1500000</v>
      </c>
      <c r="H517" s="191"/>
      <c r="I517" s="69" t="s">
        <v>893</v>
      </c>
      <c r="J517" s="68" cm="1">
        <f t="array" aca="1" ref="J517" ca="1">INDIRECT($J$5&amp;ROW())</f>
        <v>1</v>
      </c>
      <c r="K517" s="68" t="s">
        <v>120</v>
      </c>
      <c r="L517" s="70" cm="1">
        <f t="array" aca="1" ref="L517" ca="1">INDIRECT($L$5&amp;ROW())</f>
        <v>1500000</v>
      </c>
      <c r="M517" s="70">
        <f t="shared" ca="1" si="291"/>
        <v>1500000</v>
      </c>
      <c r="N517" s="70">
        <f t="shared" ca="1" si="292"/>
        <v>0</v>
      </c>
      <c r="O517" s="245" t="str">
        <f t="shared" ca="1" si="293"/>
        <v/>
      </c>
      <c r="P517" s="249"/>
      <c r="Q517" s="249"/>
      <c r="R517" s="68">
        <v>1</v>
      </c>
      <c r="S517" s="70">
        <v>1500000</v>
      </c>
      <c r="T517" s="70">
        <f t="shared" si="294"/>
        <v>1500000</v>
      </c>
      <c r="U517" s="252">
        <v>1</v>
      </c>
      <c r="V517" s="252">
        <v>1500000</v>
      </c>
      <c r="W517" s="70">
        <f t="shared" si="295"/>
        <v>1500000</v>
      </c>
      <c r="X517" s="252"/>
      <c r="Y517" s="249"/>
    </row>
    <row r="518" spans="1:25" ht="13.2" hidden="1" x14ac:dyDescent="0.25">
      <c r="A518" s="1" t="s">
        <v>908</v>
      </c>
      <c r="B518" s="68"/>
      <c r="C518" s="69" t="s">
        <v>557</v>
      </c>
      <c r="D518" s="68">
        <v>1</v>
      </c>
      <c r="E518" s="68" t="s">
        <v>120</v>
      </c>
      <c r="F518" s="70">
        <v>1500000</v>
      </c>
      <c r="G518" s="157">
        <f t="shared" si="290"/>
        <v>1500000</v>
      </c>
      <c r="H518" s="191"/>
      <c r="I518" s="69" t="s">
        <v>557</v>
      </c>
      <c r="J518" s="68" cm="1">
        <f t="array" aca="1" ref="J518" ca="1">INDIRECT($J$5&amp;ROW())</f>
        <v>1</v>
      </c>
      <c r="K518" s="68" t="s">
        <v>120</v>
      </c>
      <c r="L518" s="70" cm="1">
        <f t="array" aca="1" ref="L518" ca="1">INDIRECT($L$5&amp;ROW())</f>
        <v>1500000</v>
      </c>
      <c r="M518" s="70">
        <f t="shared" ca="1" si="291"/>
        <v>1500000</v>
      </c>
      <c r="N518" s="70">
        <f t="shared" ca="1" si="292"/>
        <v>0</v>
      </c>
      <c r="O518" s="245" t="str">
        <f t="shared" ca="1" si="293"/>
        <v/>
      </c>
      <c r="P518" s="249"/>
      <c r="Q518" s="249"/>
      <c r="R518" s="68">
        <v>1</v>
      </c>
      <c r="S518" s="70">
        <v>1500000</v>
      </c>
      <c r="T518" s="70">
        <f t="shared" si="294"/>
        <v>1500000</v>
      </c>
      <c r="U518" s="252">
        <v>1</v>
      </c>
      <c r="V518" s="252">
        <v>1500000</v>
      </c>
      <c r="W518" s="70">
        <f t="shared" si="295"/>
        <v>1500000</v>
      </c>
      <c r="X518" s="252"/>
      <c r="Y518" s="249"/>
    </row>
    <row r="519" spans="1:25" ht="13.2" hidden="1" x14ac:dyDescent="0.25">
      <c r="A519" s="1" t="s">
        <v>909</v>
      </c>
      <c r="B519" s="68"/>
      <c r="C519" s="69" t="s">
        <v>558</v>
      </c>
      <c r="D519" s="68">
        <v>1</v>
      </c>
      <c r="E519" s="68" t="s">
        <v>120</v>
      </c>
      <c r="F519" s="70">
        <v>1000000</v>
      </c>
      <c r="G519" s="157">
        <f t="shared" si="290"/>
        <v>1000000</v>
      </c>
      <c r="H519" s="191"/>
      <c r="I519" s="69" t="s">
        <v>558</v>
      </c>
      <c r="J519" s="68" cm="1">
        <f t="array" aca="1" ref="J519" ca="1">INDIRECT($J$5&amp;ROW())</f>
        <v>1</v>
      </c>
      <c r="K519" s="68" t="s">
        <v>120</v>
      </c>
      <c r="L519" s="70" cm="1">
        <f t="array" aca="1" ref="L519" ca="1">INDIRECT($L$5&amp;ROW())</f>
        <v>1000000</v>
      </c>
      <c r="M519" s="70">
        <f t="shared" ca="1" si="291"/>
        <v>1000000</v>
      </c>
      <c r="N519" s="70">
        <f t="shared" ca="1" si="292"/>
        <v>0</v>
      </c>
      <c r="O519" s="245" t="str">
        <f t="shared" ca="1" si="293"/>
        <v/>
      </c>
      <c r="P519" s="249"/>
      <c r="Q519" s="249"/>
      <c r="R519" s="68">
        <v>1</v>
      </c>
      <c r="S519" s="70">
        <v>1000000</v>
      </c>
      <c r="T519" s="70">
        <f t="shared" si="294"/>
        <v>1000000</v>
      </c>
      <c r="U519" s="252">
        <v>1</v>
      </c>
      <c r="V519" s="252">
        <v>1000000</v>
      </c>
      <c r="W519" s="70">
        <f t="shared" si="295"/>
        <v>1000000</v>
      </c>
      <c r="X519" s="252"/>
      <c r="Y519" s="249"/>
    </row>
    <row r="520" spans="1:25" ht="13.2" hidden="1" x14ac:dyDescent="0.25">
      <c r="A520" s="1" t="s">
        <v>910</v>
      </c>
      <c r="B520" s="77" t="s">
        <v>528</v>
      </c>
      <c r="C520" s="78" t="s">
        <v>31</v>
      </c>
      <c r="D520" s="77"/>
      <c r="E520" s="77"/>
      <c r="F520" s="79"/>
      <c r="G520" s="160">
        <f>G521</f>
        <v>10000000</v>
      </c>
      <c r="H520" s="194" t="s">
        <v>528</v>
      </c>
      <c r="I520" s="78" t="s">
        <v>31</v>
      </c>
      <c r="J520" s="77"/>
      <c r="K520" s="77"/>
      <c r="L520" s="79"/>
      <c r="M520" s="79">
        <f ca="1">M521</f>
        <v>10000000</v>
      </c>
      <c r="N520" s="79">
        <f ca="1">N521</f>
        <v>0</v>
      </c>
      <c r="O520" s="160"/>
      <c r="P520" s="249"/>
      <c r="Q520" s="249"/>
      <c r="R520" s="77"/>
      <c r="S520" s="79"/>
      <c r="T520" s="79"/>
      <c r="U520" s="252"/>
      <c r="V520" s="249"/>
      <c r="W520" s="249"/>
      <c r="X520" s="252"/>
      <c r="Y520" s="249"/>
    </row>
    <row r="521" spans="1:25" ht="13.2" hidden="1" x14ac:dyDescent="0.25">
      <c r="A521" s="1" t="s">
        <v>911</v>
      </c>
      <c r="B521" s="68"/>
      <c r="C521" s="69" t="s">
        <v>559</v>
      </c>
      <c r="D521" s="68">
        <v>10</v>
      </c>
      <c r="E521" s="68" t="s">
        <v>33</v>
      </c>
      <c r="F521" s="70">
        <v>1000000</v>
      </c>
      <c r="G521" s="157">
        <f>ROUNDDOWN(D521*F521,-3)</f>
        <v>10000000</v>
      </c>
      <c r="H521" s="191"/>
      <c r="I521" s="69" t="s">
        <v>559</v>
      </c>
      <c r="J521" s="68" cm="1">
        <f t="array" aca="1" ref="J521" ca="1">INDIRECT($J$5&amp;ROW())</f>
        <v>10</v>
      </c>
      <c r="K521" s="68" t="s">
        <v>33</v>
      </c>
      <c r="L521" s="70" cm="1">
        <f t="array" aca="1" ref="L521" ca="1">INDIRECT($L$5&amp;ROW())</f>
        <v>1000000</v>
      </c>
      <c r="M521" s="70">
        <f ca="1">ROUNDDOWN(J521*L521,-3)</f>
        <v>10000000</v>
      </c>
      <c r="N521" s="70">
        <f ca="1">G521-M521</f>
        <v>0</v>
      </c>
      <c r="O521" s="245" t="str">
        <f ca="1">IF(AND(ISBLANK(H521),N521&lt;&gt;0),"Rev","")</f>
        <v/>
      </c>
      <c r="P521" s="249"/>
      <c r="Q521" s="249"/>
      <c r="R521" s="68">
        <v>10</v>
      </c>
      <c r="S521" s="70">
        <v>1000000</v>
      </c>
      <c r="T521" s="70">
        <f>ROUNDDOWN(R521*S521,-3)</f>
        <v>10000000</v>
      </c>
      <c r="U521" s="252">
        <v>10</v>
      </c>
      <c r="V521" s="252">
        <v>1000000</v>
      </c>
      <c r="W521" s="70">
        <f>ROUNDDOWN(U521*V521,-3)</f>
        <v>10000000</v>
      </c>
      <c r="X521" s="252"/>
      <c r="Y521" s="249"/>
    </row>
    <row r="522" spans="1:25" ht="13.2" hidden="1" x14ac:dyDescent="0.25">
      <c r="A522" s="1" t="s">
        <v>429</v>
      </c>
      <c r="B522" s="71" t="s">
        <v>525</v>
      </c>
      <c r="C522" s="72" t="s">
        <v>35</v>
      </c>
      <c r="D522" s="71"/>
      <c r="E522" s="71"/>
      <c r="F522" s="73"/>
      <c r="G522" s="158">
        <f>G523</f>
        <v>127000000</v>
      </c>
      <c r="H522" s="192" t="s">
        <v>525</v>
      </c>
      <c r="I522" s="72" t="s">
        <v>35</v>
      </c>
      <c r="J522" s="71"/>
      <c r="K522" s="71"/>
      <c r="L522" s="73"/>
      <c r="M522" s="73">
        <f ca="1">M523</f>
        <v>127000000</v>
      </c>
      <c r="N522" s="73">
        <f ca="1">N523</f>
        <v>0</v>
      </c>
      <c r="O522" s="158"/>
      <c r="P522" s="249"/>
      <c r="Q522" s="249"/>
      <c r="R522" s="71"/>
      <c r="S522" s="73"/>
      <c r="T522" s="73"/>
      <c r="U522" s="252"/>
      <c r="V522" s="249"/>
      <c r="W522" s="249"/>
      <c r="X522" s="252"/>
      <c r="Y522" s="249"/>
    </row>
    <row r="523" spans="1:25" ht="13.2" hidden="1" x14ac:dyDescent="0.25">
      <c r="A523" s="1" t="s">
        <v>430</v>
      </c>
      <c r="B523" s="68"/>
      <c r="C523" s="69" t="s">
        <v>912</v>
      </c>
      <c r="D523" s="68">
        <v>20</v>
      </c>
      <c r="E523" s="68" t="s">
        <v>26</v>
      </c>
      <c r="F523" s="70">
        <v>6350000</v>
      </c>
      <c r="G523" s="157">
        <f>ROUNDDOWN(D523*F523,-3)</f>
        <v>127000000</v>
      </c>
      <c r="H523" s="191"/>
      <c r="I523" s="69" t="s">
        <v>912</v>
      </c>
      <c r="J523" s="68" cm="1">
        <f t="array" aca="1" ref="J523" ca="1">INDIRECT($J$5&amp;ROW())</f>
        <v>20</v>
      </c>
      <c r="K523" s="68" t="s">
        <v>26</v>
      </c>
      <c r="L523" s="70" cm="1">
        <f t="array" aca="1" ref="L523" ca="1">INDIRECT($L$5&amp;ROW())</f>
        <v>6350000</v>
      </c>
      <c r="M523" s="70">
        <f ca="1">ROUNDDOWN(J523*L523,-3)</f>
        <v>127000000</v>
      </c>
      <c r="N523" s="70">
        <f ca="1">G523-M523</f>
        <v>0</v>
      </c>
      <c r="O523" s="245" t="str">
        <f ca="1">IF(AND(ISBLANK(H523),N523&lt;&gt;0),"Rev","")</f>
        <v/>
      </c>
      <c r="P523" s="249"/>
      <c r="Q523" s="249"/>
      <c r="R523" s="68">
        <v>20</v>
      </c>
      <c r="S523" s="70">
        <v>6350000</v>
      </c>
      <c r="T523" s="70">
        <f>ROUNDDOWN(R523*S523,-3)</f>
        <v>127000000</v>
      </c>
      <c r="U523" s="252">
        <v>20</v>
      </c>
      <c r="V523" s="252">
        <v>6350000</v>
      </c>
      <c r="W523" s="70">
        <f>ROUNDDOWN(U523*V523,-3)</f>
        <v>127000000</v>
      </c>
      <c r="X523" s="252"/>
      <c r="Y523" s="249"/>
    </row>
    <row r="524" spans="1:25" ht="13.2" hidden="1" x14ac:dyDescent="0.25">
      <c r="A524" s="1" t="s">
        <v>431</v>
      </c>
      <c r="B524" s="83" t="s">
        <v>203</v>
      </c>
      <c r="C524" s="84" t="s">
        <v>204</v>
      </c>
      <c r="D524" s="83"/>
      <c r="E524" s="83"/>
      <c r="F524" s="85"/>
      <c r="G524" s="162">
        <f>SUM(G525,G530,G532)</f>
        <v>78803000</v>
      </c>
      <c r="H524" s="196" t="s">
        <v>203</v>
      </c>
      <c r="I524" s="84" t="s">
        <v>204</v>
      </c>
      <c r="J524" s="83"/>
      <c r="K524" s="83"/>
      <c r="L524" s="85"/>
      <c r="M524" s="85">
        <f ca="1">SUM(M525,M530,M532)</f>
        <v>73803000</v>
      </c>
      <c r="N524" s="85">
        <f ca="1">SUM(N525,N530,N532)</f>
        <v>5000000</v>
      </c>
      <c r="O524" s="162"/>
      <c r="P524" s="249" t="s">
        <v>499</v>
      </c>
      <c r="Q524" s="249" t="s">
        <v>500</v>
      </c>
      <c r="R524" s="83"/>
      <c r="S524" s="85"/>
      <c r="T524" s="85"/>
      <c r="U524" s="252"/>
      <c r="V524" s="249"/>
      <c r="W524" s="249"/>
      <c r="X524" s="252"/>
      <c r="Y524" s="249"/>
    </row>
    <row r="525" spans="1:25" ht="13.2" hidden="1" x14ac:dyDescent="0.25">
      <c r="A525" s="1" t="s">
        <v>913</v>
      </c>
      <c r="B525" s="71" t="s">
        <v>523</v>
      </c>
      <c r="C525" s="72" t="s">
        <v>24</v>
      </c>
      <c r="D525" s="71"/>
      <c r="E525" s="71"/>
      <c r="F525" s="73"/>
      <c r="G525" s="158">
        <f>SUM(G526:G529)</f>
        <v>15500000</v>
      </c>
      <c r="H525" s="192" t="s">
        <v>523</v>
      </c>
      <c r="I525" s="72" t="s">
        <v>24</v>
      </c>
      <c r="J525" s="71"/>
      <c r="K525" s="71"/>
      <c r="L525" s="73"/>
      <c r="M525" s="73">
        <f ca="1">SUM(M526:M529)</f>
        <v>15500000</v>
      </c>
      <c r="N525" s="73">
        <f ca="1">SUM(N526:N529)</f>
        <v>0</v>
      </c>
      <c r="O525" s="158"/>
      <c r="P525" s="249"/>
      <c r="Q525" s="249"/>
      <c r="R525" s="71"/>
      <c r="S525" s="73"/>
      <c r="T525" s="73"/>
      <c r="U525" s="252"/>
      <c r="V525" s="249"/>
      <c r="W525" s="249"/>
      <c r="X525" s="252"/>
      <c r="Y525" s="249"/>
    </row>
    <row r="526" spans="1:25" ht="13.2" x14ac:dyDescent="0.25">
      <c r="A526" s="1" t="s">
        <v>914</v>
      </c>
      <c r="B526" s="68"/>
      <c r="C526" s="69" t="s">
        <v>555</v>
      </c>
      <c r="D526" s="68">
        <v>100</v>
      </c>
      <c r="E526" s="68" t="s">
        <v>26</v>
      </c>
      <c r="F526" s="70">
        <v>75000</v>
      </c>
      <c r="G526" s="157">
        <f t="shared" ref="G526:G529" si="296">ROUNDDOWN(D526*F526,-3)</f>
        <v>7500000</v>
      </c>
      <c r="H526" s="191"/>
      <c r="I526" s="69" t="s">
        <v>555</v>
      </c>
      <c r="J526" s="68" cm="1">
        <f t="array" aca="1" ref="J526" ca="1">INDIRECT($J$5&amp;ROW())</f>
        <v>130</v>
      </c>
      <c r="K526" s="68" t="s">
        <v>26</v>
      </c>
      <c r="L526" s="70" cm="1">
        <f t="array" aca="1" ref="L526" ca="1">INDIRECT($L$5&amp;ROW())</f>
        <v>75000</v>
      </c>
      <c r="M526" s="70">
        <f t="shared" ref="M526:M529" ca="1" si="297">ROUNDDOWN(J526*L526,-3)</f>
        <v>9750000</v>
      </c>
      <c r="N526" s="70">
        <f t="shared" ref="N526:N529" ca="1" si="298">G526-M526</f>
        <v>-2250000</v>
      </c>
      <c r="O526" s="258" t="str">
        <f t="shared" ref="O526:O529" ca="1" si="299">IF(AND(ISBLANK(H526),N526&lt;&gt;0),"Rev","")</f>
        <v>Rev</v>
      </c>
      <c r="P526" s="249"/>
      <c r="Q526" s="249"/>
      <c r="R526" s="68">
        <v>130</v>
      </c>
      <c r="S526" s="70">
        <v>75000</v>
      </c>
      <c r="T526" s="70">
        <f t="shared" ref="T526:T529" si="300">ROUNDDOWN(R526*S526,-3)</f>
        <v>9750000</v>
      </c>
      <c r="U526" s="252">
        <v>130</v>
      </c>
      <c r="V526" s="252">
        <v>75000</v>
      </c>
      <c r="W526" s="70">
        <f t="shared" ref="W526:W529" si="301">ROUNDDOWN(U526*V526,-3)</f>
        <v>9750000</v>
      </c>
      <c r="X526" s="252"/>
      <c r="Y526" s="249"/>
    </row>
    <row r="527" spans="1:25" ht="13.2" x14ac:dyDescent="0.25">
      <c r="A527" s="1" t="s">
        <v>915</v>
      </c>
      <c r="B527" s="68"/>
      <c r="C527" s="69" t="s">
        <v>893</v>
      </c>
      <c r="D527" s="68">
        <v>2</v>
      </c>
      <c r="E527" s="68" t="s">
        <v>120</v>
      </c>
      <c r="F527" s="70">
        <v>1500000</v>
      </c>
      <c r="G527" s="157">
        <f t="shared" si="296"/>
        <v>3000000</v>
      </c>
      <c r="H527" s="191"/>
      <c r="I527" s="69" t="s">
        <v>893</v>
      </c>
      <c r="J527" s="68" cm="1">
        <f t="array" aca="1" ref="J527" ca="1">INDIRECT($J$5&amp;ROW())</f>
        <v>1</v>
      </c>
      <c r="K527" s="68" t="s">
        <v>120</v>
      </c>
      <c r="L527" s="70" cm="1">
        <f t="array" aca="1" ref="L527" ca="1">INDIRECT($L$5&amp;ROW())</f>
        <v>750000</v>
      </c>
      <c r="M527" s="70">
        <f t="shared" ca="1" si="297"/>
        <v>750000</v>
      </c>
      <c r="N527" s="70">
        <f t="shared" ca="1" si="298"/>
        <v>2250000</v>
      </c>
      <c r="O527" s="258" t="str">
        <f t="shared" ca="1" si="299"/>
        <v>Rev</v>
      </c>
      <c r="P527" s="249"/>
      <c r="Q527" s="249"/>
      <c r="R527" s="68">
        <v>1</v>
      </c>
      <c r="S527" s="70">
        <v>750000</v>
      </c>
      <c r="T527" s="70">
        <f t="shared" si="300"/>
        <v>750000</v>
      </c>
      <c r="U527" s="252">
        <v>1</v>
      </c>
      <c r="V527" s="252">
        <v>750000</v>
      </c>
      <c r="W527" s="70">
        <f t="shared" si="301"/>
        <v>750000</v>
      </c>
      <c r="X527" s="252"/>
      <c r="Y527" s="249"/>
    </row>
    <row r="528" spans="1:25" ht="13.2" hidden="1" x14ac:dyDescent="0.25">
      <c r="A528" s="1" t="s">
        <v>916</v>
      </c>
      <c r="B528" s="68"/>
      <c r="C528" s="69" t="s">
        <v>557</v>
      </c>
      <c r="D528" s="68">
        <v>2</v>
      </c>
      <c r="E528" s="68" t="s">
        <v>120</v>
      </c>
      <c r="F528" s="70">
        <v>1500000</v>
      </c>
      <c r="G528" s="157">
        <f t="shared" si="296"/>
        <v>3000000</v>
      </c>
      <c r="H528" s="191"/>
      <c r="I528" s="69" t="s">
        <v>557</v>
      </c>
      <c r="J528" s="68" cm="1">
        <f t="array" aca="1" ref="J528" ca="1">INDIRECT($J$5&amp;ROW())</f>
        <v>2</v>
      </c>
      <c r="K528" s="68" t="s">
        <v>120</v>
      </c>
      <c r="L528" s="70" cm="1">
        <f t="array" aca="1" ref="L528" ca="1">INDIRECT($L$5&amp;ROW())</f>
        <v>1500000</v>
      </c>
      <c r="M528" s="70">
        <f t="shared" ca="1" si="297"/>
        <v>3000000</v>
      </c>
      <c r="N528" s="70">
        <f t="shared" ca="1" si="298"/>
        <v>0</v>
      </c>
      <c r="O528" s="245" t="str">
        <f t="shared" ca="1" si="299"/>
        <v/>
      </c>
      <c r="P528" s="249"/>
      <c r="Q528" s="249"/>
      <c r="R528" s="68">
        <v>2</v>
      </c>
      <c r="S528" s="70">
        <v>1500000</v>
      </c>
      <c r="T528" s="70">
        <f t="shared" si="300"/>
        <v>3000000</v>
      </c>
      <c r="U528" s="252">
        <v>2</v>
      </c>
      <c r="V528" s="252">
        <v>1500000</v>
      </c>
      <c r="W528" s="70">
        <f t="shared" si="301"/>
        <v>3000000</v>
      </c>
      <c r="X528" s="252"/>
      <c r="Y528" s="249"/>
    </row>
    <row r="529" spans="1:25" ht="13.2" hidden="1" x14ac:dyDescent="0.25">
      <c r="A529" s="1" t="s">
        <v>917</v>
      </c>
      <c r="B529" s="68"/>
      <c r="C529" s="69" t="s">
        <v>558</v>
      </c>
      <c r="D529" s="68">
        <v>2</v>
      </c>
      <c r="E529" s="68" t="s">
        <v>120</v>
      </c>
      <c r="F529" s="70">
        <v>1000000</v>
      </c>
      <c r="G529" s="157">
        <f t="shared" si="296"/>
        <v>2000000</v>
      </c>
      <c r="H529" s="191"/>
      <c r="I529" s="69" t="s">
        <v>558</v>
      </c>
      <c r="J529" s="68" cm="1">
        <f t="array" aca="1" ref="J529" ca="1">INDIRECT($J$5&amp;ROW())</f>
        <v>2</v>
      </c>
      <c r="K529" s="68" t="s">
        <v>120</v>
      </c>
      <c r="L529" s="70" cm="1">
        <f t="array" aca="1" ref="L529" ca="1">INDIRECT($L$5&amp;ROW())</f>
        <v>1000000</v>
      </c>
      <c r="M529" s="70">
        <f t="shared" ca="1" si="297"/>
        <v>2000000</v>
      </c>
      <c r="N529" s="70">
        <f t="shared" ca="1" si="298"/>
        <v>0</v>
      </c>
      <c r="O529" s="245" t="str">
        <f t="shared" ca="1" si="299"/>
        <v/>
      </c>
      <c r="P529" s="249"/>
      <c r="Q529" s="249"/>
      <c r="R529" s="68">
        <v>2</v>
      </c>
      <c r="S529" s="70">
        <v>1000000</v>
      </c>
      <c r="T529" s="70">
        <f t="shared" si="300"/>
        <v>2000000</v>
      </c>
      <c r="U529" s="252">
        <v>2</v>
      </c>
      <c r="V529" s="252">
        <v>1000000</v>
      </c>
      <c r="W529" s="70">
        <f t="shared" si="301"/>
        <v>2000000</v>
      </c>
      <c r="X529" s="252"/>
      <c r="Y529" s="249"/>
    </row>
    <row r="530" spans="1:25" ht="13.2" hidden="1" x14ac:dyDescent="0.25">
      <c r="A530" s="1" t="s">
        <v>918</v>
      </c>
      <c r="B530" s="71" t="s">
        <v>528</v>
      </c>
      <c r="C530" s="72" t="s">
        <v>31</v>
      </c>
      <c r="D530" s="71"/>
      <c r="E530" s="71"/>
      <c r="F530" s="73"/>
      <c r="G530" s="158">
        <f>G531</f>
        <v>20000000</v>
      </c>
      <c r="H530" s="192" t="s">
        <v>528</v>
      </c>
      <c r="I530" s="72" t="s">
        <v>31</v>
      </c>
      <c r="J530" s="71"/>
      <c r="K530" s="71"/>
      <c r="L530" s="73"/>
      <c r="M530" s="73">
        <f ca="1">M531</f>
        <v>15000000</v>
      </c>
      <c r="N530" s="73">
        <f ca="1">N531</f>
        <v>5000000</v>
      </c>
      <c r="O530" s="158"/>
      <c r="P530" s="249"/>
      <c r="Q530" s="249"/>
      <c r="R530" s="71"/>
      <c r="S530" s="73"/>
      <c r="T530" s="73"/>
      <c r="U530" s="252"/>
      <c r="V530" s="249"/>
      <c r="W530" s="249"/>
      <c r="X530" s="252"/>
      <c r="Y530" s="249"/>
    </row>
    <row r="531" spans="1:25" ht="13.2" x14ac:dyDescent="0.25">
      <c r="A531" s="1" t="s">
        <v>919</v>
      </c>
      <c r="B531" s="68"/>
      <c r="C531" s="69" t="s">
        <v>559</v>
      </c>
      <c r="D531" s="68">
        <v>20</v>
      </c>
      <c r="E531" s="68" t="s">
        <v>33</v>
      </c>
      <c r="F531" s="70">
        <v>1000000</v>
      </c>
      <c r="G531" s="157">
        <f>ROUNDDOWN(D531*F531,-3)</f>
        <v>20000000</v>
      </c>
      <c r="H531" s="191"/>
      <c r="I531" s="69" t="s">
        <v>559</v>
      </c>
      <c r="J531" s="68" cm="1">
        <f t="array" aca="1" ref="J531" ca="1">INDIRECT($J$5&amp;ROW())</f>
        <v>15</v>
      </c>
      <c r="K531" s="68" t="s">
        <v>33</v>
      </c>
      <c r="L531" s="70" cm="1">
        <f t="array" aca="1" ref="L531" ca="1">INDIRECT($L$5&amp;ROW())</f>
        <v>1000000</v>
      </c>
      <c r="M531" s="70">
        <f ca="1">ROUNDDOWN(J531*L531,-3)</f>
        <v>15000000</v>
      </c>
      <c r="N531" s="70">
        <f ca="1">G531-M531</f>
        <v>5000000</v>
      </c>
      <c r="O531" s="245" t="str">
        <f ca="1">IF(AND(ISBLANK(H531),N531&lt;&gt;0),"Rev","")</f>
        <v>Rev</v>
      </c>
      <c r="P531" s="249"/>
      <c r="Q531" s="249"/>
      <c r="R531" s="68">
        <v>20</v>
      </c>
      <c r="S531" s="70">
        <v>1000000</v>
      </c>
      <c r="T531" s="70">
        <f>ROUNDDOWN(R531*S531,-3)</f>
        <v>20000000</v>
      </c>
      <c r="U531" s="252">
        <v>15</v>
      </c>
      <c r="V531" s="252">
        <v>1000000</v>
      </c>
      <c r="W531" s="70">
        <f>ROUNDDOWN(U531*V531,-3)</f>
        <v>15000000</v>
      </c>
      <c r="X531" s="252"/>
      <c r="Y531" s="249"/>
    </row>
    <row r="532" spans="1:25" ht="13.2" hidden="1" x14ac:dyDescent="0.25">
      <c r="A532" s="1" t="s">
        <v>920</v>
      </c>
      <c r="B532" s="71" t="s">
        <v>525</v>
      </c>
      <c r="C532" s="72" t="s">
        <v>35</v>
      </c>
      <c r="D532" s="71"/>
      <c r="E532" s="71"/>
      <c r="F532" s="73"/>
      <c r="G532" s="158">
        <f>G533</f>
        <v>43303000</v>
      </c>
      <c r="H532" s="192" t="s">
        <v>525</v>
      </c>
      <c r="I532" s="72" t="s">
        <v>35</v>
      </c>
      <c r="J532" s="71"/>
      <c r="K532" s="71"/>
      <c r="L532" s="73"/>
      <c r="M532" s="73">
        <f ca="1">M533</f>
        <v>43303000</v>
      </c>
      <c r="N532" s="73">
        <f ca="1">N533</f>
        <v>0</v>
      </c>
      <c r="O532" s="158"/>
      <c r="P532" s="249"/>
      <c r="Q532" s="249"/>
      <c r="R532" s="71"/>
      <c r="S532" s="73"/>
      <c r="T532" s="73"/>
      <c r="U532" s="252"/>
      <c r="V532" s="249"/>
      <c r="W532" s="249"/>
      <c r="X532" s="252"/>
      <c r="Y532" s="249"/>
    </row>
    <row r="533" spans="1:25" ht="13.2" hidden="1" x14ac:dyDescent="0.25">
      <c r="A533" s="1" t="s">
        <v>921</v>
      </c>
      <c r="B533" s="68"/>
      <c r="C533" s="69" t="s">
        <v>922</v>
      </c>
      <c r="D533" s="68">
        <v>10</v>
      </c>
      <c r="E533" s="68" t="s">
        <v>26</v>
      </c>
      <c r="F533" s="70">
        <v>4330300</v>
      </c>
      <c r="G533" s="157">
        <f>ROUNDDOWN(D533*F533,-3)</f>
        <v>43303000</v>
      </c>
      <c r="H533" s="191"/>
      <c r="I533" s="69" t="s">
        <v>922</v>
      </c>
      <c r="J533" s="68" cm="1">
        <f t="array" aca="1" ref="J533" ca="1">INDIRECT($J$5&amp;ROW())</f>
        <v>10</v>
      </c>
      <c r="K533" s="68" t="s">
        <v>26</v>
      </c>
      <c r="L533" s="70" cm="1">
        <f t="array" aca="1" ref="L533" ca="1">INDIRECT($L$5&amp;ROW())</f>
        <v>4330300</v>
      </c>
      <c r="M533" s="70">
        <f ca="1">ROUNDDOWN(J533*L533,-3)</f>
        <v>43303000</v>
      </c>
      <c r="N533" s="70">
        <f ca="1">G533-M533</f>
        <v>0</v>
      </c>
      <c r="O533" s="245" t="str">
        <f ca="1">IF(AND(ISBLANK(H533),N533&lt;&gt;0),"Rev","")</f>
        <v/>
      </c>
      <c r="P533" s="249"/>
      <c r="Q533" s="249"/>
      <c r="R533" s="68">
        <v>10</v>
      </c>
      <c r="S533" s="70">
        <v>4330300</v>
      </c>
      <c r="T533" s="70">
        <f>ROUNDDOWN(R533*S533,-3)</f>
        <v>43303000</v>
      </c>
      <c r="U533" s="252">
        <v>10</v>
      </c>
      <c r="V533" s="252">
        <v>4330300</v>
      </c>
      <c r="W533" s="70">
        <f>ROUNDDOWN(U533*V533,-3)</f>
        <v>43303000</v>
      </c>
      <c r="X533" s="252"/>
      <c r="Y533" s="249"/>
    </row>
    <row r="534" spans="1:25" ht="13.2" hidden="1" x14ac:dyDescent="0.25">
      <c r="A534" s="1"/>
      <c r="B534" s="68"/>
      <c r="C534" s="69"/>
      <c r="D534" s="68"/>
      <c r="E534" s="68"/>
      <c r="F534" s="70"/>
      <c r="G534" s="157"/>
      <c r="H534" s="196" t="s">
        <v>214</v>
      </c>
      <c r="I534" s="84" t="s">
        <v>988</v>
      </c>
      <c r="J534" s="83"/>
      <c r="K534" s="83"/>
      <c r="L534" s="85"/>
      <c r="M534" s="85">
        <f ca="1">SUM(M535,M540,M542)</f>
        <v>61800000</v>
      </c>
      <c r="N534" s="85">
        <f ca="1">SUM(N535,N540,N542)</f>
        <v>-61800000</v>
      </c>
      <c r="O534" s="162"/>
      <c r="P534" s="249" t="s">
        <v>505</v>
      </c>
      <c r="Q534" s="249" t="s">
        <v>510</v>
      </c>
      <c r="R534" s="68"/>
      <c r="S534" s="70"/>
      <c r="T534" s="70"/>
      <c r="U534" s="252"/>
      <c r="V534" s="249"/>
      <c r="W534" s="249"/>
      <c r="X534" s="252"/>
      <c r="Y534" s="249"/>
    </row>
    <row r="535" spans="1:25" ht="13.2" hidden="1" x14ac:dyDescent="0.25">
      <c r="A535" s="1"/>
      <c r="B535" s="68"/>
      <c r="C535" s="69"/>
      <c r="D535" s="68"/>
      <c r="E535" s="68"/>
      <c r="F535" s="70"/>
      <c r="G535" s="157"/>
      <c r="H535" s="192" t="s">
        <v>523</v>
      </c>
      <c r="I535" s="72" t="s">
        <v>24</v>
      </c>
      <c r="J535" s="71"/>
      <c r="K535" s="71"/>
      <c r="L535" s="73"/>
      <c r="M535" s="73">
        <f ca="1">SUM(M536:M539)</f>
        <v>25000000</v>
      </c>
      <c r="N535" s="73">
        <f ca="1">SUM(N536:N539)</f>
        <v>-25000000</v>
      </c>
      <c r="O535" s="158"/>
      <c r="P535" s="249"/>
      <c r="Q535" s="249"/>
      <c r="R535" s="68"/>
      <c r="S535" s="70"/>
      <c r="T535" s="70"/>
      <c r="U535" s="252"/>
      <c r="V535" s="249"/>
      <c r="W535" s="249"/>
      <c r="X535" s="252"/>
      <c r="Y535" s="249"/>
    </row>
    <row r="536" spans="1:25" ht="13.2" x14ac:dyDescent="0.25">
      <c r="A536" s="1"/>
      <c r="B536" s="68"/>
      <c r="C536" s="69"/>
      <c r="D536" s="68"/>
      <c r="E536" s="68"/>
      <c r="F536" s="70"/>
      <c r="G536" s="157"/>
      <c r="H536" s="191"/>
      <c r="I536" s="69" t="s">
        <v>555</v>
      </c>
      <c r="J536" s="68" cm="1">
        <f t="array" aca="1" ref="J536" ca="1">INDIRECT($J$5&amp;ROW())</f>
        <v>120</v>
      </c>
      <c r="K536" s="68" t="s">
        <v>26</v>
      </c>
      <c r="L536" s="70" cm="1">
        <f t="array" aca="1" ref="L536" ca="1">INDIRECT($L$5&amp;ROW())</f>
        <v>75000</v>
      </c>
      <c r="M536" s="70">
        <f t="shared" ref="M536:M539" ca="1" si="302">ROUNDDOWN(J536*L536,-3)</f>
        <v>9000000</v>
      </c>
      <c r="N536" s="70">
        <f t="shared" ref="N536:N539" ca="1" si="303">G536-M536</f>
        <v>-9000000</v>
      </c>
      <c r="O536" s="258" t="str">
        <f t="shared" ref="O536:O539" ca="1" si="304">IF(AND(ISBLANK(H536),N536&lt;&gt;0),"Rev","")</f>
        <v>Rev</v>
      </c>
      <c r="P536" s="249"/>
      <c r="Q536" s="249"/>
      <c r="R536" s="68">
        <v>120</v>
      </c>
      <c r="S536" s="70">
        <v>75000</v>
      </c>
      <c r="T536" s="70">
        <f t="shared" ref="T536:T539" si="305">ROUNDDOWN(R536*S536,-3)</f>
        <v>9000000</v>
      </c>
      <c r="U536" s="252">
        <v>120</v>
      </c>
      <c r="V536" s="252">
        <v>75000</v>
      </c>
      <c r="W536" s="70">
        <f t="shared" ref="W536:W539" si="306">ROUNDDOWN(U536*V536,-3)</f>
        <v>9000000</v>
      </c>
      <c r="X536" s="252"/>
      <c r="Y536" s="249"/>
    </row>
    <row r="537" spans="1:25" ht="13.2" x14ac:dyDescent="0.25">
      <c r="A537" s="1"/>
      <c r="B537" s="68"/>
      <c r="C537" s="69"/>
      <c r="D537" s="68"/>
      <c r="E537" s="68"/>
      <c r="F537" s="70"/>
      <c r="G537" s="157"/>
      <c r="H537" s="191"/>
      <c r="I537" s="69" t="s">
        <v>893</v>
      </c>
      <c r="J537" s="68" cm="1">
        <f t="array" aca="1" ref="J537" ca="1">INDIRECT($J$5&amp;ROW())</f>
        <v>4</v>
      </c>
      <c r="K537" s="68" t="s">
        <v>120</v>
      </c>
      <c r="L537" s="70" cm="1">
        <f t="array" aca="1" ref="L537" ca="1">INDIRECT($L$5&amp;ROW())</f>
        <v>1500000</v>
      </c>
      <c r="M537" s="70">
        <f t="shared" ca="1" si="302"/>
        <v>6000000</v>
      </c>
      <c r="N537" s="70">
        <f t="shared" ca="1" si="303"/>
        <v>-6000000</v>
      </c>
      <c r="O537" s="258" t="str">
        <f t="shared" ca="1" si="304"/>
        <v>Rev</v>
      </c>
      <c r="P537" s="249"/>
      <c r="Q537" s="249"/>
      <c r="R537" s="68">
        <v>4</v>
      </c>
      <c r="S537" s="70">
        <v>1500000</v>
      </c>
      <c r="T537" s="70">
        <f t="shared" si="305"/>
        <v>6000000</v>
      </c>
      <c r="U537" s="252">
        <v>4</v>
      </c>
      <c r="V537" s="252">
        <v>1500000</v>
      </c>
      <c r="W537" s="70">
        <f t="shared" si="306"/>
        <v>6000000</v>
      </c>
      <c r="X537" s="252"/>
      <c r="Y537" s="249"/>
    </row>
    <row r="538" spans="1:25" ht="13.2" x14ac:dyDescent="0.25">
      <c r="A538" s="1"/>
      <c r="B538" s="68"/>
      <c r="C538" s="69"/>
      <c r="D538" s="68"/>
      <c r="E538" s="68"/>
      <c r="F538" s="70"/>
      <c r="G538" s="157"/>
      <c r="H538" s="191"/>
      <c r="I538" s="69" t="s">
        <v>557</v>
      </c>
      <c r="J538" s="68" cm="1">
        <f t="array" aca="1" ref="J538" ca="1">INDIRECT($J$5&amp;ROW())</f>
        <v>4</v>
      </c>
      <c r="K538" s="68" t="s">
        <v>120</v>
      </c>
      <c r="L538" s="70" cm="1">
        <f t="array" aca="1" ref="L538" ca="1">INDIRECT($L$5&amp;ROW())</f>
        <v>1500000</v>
      </c>
      <c r="M538" s="70">
        <f t="shared" ca="1" si="302"/>
        <v>6000000</v>
      </c>
      <c r="N538" s="70">
        <f t="shared" ca="1" si="303"/>
        <v>-6000000</v>
      </c>
      <c r="O538" s="258" t="str">
        <f t="shared" ca="1" si="304"/>
        <v>Rev</v>
      </c>
      <c r="P538" s="249"/>
      <c r="Q538" s="249"/>
      <c r="R538" s="68">
        <v>4</v>
      </c>
      <c r="S538" s="70">
        <v>1500000</v>
      </c>
      <c r="T538" s="70">
        <f t="shared" si="305"/>
        <v>6000000</v>
      </c>
      <c r="U538" s="252">
        <v>4</v>
      </c>
      <c r="V538" s="252">
        <v>1500000</v>
      </c>
      <c r="W538" s="70">
        <f t="shared" si="306"/>
        <v>6000000</v>
      </c>
      <c r="X538" s="252"/>
      <c r="Y538" s="249"/>
    </row>
    <row r="539" spans="1:25" ht="13.2" x14ac:dyDescent="0.25">
      <c r="A539" s="1"/>
      <c r="B539" s="68"/>
      <c r="C539" s="69"/>
      <c r="D539" s="68"/>
      <c r="E539" s="68"/>
      <c r="F539" s="70"/>
      <c r="G539" s="157"/>
      <c r="H539" s="191"/>
      <c r="I539" s="69" t="s">
        <v>558</v>
      </c>
      <c r="J539" s="68" cm="1">
        <f t="array" aca="1" ref="J539" ca="1">INDIRECT($J$5&amp;ROW())</f>
        <v>4</v>
      </c>
      <c r="K539" s="68" t="s">
        <v>120</v>
      </c>
      <c r="L539" s="70" cm="1">
        <f t="array" aca="1" ref="L539" ca="1">INDIRECT($L$5&amp;ROW())</f>
        <v>1000000</v>
      </c>
      <c r="M539" s="70">
        <f t="shared" ca="1" si="302"/>
        <v>4000000</v>
      </c>
      <c r="N539" s="70">
        <f t="shared" ca="1" si="303"/>
        <v>-4000000</v>
      </c>
      <c r="O539" s="258" t="str">
        <f t="shared" ca="1" si="304"/>
        <v>Rev</v>
      </c>
      <c r="P539" s="249"/>
      <c r="Q539" s="249"/>
      <c r="R539" s="68">
        <v>4</v>
      </c>
      <c r="S539" s="70">
        <v>1000000</v>
      </c>
      <c r="T539" s="70">
        <f t="shared" si="305"/>
        <v>4000000</v>
      </c>
      <c r="U539" s="252">
        <v>4</v>
      </c>
      <c r="V539" s="252">
        <v>1000000</v>
      </c>
      <c r="W539" s="70">
        <f t="shared" si="306"/>
        <v>4000000</v>
      </c>
      <c r="X539" s="252"/>
      <c r="Y539" s="249"/>
    </row>
    <row r="540" spans="1:25" ht="13.2" hidden="1" x14ac:dyDescent="0.25">
      <c r="A540" s="1"/>
      <c r="B540" s="68"/>
      <c r="C540" s="69"/>
      <c r="D540" s="68"/>
      <c r="E540" s="68"/>
      <c r="F540" s="70"/>
      <c r="G540" s="157"/>
      <c r="H540" s="190" t="s">
        <v>525</v>
      </c>
      <c r="I540" s="66" t="s">
        <v>35</v>
      </c>
      <c r="J540" s="65">
        <v>4</v>
      </c>
      <c r="K540" s="65"/>
      <c r="L540" s="67"/>
      <c r="M540" s="67">
        <f ca="1">M541</f>
        <v>35000000</v>
      </c>
      <c r="N540" s="67">
        <f ca="1">N541</f>
        <v>-35000000</v>
      </c>
      <c r="O540" s="156"/>
      <c r="P540" s="249"/>
      <c r="Q540" s="249"/>
      <c r="R540" s="68"/>
      <c r="S540" s="70"/>
      <c r="T540" s="70"/>
      <c r="U540" s="252"/>
      <c r="V540" s="249"/>
      <c r="W540" s="249"/>
      <c r="X540" s="252"/>
      <c r="Y540" s="249"/>
    </row>
    <row r="541" spans="1:25" ht="13.2" x14ac:dyDescent="0.25">
      <c r="A541" s="1"/>
      <c r="B541" s="68"/>
      <c r="C541" s="69"/>
      <c r="D541" s="68"/>
      <c r="E541" s="68"/>
      <c r="F541" s="70"/>
      <c r="G541" s="157"/>
      <c r="H541" s="191"/>
      <c r="I541" s="69" t="s">
        <v>804</v>
      </c>
      <c r="J541" s="68" cm="1">
        <f t="array" aca="1" ref="J541" ca="1">INDIRECT($J$5&amp;ROW())</f>
        <v>10</v>
      </c>
      <c r="K541" s="68" t="s">
        <v>26</v>
      </c>
      <c r="L541" s="70" cm="1">
        <f t="array" aca="1" ref="L541" ca="1">INDIRECT($L$5&amp;ROW())</f>
        <v>3500000</v>
      </c>
      <c r="M541" s="70">
        <f ca="1">ROUNDDOWN(J541*L541,-3)</f>
        <v>35000000</v>
      </c>
      <c r="N541" s="70">
        <f ca="1">G541-M541</f>
        <v>-35000000</v>
      </c>
      <c r="O541" s="258" t="str">
        <f ca="1">IF(AND(ISBLANK(H541),N541&lt;&gt;0),"Rev","")</f>
        <v>Rev</v>
      </c>
      <c r="P541" s="249"/>
      <c r="Q541" s="249"/>
      <c r="R541" s="68">
        <v>10</v>
      </c>
      <c r="S541" s="70">
        <v>3500000</v>
      </c>
      <c r="T541" s="70">
        <f>ROUNDDOWN(R541*S541,-3)</f>
        <v>35000000</v>
      </c>
      <c r="U541" s="252">
        <v>10</v>
      </c>
      <c r="V541" s="252">
        <v>3500000</v>
      </c>
      <c r="W541" s="70">
        <f>ROUNDDOWN(U541*V541,-3)</f>
        <v>35000000</v>
      </c>
      <c r="X541" s="252"/>
      <c r="Y541" s="249"/>
    </row>
    <row r="542" spans="1:25" ht="13.2" hidden="1" x14ac:dyDescent="0.25">
      <c r="A542" s="1"/>
      <c r="B542" s="68"/>
      <c r="C542" s="69"/>
      <c r="D542" s="68"/>
      <c r="E542" s="68"/>
      <c r="F542" s="70"/>
      <c r="G542" s="157"/>
      <c r="H542" s="192" t="s">
        <v>583</v>
      </c>
      <c r="I542" s="72" t="s">
        <v>80</v>
      </c>
      <c r="J542" s="71"/>
      <c r="K542" s="71"/>
      <c r="L542" s="73"/>
      <c r="M542" s="73">
        <f ca="1">M543</f>
        <v>1800000</v>
      </c>
      <c r="N542" s="73">
        <f ca="1">N543</f>
        <v>-1800000</v>
      </c>
      <c r="O542" s="158"/>
      <c r="P542" s="249"/>
      <c r="Q542" s="249"/>
      <c r="R542" s="68"/>
      <c r="S542" s="70"/>
      <c r="T542" s="70"/>
      <c r="U542" s="252"/>
      <c r="V542" s="249"/>
      <c r="W542" s="249"/>
      <c r="X542" s="252"/>
      <c r="Y542" s="249"/>
    </row>
    <row r="543" spans="1:25" ht="13.2" x14ac:dyDescent="0.25">
      <c r="A543" s="1"/>
      <c r="B543" s="68"/>
      <c r="C543" s="69"/>
      <c r="D543" s="68"/>
      <c r="E543" s="68"/>
      <c r="F543" s="70"/>
      <c r="G543" s="157"/>
      <c r="H543" s="191"/>
      <c r="I543" s="69" t="s">
        <v>873</v>
      </c>
      <c r="J543" s="68" cm="1">
        <f t="array" aca="1" ref="J543" ca="1">INDIRECT($J$5&amp;ROW())</f>
        <v>12</v>
      </c>
      <c r="K543" s="68" t="s">
        <v>26</v>
      </c>
      <c r="L543" s="70" cm="1">
        <f t="array" aca="1" ref="L543" ca="1">INDIRECT($L$5&amp;ROW())</f>
        <v>150000</v>
      </c>
      <c r="M543" s="70">
        <f ca="1">ROUNDDOWN(J543*L543,-3)</f>
        <v>1800000</v>
      </c>
      <c r="N543" s="70">
        <f ca="1">G543-M543</f>
        <v>-1800000</v>
      </c>
      <c r="O543" s="258" t="str">
        <f ca="1">IF(AND(ISBLANK(H543),N543&lt;&gt;0),"Rev","")</f>
        <v>Rev</v>
      </c>
      <c r="P543" s="249"/>
      <c r="Q543" s="249"/>
      <c r="R543" s="68">
        <v>12</v>
      </c>
      <c r="S543" s="70">
        <v>150000</v>
      </c>
      <c r="T543" s="70">
        <f>ROUNDDOWN(R543*S543,-3)</f>
        <v>1800000</v>
      </c>
      <c r="U543" s="252">
        <v>12</v>
      </c>
      <c r="V543" s="252">
        <v>150000</v>
      </c>
      <c r="W543" s="70">
        <f>ROUNDDOWN(U543*V543,-3)</f>
        <v>1800000</v>
      </c>
      <c r="X543" s="252"/>
      <c r="Y543" s="249"/>
    </row>
    <row r="544" spans="1:25" ht="13.2" hidden="1" x14ac:dyDescent="0.25">
      <c r="A544" s="1" t="s">
        <v>432</v>
      </c>
      <c r="B544" s="138" t="s">
        <v>923</v>
      </c>
      <c r="C544" s="139" t="s">
        <v>433</v>
      </c>
      <c r="D544" s="138"/>
      <c r="E544" s="138"/>
      <c r="F544" s="140"/>
      <c r="G544" s="180">
        <f>G545</f>
        <v>8500000000</v>
      </c>
      <c r="H544" s="214" t="s">
        <v>923</v>
      </c>
      <c r="I544" s="139" t="s">
        <v>433</v>
      </c>
      <c r="J544" s="138"/>
      <c r="K544" s="138"/>
      <c r="L544" s="140"/>
      <c r="M544" s="140">
        <f t="shared" ref="M544:N545" ca="1" si="307">M545</f>
        <v>8363609000</v>
      </c>
      <c r="N544" s="140">
        <f t="shared" ca="1" si="307"/>
        <v>136391000</v>
      </c>
      <c r="O544" s="180"/>
      <c r="P544" s="249"/>
      <c r="Q544" s="249"/>
      <c r="R544" s="138"/>
      <c r="S544" s="140"/>
      <c r="T544" s="140"/>
      <c r="U544" s="252"/>
      <c r="V544" s="249"/>
      <c r="W544" s="249"/>
      <c r="X544" s="252"/>
      <c r="Y544" s="249"/>
    </row>
    <row r="545" spans="1:25" ht="13.2" hidden="1" customHeight="1" x14ac:dyDescent="0.25">
      <c r="A545" s="1" t="s">
        <v>434</v>
      </c>
      <c r="B545" s="129" t="s">
        <v>435</v>
      </c>
      <c r="C545" s="130" t="s">
        <v>924</v>
      </c>
      <c r="D545" s="129">
        <v>235</v>
      </c>
      <c r="E545" s="298" t="s">
        <v>925</v>
      </c>
      <c r="F545" s="299"/>
      <c r="G545" s="177">
        <f>G546</f>
        <v>8500000000</v>
      </c>
      <c r="H545" s="211" t="s">
        <v>435</v>
      </c>
      <c r="I545" s="130" t="s">
        <v>924</v>
      </c>
      <c r="J545" s="129">
        <v>235</v>
      </c>
      <c r="K545" s="239" t="s">
        <v>925</v>
      </c>
      <c r="L545" s="240"/>
      <c r="M545" s="131">
        <f t="shared" ca="1" si="307"/>
        <v>8363609000</v>
      </c>
      <c r="N545" s="131">
        <f t="shared" ca="1" si="307"/>
        <v>136391000</v>
      </c>
      <c r="O545" s="177"/>
      <c r="P545" s="249"/>
      <c r="Q545" s="249"/>
      <c r="R545" s="129">
        <v>235</v>
      </c>
      <c r="S545" s="255"/>
      <c r="T545" s="255"/>
      <c r="U545" s="252"/>
      <c r="V545" s="249"/>
      <c r="W545" s="249"/>
      <c r="X545" s="252"/>
      <c r="Y545" s="249"/>
    </row>
    <row r="546" spans="1:25" ht="13.2" hidden="1" x14ac:dyDescent="0.25">
      <c r="A546" s="1" t="s">
        <v>437</v>
      </c>
      <c r="B546" s="122" t="s">
        <v>438</v>
      </c>
      <c r="C546" s="123" t="s">
        <v>439</v>
      </c>
      <c r="D546" s="122">
        <v>235</v>
      </c>
      <c r="E546" s="122" t="s">
        <v>436</v>
      </c>
      <c r="F546" s="124"/>
      <c r="G546" s="175">
        <f>SUM(G547,G595)</f>
        <v>8500000000</v>
      </c>
      <c r="H546" s="209" t="s">
        <v>438</v>
      </c>
      <c r="I546" s="123" t="s">
        <v>439</v>
      </c>
      <c r="J546" s="122">
        <v>235</v>
      </c>
      <c r="K546" s="122" t="s">
        <v>436</v>
      </c>
      <c r="L546" s="124"/>
      <c r="M546" s="124">
        <f ca="1">SUM(M547,M595)</f>
        <v>8363609000</v>
      </c>
      <c r="N546" s="124">
        <f ca="1">SUM(N547,N595)</f>
        <v>136391000</v>
      </c>
      <c r="O546" s="175"/>
      <c r="P546" s="249"/>
      <c r="Q546" s="249"/>
      <c r="R546" s="122">
        <v>235</v>
      </c>
      <c r="S546" s="124"/>
      <c r="T546" s="124"/>
      <c r="U546" s="252"/>
      <c r="V546" s="249"/>
      <c r="W546" s="249"/>
      <c r="X546" s="252"/>
      <c r="Y546" s="249"/>
    </row>
    <row r="547" spans="1:25" ht="13.2" hidden="1" x14ac:dyDescent="0.25">
      <c r="A547" s="1" t="s">
        <v>440</v>
      </c>
      <c r="B547" s="80" t="s">
        <v>606</v>
      </c>
      <c r="C547" s="81" t="s">
        <v>441</v>
      </c>
      <c r="D547" s="80"/>
      <c r="E547" s="80" t="s">
        <v>554</v>
      </c>
      <c r="F547" s="82"/>
      <c r="G547" s="161">
        <f>SUM(G548,G566,G586)</f>
        <v>8408830000</v>
      </c>
      <c r="H547" s="195" t="s">
        <v>606</v>
      </c>
      <c r="I547" s="81" t="s">
        <v>441</v>
      </c>
      <c r="J547" s="80"/>
      <c r="K547" s="80" t="s">
        <v>554</v>
      </c>
      <c r="L547" s="82"/>
      <c r="M547" s="82">
        <f ca="1">SUM(M548,M566,M586)</f>
        <v>8291939000</v>
      </c>
      <c r="N547" s="82">
        <f ca="1">SUM(N548,N566,N586)</f>
        <v>116891000</v>
      </c>
      <c r="O547" s="161"/>
      <c r="P547" s="249"/>
      <c r="Q547" s="249"/>
      <c r="R547" s="80"/>
      <c r="S547" s="82"/>
      <c r="T547" s="82"/>
      <c r="U547" s="252"/>
      <c r="V547" s="249"/>
      <c r="W547" s="249"/>
      <c r="X547" s="252"/>
      <c r="Y547" s="249"/>
    </row>
    <row r="548" spans="1:25" ht="13.2" hidden="1" x14ac:dyDescent="0.25">
      <c r="A548" s="1" t="s">
        <v>442</v>
      </c>
      <c r="B548" s="83" t="s">
        <v>21</v>
      </c>
      <c r="C548" s="84" t="s">
        <v>443</v>
      </c>
      <c r="D548" s="83"/>
      <c r="E548" s="83"/>
      <c r="F548" s="85"/>
      <c r="G548" s="162">
        <f>SUM(G549,G556,G559,G561,G563)</f>
        <v>2523377000</v>
      </c>
      <c r="H548" s="196" t="s">
        <v>21</v>
      </c>
      <c r="I548" s="84" t="s">
        <v>443</v>
      </c>
      <c r="J548" s="83"/>
      <c r="K548" s="83"/>
      <c r="L548" s="85"/>
      <c r="M548" s="85">
        <f ca="1">SUM(M549,M556,M559,M561,M563)</f>
        <v>2501377000</v>
      </c>
      <c r="N548" s="85">
        <f ca="1">SUM(N549,N556,N559,N561,N563)</f>
        <v>22000000</v>
      </c>
      <c r="O548" s="162"/>
      <c r="P548" s="249" t="s">
        <v>507</v>
      </c>
      <c r="Q548" s="249" t="s">
        <v>508</v>
      </c>
      <c r="R548" s="83"/>
      <c r="S548" s="85"/>
      <c r="T548" s="85"/>
      <c r="U548" s="252"/>
      <c r="V548" s="249"/>
      <c r="W548" s="249"/>
      <c r="X548" s="252"/>
      <c r="Y548" s="249"/>
    </row>
    <row r="549" spans="1:25" ht="13.2" hidden="1" x14ac:dyDescent="0.25">
      <c r="A549" s="1" t="s">
        <v>444</v>
      </c>
      <c r="B549" s="65" t="s">
        <v>523</v>
      </c>
      <c r="C549" s="66" t="s">
        <v>24</v>
      </c>
      <c r="D549" s="65"/>
      <c r="E549" s="65"/>
      <c r="F549" s="67"/>
      <c r="G549" s="156">
        <f>SUM(G550:G555)</f>
        <v>129600000</v>
      </c>
      <c r="H549" s="190" t="s">
        <v>523</v>
      </c>
      <c r="I549" s="66" t="s">
        <v>24</v>
      </c>
      <c r="J549" s="65"/>
      <c r="K549" s="65"/>
      <c r="L549" s="67"/>
      <c r="M549" s="67">
        <f ca="1">SUM(M550:M555)</f>
        <v>107600000</v>
      </c>
      <c r="N549" s="67">
        <f ca="1">SUM(N550:N555)</f>
        <v>22000000</v>
      </c>
      <c r="O549" s="156"/>
      <c r="P549" s="249"/>
      <c r="Q549" s="249"/>
      <c r="R549" s="65"/>
      <c r="S549" s="67"/>
      <c r="T549" s="67"/>
      <c r="U549" s="252"/>
      <c r="V549" s="249"/>
      <c r="W549" s="249"/>
      <c r="X549" s="252"/>
      <c r="Y549" s="249"/>
    </row>
    <row r="550" spans="1:25" ht="13.2" x14ac:dyDescent="0.25">
      <c r="A550" s="1" t="s">
        <v>445</v>
      </c>
      <c r="B550" s="68"/>
      <c r="C550" s="69" t="s">
        <v>555</v>
      </c>
      <c r="D550" s="68">
        <v>400</v>
      </c>
      <c r="E550" s="68" t="s">
        <v>26</v>
      </c>
      <c r="F550" s="70">
        <v>70000</v>
      </c>
      <c r="G550" s="157">
        <f t="shared" ref="G550:G555" si="308">ROUNDDOWN(D550*F550,-3)</f>
        <v>28000000</v>
      </c>
      <c r="H550" s="191"/>
      <c r="I550" s="69" t="s">
        <v>555</v>
      </c>
      <c r="J550" s="68" cm="1">
        <f t="array" aca="1" ref="J550" ca="1">INDIRECT($J$5&amp;ROW())</f>
        <v>200</v>
      </c>
      <c r="K550" s="68" t="s">
        <v>26</v>
      </c>
      <c r="L550" s="70" cm="1">
        <f t="array" aca="1" ref="L550" ca="1">INDIRECT($L$5&amp;ROW())</f>
        <v>70000</v>
      </c>
      <c r="M550" s="70">
        <f t="shared" ref="M550:M555" ca="1" si="309">ROUNDDOWN(J550*L550,-3)</f>
        <v>14000000</v>
      </c>
      <c r="N550" s="70">
        <f t="shared" ref="N550:N555" ca="1" si="310">G550-M550</f>
        <v>14000000</v>
      </c>
      <c r="O550" s="245" t="str">
        <f t="shared" ref="O550:O555" ca="1" si="311">IF(AND(ISBLANK(H550),N550&lt;&gt;0),"Rev","")</f>
        <v>Rev</v>
      </c>
      <c r="P550" s="249"/>
      <c r="Q550" s="249"/>
      <c r="R550" s="68">
        <v>400</v>
      </c>
      <c r="S550" s="70">
        <v>70000</v>
      </c>
      <c r="T550" s="70">
        <f t="shared" ref="T550:T555" si="312">ROUNDDOWN(R550*S550,-3)</f>
        <v>28000000</v>
      </c>
      <c r="U550" s="252">
        <v>200</v>
      </c>
      <c r="V550" s="252">
        <v>70000</v>
      </c>
      <c r="W550" s="70">
        <f t="shared" ref="W550:W555" si="313">ROUNDDOWN(U550*V550,-3)</f>
        <v>14000000</v>
      </c>
      <c r="X550" s="252"/>
      <c r="Y550" s="249"/>
    </row>
    <row r="551" spans="1:25" ht="13.2" x14ac:dyDescent="0.25">
      <c r="A551" s="1" t="s">
        <v>446</v>
      </c>
      <c r="B551" s="68"/>
      <c r="C551" s="69" t="s">
        <v>556</v>
      </c>
      <c r="D551" s="68">
        <v>8</v>
      </c>
      <c r="E551" s="68" t="s">
        <v>120</v>
      </c>
      <c r="F551" s="70">
        <v>1500000</v>
      </c>
      <c r="G551" s="157">
        <f t="shared" si="308"/>
        <v>12000000</v>
      </c>
      <c r="H551" s="191"/>
      <c r="I551" s="69" t="s">
        <v>556</v>
      </c>
      <c r="J551" s="68" cm="1">
        <f t="array" aca="1" ref="J551" ca="1">INDIRECT($J$5&amp;ROW())</f>
        <v>6</v>
      </c>
      <c r="K551" s="68" t="s">
        <v>120</v>
      </c>
      <c r="L551" s="70" cm="1">
        <f t="array" aca="1" ref="L551" ca="1">INDIRECT($L$5&amp;ROW())</f>
        <v>1500000</v>
      </c>
      <c r="M551" s="70">
        <f t="shared" ca="1" si="309"/>
        <v>9000000</v>
      </c>
      <c r="N551" s="70">
        <f t="shared" ca="1" si="310"/>
        <v>3000000</v>
      </c>
      <c r="O551" s="245" t="str">
        <f t="shared" ca="1" si="311"/>
        <v>Rev</v>
      </c>
      <c r="P551" s="249"/>
      <c r="Q551" s="249"/>
      <c r="R551" s="68">
        <v>8</v>
      </c>
      <c r="S551" s="70">
        <v>1500000</v>
      </c>
      <c r="T551" s="70">
        <f t="shared" si="312"/>
        <v>12000000</v>
      </c>
      <c r="U551" s="252">
        <v>6</v>
      </c>
      <c r="V551" s="252">
        <v>1500000</v>
      </c>
      <c r="W551" s="70">
        <f t="shared" si="313"/>
        <v>9000000</v>
      </c>
      <c r="X551" s="252"/>
      <c r="Y551" s="249"/>
    </row>
    <row r="552" spans="1:25" ht="13.2" x14ac:dyDescent="0.25">
      <c r="A552" s="1" t="s">
        <v>447</v>
      </c>
      <c r="B552" s="68"/>
      <c r="C552" s="69" t="s">
        <v>557</v>
      </c>
      <c r="D552" s="68">
        <v>8</v>
      </c>
      <c r="E552" s="68" t="s">
        <v>120</v>
      </c>
      <c r="F552" s="70">
        <v>1500000</v>
      </c>
      <c r="G552" s="157">
        <f t="shared" si="308"/>
        <v>12000000</v>
      </c>
      <c r="H552" s="191"/>
      <c r="I552" s="69" t="s">
        <v>557</v>
      </c>
      <c r="J552" s="68" cm="1">
        <f t="array" aca="1" ref="J552" ca="1">INDIRECT($J$5&amp;ROW())</f>
        <v>6</v>
      </c>
      <c r="K552" s="68" t="s">
        <v>120</v>
      </c>
      <c r="L552" s="70" cm="1">
        <f t="array" aca="1" ref="L552" ca="1">INDIRECT($L$5&amp;ROW())</f>
        <v>1500000</v>
      </c>
      <c r="M552" s="70">
        <f t="shared" ca="1" si="309"/>
        <v>9000000</v>
      </c>
      <c r="N552" s="70">
        <f t="shared" ca="1" si="310"/>
        <v>3000000</v>
      </c>
      <c r="O552" s="245" t="str">
        <f t="shared" ca="1" si="311"/>
        <v>Rev</v>
      </c>
      <c r="P552" s="249"/>
      <c r="Q552" s="249"/>
      <c r="R552" s="68">
        <v>8</v>
      </c>
      <c r="S552" s="70">
        <v>1500000</v>
      </c>
      <c r="T552" s="70">
        <f t="shared" si="312"/>
        <v>12000000</v>
      </c>
      <c r="U552" s="252">
        <v>6</v>
      </c>
      <c r="V552" s="252">
        <v>1500000</v>
      </c>
      <c r="W552" s="70">
        <f t="shared" si="313"/>
        <v>9000000</v>
      </c>
      <c r="X552" s="252"/>
      <c r="Y552" s="249"/>
    </row>
    <row r="553" spans="1:25" ht="13.2" x14ac:dyDescent="0.25">
      <c r="A553" s="1" t="s">
        <v>448</v>
      </c>
      <c r="B553" s="68"/>
      <c r="C553" s="69" t="s">
        <v>558</v>
      </c>
      <c r="D553" s="68">
        <v>8</v>
      </c>
      <c r="E553" s="68" t="s">
        <v>120</v>
      </c>
      <c r="F553" s="70">
        <v>1000000</v>
      </c>
      <c r="G553" s="157">
        <f t="shared" si="308"/>
        <v>8000000</v>
      </c>
      <c r="H553" s="191"/>
      <c r="I553" s="69" t="s">
        <v>558</v>
      </c>
      <c r="J553" s="68" cm="1">
        <f t="array" aca="1" ref="J553" ca="1">INDIRECT($J$5&amp;ROW())</f>
        <v>6</v>
      </c>
      <c r="K553" s="68" t="s">
        <v>120</v>
      </c>
      <c r="L553" s="70" cm="1">
        <f t="array" aca="1" ref="L553" ca="1">INDIRECT($L$5&amp;ROW())</f>
        <v>1000000</v>
      </c>
      <c r="M553" s="70">
        <f t="shared" ca="1" si="309"/>
        <v>6000000</v>
      </c>
      <c r="N553" s="70">
        <f t="shared" ca="1" si="310"/>
        <v>2000000</v>
      </c>
      <c r="O553" s="245" t="str">
        <f t="shared" ca="1" si="311"/>
        <v>Rev</v>
      </c>
      <c r="P553" s="249"/>
      <c r="Q553" s="249"/>
      <c r="R553" s="68">
        <v>8</v>
      </c>
      <c r="S553" s="70">
        <v>1000000</v>
      </c>
      <c r="T553" s="70">
        <f t="shared" si="312"/>
        <v>8000000</v>
      </c>
      <c r="U553" s="252">
        <v>6</v>
      </c>
      <c r="V553" s="252">
        <v>1000000</v>
      </c>
      <c r="W553" s="70">
        <f t="shared" si="313"/>
        <v>6000000</v>
      </c>
      <c r="X553" s="252"/>
      <c r="Y553" s="249"/>
    </row>
    <row r="554" spans="1:25" ht="13.2" hidden="1" x14ac:dyDescent="0.25">
      <c r="A554" s="1" t="s">
        <v>449</v>
      </c>
      <c r="B554" s="68"/>
      <c r="C554" s="69" t="s">
        <v>926</v>
      </c>
      <c r="D554" s="68">
        <v>120</v>
      </c>
      <c r="E554" s="68" t="s">
        <v>55</v>
      </c>
      <c r="F554" s="70">
        <v>280000</v>
      </c>
      <c r="G554" s="157">
        <f t="shared" si="308"/>
        <v>33600000</v>
      </c>
      <c r="H554" s="191"/>
      <c r="I554" s="69" t="s">
        <v>926</v>
      </c>
      <c r="J554" s="68" cm="1">
        <f t="array" aca="1" ref="J554" ca="1">INDIRECT($J$5&amp;ROW())</f>
        <v>120</v>
      </c>
      <c r="K554" s="68" t="s">
        <v>55</v>
      </c>
      <c r="L554" s="70" cm="1">
        <f t="array" aca="1" ref="L554" ca="1">INDIRECT($L$5&amp;ROW())</f>
        <v>280000</v>
      </c>
      <c r="M554" s="70">
        <f t="shared" ca="1" si="309"/>
        <v>33600000</v>
      </c>
      <c r="N554" s="70">
        <f t="shared" ca="1" si="310"/>
        <v>0</v>
      </c>
      <c r="O554" s="245" t="str">
        <f t="shared" ca="1" si="311"/>
        <v/>
      </c>
      <c r="P554" s="249"/>
      <c r="Q554" s="249"/>
      <c r="R554" s="68">
        <v>120</v>
      </c>
      <c r="S554" s="70">
        <v>280000</v>
      </c>
      <c r="T554" s="70">
        <f t="shared" si="312"/>
        <v>33600000</v>
      </c>
      <c r="U554" s="252">
        <v>120</v>
      </c>
      <c r="V554" s="252">
        <v>280000</v>
      </c>
      <c r="W554" s="70">
        <f t="shared" si="313"/>
        <v>33600000</v>
      </c>
      <c r="X554" s="252"/>
      <c r="Y554" s="249"/>
    </row>
    <row r="555" spans="1:25" ht="13.2" hidden="1" x14ac:dyDescent="0.25">
      <c r="A555" s="1" t="s">
        <v>927</v>
      </c>
      <c r="B555" s="68"/>
      <c r="C555" s="69" t="s">
        <v>928</v>
      </c>
      <c r="D555" s="68">
        <v>90</v>
      </c>
      <c r="E555" s="68" t="s">
        <v>59</v>
      </c>
      <c r="F555" s="70">
        <v>400000</v>
      </c>
      <c r="G555" s="157">
        <f t="shared" si="308"/>
        <v>36000000</v>
      </c>
      <c r="H555" s="191"/>
      <c r="I555" s="69" t="s">
        <v>928</v>
      </c>
      <c r="J555" s="68" cm="1">
        <f t="array" aca="1" ref="J555" ca="1">INDIRECT($J$5&amp;ROW())</f>
        <v>90</v>
      </c>
      <c r="K555" s="68" t="s">
        <v>59</v>
      </c>
      <c r="L555" s="70" cm="1">
        <f t="array" aca="1" ref="L555" ca="1">INDIRECT($L$5&amp;ROW())</f>
        <v>400000</v>
      </c>
      <c r="M555" s="70">
        <f t="shared" ca="1" si="309"/>
        <v>36000000</v>
      </c>
      <c r="N555" s="70">
        <f t="shared" ca="1" si="310"/>
        <v>0</v>
      </c>
      <c r="O555" s="245" t="str">
        <f t="shared" ca="1" si="311"/>
        <v/>
      </c>
      <c r="P555" s="249"/>
      <c r="Q555" s="249"/>
      <c r="R555" s="68">
        <v>90</v>
      </c>
      <c r="S555" s="70">
        <v>400000</v>
      </c>
      <c r="T555" s="70">
        <f t="shared" si="312"/>
        <v>36000000</v>
      </c>
      <c r="U555" s="252">
        <v>90</v>
      </c>
      <c r="V555" s="252">
        <v>400000</v>
      </c>
      <c r="W555" s="70">
        <f t="shared" si="313"/>
        <v>36000000</v>
      </c>
      <c r="X555" s="252"/>
      <c r="Y555" s="249"/>
    </row>
    <row r="556" spans="1:25" ht="13.2" hidden="1" x14ac:dyDescent="0.25">
      <c r="A556" s="1" t="s">
        <v>450</v>
      </c>
      <c r="B556" s="71" t="s">
        <v>524</v>
      </c>
      <c r="C556" s="72" t="s">
        <v>73</v>
      </c>
      <c r="D556" s="71"/>
      <c r="E556" s="71"/>
      <c r="F556" s="73"/>
      <c r="G556" s="158">
        <f>SUM(G557:G558)</f>
        <v>2072227000</v>
      </c>
      <c r="H556" s="192" t="s">
        <v>524</v>
      </c>
      <c r="I556" s="72" t="s">
        <v>73</v>
      </c>
      <c r="J556" s="71"/>
      <c r="K556" s="71"/>
      <c r="L556" s="73"/>
      <c r="M556" s="73">
        <f ca="1">SUM(M557:M558)</f>
        <v>2072227000</v>
      </c>
      <c r="N556" s="73">
        <f ca="1">SUM(N557:N558)</f>
        <v>0</v>
      </c>
      <c r="O556" s="158"/>
      <c r="P556" s="249"/>
      <c r="Q556" s="249"/>
      <c r="R556" s="71"/>
      <c r="S556" s="73"/>
      <c r="T556" s="73"/>
      <c r="U556" s="252"/>
      <c r="V556" s="249"/>
      <c r="W556" s="249"/>
      <c r="X556" s="252"/>
      <c r="Y556" s="249"/>
    </row>
    <row r="557" spans="1:25" ht="13.2" hidden="1" x14ac:dyDescent="0.25">
      <c r="A557" s="1" t="s">
        <v>451</v>
      </c>
      <c r="B557" s="68"/>
      <c r="C557" s="69" t="s">
        <v>929</v>
      </c>
      <c r="D557" s="68">
        <v>89</v>
      </c>
      <c r="E557" s="68" t="s">
        <v>26</v>
      </c>
      <c r="F557" s="70">
        <v>23280641</v>
      </c>
      <c r="G557" s="157">
        <f t="shared" ref="G557:G558" si="314">ROUNDDOWN(D557*F557,-3)</f>
        <v>2071977000</v>
      </c>
      <c r="H557" s="191"/>
      <c r="I557" s="69" t="s">
        <v>929</v>
      </c>
      <c r="J557" s="68" cm="1">
        <f t="array" aca="1" ref="J557" ca="1">INDIRECT($J$5&amp;ROW())</f>
        <v>89</v>
      </c>
      <c r="K557" s="68" t="s">
        <v>26</v>
      </c>
      <c r="L557" s="70" cm="1">
        <f t="array" aca="1" ref="L557" ca="1">INDIRECT($L$5&amp;ROW())</f>
        <v>23280641</v>
      </c>
      <c r="M557" s="70">
        <f t="shared" ref="M557:M558" ca="1" si="315">ROUNDDOWN(J557*L557,-3)</f>
        <v>2071977000</v>
      </c>
      <c r="N557" s="70">
        <f t="shared" ref="N557:N558" ca="1" si="316">G557-M557</f>
        <v>0</v>
      </c>
      <c r="O557" s="245" t="str">
        <f t="shared" ref="O557:O558" ca="1" si="317">IF(AND(ISBLANK(H557),N557&lt;&gt;0),"Rev","")</f>
        <v/>
      </c>
      <c r="P557" s="249"/>
      <c r="Q557" s="249"/>
      <c r="R557" s="68">
        <v>89</v>
      </c>
      <c r="S557" s="70">
        <v>23280641</v>
      </c>
      <c r="T557" s="70">
        <f t="shared" ref="T557:T558" si="318">ROUNDDOWN(R557*S557,-3)</f>
        <v>2071977000</v>
      </c>
      <c r="U557" s="252">
        <v>89</v>
      </c>
      <c r="V557" s="252">
        <v>23280641</v>
      </c>
      <c r="W557" s="70">
        <f t="shared" ref="W557:W558" si="319">ROUNDDOWN(U557*V557,-3)</f>
        <v>2071977000</v>
      </c>
      <c r="X557" s="252"/>
      <c r="Y557" s="249"/>
    </row>
    <row r="558" spans="1:25" ht="13.2" hidden="1" x14ac:dyDescent="0.25">
      <c r="A558" s="1" t="s">
        <v>452</v>
      </c>
      <c r="B558" s="68"/>
      <c r="C558" s="69" t="s">
        <v>930</v>
      </c>
      <c r="D558" s="68">
        <v>1</v>
      </c>
      <c r="E558" s="68" t="s">
        <v>120</v>
      </c>
      <c r="F558" s="70">
        <v>250000</v>
      </c>
      <c r="G558" s="157">
        <f t="shared" si="314"/>
        <v>250000</v>
      </c>
      <c r="H558" s="191"/>
      <c r="I558" s="69" t="s">
        <v>930</v>
      </c>
      <c r="J558" s="68" cm="1">
        <f t="array" aca="1" ref="J558" ca="1">INDIRECT($J$5&amp;ROW())</f>
        <v>1</v>
      </c>
      <c r="K558" s="68" t="s">
        <v>120</v>
      </c>
      <c r="L558" s="70" cm="1">
        <f t="array" aca="1" ref="L558" ca="1">INDIRECT($L$5&amp;ROW())</f>
        <v>250000</v>
      </c>
      <c r="M558" s="70">
        <f t="shared" ca="1" si="315"/>
        <v>250000</v>
      </c>
      <c r="N558" s="70">
        <f t="shared" ca="1" si="316"/>
        <v>0</v>
      </c>
      <c r="O558" s="245" t="str">
        <f t="shared" ca="1" si="317"/>
        <v/>
      </c>
      <c r="P558" s="249"/>
      <c r="Q558" s="249"/>
      <c r="R558" s="68">
        <v>1</v>
      </c>
      <c r="S558" s="70">
        <v>250000</v>
      </c>
      <c r="T558" s="70">
        <f t="shared" si="318"/>
        <v>250000</v>
      </c>
      <c r="U558" s="252">
        <v>1</v>
      </c>
      <c r="V558" s="252">
        <v>250000</v>
      </c>
      <c r="W558" s="70">
        <f t="shared" si="319"/>
        <v>250000</v>
      </c>
      <c r="X558" s="252"/>
      <c r="Y558" s="249"/>
    </row>
    <row r="559" spans="1:25" ht="13.2" hidden="1" x14ac:dyDescent="0.25">
      <c r="A559" s="1" t="s">
        <v>453</v>
      </c>
      <c r="B559" s="71" t="s">
        <v>528</v>
      </c>
      <c r="C559" s="72" t="s">
        <v>31</v>
      </c>
      <c r="D559" s="71"/>
      <c r="E559" s="71"/>
      <c r="F559" s="73"/>
      <c r="G559" s="158">
        <f>G560</f>
        <v>10000000</v>
      </c>
      <c r="H559" s="192" t="s">
        <v>528</v>
      </c>
      <c r="I559" s="72" t="s">
        <v>31</v>
      </c>
      <c r="J559" s="71"/>
      <c r="K559" s="71"/>
      <c r="L559" s="73"/>
      <c r="M559" s="73">
        <f ca="1">M560</f>
        <v>10000000</v>
      </c>
      <c r="N559" s="73">
        <f ca="1">N560</f>
        <v>0</v>
      </c>
      <c r="O559" s="158"/>
      <c r="P559" s="249"/>
      <c r="Q559" s="249"/>
      <c r="R559" s="71"/>
      <c r="S559" s="73"/>
      <c r="T559" s="73"/>
      <c r="U559" s="252"/>
      <c r="V559" s="249"/>
      <c r="W559" s="249"/>
      <c r="X559" s="252"/>
      <c r="Y559" s="249"/>
    </row>
    <row r="560" spans="1:25" ht="13.2" hidden="1" x14ac:dyDescent="0.25">
      <c r="A560" s="1" t="s">
        <v>454</v>
      </c>
      <c r="B560" s="68"/>
      <c r="C560" s="69" t="s">
        <v>559</v>
      </c>
      <c r="D560" s="68">
        <v>10</v>
      </c>
      <c r="E560" s="68" t="s">
        <v>33</v>
      </c>
      <c r="F560" s="70">
        <v>1000000</v>
      </c>
      <c r="G560" s="157">
        <f>ROUNDDOWN(D560*F560,-3)</f>
        <v>10000000</v>
      </c>
      <c r="H560" s="191"/>
      <c r="I560" s="69" t="s">
        <v>559</v>
      </c>
      <c r="J560" s="68" cm="1">
        <f t="array" aca="1" ref="J560" ca="1">INDIRECT($J$5&amp;ROW())</f>
        <v>10</v>
      </c>
      <c r="K560" s="68" t="s">
        <v>33</v>
      </c>
      <c r="L560" s="70" cm="1">
        <f t="array" aca="1" ref="L560" ca="1">INDIRECT($L$5&amp;ROW())</f>
        <v>1000000</v>
      </c>
      <c r="M560" s="70">
        <f ca="1">ROUNDDOWN(J560*L560,-3)</f>
        <v>10000000</v>
      </c>
      <c r="N560" s="70">
        <f ca="1">G560-M560</f>
        <v>0</v>
      </c>
      <c r="O560" s="245" t="str">
        <f ca="1">IF(AND(ISBLANK(H560),N560&lt;&gt;0),"Rev","")</f>
        <v/>
      </c>
      <c r="P560" s="249"/>
      <c r="Q560" s="249"/>
      <c r="R560" s="68">
        <v>10</v>
      </c>
      <c r="S560" s="70">
        <v>1000000</v>
      </c>
      <c r="T560" s="70">
        <f>ROUNDDOWN(R560*S560,-3)</f>
        <v>10000000</v>
      </c>
      <c r="U560" s="252">
        <v>10</v>
      </c>
      <c r="V560" s="252">
        <v>1000000</v>
      </c>
      <c r="W560" s="70">
        <f>ROUNDDOWN(U560*V560,-3)</f>
        <v>10000000</v>
      </c>
      <c r="X560" s="252"/>
      <c r="Y560" s="249"/>
    </row>
    <row r="561" spans="1:25" ht="13.2" hidden="1" x14ac:dyDescent="0.25">
      <c r="A561" s="1" t="s">
        <v>455</v>
      </c>
      <c r="B561" s="71" t="s">
        <v>931</v>
      </c>
      <c r="C561" s="72" t="s">
        <v>185</v>
      </c>
      <c r="D561" s="71"/>
      <c r="E561" s="71"/>
      <c r="F561" s="73"/>
      <c r="G561" s="158">
        <f>G562</f>
        <v>76950000</v>
      </c>
      <c r="H561" s="192" t="s">
        <v>931</v>
      </c>
      <c r="I561" s="72" t="s">
        <v>185</v>
      </c>
      <c r="J561" s="71"/>
      <c r="K561" s="71"/>
      <c r="L561" s="73"/>
      <c r="M561" s="73">
        <f ca="1">M562</f>
        <v>76950000</v>
      </c>
      <c r="N561" s="73">
        <f ca="1">N562</f>
        <v>0</v>
      </c>
      <c r="O561" s="158"/>
      <c r="P561" s="249"/>
      <c r="Q561" s="249"/>
      <c r="R561" s="71"/>
      <c r="S561" s="73"/>
      <c r="T561" s="73"/>
      <c r="U561" s="252"/>
      <c r="V561" s="249"/>
      <c r="W561" s="249"/>
      <c r="X561" s="252"/>
      <c r="Y561" s="249"/>
    </row>
    <row r="562" spans="1:25" ht="13.2" hidden="1" x14ac:dyDescent="0.25">
      <c r="A562" s="26" t="s">
        <v>456</v>
      </c>
      <c r="B562" s="68"/>
      <c r="C562" s="69" t="s">
        <v>932</v>
      </c>
      <c r="D562" s="68">
        <v>90</v>
      </c>
      <c r="E562" s="68" t="s">
        <v>26</v>
      </c>
      <c r="F562" s="70">
        <v>855000</v>
      </c>
      <c r="G562" s="157">
        <f>ROUNDDOWN(D562*F562,-3)</f>
        <v>76950000</v>
      </c>
      <c r="H562" s="191"/>
      <c r="I562" s="69" t="s">
        <v>932</v>
      </c>
      <c r="J562" s="68" cm="1">
        <f t="array" aca="1" ref="J562" ca="1">INDIRECT($J$5&amp;ROW())</f>
        <v>90</v>
      </c>
      <c r="K562" s="68" t="s">
        <v>26</v>
      </c>
      <c r="L562" s="70" cm="1">
        <f t="array" aca="1" ref="L562" ca="1">INDIRECT($L$5&amp;ROW())</f>
        <v>855000</v>
      </c>
      <c r="M562" s="70">
        <f ca="1">ROUNDDOWN(J562*L562,-3)</f>
        <v>76950000</v>
      </c>
      <c r="N562" s="70">
        <f ca="1">G562-M562</f>
        <v>0</v>
      </c>
      <c r="O562" s="245" t="str">
        <f ca="1">IF(AND(ISBLANK(H562),N562&lt;&gt;0),"Rev","")</f>
        <v/>
      </c>
      <c r="P562" s="249"/>
      <c r="Q562" s="249"/>
      <c r="R562" s="68">
        <v>90</v>
      </c>
      <c r="S562" s="70">
        <v>855000</v>
      </c>
      <c r="T562" s="70">
        <f>ROUNDDOWN(R562*S562,-3)</f>
        <v>76950000</v>
      </c>
      <c r="U562" s="252">
        <v>90</v>
      </c>
      <c r="V562" s="252">
        <v>855000</v>
      </c>
      <c r="W562" s="70">
        <f>ROUNDDOWN(U562*V562,-3)</f>
        <v>76950000</v>
      </c>
      <c r="X562" s="252"/>
      <c r="Y562" s="249"/>
    </row>
    <row r="563" spans="1:25" ht="13.2" hidden="1" x14ac:dyDescent="0.25">
      <c r="A563" s="1" t="s">
        <v>457</v>
      </c>
      <c r="B563" s="77" t="s">
        <v>525</v>
      </c>
      <c r="C563" s="78" t="s">
        <v>35</v>
      </c>
      <c r="D563" s="77"/>
      <c r="E563" s="77"/>
      <c r="F563" s="79"/>
      <c r="G563" s="160">
        <f>SUM(G564:G565)</f>
        <v>234600000</v>
      </c>
      <c r="H563" s="194" t="s">
        <v>525</v>
      </c>
      <c r="I563" s="78" t="s">
        <v>35</v>
      </c>
      <c r="J563" s="77"/>
      <c r="K563" s="77"/>
      <c r="L563" s="79"/>
      <c r="M563" s="79">
        <f ca="1">SUM(M564:M565)</f>
        <v>234600000</v>
      </c>
      <c r="N563" s="79">
        <f ca="1">SUM(N564:N565)</f>
        <v>0</v>
      </c>
      <c r="O563" s="160"/>
      <c r="P563" s="249"/>
      <c r="Q563" s="249"/>
      <c r="R563" s="77"/>
      <c r="S563" s="79"/>
      <c r="T563" s="79"/>
      <c r="U563" s="252"/>
      <c r="V563" s="249"/>
      <c r="W563" s="249"/>
      <c r="X563" s="252"/>
      <c r="Y563" s="249"/>
    </row>
    <row r="564" spans="1:25" ht="26.4" hidden="1" x14ac:dyDescent="0.25">
      <c r="A564" s="1" t="s">
        <v>458</v>
      </c>
      <c r="B564" s="68"/>
      <c r="C564" s="69" t="s">
        <v>933</v>
      </c>
      <c r="D564" s="68">
        <v>20</v>
      </c>
      <c r="E564" s="68" t="s">
        <v>26</v>
      </c>
      <c r="F564" s="70">
        <v>5500000</v>
      </c>
      <c r="G564" s="157">
        <f t="shared" ref="G564:G565" si="320">ROUNDDOWN(D564*F564,-3)</f>
        <v>110000000</v>
      </c>
      <c r="H564" s="191"/>
      <c r="I564" s="69" t="s">
        <v>933</v>
      </c>
      <c r="J564" s="68" cm="1">
        <f t="array" aca="1" ref="J564" ca="1">INDIRECT($J$5&amp;ROW())</f>
        <v>20</v>
      </c>
      <c r="K564" s="68" t="s">
        <v>26</v>
      </c>
      <c r="L564" s="70" cm="1">
        <f t="array" aca="1" ref="L564" ca="1">INDIRECT($L$5&amp;ROW())</f>
        <v>5500000</v>
      </c>
      <c r="M564" s="70">
        <f t="shared" ref="M564:M565" ca="1" si="321">ROUNDDOWN(J564*L564,-3)</f>
        <v>110000000</v>
      </c>
      <c r="N564" s="70">
        <f t="shared" ref="N564:N565" ca="1" si="322">G564-M564</f>
        <v>0</v>
      </c>
      <c r="O564" s="245" t="str">
        <f t="shared" ref="O564:O565" ca="1" si="323">IF(AND(ISBLANK(H564),N564&lt;&gt;0),"Rev","")</f>
        <v/>
      </c>
      <c r="P564" s="249"/>
      <c r="Q564" s="249"/>
      <c r="R564" s="68">
        <v>20</v>
      </c>
      <c r="S564" s="70">
        <v>5500000</v>
      </c>
      <c r="T564" s="70">
        <f t="shared" ref="T564:T565" si="324">ROUNDDOWN(R564*S564,-3)</f>
        <v>110000000</v>
      </c>
      <c r="U564" s="252">
        <v>20</v>
      </c>
      <c r="V564" s="252">
        <v>5500000</v>
      </c>
      <c r="W564" s="70">
        <f t="shared" ref="W564:W565" si="325">ROUNDDOWN(U564*V564,-3)</f>
        <v>110000000</v>
      </c>
      <c r="X564" s="252"/>
      <c r="Y564" s="249"/>
    </row>
    <row r="565" spans="1:25" ht="13.2" hidden="1" x14ac:dyDescent="0.25">
      <c r="A565" s="1" t="s">
        <v>459</v>
      </c>
      <c r="B565" s="68"/>
      <c r="C565" s="69" t="s">
        <v>934</v>
      </c>
      <c r="D565" s="68">
        <v>89</v>
      </c>
      <c r="E565" s="68" t="s">
        <v>26</v>
      </c>
      <c r="F565" s="70">
        <v>1400000</v>
      </c>
      <c r="G565" s="157">
        <f t="shared" si="320"/>
        <v>124600000</v>
      </c>
      <c r="H565" s="191"/>
      <c r="I565" s="69" t="s">
        <v>934</v>
      </c>
      <c r="J565" s="68" cm="1">
        <f t="array" aca="1" ref="J565" ca="1">INDIRECT($J$5&amp;ROW())</f>
        <v>89</v>
      </c>
      <c r="K565" s="68" t="s">
        <v>26</v>
      </c>
      <c r="L565" s="70" cm="1">
        <f t="array" aca="1" ref="L565" ca="1">INDIRECT($L$5&amp;ROW())</f>
        <v>1400000</v>
      </c>
      <c r="M565" s="70">
        <f t="shared" ca="1" si="321"/>
        <v>124600000</v>
      </c>
      <c r="N565" s="70">
        <f t="shared" ca="1" si="322"/>
        <v>0</v>
      </c>
      <c r="O565" s="245" t="str">
        <f t="shared" ca="1" si="323"/>
        <v/>
      </c>
      <c r="P565" s="249"/>
      <c r="Q565" s="249"/>
      <c r="R565" s="68">
        <v>89</v>
      </c>
      <c r="S565" s="70">
        <v>1400000</v>
      </c>
      <c r="T565" s="70">
        <f t="shared" si="324"/>
        <v>124600000</v>
      </c>
      <c r="U565" s="252">
        <v>89</v>
      </c>
      <c r="V565" s="252">
        <v>1400000</v>
      </c>
      <c r="W565" s="70">
        <f t="shared" si="325"/>
        <v>124600000</v>
      </c>
      <c r="X565" s="252"/>
      <c r="Y565" s="249"/>
    </row>
    <row r="566" spans="1:25" ht="13.2" hidden="1" x14ac:dyDescent="0.25">
      <c r="A566" s="1" t="s">
        <v>460</v>
      </c>
      <c r="B566" s="83" t="s">
        <v>38</v>
      </c>
      <c r="C566" s="84" t="s">
        <v>461</v>
      </c>
      <c r="D566" s="83"/>
      <c r="E566" s="83"/>
      <c r="F566" s="85"/>
      <c r="G566" s="162">
        <f>SUM(G567,G574,G577,G579,G582)</f>
        <v>5699412000</v>
      </c>
      <c r="H566" s="196" t="s">
        <v>38</v>
      </c>
      <c r="I566" s="84" t="s">
        <v>461</v>
      </c>
      <c r="J566" s="83"/>
      <c r="K566" s="83"/>
      <c r="L566" s="85"/>
      <c r="M566" s="85">
        <f ca="1">SUM(M567,M574,M577,M579,M582)</f>
        <v>5676562000</v>
      </c>
      <c r="N566" s="85">
        <f ca="1">SUM(N567,N574,N577,N579,N582)</f>
        <v>22850000</v>
      </c>
      <c r="O566" s="162"/>
      <c r="P566" s="249" t="s">
        <v>507</v>
      </c>
      <c r="Q566" s="249" t="s">
        <v>508</v>
      </c>
      <c r="R566" s="83"/>
      <c r="S566" s="85"/>
      <c r="T566" s="85"/>
      <c r="U566" s="252"/>
      <c r="V566" s="249"/>
      <c r="W566" s="249"/>
      <c r="X566" s="252"/>
      <c r="Y566" s="249"/>
    </row>
    <row r="567" spans="1:25" ht="13.2" hidden="1" x14ac:dyDescent="0.25">
      <c r="A567" s="1" t="s">
        <v>462</v>
      </c>
      <c r="B567" s="65" t="s">
        <v>523</v>
      </c>
      <c r="C567" s="66" t="s">
        <v>24</v>
      </c>
      <c r="D567" s="65"/>
      <c r="E567" s="65"/>
      <c r="F567" s="67"/>
      <c r="G567" s="156">
        <f>SUM(G568:G573)</f>
        <v>64620000</v>
      </c>
      <c r="H567" s="190" t="s">
        <v>523</v>
      </c>
      <c r="I567" s="66" t="s">
        <v>24</v>
      </c>
      <c r="J567" s="65"/>
      <c r="K567" s="65"/>
      <c r="L567" s="67"/>
      <c r="M567" s="67">
        <f ca="1">SUM(M568:M573)</f>
        <v>49870000</v>
      </c>
      <c r="N567" s="67">
        <f ca="1">SUM(N568:N573)</f>
        <v>14750000</v>
      </c>
      <c r="O567" s="156"/>
      <c r="P567" s="249"/>
      <c r="Q567" s="249"/>
      <c r="R567" s="65"/>
      <c r="S567" s="67"/>
      <c r="T567" s="67"/>
      <c r="U567" s="252"/>
      <c r="V567" s="249"/>
      <c r="W567" s="249"/>
      <c r="X567" s="252"/>
      <c r="Y567" s="249"/>
    </row>
    <row r="568" spans="1:25" ht="13.2" hidden="1" x14ac:dyDescent="0.25">
      <c r="A568" s="1" t="s">
        <v>463</v>
      </c>
      <c r="B568" s="68"/>
      <c r="C568" s="69" t="s">
        <v>555</v>
      </c>
      <c r="D568" s="68">
        <v>100</v>
      </c>
      <c r="E568" s="68" t="s">
        <v>26</v>
      </c>
      <c r="F568" s="70">
        <v>70000</v>
      </c>
      <c r="G568" s="157">
        <f t="shared" ref="G568:G573" si="326">ROUNDDOWN(D568*F568,-3)</f>
        <v>7000000</v>
      </c>
      <c r="H568" s="191"/>
      <c r="I568" s="69" t="s">
        <v>555</v>
      </c>
      <c r="J568" s="68" cm="1">
        <f t="array" aca="1" ref="J568" ca="1">INDIRECT($J$5&amp;ROW())</f>
        <v>100</v>
      </c>
      <c r="K568" s="68" t="s">
        <v>26</v>
      </c>
      <c r="L568" s="70" cm="1">
        <f t="array" aca="1" ref="L568" ca="1">INDIRECT($L$5&amp;ROW())</f>
        <v>70000</v>
      </c>
      <c r="M568" s="70">
        <f t="shared" ref="M568:M573" ca="1" si="327">ROUNDDOWN(J568*L568,-3)</f>
        <v>7000000</v>
      </c>
      <c r="N568" s="70">
        <f t="shared" ref="N568:N573" ca="1" si="328">G568-M568</f>
        <v>0</v>
      </c>
      <c r="O568" s="245" t="str">
        <f t="shared" ref="O568:O573" ca="1" si="329">IF(AND(ISBLANK(H568),N568&lt;&gt;0),"Rev","")</f>
        <v/>
      </c>
      <c r="P568" s="249"/>
      <c r="Q568" s="249"/>
      <c r="R568" s="68">
        <v>100</v>
      </c>
      <c r="S568" s="70">
        <v>70000</v>
      </c>
      <c r="T568" s="70">
        <f t="shared" ref="T568:T573" si="330">ROUNDDOWN(R568*S568,-3)</f>
        <v>7000000</v>
      </c>
      <c r="U568" s="252">
        <v>100</v>
      </c>
      <c r="V568" s="252">
        <v>70000</v>
      </c>
      <c r="W568" s="70">
        <f t="shared" ref="W568:W573" si="331">ROUNDDOWN(U568*V568,-3)</f>
        <v>7000000</v>
      </c>
      <c r="X568" s="252"/>
      <c r="Y568" s="249"/>
    </row>
    <row r="569" spans="1:25" ht="13.2" x14ac:dyDescent="0.25">
      <c r="A569" s="1" t="s">
        <v>464</v>
      </c>
      <c r="B569" s="68"/>
      <c r="C569" s="69" t="s">
        <v>556</v>
      </c>
      <c r="D569" s="68">
        <v>8</v>
      </c>
      <c r="E569" s="68" t="s">
        <v>120</v>
      </c>
      <c r="F569" s="70">
        <v>1500000</v>
      </c>
      <c r="G569" s="157">
        <f t="shared" si="326"/>
        <v>12000000</v>
      </c>
      <c r="H569" s="191"/>
      <c r="I569" s="69" t="s">
        <v>556</v>
      </c>
      <c r="J569" s="68" cm="1">
        <f t="array" aca="1" ref="J569" ca="1">INDIRECT($J$5&amp;ROW())</f>
        <v>6</v>
      </c>
      <c r="K569" s="68" t="s">
        <v>120</v>
      </c>
      <c r="L569" s="70" cm="1">
        <f t="array" aca="1" ref="L569" ca="1">INDIRECT($L$5&amp;ROW())</f>
        <v>1500000</v>
      </c>
      <c r="M569" s="70">
        <f t="shared" ca="1" si="327"/>
        <v>9000000</v>
      </c>
      <c r="N569" s="70">
        <f t="shared" ca="1" si="328"/>
        <v>3000000</v>
      </c>
      <c r="O569" s="245" t="str">
        <f t="shared" ca="1" si="329"/>
        <v>Rev</v>
      </c>
      <c r="P569" s="249"/>
      <c r="Q569" s="249"/>
      <c r="R569" s="68">
        <v>8</v>
      </c>
      <c r="S569" s="70">
        <v>1500000</v>
      </c>
      <c r="T569" s="70">
        <f t="shared" si="330"/>
        <v>12000000</v>
      </c>
      <c r="U569" s="252">
        <v>6</v>
      </c>
      <c r="V569" s="252">
        <v>1500000</v>
      </c>
      <c r="W569" s="70">
        <f t="shared" si="331"/>
        <v>9000000</v>
      </c>
      <c r="X569" s="252"/>
      <c r="Y569" s="249"/>
    </row>
    <row r="570" spans="1:25" ht="13.2" x14ac:dyDescent="0.25">
      <c r="A570" s="1" t="s">
        <v>465</v>
      </c>
      <c r="B570" s="68"/>
      <c r="C570" s="69" t="s">
        <v>557</v>
      </c>
      <c r="D570" s="68">
        <v>8</v>
      </c>
      <c r="E570" s="68" t="s">
        <v>120</v>
      </c>
      <c r="F570" s="70">
        <v>1500000</v>
      </c>
      <c r="G570" s="157">
        <f t="shared" si="326"/>
        <v>12000000</v>
      </c>
      <c r="H570" s="191"/>
      <c r="I570" s="69" t="s">
        <v>557</v>
      </c>
      <c r="J570" s="68" cm="1">
        <f t="array" aca="1" ref="J570" ca="1">INDIRECT($J$5&amp;ROW())</f>
        <v>6</v>
      </c>
      <c r="K570" s="68" t="s">
        <v>120</v>
      </c>
      <c r="L570" s="70" cm="1">
        <f t="array" aca="1" ref="L570" ca="1">INDIRECT($L$5&amp;ROW())</f>
        <v>1500000</v>
      </c>
      <c r="M570" s="70">
        <f t="shared" ca="1" si="327"/>
        <v>9000000</v>
      </c>
      <c r="N570" s="70">
        <f t="shared" ca="1" si="328"/>
        <v>3000000</v>
      </c>
      <c r="O570" s="245" t="str">
        <f t="shared" ca="1" si="329"/>
        <v>Rev</v>
      </c>
      <c r="P570" s="249"/>
      <c r="Q570" s="249"/>
      <c r="R570" s="68">
        <v>8</v>
      </c>
      <c r="S570" s="70">
        <v>1500000</v>
      </c>
      <c r="T570" s="70">
        <f t="shared" si="330"/>
        <v>12000000</v>
      </c>
      <c r="U570" s="252">
        <v>6</v>
      </c>
      <c r="V570" s="252">
        <v>1500000</v>
      </c>
      <c r="W570" s="70">
        <f t="shared" si="331"/>
        <v>9000000</v>
      </c>
      <c r="X570" s="252"/>
      <c r="Y570" s="249"/>
    </row>
    <row r="571" spans="1:25" ht="15" x14ac:dyDescent="0.25">
      <c r="A571" s="1" t="s">
        <v>466</v>
      </c>
      <c r="B571" s="68"/>
      <c r="C571" s="69" t="s">
        <v>558</v>
      </c>
      <c r="D571" s="68">
        <v>8</v>
      </c>
      <c r="E571" s="141" t="s">
        <v>120</v>
      </c>
      <c r="F571" s="70">
        <v>1000000</v>
      </c>
      <c r="G571" s="157">
        <f t="shared" si="326"/>
        <v>8000000</v>
      </c>
      <c r="H571" s="191"/>
      <c r="I571" s="69" t="s">
        <v>558</v>
      </c>
      <c r="J571" s="68" cm="1">
        <f t="array" aca="1" ref="J571" ca="1">INDIRECT($J$5&amp;ROW())</f>
        <v>6</v>
      </c>
      <c r="K571" s="141" t="s">
        <v>120</v>
      </c>
      <c r="L571" s="70" cm="1">
        <f t="array" aca="1" ref="L571" ca="1">INDIRECT($L$5&amp;ROW())</f>
        <v>1000000</v>
      </c>
      <c r="M571" s="70">
        <f t="shared" ca="1" si="327"/>
        <v>6000000</v>
      </c>
      <c r="N571" s="70">
        <f t="shared" ca="1" si="328"/>
        <v>2000000</v>
      </c>
      <c r="O571" s="245" t="str">
        <f t="shared" ca="1" si="329"/>
        <v>Rev</v>
      </c>
      <c r="P571" s="249"/>
      <c r="Q571" s="249"/>
      <c r="R571" s="68">
        <v>8</v>
      </c>
      <c r="S571" s="70">
        <v>1000000</v>
      </c>
      <c r="T571" s="70">
        <f t="shared" si="330"/>
        <v>8000000</v>
      </c>
      <c r="U571" s="252">
        <v>6</v>
      </c>
      <c r="V571" s="252">
        <v>1000000</v>
      </c>
      <c r="W571" s="70">
        <f t="shared" si="331"/>
        <v>6000000</v>
      </c>
      <c r="X571" s="252"/>
      <c r="Y571" s="249"/>
    </row>
    <row r="572" spans="1:25" ht="15" x14ac:dyDescent="0.25">
      <c r="A572" s="1" t="s">
        <v>467</v>
      </c>
      <c r="B572" s="68"/>
      <c r="C572" s="69" t="s">
        <v>830</v>
      </c>
      <c r="D572" s="68">
        <v>30</v>
      </c>
      <c r="E572" s="141" t="s">
        <v>59</v>
      </c>
      <c r="F572" s="70">
        <v>350000</v>
      </c>
      <c r="G572" s="157">
        <f t="shared" si="326"/>
        <v>10500000</v>
      </c>
      <c r="H572" s="191"/>
      <c r="I572" s="69" t="s">
        <v>830</v>
      </c>
      <c r="J572" s="68" cm="1">
        <f t="array" aca="1" ref="J572" ca="1">INDIRECT($J$5&amp;ROW())</f>
        <v>15</v>
      </c>
      <c r="K572" s="141" t="s">
        <v>59</v>
      </c>
      <c r="L572" s="70" cm="1">
        <f t="array" aca="1" ref="L572" ca="1">INDIRECT($L$5&amp;ROW())</f>
        <v>250000</v>
      </c>
      <c r="M572" s="70">
        <f t="shared" ca="1" si="327"/>
        <v>3750000</v>
      </c>
      <c r="N572" s="70">
        <f t="shared" ca="1" si="328"/>
        <v>6750000</v>
      </c>
      <c r="O572" s="245" t="str">
        <f t="shared" ca="1" si="329"/>
        <v>Rev</v>
      </c>
      <c r="P572" s="249"/>
      <c r="Q572" s="249"/>
      <c r="R572" s="68">
        <v>30</v>
      </c>
      <c r="S572" s="70">
        <v>350000</v>
      </c>
      <c r="T572" s="70">
        <f t="shared" si="330"/>
        <v>10500000</v>
      </c>
      <c r="U572" s="252">
        <v>15</v>
      </c>
      <c r="V572" s="252">
        <v>250000</v>
      </c>
      <c r="W572" s="70">
        <f t="shared" si="331"/>
        <v>3750000</v>
      </c>
      <c r="X572" s="252"/>
      <c r="Y572" s="249"/>
    </row>
    <row r="573" spans="1:25" ht="15" hidden="1" x14ac:dyDescent="0.25">
      <c r="A573" s="1" t="s">
        <v>935</v>
      </c>
      <c r="B573" s="68"/>
      <c r="C573" s="69" t="s">
        <v>832</v>
      </c>
      <c r="D573" s="68">
        <v>54</v>
      </c>
      <c r="E573" s="141" t="s">
        <v>936</v>
      </c>
      <c r="F573" s="70">
        <v>280000</v>
      </c>
      <c r="G573" s="157">
        <f t="shared" si="326"/>
        <v>15120000</v>
      </c>
      <c r="H573" s="191"/>
      <c r="I573" s="69" t="s">
        <v>832</v>
      </c>
      <c r="J573" s="68" cm="1">
        <f t="array" aca="1" ref="J573" ca="1">INDIRECT($J$5&amp;ROW())</f>
        <v>54</v>
      </c>
      <c r="K573" s="141" t="s">
        <v>936</v>
      </c>
      <c r="L573" s="70" cm="1">
        <f t="array" aca="1" ref="L573" ca="1">INDIRECT($L$5&amp;ROW())</f>
        <v>280000</v>
      </c>
      <c r="M573" s="70">
        <f t="shared" ca="1" si="327"/>
        <v>15120000</v>
      </c>
      <c r="N573" s="70">
        <f t="shared" ca="1" si="328"/>
        <v>0</v>
      </c>
      <c r="O573" s="245" t="str">
        <f t="shared" ca="1" si="329"/>
        <v/>
      </c>
      <c r="P573" s="249"/>
      <c r="Q573" s="249"/>
      <c r="R573" s="68">
        <v>54</v>
      </c>
      <c r="S573" s="70">
        <v>280000</v>
      </c>
      <c r="T573" s="70">
        <f t="shared" si="330"/>
        <v>15120000</v>
      </c>
      <c r="U573" s="252">
        <v>54</v>
      </c>
      <c r="V573" s="252">
        <v>280000</v>
      </c>
      <c r="W573" s="70">
        <f t="shared" si="331"/>
        <v>15120000</v>
      </c>
      <c r="X573" s="252"/>
      <c r="Y573" s="249"/>
    </row>
    <row r="574" spans="1:25" ht="15.6" hidden="1" x14ac:dyDescent="0.25">
      <c r="A574" s="1" t="s">
        <v>468</v>
      </c>
      <c r="B574" s="71" t="s">
        <v>524</v>
      </c>
      <c r="C574" s="72" t="s">
        <v>73</v>
      </c>
      <c r="D574" s="71"/>
      <c r="E574" s="142"/>
      <c r="F574" s="73"/>
      <c r="G574" s="158">
        <f>SUM(G575:G576)</f>
        <v>5257592000</v>
      </c>
      <c r="H574" s="192" t="s">
        <v>524</v>
      </c>
      <c r="I574" s="72" t="s">
        <v>73</v>
      </c>
      <c r="J574" s="71"/>
      <c r="K574" s="142"/>
      <c r="L574" s="73"/>
      <c r="M574" s="73">
        <f ca="1">SUM(M575:M576)</f>
        <v>5257592000</v>
      </c>
      <c r="N574" s="73">
        <f ca="1">SUM(N575:N576)</f>
        <v>0</v>
      </c>
      <c r="O574" s="158"/>
      <c r="P574" s="249"/>
      <c r="Q574" s="249"/>
      <c r="R574" s="71"/>
      <c r="S574" s="73"/>
      <c r="T574" s="73"/>
      <c r="U574" s="252"/>
      <c r="V574" s="249"/>
      <c r="W574" s="249"/>
      <c r="X574" s="252"/>
      <c r="Y574" s="249"/>
    </row>
    <row r="575" spans="1:25" ht="15" hidden="1" x14ac:dyDescent="0.25">
      <c r="A575" s="1" t="s">
        <v>469</v>
      </c>
      <c r="B575" s="68"/>
      <c r="C575" s="69" t="s">
        <v>929</v>
      </c>
      <c r="D575" s="68">
        <v>101</v>
      </c>
      <c r="E575" s="141" t="s">
        <v>26</v>
      </c>
      <c r="F575" s="70">
        <v>52047941</v>
      </c>
      <c r="G575" s="157">
        <f t="shared" ref="G575:G576" si="332">ROUNDDOWN(D575*F575,-3)</f>
        <v>5256842000</v>
      </c>
      <c r="H575" s="191"/>
      <c r="I575" s="69" t="s">
        <v>929</v>
      </c>
      <c r="J575" s="68" cm="1">
        <f t="array" aca="1" ref="J575" ca="1">INDIRECT($J$5&amp;ROW())</f>
        <v>101</v>
      </c>
      <c r="K575" s="141" t="s">
        <v>26</v>
      </c>
      <c r="L575" s="70" cm="1">
        <f t="array" aca="1" ref="L575" ca="1">INDIRECT($L$5&amp;ROW())</f>
        <v>52047941</v>
      </c>
      <c r="M575" s="70">
        <f t="shared" ref="M575:M576" ca="1" si="333">ROUNDDOWN(J575*L575,-3)</f>
        <v>5256842000</v>
      </c>
      <c r="N575" s="70">
        <f t="shared" ref="N575:N576" ca="1" si="334">G575-M575</f>
        <v>0</v>
      </c>
      <c r="O575" s="245" t="str">
        <f t="shared" ref="O575:O576" ca="1" si="335">IF(AND(ISBLANK(H575),N575&lt;&gt;0),"Rev","")</f>
        <v/>
      </c>
      <c r="P575" s="249"/>
      <c r="Q575" s="249"/>
      <c r="R575" s="68">
        <v>101</v>
      </c>
      <c r="S575" s="70">
        <v>52047941</v>
      </c>
      <c r="T575" s="70">
        <f t="shared" ref="T575:T576" si="336">ROUNDDOWN(R575*S575,-3)</f>
        <v>5256842000</v>
      </c>
      <c r="U575" s="252">
        <v>101</v>
      </c>
      <c r="V575" s="252">
        <v>52047941</v>
      </c>
      <c r="W575" s="70">
        <f t="shared" ref="W575:W576" si="337">ROUNDDOWN(U575*V575,-3)</f>
        <v>5256842000</v>
      </c>
      <c r="X575" s="252"/>
      <c r="Y575" s="249"/>
    </row>
    <row r="576" spans="1:25" ht="15" hidden="1" x14ac:dyDescent="0.25">
      <c r="A576" s="1" t="s">
        <v>470</v>
      </c>
      <c r="B576" s="68"/>
      <c r="C576" s="69" t="s">
        <v>930</v>
      </c>
      <c r="D576" s="68">
        <v>3</v>
      </c>
      <c r="E576" s="141" t="s">
        <v>120</v>
      </c>
      <c r="F576" s="70">
        <v>250000</v>
      </c>
      <c r="G576" s="157">
        <f t="shared" si="332"/>
        <v>750000</v>
      </c>
      <c r="H576" s="191"/>
      <c r="I576" s="69" t="s">
        <v>930</v>
      </c>
      <c r="J576" s="68" cm="1">
        <f t="array" aca="1" ref="J576" ca="1">INDIRECT($J$5&amp;ROW())</f>
        <v>3</v>
      </c>
      <c r="K576" s="141" t="s">
        <v>120</v>
      </c>
      <c r="L576" s="70" cm="1">
        <f t="array" aca="1" ref="L576" ca="1">INDIRECT($L$5&amp;ROW())</f>
        <v>250000</v>
      </c>
      <c r="M576" s="70">
        <f t="shared" ca="1" si="333"/>
        <v>750000</v>
      </c>
      <c r="N576" s="70">
        <f t="shared" ca="1" si="334"/>
        <v>0</v>
      </c>
      <c r="O576" s="245" t="str">
        <f t="shared" ca="1" si="335"/>
        <v/>
      </c>
      <c r="P576" s="249"/>
      <c r="Q576" s="249"/>
      <c r="R576" s="68">
        <v>3</v>
      </c>
      <c r="S576" s="70">
        <v>250000</v>
      </c>
      <c r="T576" s="70">
        <f t="shared" si="336"/>
        <v>750000</v>
      </c>
      <c r="U576" s="252">
        <v>3</v>
      </c>
      <c r="V576" s="252">
        <v>250000</v>
      </c>
      <c r="W576" s="70">
        <f t="shared" si="337"/>
        <v>750000</v>
      </c>
      <c r="X576" s="252"/>
      <c r="Y576" s="249"/>
    </row>
    <row r="577" spans="1:25" ht="15.6" hidden="1" x14ac:dyDescent="0.25">
      <c r="A577" s="1" t="s">
        <v>471</v>
      </c>
      <c r="B577" s="71" t="s">
        <v>528</v>
      </c>
      <c r="C577" s="72" t="s">
        <v>31</v>
      </c>
      <c r="D577" s="71"/>
      <c r="E577" s="142"/>
      <c r="F577" s="73"/>
      <c r="G577" s="158">
        <f>G578</f>
        <v>20000000</v>
      </c>
      <c r="H577" s="192" t="s">
        <v>528</v>
      </c>
      <c r="I577" s="72" t="s">
        <v>31</v>
      </c>
      <c r="J577" s="71"/>
      <c r="K577" s="142"/>
      <c r="L577" s="73"/>
      <c r="M577" s="73">
        <f ca="1">M578</f>
        <v>20000000</v>
      </c>
      <c r="N577" s="73">
        <f ca="1">N578</f>
        <v>0</v>
      </c>
      <c r="O577" s="158"/>
      <c r="P577" s="249"/>
      <c r="Q577" s="249"/>
      <c r="R577" s="71"/>
      <c r="S577" s="73"/>
      <c r="T577" s="73"/>
      <c r="U577" s="252"/>
      <c r="V577" s="249"/>
      <c r="W577" s="249"/>
      <c r="X577" s="252"/>
      <c r="Y577" s="249"/>
    </row>
    <row r="578" spans="1:25" ht="15" hidden="1" x14ac:dyDescent="0.25">
      <c r="A578" s="1" t="s">
        <v>472</v>
      </c>
      <c r="B578" s="68"/>
      <c r="C578" s="69" t="s">
        <v>559</v>
      </c>
      <c r="D578" s="68">
        <v>20</v>
      </c>
      <c r="E578" s="141" t="s">
        <v>33</v>
      </c>
      <c r="F578" s="70">
        <v>1000000</v>
      </c>
      <c r="G578" s="157">
        <f>ROUNDDOWN(D578*F578,-3)</f>
        <v>20000000</v>
      </c>
      <c r="H578" s="191"/>
      <c r="I578" s="69" t="s">
        <v>559</v>
      </c>
      <c r="J578" s="68" cm="1">
        <f t="array" aca="1" ref="J578" ca="1">INDIRECT($J$5&amp;ROW())</f>
        <v>20</v>
      </c>
      <c r="K578" s="141" t="s">
        <v>33</v>
      </c>
      <c r="L578" s="70" cm="1">
        <f t="array" aca="1" ref="L578" ca="1">INDIRECT($L$5&amp;ROW())</f>
        <v>1000000</v>
      </c>
      <c r="M578" s="70">
        <f ca="1">ROUNDDOWN(J578*L578,-3)</f>
        <v>20000000</v>
      </c>
      <c r="N578" s="70">
        <f ca="1">G578-M578</f>
        <v>0</v>
      </c>
      <c r="O578" s="245" t="str">
        <f ca="1">IF(AND(ISBLANK(H578),N578&lt;&gt;0),"Rev","")</f>
        <v/>
      </c>
      <c r="P578" s="249"/>
      <c r="Q578" s="249"/>
      <c r="R578" s="68">
        <v>20</v>
      </c>
      <c r="S578" s="70">
        <v>1000000</v>
      </c>
      <c r="T578" s="70">
        <f>ROUNDDOWN(R578*S578,-3)</f>
        <v>20000000</v>
      </c>
      <c r="U578" s="252">
        <v>20</v>
      </c>
      <c r="V578" s="252">
        <v>1000000</v>
      </c>
      <c r="W578" s="70">
        <f>ROUNDDOWN(U578*V578,-3)</f>
        <v>20000000</v>
      </c>
      <c r="X578" s="252"/>
      <c r="Y578" s="249"/>
    </row>
    <row r="579" spans="1:25" ht="13.2" hidden="1" x14ac:dyDescent="0.25">
      <c r="A579" s="1" t="s">
        <v>473</v>
      </c>
      <c r="B579" s="71" t="s">
        <v>525</v>
      </c>
      <c r="C579" s="72" t="s">
        <v>35</v>
      </c>
      <c r="D579" s="71"/>
      <c r="E579" s="71"/>
      <c r="F579" s="73"/>
      <c r="G579" s="158">
        <f>SUM(G580:G581)</f>
        <v>152000000</v>
      </c>
      <c r="H579" s="192" t="s">
        <v>525</v>
      </c>
      <c r="I579" s="72" t="s">
        <v>35</v>
      </c>
      <c r="J579" s="71"/>
      <c r="K579" s="71"/>
      <c r="L579" s="73"/>
      <c r="M579" s="73">
        <f ca="1">SUM(M580:M581)</f>
        <v>152000000</v>
      </c>
      <c r="N579" s="73">
        <f ca="1">SUM(N580:N581)</f>
        <v>0</v>
      </c>
      <c r="O579" s="158"/>
      <c r="P579" s="249"/>
      <c r="Q579" s="249"/>
      <c r="R579" s="71"/>
      <c r="S579" s="73"/>
      <c r="T579" s="73"/>
      <c r="U579" s="252"/>
      <c r="V579" s="249"/>
      <c r="W579" s="249"/>
      <c r="X579" s="252"/>
      <c r="Y579" s="249"/>
    </row>
    <row r="580" spans="1:25" ht="26.4" hidden="1" x14ac:dyDescent="0.25">
      <c r="A580" s="1" t="s">
        <v>474</v>
      </c>
      <c r="B580" s="68"/>
      <c r="C580" s="69" t="s">
        <v>933</v>
      </c>
      <c r="D580" s="68">
        <v>20</v>
      </c>
      <c r="E580" s="68" t="s">
        <v>26</v>
      </c>
      <c r="F580" s="70">
        <v>5500000</v>
      </c>
      <c r="G580" s="157">
        <f t="shared" ref="G580:G581" si="338">ROUNDDOWN(D580*F580,-3)</f>
        <v>110000000</v>
      </c>
      <c r="H580" s="191"/>
      <c r="I580" s="69" t="s">
        <v>933</v>
      </c>
      <c r="J580" s="68" cm="1">
        <f t="array" aca="1" ref="J580" ca="1">INDIRECT($J$5&amp;ROW())</f>
        <v>20</v>
      </c>
      <c r="K580" s="68" t="s">
        <v>26</v>
      </c>
      <c r="L580" s="70" cm="1">
        <f t="array" aca="1" ref="L580" ca="1">INDIRECT($L$5&amp;ROW())</f>
        <v>5500000</v>
      </c>
      <c r="M580" s="70">
        <f t="shared" ref="M580:M581" ca="1" si="339">ROUNDDOWN(J580*L580,-3)</f>
        <v>110000000</v>
      </c>
      <c r="N580" s="70">
        <f t="shared" ref="N580:N581" ca="1" si="340">G580-M580</f>
        <v>0</v>
      </c>
      <c r="O580" s="245" t="str">
        <f t="shared" ref="O580:O581" ca="1" si="341">IF(AND(ISBLANK(H580),N580&lt;&gt;0),"Rev","")</f>
        <v/>
      </c>
      <c r="P580" s="249"/>
      <c r="Q580" s="249"/>
      <c r="R580" s="68">
        <v>20</v>
      </c>
      <c r="S580" s="70">
        <v>5500000</v>
      </c>
      <c r="T580" s="70">
        <f t="shared" ref="T580:T581" si="342">ROUNDDOWN(R580*S580,-3)</f>
        <v>110000000</v>
      </c>
      <c r="U580" s="252">
        <v>20</v>
      </c>
      <c r="V580" s="252">
        <v>5500000</v>
      </c>
      <c r="W580" s="70">
        <f t="shared" ref="W580:W581" si="343">ROUNDDOWN(U580*V580,-3)</f>
        <v>110000000</v>
      </c>
      <c r="X580" s="252"/>
      <c r="Y580" s="249"/>
    </row>
    <row r="581" spans="1:25" ht="13.2" hidden="1" x14ac:dyDescent="0.25">
      <c r="A581" s="1" t="s">
        <v>475</v>
      </c>
      <c r="B581" s="68"/>
      <c r="C581" s="69" t="s">
        <v>934</v>
      </c>
      <c r="D581" s="68">
        <v>28</v>
      </c>
      <c r="E581" s="68" t="s">
        <v>26</v>
      </c>
      <c r="F581" s="70">
        <v>1500000</v>
      </c>
      <c r="G581" s="157">
        <f t="shared" si="338"/>
        <v>42000000</v>
      </c>
      <c r="H581" s="191"/>
      <c r="I581" s="69" t="s">
        <v>934</v>
      </c>
      <c r="J581" s="68" cm="1">
        <f t="array" aca="1" ref="J581" ca="1">INDIRECT($J$5&amp;ROW())</f>
        <v>28</v>
      </c>
      <c r="K581" s="68" t="s">
        <v>26</v>
      </c>
      <c r="L581" s="70" cm="1">
        <f t="array" aca="1" ref="L581" ca="1">INDIRECT($L$5&amp;ROW())</f>
        <v>1500000</v>
      </c>
      <c r="M581" s="70">
        <f t="shared" ca="1" si="339"/>
        <v>42000000</v>
      </c>
      <c r="N581" s="70">
        <f t="shared" ca="1" si="340"/>
        <v>0</v>
      </c>
      <c r="O581" s="245" t="str">
        <f t="shared" ca="1" si="341"/>
        <v/>
      </c>
      <c r="P581" s="249"/>
      <c r="Q581" s="249"/>
      <c r="R581" s="68">
        <v>28</v>
      </c>
      <c r="S581" s="70">
        <v>1500000</v>
      </c>
      <c r="T581" s="70">
        <f t="shared" si="342"/>
        <v>42000000</v>
      </c>
      <c r="U581" s="252">
        <v>28</v>
      </c>
      <c r="V581" s="252">
        <v>1500000</v>
      </c>
      <c r="W581" s="70">
        <f t="shared" si="343"/>
        <v>42000000</v>
      </c>
      <c r="X581" s="252"/>
      <c r="Y581" s="249"/>
    </row>
    <row r="582" spans="1:25" ht="13.2" hidden="1" x14ac:dyDescent="0.25">
      <c r="A582" s="1" t="s">
        <v>476</v>
      </c>
      <c r="B582" s="71" t="s">
        <v>529</v>
      </c>
      <c r="C582" s="72" t="s">
        <v>477</v>
      </c>
      <c r="D582" s="71"/>
      <c r="E582" s="71"/>
      <c r="F582" s="73"/>
      <c r="G582" s="158">
        <f>SUM(G583:G585)</f>
        <v>205200000</v>
      </c>
      <c r="H582" s="192" t="s">
        <v>529</v>
      </c>
      <c r="I582" s="72" t="s">
        <v>477</v>
      </c>
      <c r="J582" s="71"/>
      <c r="K582" s="71"/>
      <c r="L582" s="73"/>
      <c r="M582" s="73">
        <f ca="1">SUM(M583:M585)</f>
        <v>197100000</v>
      </c>
      <c r="N582" s="73">
        <f ca="1">SUM(N583:N585)</f>
        <v>8100000</v>
      </c>
      <c r="O582" s="158"/>
      <c r="P582" s="249"/>
      <c r="Q582" s="249"/>
      <c r="R582" s="71"/>
      <c r="S582" s="73"/>
      <c r="T582" s="73"/>
      <c r="U582" s="252"/>
      <c r="V582" s="249"/>
      <c r="W582" s="249"/>
      <c r="X582" s="252"/>
      <c r="Y582" s="249"/>
    </row>
    <row r="583" spans="1:25" ht="13.2" hidden="1" x14ac:dyDescent="0.25">
      <c r="A583" s="1" t="s">
        <v>478</v>
      </c>
      <c r="B583" s="68"/>
      <c r="C583" s="69" t="s">
        <v>937</v>
      </c>
      <c r="D583" s="68">
        <v>108</v>
      </c>
      <c r="E583" s="68" t="s">
        <v>479</v>
      </c>
      <c r="F583" s="70">
        <v>850000</v>
      </c>
      <c r="G583" s="157">
        <f t="shared" ref="G583:G585" si="344">ROUNDDOWN(D583*F583,-3)</f>
        <v>91800000</v>
      </c>
      <c r="H583" s="191"/>
      <c r="I583" s="69" t="s">
        <v>937</v>
      </c>
      <c r="J583" s="68" cm="1">
        <f t="array" aca="1" ref="J583" ca="1">INDIRECT($J$5&amp;ROW())</f>
        <v>108</v>
      </c>
      <c r="K583" s="68" t="s">
        <v>479</v>
      </c>
      <c r="L583" s="70" cm="1">
        <f t="array" aca="1" ref="L583" ca="1">INDIRECT($L$5&amp;ROW())</f>
        <v>850000</v>
      </c>
      <c r="M583" s="70">
        <f t="shared" ref="M583:M585" ca="1" si="345">ROUNDDOWN(J583*L583,-3)</f>
        <v>91800000</v>
      </c>
      <c r="N583" s="70">
        <f t="shared" ref="N583:N585" ca="1" si="346">G583-M583</f>
        <v>0</v>
      </c>
      <c r="O583" s="245" t="str">
        <f t="shared" ref="O583:O585" ca="1" si="347">IF(AND(ISBLANK(H583),N583&lt;&gt;0),"Rev","")</f>
        <v/>
      </c>
      <c r="P583" s="249"/>
      <c r="Q583" s="249"/>
      <c r="R583" s="68">
        <v>108</v>
      </c>
      <c r="S583" s="70">
        <v>850000</v>
      </c>
      <c r="T583" s="70">
        <f t="shared" ref="T583:T585" si="348">ROUNDDOWN(R583*S583,-3)</f>
        <v>91800000</v>
      </c>
      <c r="U583" s="252">
        <v>108</v>
      </c>
      <c r="V583" s="252">
        <v>850000</v>
      </c>
      <c r="W583" s="70">
        <f t="shared" ref="W583:W585" si="349">ROUNDDOWN(U583*V583,-3)</f>
        <v>91800000</v>
      </c>
      <c r="X583" s="252"/>
      <c r="Y583" s="249"/>
    </row>
    <row r="584" spans="1:25" ht="13.2" x14ac:dyDescent="0.25">
      <c r="A584" s="1" t="s">
        <v>480</v>
      </c>
      <c r="B584" s="68"/>
      <c r="C584" s="69" t="s">
        <v>938</v>
      </c>
      <c r="D584" s="68">
        <v>54</v>
      </c>
      <c r="E584" s="68" t="s">
        <v>26</v>
      </c>
      <c r="F584" s="70">
        <v>450000</v>
      </c>
      <c r="G584" s="157">
        <f t="shared" si="344"/>
        <v>24300000</v>
      </c>
      <c r="H584" s="191"/>
      <c r="I584" s="69" t="s">
        <v>938</v>
      </c>
      <c r="J584" s="68" cm="1">
        <f t="array" aca="1" ref="J584" ca="1">INDIRECT($J$5&amp;ROW())</f>
        <v>54</v>
      </c>
      <c r="K584" s="68" t="s">
        <v>26</v>
      </c>
      <c r="L584" s="70" cm="1">
        <f t="array" aca="1" ref="L584" ca="1">INDIRECT($L$5&amp;ROW())</f>
        <v>300000</v>
      </c>
      <c r="M584" s="70">
        <f t="shared" ca="1" si="345"/>
        <v>16200000</v>
      </c>
      <c r="N584" s="70">
        <f t="shared" ca="1" si="346"/>
        <v>8100000</v>
      </c>
      <c r="O584" s="245" t="str">
        <f t="shared" ca="1" si="347"/>
        <v>Rev</v>
      </c>
      <c r="P584" s="249"/>
      <c r="Q584" s="249"/>
      <c r="R584" s="68">
        <v>54</v>
      </c>
      <c r="S584" s="70">
        <v>450000</v>
      </c>
      <c r="T584" s="70">
        <f t="shared" si="348"/>
        <v>24300000</v>
      </c>
      <c r="U584" s="252">
        <v>54</v>
      </c>
      <c r="V584" s="252">
        <v>300000</v>
      </c>
      <c r="W584" s="70">
        <f t="shared" si="349"/>
        <v>16200000</v>
      </c>
      <c r="X584" s="252"/>
      <c r="Y584" s="249"/>
    </row>
    <row r="585" spans="1:25" ht="13.2" hidden="1" x14ac:dyDescent="0.25">
      <c r="A585" s="1" t="s">
        <v>481</v>
      </c>
      <c r="B585" s="68"/>
      <c r="C585" s="69" t="s">
        <v>939</v>
      </c>
      <c r="D585" s="68">
        <v>54</v>
      </c>
      <c r="E585" s="68" t="s">
        <v>26</v>
      </c>
      <c r="F585" s="70">
        <v>1650000</v>
      </c>
      <c r="G585" s="157">
        <f t="shared" si="344"/>
        <v>89100000</v>
      </c>
      <c r="H585" s="191"/>
      <c r="I585" s="69" t="s">
        <v>939</v>
      </c>
      <c r="J585" s="68" cm="1">
        <f t="array" aca="1" ref="J585" ca="1">INDIRECT($J$5&amp;ROW())</f>
        <v>54</v>
      </c>
      <c r="K585" s="68" t="s">
        <v>26</v>
      </c>
      <c r="L585" s="70" cm="1">
        <f t="array" aca="1" ref="L585" ca="1">INDIRECT($L$5&amp;ROW())</f>
        <v>1650000</v>
      </c>
      <c r="M585" s="70">
        <f t="shared" ca="1" si="345"/>
        <v>89100000</v>
      </c>
      <c r="N585" s="70">
        <f t="shared" ca="1" si="346"/>
        <v>0</v>
      </c>
      <c r="O585" s="245" t="str">
        <f t="shared" ca="1" si="347"/>
        <v/>
      </c>
      <c r="P585" s="249"/>
      <c r="Q585" s="249"/>
      <c r="R585" s="68">
        <v>54</v>
      </c>
      <c r="S585" s="70">
        <v>1650000</v>
      </c>
      <c r="T585" s="70">
        <f t="shared" si="348"/>
        <v>89100000</v>
      </c>
      <c r="U585" s="252">
        <v>54</v>
      </c>
      <c r="V585" s="252">
        <v>1650000</v>
      </c>
      <c r="W585" s="70">
        <f t="shared" si="349"/>
        <v>89100000</v>
      </c>
      <c r="X585" s="252"/>
      <c r="Y585" s="249"/>
    </row>
    <row r="586" spans="1:25" ht="13.2" hidden="1" x14ac:dyDescent="0.25">
      <c r="A586" s="1" t="s">
        <v>482</v>
      </c>
      <c r="B586" s="83" t="s">
        <v>91</v>
      </c>
      <c r="C586" s="84" t="s">
        <v>483</v>
      </c>
      <c r="D586" s="83"/>
      <c r="E586" s="83"/>
      <c r="F586" s="85"/>
      <c r="G586" s="162">
        <f>SUM(G587,G591,G593)</f>
        <v>186041000</v>
      </c>
      <c r="H586" s="196" t="s">
        <v>91</v>
      </c>
      <c r="I586" s="84" t="s">
        <v>483</v>
      </c>
      <c r="J586" s="83"/>
      <c r="K586" s="83"/>
      <c r="L586" s="85"/>
      <c r="M586" s="85">
        <f ca="1">SUM(M587,M591,M593)</f>
        <v>114000000</v>
      </c>
      <c r="N586" s="85">
        <f ca="1">SUM(N587,N591,N593)</f>
        <v>72041000</v>
      </c>
      <c r="O586" s="162"/>
      <c r="P586" s="249" t="s">
        <v>507</v>
      </c>
      <c r="Q586" s="249" t="s">
        <v>508</v>
      </c>
      <c r="R586" s="83"/>
      <c r="S586" s="85"/>
      <c r="T586" s="85"/>
      <c r="U586" s="252"/>
      <c r="V586" s="249"/>
      <c r="W586" s="249"/>
      <c r="X586" s="252"/>
      <c r="Y586" s="249"/>
    </row>
    <row r="587" spans="1:25" ht="13.2" hidden="1" x14ac:dyDescent="0.25">
      <c r="A587" s="1" t="s">
        <v>484</v>
      </c>
      <c r="B587" s="71" t="s">
        <v>523</v>
      </c>
      <c r="C587" s="72" t="s">
        <v>24</v>
      </c>
      <c r="D587" s="71"/>
      <c r="E587" s="71"/>
      <c r="F587" s="73"/>
      <c r="G587" s="158">
        <f>SUM(G588:G590)</f>
        <v>24000000</v>
      </c>
      <c r="H587" s="192" t="s">
        <v>523</v>
      </c>
      <c r="I587" s="72" t="s">
        <v>24</v>
      </c>
      <c r="J587" s="71"/>
      <c r="K587" s="71"/>
      <c r="L587" s="73"/>
      <c r="M587" s="73">
        <f ca="1">SUM(M588:M590)</f>
        <v>4000000</v>
      </c>
      <c r="N587" s="73">
        <f ca="1">SUM(N588:N590)</f>
        <v>20000000</v>
      </c>
      <c r="O587" s="158"/>
      <c r="P587" s="249"/>
      <c r="Q587" s="249"/>
      <c r="R587" s="71"/>
      <c r="S587" s="73"/>
      <c r="T587" s="73"/>
      <c r="U587" s="252"/>
      <c r="V587" s="249"/>
      <c r="W587" s="249"/>
      <c r="X587" s="252"/>
      <c r="Y587" s="249"/>
    </row>
    <row r="588" spans="1:25" ht="13.2" x14ac:dyDescent="0.25">
      <c r="A588" s="1" t="s">
        <v>485</v>
      </c>
      <c r="B588" s="68"/>
      <c r="C588" s="69" t="s">
        <v>631</v>
      </c>
      <c r="D588" s="68">
        <v>6</v>
      </c>
      <c r="E588" s="68" t="s">
        <v>120</v>
      </c>
      <c r="F588" s="70">
        <v>1500000</v>
      </c>
      <c r="G588" s="157">
        <f t="shared" ref="G588:G590" si="350">ROUNDDOWN(D588*F588,-3)</f>
        <v>9000000</v>
      </c>
      <c r="H588" s="191"/>
      <c r="I588" s="69" t="s">
        <v>631</v>
      </c>
      <c r="J588" s="68" cm="1">
        <f t="array" aca="1" ref="J588" ca="1">INDIRECT($J$5&amp;ROW())</f>
        <v>1</v>
      </c>
      <c r="K588" s="68" t="s">
        <v>120</v>
      </c>
      <c r="L588" s="70" cm="1">
        <f t="array" aca="1" ref="L588" ca="1">INDIRECT($L$5&amp;ROW())</f>
        <v>1500000</v>
      </c>
      <c r="M588" s="70">
        <f t="shared" ref="M588:M590" ca="1" si="351">ROUNDDOWN(J588*L588,-3)</f>
        <v>1500000</v>
      </c>
      <c r="N588" s="70">
        <f t="shared" ref="N588:N590" ca="1" si="352">G588-M588</f>
        <v>7500000</v>
      </c>
      <c r="O588" s="245" t="str">
        <f t="shared" ref="O588:O590" ca="1" si="353">IF(AND(ISBLANK(H588),N588&lt;&gt;0),"Rev","")</f>
        <v>Rev</v>
      </c>
      <c r="P588" s="249"/>
      <c r="Q588" s="249"/>
      <c r="R588" s="68">
        <v>6</v>
      </c>
      <c r="S588" s="70">
        <v>1500000</v>
      </c>
      <c r="T588" s="70">
        <f t="shared" ref="T588:T590" si="354">ROUNDDOWN(R588*S588,-3)</f>
        <v>9000000</v>
      </c>
      <c r="U588" s="252">
        <v>1</v>
      </c>
      <c r="V588" s="252">
        <v>1500000</v>
      </c>
      <c r="W588" s="70">
        <f t="shared" ref="W588:W590" si="355">ROUNDDOWN(U588*V588,-3)</f>
        <v>1500000</v>
      </c>
      <c r="X588" s="252"/>
      <c r="Y588" s="249"/>
    </row>
    <row r="589" spans="1:25" ht="13.2" x14ac:dyDescent="0.25">
      <c r="A589" s="1" t="s">
        <v>486</v>
      </c>
      <c r="B589" s="68"/>
      <c r="C589" s="69" t="s">
        <v>563</v>
      </c>
      <c r="D589" s="68">
        <v>6</v>
      </c>
      <c r="E589" s="68" t="s">
        <v>120</v>
      </c>
      <c r="F589" s="70">
        <v>1500000</v>
      </c>
      <c r="G589" s="157">
        <f t="shared" si="350"/>
        <v>9000000</v>
      </c>
      <c r="H589" s="191"/>
      <c r="I589" s="69" t="s">
        <v>563</v>
      </c>
      <c r="J589" s="68" cm="1">
        <f t="array" aca="1" ref="J589" ca="1">INDIRECT($J$5&amp;ROW())</f>
        <v>1</v>
      </c>
      <c r="K589" s="68" t="s">
        <v>120</v>
      </c>
      <c r="L589" s="70" cm="1">
        <f t="array" aca="1" ref="L589" ca="1">INDIRECT($L$5&amp;ROW())</f>
        <v>1500000</v>
      </c>
      <c r="M589" s="70">
        <f t="shared" ca="1" si="351"/>
        <v>1500000</v>
      </c>
      <c r="N589" s="70">
        <f t="shared" ca="1" si="352"/>
        <v>7500000</v>
      </c>
      <c r="O589" s="245" t="str">
        <f t="shared" ca="1" si="353"/>
        <v>Rev</v>
      </c>
      <c r="P589" s="249"/>
      <c r="Q589" s="249"/>
      <c r="R589" s="68">
        <v>6</v>
      </c>
      <c r="S589" s="70">
        <v>1500000</v>
      </c>
      <c r="T589" s="70">
        <f t="shared" si="354"/>
        <v>9000000</v>
      </c>
      <c r="U589" s="252">
        <v>1</v>
      </c>
      <c r="V589" s="252">
        <v>1500000</v>
      </c>
      <c r="W589" s="70">
        <f t="shared" si="355"/>
        <v>1500000</v>
      </c>
      <c r="X589" s="252"/>
      <c r="Y589" s="249"/>
    </row>
    <row r="590" spans="1:25" ht="13.2" x14ac:dyDescent="0.25">
      <c r="A590" s="1" t="s">
        <v>487</v>
      </c>
      <c r="B590" s="68"/>
      <c r="C590" s="69" t="s">
        <v>564</v>
      </c>
      <c r="D590" s="68">
        <v>6</v>
      </c>
      <c r="E590" s="68" t="s">
        <v>120</v>
      </c>
      <c r="F590" s="70">
        <v>1000000</v>
      </c>
      <c r="G590" s="157">
        <f t="shared" si="350"/>
        <v>6000000</v>
      </c>
      <c r="H590" s="191"/>
      <c r="I590" s="69" t="s">
        <v>564</v>
      </c>
      <c r="J590" s="68" cm="1">
        <f t="array" aca="1" ref="J590" ca="1">INDIRECT($J$5&amp;ROW())</f>
        <v>1</v>
      </c>
      <c r="K590" s="68" t="s">
        <v>120</v>
      </c>
      <c r="L590" s="70" cm="1">
        <f t="array" aca="1" ref="L590" ca="1">INDIRECT($L$5&amp;ROW())</f>
        <v>1000000</v>
      </c>
      <c r="M590" s="70">
        <f t="shared" ca="1" si="351"/>
        <v>1000000</v>
      </c>
      <c r="N590" s="70">
        <f t="shared" ca="1" si="352"/>
        <v>5000000</v>
      </c>
      <c r="O590" s="245" t="str">
        <f t="shared" ca="1" si="353"/>
        <v>Rev</v>
      </c>
      <c r="P590" s="249"/>
      <c r="Q590" s="249"/>
      <c r="R590" s="68">
        <v>6</v>
      </c>
      <c r="S590" s="70">
        <v>1000000</v>
      </c>
      <c r="T590" s="70">
        <f t="shared" si="354"/>
        <v>6000000</v>
      </c>
      <c r="U590" s="252">
        <v>1</v>
      </c>
      <c r="V590" s="252">
        <v>1000000</v>
      </c>
      <c r="W590" s="70">
        <f t="shared" si="355"/>
        <v>1000000</v>
      </c>
      <c r="X590" s="252"/>
      <c r="Y590" s="249"/>
    </row>
    <row r="591" spans="1:25" ht="13.2" hidden="1" x14ac:dyDescent="0.25">
      <c r="A591" s="1" t="s">
        <v>488</v>
      </c>
      <c r="B591" s="71" t="s">
        <v>524</v>
      </c>
      <c r="C591" s="72" t="s">
        <v>73</v>
      </c>
      <c r="D591" s="71"/>
      <c r="E591" s="71"/>
      <c r="F591" s="73"/>
      <c r="G591" s="158">
        <f>G592</f>
        <v>20000000</v>
      </c>
      <c r="H591" s="192" t="s">
        <v>524</v>
      </c>
      <c r="I591" s="72" t="s">
        <v>73</v>
      </c>
      <c r="J591" s="71"/>
      <c r="K591" s="71"/>
      <c r="L591" s="73"/>
      <c r="M591" s="73">
        <f ca="1">M592</f>
        <v>20000000</v>
      </c>
      <c r="N591" s="73">
        <f ca="1">N592</f>
        <v>0</v>
      </c>
      <c r="O591" s="158"/>
      <c r="P591" s="249"/>
      <c r="Q591" s="249"/>
      <c r="R591" s="71"/>
      <c r="S591" s="73"/>
      <c r="T591" s="73"/>
      <c r="U591" s="252"/>
      <c r="V591" s="249"/>
      <c r="W591" s="249"/>
      <c r="X591" s="252"/>
      <c r="Y591" s="249"/>
    </row>
    <row r="592" spans="1:25" ht="13.2" hidden="1" x14ac:dyDescent="0.25">
      <c r="A592" s="1" t="s">
        <v>489</v>
      </c>
      <c r="B592" s="68"/>
      <c r="C592" s="69" t="s">
        <v>940</v>
      </c>
      <c r="D592" s="68">
        <v>2</v>
      </c>
      <c r="E592" s="68" t="s">
        <v>26</v>
      </c>
      <c r="F592" s="70">
        <v>10000000</v>
      </c>
      <c r="G592" s="157">
        <f>ROUNDDOWN(D592*F592,-3)</f>
        <v>20000000</v>
      </c>
      <c r="H592" s="191"/>
      <c r="I592" s="69" t="s">
        <v>940</v>
      </c>
      <c r="J592" s="68" cm="1">
        <f t="array" aca="1" ref="J592" ca="1">INDIRECT($J$5&amp;ROW())</f>
        <v>2</v>
      </c>
      <c r="K592" s="68" t="s">
        <v>26</v>
      </c>
      <c r="L592" s="70" cm="1">
        <f t="array" aca="1" ref="L592" ca="1">INDIRECT($L$5&amp;ROW())</f>
        <v>10000000</v>
      </c>
      <c r="M592" s="70">
        <f ca="1">ROUNDDOWN(J592*L592,-3)</f>
        <v>20000000</v>
      </c>
      <c r="N592" s="70">
        <f ca="1">G592-M592</f>
        <v>0</v>
      </c>
      <c r="O592" s="245" t="str">
        <f ca="1">IF(AND(ISBLANK(H592),N592&lt;&gt;0),"Rev","")</f>
        <v/>
      </c>
      <c r="P592" s="249"/>
      <c r="Q592" s="249"/>
      <c r="R592" s="68">
        <v>2</v>
      </c>
      <c r="S592" s="70">
        <v>10000000</v>
      </c>
      <c r="T592" s="70">
        <f>ROUNDDOWN(R592*S592,-3)</f>
        <v>20000000</v>
      </c>
      <c r="U592" s="252">
        <v>2</v>
      </c>
      <c r="V592" s="252">
        <v>10000000</v>
      </c>
      <c r="W592" s="70">
        <f>ROUNDDOWN(U592*V592,-3)</f>
        <v>20000000</v>
      </c>
      <c r="X592" s="252"/>
      <c r="Y592" s="249"/>
    </row>
    <row r="593" spans="1:25" ht="13.2" hidden="1" x14ac:dyDescent="0.25">
      <c r="A593" s="1" t="s">
        <v>490</v>
      </c>
      <c r="B593" s="71" t="s">
        <v>533</v>
      </c>
      <c r="C593" s="72" t="s">
        <v>491</v>
      </c>
      <c r="D593" s="71"/>
      <c r="E593" s="71"/>
      <c r="F593" s="73"/>
      <c r="G593" s="158">
        <f>G594</f>
        <v>142041000</v>
      </c>
      <c r="H593" s="192" t="s">
        <v>533</v>
      </c>
      <c r="I593" s="72" t="s">
        <v>491</v>
      </c>
      <c r="J593" s="71"/>
      <c r="K593" s="71"/>
      <c r="L593" s="73"/>
      <c r="M593" s="73">
        <f ca="1">M594</f>
        <v>90000000</v>
      </c>
      <c r="N593" s="73">
        <f ca="1">N594</f>
        <v>52041000</v>
      </c>
      <c r="O593" s="158"/>
      <c r="P593" s="249"/>
      <c r="Q593" s="249"/>
      <c r="R593" s="71"/>
      <c r="S593" s="73"/>
      <c r="T593" s="73"/>
      <c r="U593" s="252"/>
      <c r="V593" s="249"/>
      <c r="W593" s="249"/>
      <c r="X593" s="252"/>
      <c r="Y593" s="249"/>
    </row>
    <row r="594" spans="1:25" ht="26.4" x14ac:dyDescent="0.25">
      <c r="A594" s="1" t="s">
        <v>492</v>
      </c>
      <c r="B594" s="68"/>
      <c r="C594" s="69" t="s">
        <v>941</v>
      </c>
      <c r="D594" s="68">
        <v>3</v>
      </c>
      <c r="E594" s="68" t="s">
        <v>26</v>
      </c>
      <c r="F594" s="70">
        <v>47347000</v>
      </c>
      <c r="G594" s="157">
        <f>ROUNDDOWN(D594*F594,-3)</f>
        <v>142041000</v>
      </c>
      <c r="H594" s="191"/>
      <c r="I594" s="69" t="s">
        <v>941</v>
      </c>
      <c r="J594" s="68" cm="1">
        <f t="array" aca="1" ref="J594" ca="1">INDIRECT($J$5&amp;ROW())</f>
        <v>3</v>
      </c>
      <c r="K594" s="68" t="s">
        <v>26</v>
      </c>
      <c r="L594" s="70" cm="1">
        <f t="array" aca="1" ref="L594" ca="1">INDIRECT($L$5&amp;ROW())</f>
        <v>30000000</v>
      </c>
      <c r="M594" s="70">
        <f ca="1">ROUNDDOWN(J594*L594,-3)</f>
        <v>90000000</v>
      </c>
      <c r="N594" s="70">
        <f ca="1">G594-M594</f>
        <v>52041000</v>
      </c>
      <c r="O594" s="245" t="str">
        <f ca="1">IF(AND(ISBLANK(H594),N594&lt;&gt;0),"Rev","")</f>
        <v>Rev</v>
      </c>
      <c r="P594" s="249"/>
      <c r="Q594" s="249"/>
      <c r="R594" s="68">
        <v>3</v>
      </c>
      <c r="S594" s="70">
        <v>47347000</v>
      </c>
      <c r="T594" s="70">
        <f>ROUNDDOWN(R594*S594,-3)</f>
        <v>142041000</v>
      </c>
      <c r="U594" s="252">
        <v>3</v>
      </c>
      <c r="V594" s="252">
        <v>30000000</v>
      </c>
      <c r="W594" s="70">
        <f>ROUNDDOWN(U594*V594,-3)</f>
        <v>90000000</v>
      </c>
      <c r="X594" s="252"/>
      <c r="Y594" s="249"/>
    </row>
    <row r="595" spans="1:25" ht="13.2" hidden="1" x14ac:dyDescent="0.25">
      <c r="A595" s="1" t="s">
        <v>493</v>
      </c>
      <c r="B595" s="80" t="s">
        <v>866</v>
      </c>
      <c r="C595" s="81" t="s">
        <v>494</v>
      </c>
      <c r="D595" s="80"/>
      <c r="E595" s="80" t="s">
        <v>554</v>
      </c>
      <c r="F595" s="82"/>
      <c r="G595" s="161">
        <f>G596</f>
        <v>91170000</v>
      </c>
      <c r="H595" s="195" t="s">
        <v>866</v>
      </c>
      <c r="I595" s="81" t="s">
        <v>494</v>
      </c>
      <c r="J595" s="80"/>
      <c r="K595" s="80" t="s">
        <v>554</v>
      </c>
      <c r="L595" s="82"/>
      <c r="M595" s="82">
        <f ca="1">M596</f>
        <v>71670000</v>
      </c>
      <c r="N595" s="82">
        <f ca="1">N596</f>
        <v>19500000</v>
      </c>
      <c r="O595" s="161"/>
      <c r="P595" s="249"/>
      <c r="Q595" s="249"/>
      <c r="R595" s="80"/>
      <c r="S595" s="82"/>
      <c r="T595" s="82"/>
      <c r="U595" s="252"/>
      <c r="V595" s="249"/>
      <c r="W595" s="249"/>
      <c r="X595" s="252"/>
      <c r="Y595" s="249"/>
    </row>
    <row r="596" spans="1:25" ht="13.2" hidden="1" x14ac:dyDescent="0.25">
      <c r="A596" s="1" t="s">
        <v>495</v>
      </c>
      <c r="B596" s="83" t="s">
        <v>21</v>
      </c>
      <c r="C596" s="84" t="s">
        <v>494</v>
      </c>
      <c r="D596" s="83"/>
      <c r="E596" s="83"/>
      <c r="F596" s="85"/>
      <c r="G596" s="162">
        <f>SUM(G597,G602)</f>
        <v>91170000</v>
      </c>
      <c r="H596" s="196" t="s">
        <v>21</v>
      </c>
      <c r="I596" s="84" t="s">
        <v>494</v>
      </c>
      <c r="J596" s="83"/>
      <c r="K596" s="83"/>
      <c r="L596" s="85"/>
      <c r="M596" s="85">
        <f ca="1">SUM(M597,M602)</f>
        <v>71670000</v>
      </c>
      <c r="N596" s="85">
        <f ca="1">SUM(N597,N602)</f>
        <v>19500000</v>
      </c>
      <c r="O596" s="162"/>
      <c r="P596" s="249" t="s">
        <v>507</v>
      </c>
      <c r="Q596" s="249" t="s">
        <v>508</v>
      </c>
      <c r="R596" s="83"/>
      <c r="S596" s="85"/>
      <c r="T596" s="85"/>
      <c r="U596" s="252"/>
      <c r="V596" s="249"/>
      <c r="W596" s="249"/>
      <c r="X596" s="252"/>
      <c r="Y596" s="249"/>
    </row>
    <row r="597" spans="1:25" ht="13.2" hidden="1" x14ac:dyDescent="0.25">
      <c r="A597" s="1" t="s">
        <v>496</v>
      </c>
      <c r="B597" s="71" t="s">
        <v>523</v>
      </c>
      <c r="C597" s="72" t="s">
        <v>24</v>
      </c>
      <c r="D597" s="71"/>
      <c r="E597" s="71"/>
      <c r="F597" s="73"/>
      <c r="G597" s="158">
        <f>SUM(G598:G601)</f>
        <v>39000000</v>
      </c>
      <c r="H597" s="192" t="s">
        <v>523</v>
      </c>
      <c r="I597" s="72" t="s">
        <v>24</v>
      </c>
      <c r="J597" s="71"/>
      <c r="K597" s="71"/>
      <c r="L597" s="73"/>
      <c r="M597" s="73">
        <f ca="1">SUM(M598:M601)</f>
        <v>19500000</v>
      </c>
      <c r="N597" s="73">
        <f ca="1">SUM(N598:N601)</f>
        <v>19500000</v>
      </c>
      <c r="O597" s="158"/>
      <c r="P597" s="249"/>
      <c r="Q597" s="249"/>
      <c r="R597" s="71"/>
      <c r="S597" s="73"/>
      <c r="T597" s="73"/>
      <c r="U597" s="252"/>
      <c r="V597" s="249"/>
      <c r="W597" s="249"/>
      <c r="X597" s="252"/>
      <c r="Y597" s="249"/>
    </row>
    <row r="598" spans="1:25" ht="13.2" x14ac:dyDescent="0.25">
      <c r="A598" s="1" t="s">
        <v>497</v>
      </c>
      <c r="B598" s="68"/>
      <c r="C598" s="69" t="s">
        <v>555</v>
      </c>
      <c r="D598" s="68">
        <v>100</v>
      </c>
      <c r="E598" s="68" t="s">
        <v>26</v>
      </c>
      <c r="F598" s="70">
        <v>70000</v>
      </c>
      <c r="G598" s="157">
        <f t="shared" ref="G598:G601" si="356">ROUNDDOWN(D598*F598,-3)</f>
        <v>7000000</v>
      </c>
      <c r="H598" s="191"/>
      <c r="I598" s="69" t="s">
        <v>555</v>
      </c>
      <c r="J598" s="68" cm="1">
        <f t="array" aca="1" ref="J598" ca="1">INDIRECT($J$5&amp;ROW())</f>
        <v>50</v>
      </c>
      <c r="K598" s="68" t="s">
        <v>26</v>
      </c>
      <c r="L598" s="70" cm="1">
        <f t="array" aca="1" ref="L598" ca="1">INDIRECT($L$5&amp;ROW())</f>
        <v>70000</v>
      </c>
      <c r="M598" s="70">
        <f t="shared" ref="M598:M601" ca="1" si="357">ROUNDDOWN(J598*L598,-3)</f>
        <v>3500000</v>
      </c>
      <c r="N598" s="70">
        <f t="shared" ref="N598:N601" ca="1" si="358">G598-M598</f>
        <v>3500000</v>
      </c>
      <c r="O598" s="245" t="str">
        <f t="shared" ref="O598:O601" ca="1" si="359">IF(AND(ISBLANK(H598),N598&lt;&gt;0),"Rev","")</f>
        <v>Rev</v>
      </c>
      <c r="P598" s="249"/>
      <c r="Q598" s="249"/>
      <c r="R598" s="68">
        <v>100</v>
      </c>
      <c r="S598" s="70">
        <v>70000</v>
      </c>
      <c r="T598" s="70">
        <f t="shared" ref="T598:T601" si="360">ROUNDDOWN(R598*S598,-3)</f>
        <v>7000000</v>
      </c>
      <c r="U598" s="252">
        <v>50</v>
      </c>
      <c r="V598" s="252">
        <v>70000</v>
      </c>
      <c r="W598" s="70">
        <f t="shared" ref="W598:W601" si="361">ROUNDDOWN(U598*V598,-3)</f>
        <v>3500000</v>
      </c>
      <c r="X598" s="252"/>
      <c r="Y598" s="249"/>
    </row>
    <row r="599" spans="1:25" ht="13.2" x14ac:dyDescent="0.25">
      <c r="A599" s="1" t="s">
        <v>498</v>
      </c>
      <c r="B599" s="68"/>
      <c r="C599" s="69" t="s">
        <v>556</v>
      </c>
      <c r="D599" s="68">
        <v>8</v>
      </c>
      <c r="E599" s="68" t="s">
        <v>120</v>
      </c>
      <c r="F599" s="70">
        <v>1500000</v>
      </c>
      <c r="G599" s="157">
        <f t="shared" si="356"/>
        <v>12000000</v>
      </c>
      <c r="H599" s="191"/>
      <c r="I599" s="69" t="s">
        <v>556</v>
      </c>
      <c r="J599" s="68" cm="1">
        <f t="array" aca="1" ref="J599" ca="1">INDIRECT($J$5&amp;ROW())</f>
        <v>4</v>
      </c>
      <c r="K599" s="68" t="s">
        <v>120</v>
      </c>
      <c r="L599" s="70" cm="1">
        <f t="array" aca="1" ref="L599" ca="1">INDIRECT($L$5&amp;ROW())</f>
        <v>1500000</v>
      </c>
      <c r="M599" s="70">
        <f t="shared" ca="1" si="357"/>
        <v>6000000</v>
      </c>
      <c r="N599" s="70">
        <f t="shared" ca="1" si="358"/>
        <v>6000000</v>
      </c>
      <c r="O599" s="245" t="str">
        <f t="shared" ca="1" si="359"/>
        <v>Rev</v>
      </c>
      <c r="P599" s="249"/>
      <c r="Q599" s="249"/>
      <c r="R599" s="68">
        <v>8</v>
      </c>
      <c r="S599" s="70">
        <v>1500000</v>
      </c>
      <c r="T599" s="70">
        <f t="shared" si="360"/>
        <v>12000000</v>
      </c>
      <c r="U599" s="252">
        <v>4</v>
      </c>
      <c r="V599" s="252">
        <v>1500000</v>
      </c>
      <c r="W599" s="70">
        <f t="shared" si="361"/>
        <v>6000000</v>
      </c>
      <c r="X599" s="252"/>
      <c r="Y599" s="249"/>
    </row>
    <row r="600" spans="1:25" ht="13.2" x14ac:dyDescent="0.25">
      <c r="A600" s="1" t="s">
        <v>942</v>
      </c>
      <c r="B600" s="68"/>
      <c r="C600" s="69" t="s">
        <v>557</v>
      </c>
      <c r="D600" s="68">
        <v>8</v>
      </c>
      <c r="E600" s="68" t="s">
        <v>120</v>
      </c>
      <c r="F600" s="70">
        <v>1500000</v>
      </c>
      <c r="G600" s="157">
        <f t="shared" si="356"/>
        <v>12000000</v>
      </c>
      <c r="H600" s="191"/>
      <c r="I600" s="69" t="s">
        <v>557</v>
      </c>
      <c r="J600" s="68" cm="1">
        <f t="array" aca="1" ref="J600" ca="1">INDIRECT($J$5&amp;ROW())</f>
        <v>4</v>
      </c>
      <c r="K600" s="68" t="s">
        <v>120</v>
      </c>
      <c r="L600" s="70" cm="1">
        <f t="array" aca="1" ref="L600" ca="1">INDIRECT($L$5&amp;ROW())</f>
        <v>1500000</v>
      </c>
      <c r="M600" s="70">
        <f t="shared" ca="1" si="357"/>
        <v>6000000</v>
      </c>
      <c r="N600" s="70">
        <f t="shared" ca="1" si="358"/>
        <v>6000000</v>
      </c>
      <c r="O600" s="245" t="str">
        <f t="shared" ca="1" si="359"/>
        <v>Rev</v>
      </c>
      <c r="P600" s="249"/>
      <c r="Q600" s="249"/>
      <c r="R600" s="68">
        <v>8</v>
      </c>
      <c r="S600" s="70">
        <v>1500000</v>
      </c>
      <c r="T600" s="70">
        <f t="shared" si="360"/>
        <v>12000000</v>
      </c>
      <c r="U600" s="252">
        <v>4</v>
      </c>
      <c r="V600" s="252">
        <v>1500000</v>
      </c>
      <c r="W600" s="70">
        <f t="shared" si="361"/>
        <v>6000000</v>
      </c>
      <c r="X600" s="252"/>
      <c r="Y600" s="249"/>
    </row>
    <row r="601" spans="1:25" ht="13.2" x14ac:dyDescent="0.25">
      <c r="A601" s="1" t="s">
        <v>943</v>
      </c>
      <c r="B601" s="68"/>
      <c r="C601" s="69" t="s">
        <v>558</v>
      </c>
      <c r="D601" s="68">
        <v>8</v>
      </c>
      <c r="E601" s="68" t="s">
        <v>120</v>
      </c>
      <c r="F601" s="70">
        <v>1000000</v>
      </c>
      <c r="G601" s="157">
        <f t="shared" si="356"/>
        <v>8000000</v>
      </c>
      <c r="H601" s="191"/>
      <c r="I601" s="69" t="s">
        <v>558</v>
      </c>
      <c r="J601" s="68" cm="1">
        <f t="array" aca="1" ref="J601" ca="1">INDIRECT($J$5&amp;ROW())</f>
        <v>4</v>
      </c>
      <c r="K601" s="68" t="s">
        <v>120</v>
      </c>
      <c r="L601" s="70" cm="1">
        <f t="array" aca="1" ref="L601" ca="1">INDIRECT($L$5&amp;ROW())</f>
        <v>1000000</v>
      </c>
      <c r="M601" s="70">
        <f t="shared" ca="1" si="357"/>
        <v>4000000</v>
      </c>
      <c r="N601" s="70">
        <f t="shared" ca="1" si="358"/>
        <v>4000000</v>
      </c>
      <c r="O601" s="245" t="str">
        <f t="shared" ca="1" si="359"/>
        <v>Rev</v>
      </c>
      <c r="P601" s="249"/>
      <c r="Q601" s="249"/>
      <c r="R601" s="68">
        <v>8</v>
      </c>
      <c r="S601" s="70">
        <v>1000000</v>
      </c>
      <c r="T601" s="70">
        <f t="shared" si="360"/>
        <v>8000000</v>
      </c>
      <c r="U601" s="252">
        <v>4</v>
      </c>
      <c r="V601" s="252">
        <v>1000000</v>
      </c>
      <c r="W601" s="70">
        <f t="shared" si="361"/>
        <v>4000000</v>
      </c>
      <c r="X601" s="252"/>
      <c r="Y601" s="249"/>
    </row>
    <row r="602" spans="1:25" ht="13.2" hidden="1" x14ac:dyDescent="0.25">
      <c r="A602" s="1" t="s">
        <v>944</v>
      </c>
      <c r="B602" s="71" t="s">
        <v>525</v>
      </c>
      <c r="C602" s="72" t="s">
        <v>35</v>
      </c>
      <c r="D602" s="71"/>
      <c r="E602" s="71"/>
      <c r="F602" s="73"/>
      <c r="G602" s="158">
        <f>G603</f>
        <v>52170000</v>
      </c>
      <c r="H602" s="192" t="s">
        <v>525</v>
      </c>
      <c r="I602" s="72" t="s">
        <v>35</v>
      </c>
      <c r="J602" s="71"/>
      <c r="K602" s="71"/>
      <c r="L602" s="73"/>
      <c r="M602" s="73">
        <f ca="1">M603</f>
        <v>52170000</v>
      </c>
      <c r="N602" s="73">
        <f ca="1">N603</f>
        <v>0</v>
      </c>
      <c r="O602" s="158"/>
      <c r="P602" s="249"/>
      <c r="Q602" s="249"/>
      <c r="R602" s="71"/>
      <c r="S602" s="73"/>
      <c r="T602" s="73"/>
      <c r="U602" s="252"/>
      <c r="V602" s="249"/>
      <c r="W602" s="249"/>
      <c r="X602" s="252"/>
      <c r="Y602" s="249"/>
    </row>
    <row r="603" spans="1:25" ht="13.2" hidden="1" x14ac:dyDescent="0.25">
      <c r="A603" s="1" t="s">
        <v>945</v>
      </c>
      <c r="B603" s="68"/>
      <c r="C603" s="69" t="s">
        <v>946</v>
      </c>
      <c r="D603" s="68">
        <v>10</v>
      </c>
      <c r="E603" s="68" t="s">
        <v>26</v>
      </c>
      <c r="F603" s="70">
        <v>5217000</v>
      </c>
      <c r="G603" s="157">
        <f>ROUNDDOWN(D603*F603,-3)</f>
        <v>52170000</v>
      </c>
      <c r="H603" s="191"/>
      <c r="I603" s="69" t="s">
        <v>946</v>
      </c>
      <c r="J603" s="68" cm="1">
        <f t="array" aca="1" ref="J603" ca="1">INDIRECT($J$5&amp;ROW())</f>
        <v>10</v>
      </c>
      <c r="K603" s="68" t="s">
        <v>26</v>
      </c>
      <c r="L603" s="70" cm="1">
        <f t="array" aca="1" ref="L603" ca="1">INDIRECT($L$5&amp;ROW())</f>
        <v>5217000</v>
      </c>
      <c r="M603" s="70">
        <f ca="1">ROUNDDOWN(J603*L603,-3)</f>
        <v>52170000</v>
      </c>
      <c r="N603" s="70">
        <f ca="1">G603-M603</f>
        <v>0</v>
      </c>
      <c r="O603" s="245" t="str">
        <f ca="1">IF(AND(ISBLANK(H603),N603&lt;&gt;0),"Rev","")</f>
        <v/>
      </c>
      <c r="P603" s="249"/>
      <c r="Q603" s="249"/>
      <c r="R603" s="68">
        <v>10</v>
      </c>
      <c r="S603" s="70">
        <v>5217000</v>
      </c>
      <c r="T603" s="70">
        <f>ROUNDDOWN(R603*S603,-3)</f>
        <v>52170000</v>
      </c>
      <c r="U603" s="252">
        <v>10</v>
      </c>
      <c r="V603" s="252">
        <v>5217000</v>
      </c>
      <c r="W603" s="70">
        <f>ROUNDDOWN(U603*V603,-3)</f>
        <v>52170000</v>
      </c>
      <c r="X603" s="252"/>
      <c r="Y603" s="249"/>
    </row>
    <row r="604" spans="1:25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5" s="1" customFormat="1" x14ac:dyDescent="0.3">
      <c r="C605" s="5"/>
      <c r="D605" s="6"/>
      <c r="F605" s="7"/>
      <c r="G605" s="24" t="s">
        <v>947</v>
      </c>
      <c r="I605" s="5"/>
      <c r="J605" s="6"/>
      <c r="L605" s="7"/>
      <c r="M605" s="24" t="s">
        <v>947</v>
      </c>
      <c r="O605" s="6"/>
    </row>
    <row r="606" spans="1:25" s="1" customFormat="1" x14ac:dyDescent="0.3">
      <c r="C606" s="5"/>
      <c r="D606" s="6"/>
      <c r="F606" s="7"/>
      <c r="G606" s="24" t="s">
        <v>534</v>
      </c>
      <c r="I606" s="5"/>
      <c r="J606" s="6"/>
      <c r="L606" s="7"/>
      <c r="M606" s="24" t="s">
        <v>534</v>
      </c>
      <c r="O606" s="6"/>
    </row>
    <row r="607" spans="1:25" s="1" customFormat="1" x14ac:dyDescent="0.3">
      <c r="C607" s="5"/>
      <c r="D607" s="6"/>
      <c r="F607" s="7"/>
      <c r="G607" s="24" t="s">
        <v>511</v>
      </c>
      <c r="I607" s="5"/>
      <c r="J607" s="6"/>
      <c r="L607" s="7"/>
      <c r="M607" s="24" t="s">
        <v>511</v>
      </c>
      <c r="O607" s="6"/>
    </row>
    <row r="608" spans="1:25" s="1" customFormat="1" x14ac:dyDescent="0.3">
      <c r="C608" s="5"/>
      <c r="D608" s="6"/>
      <c r="F608" s="7"/>
      <c r="G608" s="24"/>
      <c r="I608" s="5"/>
      <c r="J608" s="6"/>
      <c r="L608" s="7"/>
      <c r="M608" s="24"/>
      <c r="O608" s="6"/>
    </row>
    <row r="609" spans="3:15" s="1" customFormat="1" x14ac:dyDescent="0.3">
      <c r="C609" s="5"/>
      <c r="D609" s="6"/>
      <c r="F609" s="7"/>
      <c r="G609" s="24"/>
      <c r="I609" s="5"/>
      <c r="J609" s="6"/>
      <c r="L609" s="7"/>
      <c r="M609" s="24"/>
      <c r="O609" s="6"/>
    </row>
    <row r="610" spans="3:15" s="1" customFormat="1" x14ac:dyDescent="0.3">
      <c r="C610" s="5"/>
      <c r="D610" s="6"/>
      <c r="F610" s="7"/>
      <c r="G610" s="24"/>
      <c r="I610" s="5"/>
      <c r="J610" s="6"/>
      <c r="L610" s="7"/>
      <c r="M610" s="24"/>
      <c r="O610" s="6"/>
    </row>
    <row r="611" spans="3:15" s="1" customFormat="1" x14ac:dyDescent="0.3">
      <c r="C611" s="5"/>
      <c r="D611" s="6"/>
      <c r="F611" s="7"/>
      <c r="G611" s="24"/>
      <c r="I611" s="5"/>
      <c r="J611" s="6"/>
      <c r="L611" s="7"/>
      <c r="M611" s="24"/>
      <c r="O611" s="6"/>
    </row>
    <row r="612" spans="3:15" s="1" customFormat="1" x14ac:dyDescent="0.3">
      <c r="C612" s="5"/>
      <c r="D612" s="6"/>
      <c r="F612" s="7"/>
      <c r="G612" s="24"/>
      <c r="I612" s="5"/>
      <c r="J612" s="6"/>
      <c r="L612" s="7"/>
      <c r="M612" s="24"/>
      <c r="O612" s="6"/>
    </row>
    <row r="613" spans="3:15" s="1" customFormat="1" x14ac:dyDescent="0.3">
      <c r="C613" s="5"/>
      <c r="D613" s="6"/>
      <c r="F613" s="7"/>
      <c r="G613" s="25" t="s">
        <v>526</v>
      </c>
      <c r="I613" s="5"/>
      <c r="J613" s="6"/>
      <c r="L613" s="7"/>
      <c r="M613" s="25" t="s">
        <v>526</v>
      </c>
      <c r="O613" s="6"/>
    </row>
    <row r="614" spans="3:15" s="1" customFormat="1" x14ac:dyDescent="0.3">
      <c r="C614" s="5"/>
      <c r="D614" s="6"/>
      <c r="F614" s="7"/>
      <c r="G614" s="24" t="s">
        <v>527</v>
      </c>
      <c r="I614" s="5"/>
      <c r="J614" s="6"/>
      <c r="L614" s="7"/>
      <c r="M614" s="24" t="s">
        <v>527</v>
      </c>
      <c r="O614" s="6"/>
    </row>
    <row r="615" spans="3:15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O615" s="6"/>
    </row>
    <row r="616" spans="3:15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O616" s="6"/>
    </row>
    <row r="617" spans="3:15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O617" s="6"/>
    </row>
    <row r="618" spans="3:15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O618" s="6"/>
    </row>
    <row r="619" spans="3:15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O619" s="6"/>
    </row>
    <row r="620" spans="3:15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O620" s="6"/>
    </row>
    <row r="621" spans="3:15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O621" s="6"/>
    </row>
    <row r="622" spans="3:15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O622" s="6"/>
    </row>
    <row r="623" spans="3:15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O623" s="6"/>
    </row>
    <row r="624" spans="3:15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O624" s="6"/>
    </row>
    <row r="625" spans="3:15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O625" s="6"/>
    </row>
    <row r="626" spans="3:15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O626" s="6"/>
    </row>
    <row r="627" spans="3:15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O627" s="6"/>
    </row>
    <row r="628" spans="3:15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O628" s="6"/>
    </row>
    <row r="629" spans="3:15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O629" s="6"/>
    </row>
    <row r="630" spans="3:15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O630" s="6"/>
    </row>
    <row r="631" spans="3:15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O631" s="6"/>
    </row>
    <row r="632" spans="3:15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O632" s="6"/>
    </row>
    <row r="633" spans="3:15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O633" s="6"/>
    </row>
    <row r="634" spans="3:15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O634" s="6"/>
    </row>
    <row r="635" spans="3:15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O635" s="6"/>
    </row>
    <row r="636" spans="3:15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</row>
    <row r="637" spans="3:15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</row>
    <row r="638" spans="3:15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</row>
    <row r="639" spans="3:15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</row>
    <row r="640" spans="3:15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</row>
    <row r="641" spans="3:15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</row>
    <row r="642" spans="3:15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</row>
    <row r="643" spans="3:15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</row>
    <row r="644" spans="3:15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</row>
    <row r="645" spans="3:15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</row>
    <row r="646" spans="3:15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</row>
    <row r="647" spans="3:15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</row>
    <row r="648" spans="3:15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</row>
    <row r="649" spans="3:15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</row>
    <row r="650" spans="3:15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</row>
    <row r="651" spans="3:15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</row>
    <row r="652" spans="3:15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</row>
    <row r="653" spans="3:15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</row>
    <row r="654" spans="3:15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</row>
    <row r="655" spans="3:15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</row>
    <row r="656" spans="3:15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</row>
    <row r="657" spans="3:15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</row>
    <row r="658" spans="3:15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</row>
    <row r="659" spans="3:15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</row>
    <row r="660" spans="3:15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</row>
    <row r="661" spans="3:15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</row>
    <row r="662" spans="3:15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</row>
    <row r="663" spans="3:15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</row>
    <row r="664" spans="3:15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</row>
    <row r="665" spans="3:15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</row>
    <row r="666" spans="3:15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</row>
    <row r="667" spans="3:15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</row>
    <row r="668" spans="3:15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</row>
    <row r="669" spans="3:15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</row>
    <row r="670" spans="3:15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</row>
    <row r="671" spans="3:15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</row>
    <row r="672" spans="3:15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</row>
    <row r="673" spans="3:15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</row>
    <row r="674" spans="3:15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</row>
    <row r="675" spans="3:15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</row>
    <row r="676" spans="3:15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</row>
    <row r="677" spans="3:15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</row>
    <row r="678" spans="3:15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</row>
    <row r="679" spans="3:15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</row>
    <row r="680" spans="3:15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</row>
    <row r="681" spans="3:15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</row>
    <row r="682" spans="3:15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</row>
    <row r="683" spans="3:15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</row>
    <row r="684" spans="3:15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</row>
    <row r="685" spans="3:15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</row>
    <row r="686" spans="3:15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</row>
    <row r="687" spans="3:15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</row>
    <row r="688" spans="3:15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</row>
    <row r="689" spans="3:15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</row>
    <row r="690" spans="3:15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</row>
    <row r="691" spans="3:15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</row>
    <row r="692" spans="3:15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</row>
    <row r="693" spans="3:15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</row>
    <row r="694" spans="3:15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</row>
    <row r="695" spans="3:15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</row>
    <row r="696" spans="3:15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</row>
    <row r="697" spans="3:15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</row>
    <row r="698" spans="3:15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</row>
    <row r="699" spans="3:15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</row>
    <row r="700" spans="3:15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</row>
    <row r="701" spans="3:15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</row>
    <row r="702" spans="3:15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</row>
    <row r="703" spans="3:15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</row>
    <row r="704" spans="3:15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</row>
    <row r="705" spans="3:15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</row>
    <row r="706" spans="3:15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</row>
    <row r="707" spans="3:15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</row>
    <row r="708" spans="3:15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</row>
    <row r="709" spans="3:15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</row>
    <row r="710" spans="3:15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</row>
    <row r="711" spans="3:15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</row>
    <row r="712" spans="3:15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</row>
    <row r="713" spans="3:15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</row>
    <row r="714" spans="3:15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</row>
    <row r="715" spans="3:15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</row>
    <row r="716" spans="3:15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</row>
    <row r="717" spans="3:15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</row>
    <row r="718" spans="3:15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</row>
    <row r="719" spans="3:15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</row>
    <row r="720" spans="3:15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</row>
    <row r="721" spans="3:15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</row>
    <row r="722" spans="3:15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</row>
    <row r="723" spans="3:15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</row>
    <row r="724" spans="3:15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</row>
    <row r="725" spans="3:15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</row>
    <row r="726" spans="3:15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</row>
    <row r="727" spans="3:15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</row>
    <row r="728" spans="3:15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</row>
    <row r="729" spans="3:15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</row>
    <row r="730" spans="3:15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</row>
    <row r="731" spans="3:15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</row>
    <row r="732" spans="3:15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</row>
    <row r="733" spans="3:15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</row>
    <row r="734" spans="3:15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</row>
    <row r="735" spans="3:15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</row>
    <row r="736" spans="3:15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</row>
    <row r="737" spans="3:15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</row>
    <row r="738" spans="3:15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</row>
    <row r="739" spans="3:15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</row>
    <row r="740" spans="3:15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</row>
    <row r="741" spans="3:15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</row>
    <row r="742" spans="3:15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</row>
    <row r="743" spans="3:15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</row>
    <row r="744" spans="3:15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</row>
    <row r="745" spans="3:15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</row>
    <row r="746" spans="3:15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</row>
    <row r="747" spans="3:15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</row>
    <row r="748" spans="3:15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</row>
    <row r="749" spans="3:15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</row>
    <row r="750" spans="3:15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</row>
    <row r="751" spans="3:15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</row>
    <row r="752" spans="3:15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</row>
    <row r="753" spans="3:15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</row>
    <row r="754" spans="3:15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</row>
    <row r="755" spans="3:15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</row>
    <row r="756" spans="3:15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</row>
    <row r="757" spans="3:15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</row>
    <row r="758" spans="3:15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</row>
    <row r="759" spans="3:15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</row>
    <row r="760" spans="3:15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</row>
    <row r="761" spans="3:15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</row>
    <row r="762" spans="3:15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</row>
    <row r="763" spans="3:15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</row>
    <row r="764" spans="3:15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</row>
    <row r="765" spans="3:15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</row>
    <row r="766" spans="3:15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</row>
    <row r="767" spans="3:15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</row>
    <row r="768" spans="3:15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</row>
    <row r="769" spans="3:15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</row>
    <row r="770" spans="3:15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</row>
    <row r="771" spans="3:15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</row>
    <row r="772" spans="3:15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</row>
    <row r="773" spans="3:15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</row>
    <row r="774" spans="3:15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</row>
    <row r="775" spans="3:15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</row>
    <row r="776" spans="3:15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</row>
    <row r="777" spans="3:15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</row>
    <row r="778" spans="3:15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</row>
    <row r="779" spans="3:15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</row>
    <row r="780" spans="3:15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</row>
    <row r="781" spans="3:15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</row>
    <row r="782" spans="3:15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</row>
    <row r="783" spans="3:15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</row>
    <row r="784" spans="3:15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</row>
    <row r="785" spans="3:15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</row>
    <row r="786" spans="3:15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</row>
    <row r="787" spans="3:15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</row>
    <row r="788" spans="3:15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</row>
    <row r="789" spans="3:15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</row>
    <row r="790" spans="3:15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</row>
    <row r="791" spans="3:15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</row>
    <row r="792" spans="3:15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</row>
    <row r="793" spans="3:15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</row>
    <row r="794" spans="3:15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</row>
    <row r="795" spans="3:15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</row>
    <row r="796" spans="3:15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</row>
    <row r="797" spans="3:15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</row>
    <row r="798" spans="3:15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</row>
    <row r="799" spans="3:15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</row>
    <row r="800" spans="3:15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</row>
    <row r="801" spans="3:15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</row>
    <row r="802" spans="3:15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</row>
    <row r="803" spans="3:15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</row>
    <row r="804" spans="3:15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</row>
    <row r="805" spans="3:15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</row>
    <row r="806" spans="3:15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</row>
    <row r="807" spans="3:15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</row>
    <row r="808" spans="3:15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</row>
    <row r="809" spans="3:15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</row>
    <row r="810" spans="3:15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</row>
    <row r="811" spans="3:15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</row>
    <row r="812" spans="3:15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</row>
    <row r="813" spans="3:15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</row>
    <row r="814" spans="3:15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</row>
    <row r="815" spans="3:15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</row>
    <row r="816" spans="3:15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</row>
    <row r="817" spans="3:15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</row>
    <row r="818" spans="3:15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</row>
    <row r="819" spans="3:15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</row>
    <row r="820" spans="3:15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</row>
    <row r="821" spans="3:15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</row>
    <row r="822" spans="3:15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</row>
    <row r="823" spans="3:15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</row>
    <row r="824" spans="3:15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</row>
    <row r="825" spans="3:15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</row>
    <row r="826" spans="3:15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</row>
    <row r="827" spans="3:15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</row>
    <row r="828" spans="3:15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</row>
    <row r="829" spans="3:15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</row>
    <row r="830" spans="3:15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</row>
    <row r="831" spans="3:15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</row>
    <row r="832" spans="3:15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</row>
    <row r="833" spans="3:15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</row>
    <row r="834" spans="3:15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</row>
    <row r="835" spans="3:15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</row>
    <row r="836" spans="3:15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</row>
    <row r="837" spans="3:15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</row>
    <row r="838" spans="3:15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</row>
    <row r="839" spans="3:15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</row>
    <row r="840" spans="3:15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</row>
    <row r="841" spans="3:15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</row>
    <row r="842" spans="3:15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</row>
    <row r="843" spans="3:15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</row>
    <row r="844" spans="3:15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</row>
    <row r="845" spans="3:15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</row>
    <row r="846" spans="3:15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</row>
    <row r="847" spans="3:15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</row>
    <row r="848" spans="3:15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</row>
    <row r="849" spans="3:15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</row>
    <row r="850" spans="3:15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</row>
    <row r="851" spans="3:15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</row>
    <row r="852" spans="3:15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</row>
    <row r="853" spans="3:15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</row>
    <row r="854" spans="3:15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</row>
    <row r="855" spans="3:15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</row>
    <row r="856" spans="3:15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</row>
    <row r="857" spans="3:15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</row>
    <row r="858" spans="3:15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</row>
    <row r="859" spans="3:15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</row>
    <row r="860" spans="3:15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</row>
    <row r="861" spans="3:15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</row>
    <row r="862" spans="3:15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</row>
    <row r="863" spans="3:15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</row>
    <row r="864" spans="3:15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</row>
    <row r="865" spans="3:15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</row>
    <row r="866" spans="3:15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</row>
    <row r="867" spans="3:15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</row>
    <row r="868" spans="3:15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</row>
    <row r="869" spans="3:15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</row>
    <row r="870" spans="3:15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</row>
    <row r="871" spans="3:15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</row>
    <row r="872" spans="3:15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</row>
    <row r="873" spans="3:15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</row>
    <row r="874" spans="3:15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</row>
    <row r="875" spans="3:15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</row>
    <row r="876" spans="3:15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</row>
    <row r="877" spans="3:15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</row>
    <row r="878" spans="3:15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</row>
    <row r="879" spans="3:15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</row>
    <row r="880" spans="3:15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</row>
    <row r="881" spans="3:15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</row>
    <row r="882" spans="3:15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</row>
    <row r="883" spans="3:15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</row>
    <row r="884" spans="3:15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</row>
    <row r="885" spans="3:15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</row>
    <row r="886" spans="3:15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</row>
    <row r="887" spans="3:15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</row>
    <row r="888" spans="3:15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</row>
    <row r="889" spans="3:15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</row>
    <row r="890" spans="3:15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</row>
    <row r="891" spans="3:15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</row>
    <row r="892" spans="3:15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</row>
    <row r="893" spans="3:15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</row>
    <row r="894" spans="3:15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</row>
    <row r="895" spans="3:15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</row>
    <row r="896" spans="3:15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</row>
    <row r="897" spans="3:15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</row>
    <row r="898" spans="3:15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</row>
    <row r="899" spans="3:15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</row>
    <row r="900" spans="3:15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</row>
    <row r="901" spans="3:15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</row>
    <row r="902" spans="3:15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</row>
    <row r="903" spans="3:15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</row>
    <row r="904" spans="3:15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</row>
    <row r="905" spans="3:15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</row>
    <row r="906" spans="3:15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</row>
    <row r="907" spans="3:15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</row>
    <row r="908" spans="3:15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</row>
    <row r="909" spans="3:15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</row>
    <row r="910" spans="3:15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</row>
    <row r="911" spans="3:15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</row>
    <row r="912" spans="3:15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</row>
    <row r="913" spans="3:15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</row>
    <row r="914" spans="3:15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</row>
    <row r="915" spans="3:15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</row>
    <row r="916" spans="3:15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</row>
    <row r="917" spans="3:15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</row>
    <row r="918" spans="3:15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</row>
    <row r="919" spans="3:15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</row>
    <row r="920" spans="3:15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</row>
    <row r="921" spans="3:15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</row>
    <row r="922" spans="3:15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</row>
    <row r="923" spans="3:15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</row>
    <row r="924" spans="3:15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</row>
    <row r="925" spans="3:15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</row>
    <row r="926" spans="3:15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</row>
    <row r="927" spans="3:15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</row>
    <row r="928" spans="3:15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</row>
    <row r="929" spans="3:15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</row>
    <row r="930" spans="3:15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</row>
    <row r="931" spans="3:15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</row>
    <row r="932" spans="3:15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</row>
    <row r="933" spans="3:15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</row>
    <row r="934" spans="3:15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</row>
    <row r="935" spans="3:15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</row>
    <row r="936" spans="3:15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</row>
    <row r="937" spans="3:15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</row>
    <row r="938" spans="3:15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</row>
    <row r="939" spans="3:15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</row>
    <row r="940" spans="3:15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</row>
    <row r="941" spans="3:15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</row>
    <row r="942" spans="3:15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</row>
    <row r="943" spans="3:15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</row>
    <row r="944" spans="3:15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</row>
    <row r="945" spans="3:15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</row>
    <row r="946" spans="3:15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</row>
    <row r="947" spans="3:15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</row>
    <row r="948" spans="3:15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</row>
    <row r="949" spans="3:15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</row>
    <row r="950" spans="3:15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</row>
    <row r="951" spans="3:15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</row>
    <row r="952" spans="3:15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</row>
    <row r="953" spans="3:15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</row>
    <row r="954" spans="3:15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</row>
    <row r="955" spans="3:15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</row>
    <row r="956" spans="3:15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</row>
    <row r="957" spans="3:15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</row>
    <row r="958" spans="3:15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</row>
    <row r="959" spans="3:15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</row>
    <row r="960" spans="3:15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</row>
    <row r="961" spans="3:15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</row>
    <row r="962" spans="3:15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</row>
    <row r="963" spans="3:15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</row>
    <row r="964" spans="3:15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</row>
    <row r="965" spans="3:15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</row>
    <row r="966" spans="3:15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</row>
    <row r="967" spans="3:15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</row>
    <row r="968" spans="3:15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</row>
    <row r="969" spans="3:15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</row>
    <row r="970" spans="3:15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</row>
    <row r="971" spans="3:15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</row>
    <row r="972" spans="3:15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</row>
    <row r="973" spans="3:15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</row>
    <row r="974" spans="3:15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</row>
    <row r="975" spans="3:15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</row>
    <row r="976" spans="3:15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</row>
    <row r="977" spans="3:15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</row>
    <row r="978" spans="3:15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</row>
    <row r="979" spans="3:15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</row>
    <row r="980" spans="3:15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</row>
    <row r="981" spans="3:15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</row>
    <row r="982" spans="3:15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</row>
    <row r="983" spans="3:15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</row>
    <row r="984" spans="3:15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</row>
    <row r="985" spans="3:15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</row>
    <row r="986" spans="3:15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</row>
    <row r="987" spans="3:15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</row>
    <row r="988" spans="3:15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</row>
    <row r="989" spans="3:15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</row>
    <row r="990" spans="3:15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</row>
    <row r="991" spans="3:15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</row>
    <row r="992" spans="3:15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</row>
    <row r="993" spans="3:15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</row>
    <row r="994" spans="3:15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</row>
    <row r="995" spans="3:15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</row>
    <row r="996" spans="3:15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</row>
    <row r="997" spans="3:15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</row>
    <row r="998" spans="3:15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</row>
    <row r="999" spans="3:15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</row>
    <row r="1000" spans="3:15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</row>
    <row r="1001" spans="3:15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</row>
    <row r="1002" spans="3:15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</row>
    <row r="1003" spans="3:15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</row>
    <row r="1004" spans="3:15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</row>
  </sheetData>
  <autoFilter ref="B7:Y603" xr:uid="{3A6C5435-28AC-48AD-A4AE-D532A2415063}">
    <filterColumn colId="6">
      <filters blank="1"/>
    </filterColumn>
    <filterColumn colId="13">
      <customFilters>
        <customFilter operator="notEqual" val=" "/>
      </customFilters>
    </filterColumn>
  </autoFilter>
  <mergeCells count="7">
    <mergeCell ref="E545:F545"/>
    <mergeCell ref="R6:S6"/>
    <mergeCell ref="U6:V6"/>
    <mergeCell ref="X6:Y6"/>
    <mergeCell ref="E11:F11"/>
    <mergeCell ref="E116:F116"/>
    <mergeCell ref="E341:F341"/>
  </mergeCells>
  <conditionalFormatting sqref="P1:P4">
    <cfRule type="cellIs" dxfId="4" priority="3" operator="lessThan">
      <formula>0</formula>
    </cfRule>
  </conditionalFormatting>
  <conditionalFormatting sqref="G291:G333 M291:M333">
    <cfRule type="expression" dxfId="3" priority="2">
      <formula>AND(ISBLANK(B291),G291&lt;&gt;#REF!)</formula>
    </cfRule>
  </conditionalFormatting>
  <conditionalFormatting sqref="N292:O292 N302:O303 N305:O305 N308:O309 N319:O319 N321:O322 N324:O324">
    <cfRule type="expression" dxfId="2" priority="1">
      <formula>AND(ISBLANK(E292),N292&lt;&gt;#REF!)</formula>
    </cfRule>
  </conditionalFormatting>
  <conditionalFormatting sqref="G291:G333 M292:O292 M291 M302:O303 M293:M301 M305:O305 M304 M308:O309 M306:M307 M319:O319 M310:M318 M321:O322 M320 M324:O324 M323 M325:M333">
    <cfRule type="expression" dxfId="1" priority="4">
      <formula>#REF!&lt;0</formula>
    </cfRule>
  </conditionalFormatting>
  <dataValidations count="1">
    <dataValidation type="custom" allowBlank="1" showDropDown="1" showErrorMessage="1" sqref="B16:B19 H16:H19" xr:uid="{A213B253-1912-4DD2-8A0B-A3CC807475F1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36" fitToHeight="0" orientation="portrait" r:id="rId1"/>
  <headerFooter>
    <oddFooter>&amp;LUsulan TUP 6 Pusdik KP, TA. 2022&amp;RHal &amp;P dari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EB34-B540-4B1E-B5D4-64A01C1A9ECA}">
  <dimension ref="A1:G6"/>
  <sheetViews>
    <sheetView zoomScale="220" zoomScaleNormal="220" workbookViewId="0">
      <selection activeCell="B9" sqref="B9"/>
    </sheetView>
  </sheetViews>
  <sheetFormatPr defaultRowHeight="14.4" x14ac:dyDescent="0.3"/>
  <cols>
    <col min="1" max="1" width="17.21875" bestFit="1" customWidth="1"/>
    <col min="2" max="3" width="14.109375" bestFit="1" customWidth="1"/>
    <col min="5" max="5" width="11.44140625" bestFit="1" customWidth="1"/>
    <col min="7" max="7" width="10.44140625" bestFit="1" customWidth="1"/>
  </cols>
  <sheetData>
    <row r="1" spans="1:7" x14ac:dyDescent="0.3">
      <c r="A1" t="s">
        <v>989</v>
      </c>
      <c r="B1" t="s">
        <v>992</v>
      </c>
      <c r="C1" t="s">
        <v>993</v>
      </c>
    </row>
    <row r="2" spans="1:7" x14ac:dyDescent="0.3">
      <c r="A2" t="s">
        <v>990</v>
      </c>
      <c r="B2">
        <v>8</v>
      </c>
      <c r="C2">
        <v>1</v>
      </c>
    </row>
    <row r="3" spans="1:7" x14ac:dyDescent="0.3">
      <c r="A3" t="s">
        <v>991</v>
      </c>
      <c r="B3" t="s">
        <v>994</v>
      </c>
      <c r="C3" t="s">
        <v>995</v>
      </c>
      <c r="E3" s="262">
        <f>15*8*16000*12</f>
        <v>23040000</v>
      </c>
      <c r="G3" s="263">
        <f>E3-B5</f>
        <v>3840000</v>
      </c>
    </row>
    <row r="4" spans="1:7" x14ac:dyDescent="0.3">
      <c r="A4" t="s">
        <v>996</v>
      </c>
      <c r="B4" s="262">
        <f>150*16000</f>
        <v>2400000</v>
      </c>
      <c r="C4" s="262">
        <f>750*16000</f>
        <v>12000000</v>
      </c>
    </row>
    <row r="5" spans="1:7" x14ac:dyDescent="0.3">
      <c r="A5" t="s">
        <v>522</v>
      </c>
      <c r="B5" s="263">
        <f>B2*B4</f>
        <v>19200000</v>
      </c>
      <c r="C5" s="263">
        <f>C2*C4</f>
        <v>12000000</v>
      </c>
    </row>
    <row r="6" spans="1:7" x14ac:dyDescent="0.3">
      <c r="B6" s="300">
        <f>SUM(B5:C5)</f>
        <v>31200000</v>
      </c>
      <c r="C6" s="301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Rekap Usulan revisi</vt:lpstr>
      <vt:lpstr>Usulan Revisi Subkoord</vt:lpstr>
      <vt:lpstr>Pergeseran Revisi</vt:lpstr>
      <vt:lpstr>Sheet1</vt:lpstr>
      <vt:lpstr>'Pergeseran Revisi'!Print_Area</vt:lpstr>
      <vt:lpstr>'Rekap Usulan revisi'!Print_Area</vt:lpstr>
      <vt:lpstr>'Usulan Revisi Subkoord'!Print_Area</vt:lpstr>
      <vt:lpstr>'Pergeseran Revisi'!Print_Titles</vt:lpstr>
      <vt:lpstr>'Usulan Revisi Subkoord'!Print_Titles</vt:lpstr>
      <vt:lpstr>'Pergeseran Revisi'!Start_Jadi</vt:lpstr>
      <vt:lpstr>'Usulan Revisi Subkoord'!Start_Jadi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2022-12-06T03:04:32Z</cp:lastPrinted>
  <dcterms:created xsi:type="dcterms:W3CDTF">2022-10-11T07:47:57Z</dcterms:created>
  <dcterms:modified xsi:type="dcterms:W3CDTF">2023-01-16T01:55:41Z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