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WINDA\SARPRAS 2023\SERDIK SARPRAS\"/>
    </mc:Choice>
  </mc:AlternateContent>
  <bookViews>
    <workbookView xWindow="0" yWindow="0" windowWidth="24000" windowHeight="9645"/>
  </bookViews>
  <sheets>
    <sheet name="usulan revisi 1 SARPRAS" sheetId="1" r:id="rId1"/>
  </sheets>
  <definedNames>
    <definedName name="_xlnm.Print_Area" localSheetId="0">'usulan revisi 1 SARPRAS'!$A$1:$M$65</definedName>
    <definedName name="_xlnm.Print_Titles" localSheetId="0">'usulan revisi 1 SARPRAS'!$1:$9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4" i="1" l="1"/>
  <c r="M53" i="1"/>
  <c r="M52" i="1"/>
  <c r="M51" i="1" s="1"/>
  <c r="M50" i="1" s="1"/>
  <c r="M49" i="1"/>
  <c r="M48" i="1" s="1"/>
  <c r="F49" i="1"/>
  <c r="F48" i="1" s="1"/>
  <c r="M47" i="1"/>
  <c r="M46" i="1"/>
  <c r="M45" i="1"/>
  <c r="M44" i="1"/>
  <c r="M43" i="1"/>
  <c r="F43" i="1"/>
  <c r="M42" i="1"/>
  <c r="F42" i="1"/>
  <c r="M41" i="1"/>
  <c r="F41" i="1"/>
  <c r="M40" i="1"/>
  <c r="F40" i="1"/>
  <c r="M39" i="1"/>
  <c r="F39" i="1"/>
  <c r="F38" i="1" s="1"/>
  <c r="F37" i="1" s="1"/>
  <c r="M36" i="1"/>
  <c r="F36" i="1"/>
  <c r="F35" i="1" s="1"/>
  <c r="M35" i="1"/>
  <c r="M34" i="1"/>
  <c r="F34" i="1"/>
  <c r="F33" i="1" s="1"/>
  <c r="M33" i="1"/>
  <c r="M32" i="1"/>
  <c r="F32" i="1"/>
  <c r="M31" i="1"/>
  <c r="F31" i="1"/>
  <c r="M30" i="1"/>
  <c r="F30" i="1"/>
  <c r="M29" i="1"/>
  <c r="M28" i="1" s="1"/>
  <c r="M27" i="1" s="1"/>
  <c r="F29" i="1"/>
  <c r="F28" i="1"/>
  <c r="M26" i="1"/>
  <c r="F26" i="1"/>
  <c r="F25" i="1" s="1"/>
  <c r="M25" i="1"/>
  <c r="M24" i="1"/>
  <c r="M23" i="1"/>
  <c r="M22" i="1"/>
  <c r="M21" i="1" s="1"/>
  <c r="M20" i="1"/>
  <c r="F20" i="1"/>
  <c r="M19" i="1"/>
  <c r="F19" i="1"/>
  <c r="M18" i="1"/>
  <c r="F18" i="1"/>
  <c r="M17" i="1"/>
  <c r="M16" i="1" s="1"/>
  <c r="F17" i="1"/>
  <c r="F16" i="1"/>
  <c r="M15" i="1" l="1"/>
  <c r="M14" i="1" s="1"/>
  <c r="F27" i="1"/>
  <c r="M38" i="1"/>
  <c r="F15" i="1"/>
  <c r="F14" i="1" s="1"/>
  <c r="F13" i="1" s="1"/>
  <c r="M37" i="1" l="1"/>
  <c r="M13" i="1"/>
</calcChain>
</file>

<file path=xl/sharedStrings.xml><?xml version="1.0" encoding="utf-8"?>
<sst xmlns="http://schemas.openxmlformats.org/spreadsheetml/2006/main" count="240" uniqueCount="64">
  <si>
    <t>USULAN DIPA REVISI KE-1 TAHUN 2023</t>
  </si>
  <si>
    <t>SUB KOORDINATOR PESERTA DIDIK, SARANA DAN PRASARANA</t>
  </si>
  <si>
    <t xml:space="preserve">SEMULA </t>
  </si>
  <si>
    <t xml:space="preserve">MENJADI  </t>
  </si>
  <si>
    <t>Kode</t>
  </si>
  <si>
    <t>Uraian</t>
  </si>
  <si>
    <t>Vol</t>
  </si>
  <si>
    <t>Sat</t>
  </si>
  <si>
    <t>Harga</t>
  </si>
  <si>
    <t>Jumlah</t>
  </si>
  <si>
    <t>(1)</t>
  </si>
  <si>
    <t>(2)</t>
  </si>
  <si>
    <t>(3)</t>
  </si>
  <si>
    <t>(4)</t>
  </si>
  <si>
    <t>(5)</t>
  </si>
  <si>
    <t>(6)</t>
  </si>
  <si>
    <t>032.12.626402</t>
  </si>
  <si>
    <t>Program Pendidikan dan Pelatihan Vokasi</t>
  </si>
  <si>
    <t>032.12.DL</t>
  </si>
  <si>
    <t>Program Dukungan Manajemen</t>
  </si>
  <si>
    <t>Pendidikan Kelautan dan Perikanan</t>
  </si>
  <si>
    <t>2378.EBA.962</t>
  </si>
  <si>
    <t>Layanan Umum</t>
  </si>
  <si>
    <t>2376.AFA.001</t>
  </si>
  <si>
    <t xml:space="preserve">Norma, Standard, Prosedur dan Kriteria Pendidikan Kelautan dan Perikanan </t>
  </si>
  <si>
    <t/>
  </si>
  <si>
    <t>A</t>
  </si>
  <si>
    <t>NSPK Peserta Didik</t>
  </si>
  <si>
    <t xml:space="preserve">     521211</t>
  </si>
  <si>
    <t>Belanja Bahan</t>
  </si>
  <si>
    <t>- Konsumsi/bahan makanan</t>
  </si>
  <si>
    <t>OK</t>
  </si>
  <si>
    <t>- Bahan Komputer</t>
  </si>
  <si>
    <t>PAKET</t>
  </si>
  <si>
    <t>- ATK</t>
  </si>
  <si>
    <t>- Cetak</t>
  </si>
  <si>
    <t xml:space="preserve">Belanja Barang Non Operasional Lainnya </t>
  </si>
  <si>
    <t>- Dukungan NSPK Peserta Didik, Sarana dan Prasarana</t>
  </si>
  <si>
    <t>Belanja Jasa Profesi</t>
  </si>
  <si>
    <t>- Narasumber/Pembahas/Praktisi</t>
  </si>
  <si>
    <t>OJ</t>
  </si>
  <si>
    <t xml:space="preserve">     524111</t>
  </si>
  <si>
    <t>Belanja Perjalanan Dinas Biasa</t>
  </si>
  <si>
    <t>- Perjalanan NSPK Peserta Didik</t>
  </si>
  <si>
    <t>B</t>
  </si>
  <si>
    <t>Pengendalian Sarpras</t>
  </si>
  <si>
    <t xml:space="preserve">     522151</t>
  </si>
  <si>
    <t>- Perjalanan Pengendalian Sarana dan Prasarana</t>
  </si>
  <si>
    <t>H</t>
  </si>
  <si>
    <t>Serapan  Lulusan Pendidikan KP</t>
  </si>
  <si>
    <t>- Penggandaan</t>
  </si>
  <si>
    <t>- Dukungan Serapan Lulusan Pendidikan KP</t>
  </si>
  <si>
    <t>- Perjalanan Serapan Lulusan Pendidikan KP</t>
  </si>
  <si>
    <t>Wisuda dan Pelantikan pada Satdik di Lingkungan KKP</t>
  </si>
  <si>
    <t>- Perjalanan Wisuda dan Pelantikan pada Satdik di Lingkungan KKP</t>
  </si>
  <si>
    <t>Jakarta,    Maret 2023</t>
  </si>
  <si>
    <t>Yang Bertanggungjawab,</t>
  </si>
  <si>
    <t>Yang Melaksanakan,</t>
  </si>
  <si>
    <t>Koordinator Kelompok Penyelenggaraan Pendidikan</t>
  </si>
  <si>
    <t>Plt. Subkoordinator Peserta Didik, Sarana dan Prasarana</t>
  </si>
  <si>
    <t xml:space="preserve">Sri Widodo Budi Santoso, A.Pi, M.M      </t>
  </si>
  <si>
    <t>Wisnhu C. Pratama, S.St.Pi</t>
  </si>
  <si>
    <t>NIP 19761120 200003 1 002</t>
  </si>
  <si>
    <t>NIP 19880810 201012 1 005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</si>
</sst>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"/>
    <numFmt numFmtId="166" formatCode="_-* #,##0.00_-;\-* #,##0.00_-;_-* &quot;-&quot;??_-;_-@_-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 Narrow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rgb="FFF4B083"/>
      </patternFill>
    </fill>
    <fill>
      <patternFill patternType="solid">
        <fgColor rgb="FFD6DCE4"/>
        <bgColor rgb="FFD6DCE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rgb="FFD6DCE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6" fontId="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2" applyFont="1" applyAlignment="1">
      <alignment horizontal="center"/>
    </xf>
    <xf numFmtId="0" fontId="1" fillId="0" borderId="0" xfId="2"/>
    <xf numFmtId="0" fontId="3" fillId="0" borderId="0" xfId="2" applyFont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5" fillId="3" borderId="8" xfId="2" applyFont="1" applyFill="1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/>
    </xf>
    <xf numFmtId="164" fontId="5" fillId="3" borderId="9" xfId="3" applyNumberFormat="1" applyFont="1" applyFill="1" applyBorder="1" applyAlignment="1">
      <alignment horizontal="center" vertical="center" wrapText="1"/>
    </xf>
    <xf numFmtId="164" fontId="5" fillId="3" borderId="9" xfId="3" applyNumberFormat="1" applyFont="1" applyFill="1" applyBorder="1" applyAlignment="1">
      <alignment horizontal="center" vertical="center"/>
    </xf>
    <xf numFmtId="164" fontId="5" fillId="3" borderId="10" xfId="3" applyNumberFormat="1" applyFont="1" applyFill="1" applyBorder="1" applyAlignment="1">
      <alignment horizontal="center" vertical="center"/>
    </xf>
    <xf numFmtId="164" fontId="5" fillId="2" borderId="3" xfId="3" applyNumberFormat="1" applyFont="1" applyFill="1" applyBorder="1" applyAlignment="1">
      <alignment horizontal="center" vertical="center"/>
    </xf>
    <xf numFmtId="164" fontId="5" fillId="3" borderId="11" xfId="3" applyNumberFormat="1" applyFont="1" applyFill="1" applyBorder="1" applyAlignment="1">
      <alignment horizontal="center" vertical="center"/>
    </xf>
    <xf numFmtId="0" fontId="5" fillId="2" borderId="0" xfId="2" applyFont="1" applyFill="1" applyAlignment="1">
      <alignment horizontal="center"/>
    </xf>
    <xf numFmtId="0" fontId="5" fillId="3" borderId="12" xfId="2" applyFont="1" applyFill="1" applyBorder="1" applyAlignment="1">
      <alignment horizontal="center" vertical="center"/>
    </xf>
    <xf numFmtId="0" fontId="5" fillId="3" borderId="13" xfId="2" applyFont="1" applyFill="1" applyBorder="1" applyAlignment="1">
      <alignment horizontal="center" vertical="center"/>
    </xf>
    <xf numFmtId="164" fontId="5" fillId="3" borderId="13" xfId="3" applyNumberFormat="1" applyFont="1" applyFill="1" applyBorder="1" applyAlignment="1">
      <alignment horizontal="center" vertical="center" wrapText="1"/>
    </xf>
    <xf numFmtId="164" fontId="5" fillId="3" borderId="13" xfId="3" applyNumberFormat="1" applyFont="1" applyFill="1" applyBorder="1" applyAlignment="1">
      <alignment horizontal="center" vertical="center"/>
    </xf>
    <xf numFmtId="164" fontId="5" fillId="3" borderId="14" xfId="3" applyNumberFormat="1" applyFont="1" applyFill="1" applyBorder="1" applyAlignment="1">
      <alignment horizontal="center" vertical="center"/>
    </xf>
    <xf numFmtId="164" fontId="5" fillId="3" borderId="15" xfId="3" applyNumberFormat="1" applyFont="1" applyFill="1" applyBorder="1" applyAlignment="1">
      <alignment horizontal="center" vertical="center"/>
    </xf>
    <xf numFmtId="0" fontId="6" fillId="3" borderId="12" xfId="2" quotePrefix="1" applyFont="1" applyFill="1" applyBorder="1" applyAlignment="1">
      <alignment horizontal="center" vertical="center" wrapText="1"/>
    </xf>
    <xf numFmtId="0" fontId="6" fillId="3" borderId="13" xfId="2" quotePrefix="1" applyFont="1" applyFill="1" applyBorder="1" applyAlignment="1">
      <alignment horizontal="center" vertical="center" wrapText="1"/>
    </xf>
    <xf numFmtId="0" fontId="6" fillId="3" borderId="14" xfId="2" quotePrefix="1" applyFont="1" applyFill="1" applyBorder="1" applyAlignment="1">
      <alignment horizontal="center" vertical="center" wrapText="1"/>
    </xf>
    <xf numFmtId="0" fontId="6" fillId="2" borderId="3" xfId="2" quotePrefix="1" applyFont="1" applyFill="1" applyBorder="1" applyAlignment="1">
      <alignment horizontal="center" vertical="center" wrapText="1"/>
    </xf>
    <xf numFmtId="0" fontId="6" fillId="3" borderId="15" xfId="2" quotePrefix="1" applyFont="1" applyFill="1" applyBorder="1" applyAlignment="1">
      <alignment horizontal="center" vertical="center" wrapText="1"/>
    </xf>
    <xf numFmtId="0" fontId="5" fillId="2" borderId="0" xfId="2" applyFont="1" applyFill="1"/>
    <xf numFmtId="0" fontId="7" fillId="0" borderId="12" xfId="2" applyFont="1" applyBorder="1" applyAlignment="1">
      <alignment horizontal="center" vertical="top" wrapText="1"/>
    </xf>
    <xf numFmtId="0" fontId="7" fillId="0" borderId="13" xfId="2" applyFont="1" applyBorder="1" applyAlignment="1">
      <alignment vertical="top" wrapText="1"/>
    </xf>
    <xf numFmtId="0" fontId="1" fillId="0" borderId="13" xfId="2" applyBorder="1" applyAlignment="1">
      <alignment vertical="top" wrapText="1"/>
    </xf>
    <xf numFmtId="0" fontId="8" fillId="4" borderId="12" xfId="2" applyFont="1" applyFill="1" applyBorder="1" applyAlignment="1">
      <alignment horizontal="center" vertical="top" wrapText="1"/>
    </xf>
    <xf numFmtId="0" fontId="8" fillId="4" borderId="13" xfId="2" applyFont="1" applyFill="1" applyBorder="1" applyAlignment="1">
      <alignment vertical="top" wrapText="1"/>
    </xf>
    <xf numFmtId="0" fontId="8" fillId="4" borderId="13" xfId="2" applyFont="1" applyFill="1" applyBorder="1" applyAlignment="1">
      <alignment horizontal="right" vertical="top" wrapText="1"/>
    </xf>
    <xf numFmtId="0" fontId="1" fillId="4" borderId="13" xfId="2" applyFill="1" applyBorder="1" applyAlignment="1">
      <alignment vertical="top" wrapText="1"/>
    </xf>
    <xf numFmtId="0" fontId="8" fillId="5" borderId="12" xfId="2" applyFont="1" applyFill="1" applyBorder="1" applyAlignment="1">
      <alignment horizontal="center" vertical="top" wrapText="1"/>
    </xf>
    <xf numFmtId="0" fontId="8" fillId="5" borderId="13" xfId="2" applyFont="1" applyFill="1" applyBorder="1" applyAlignment="1">
      <alignment vertical="top" wrapText="1"/>
    </xf>
    <xf numFmtId="0" fontId="8" fillId="5" borderId="13" xfId="2" applyFont="1" applyFill="1" applyBorder="1" applyAlignment="1">
      <alignment horizontal="right" vertical="top" wrapText="1"/>
    </xf>
    <xf numFmtId="0" fontId="1" fillId="5" borderId="13" xfId="2" applyFill="1" applyBorder="1" applyAlignment="1">
      <alignment vertical="top" wrapText="1"/>
    </xf>
    <xf numFmtId="0" fontId="8" fillId="6" borderId="12" xfId="2" applyFont="1" applyFill="1" applyBorder="1" applyAlignment="1">
      <alignment horizontal="center" vertical="top" wrapText="1"/>
    </xf>
    <xf numFmtId="0" fontId="8" fillId="6" borderId="13" xfId="2" applyFont="1" applyFill="1" applyBorder="1" applyAlignment="1">
      <alignment vertical="top" wrapText="1"/>
    </xf>
    <xf numFmtId="0" fontId="8" fillId="6" borderId="13" xfId="2" applyFont="1" applyFill="1" applyBorder="1" applyAlignment="1">
      <alignment horizontal="center" vertical="top" wrapText="1"/>
    </xf>
    <xf numFmtId="0" fontId="1" fillId="6" borderId="13" xfId="2" applyFill="1" applyBorder="1" applyAlignment="1">
      <alignment horizontal="center" vertical="top" wrapText="1"/>
    </xf>
    <xf numFmtId="165" fontId="7" fillId="6" borderId="13" xfId="2" applyNumberFormat="1" applyFont="1" applyFill="1" applyBorder="1" applyAlignment="1">
      <alignment horizontal="right" vertical="top" wrapText="1"/>
    </xf>
    <xf numFmtId="165" fontId="5" fillId="2" borderId="0" xfId="2" applyNumberFormat="1" applyFont="1" applyFill="1"/>
    <xf numFmtId="0" fontId="7" fillId="7" borderId="16" xfId="0" applyFont="1" applyFill="1" applyBorder="1" applyAlignment="1">
      <alignment horizontal="center" vertical="top"/>
    </xf>
    <xf numFmtId="0" fontId="7" fillId="7" borderId="16" xfId="0" applyFont="1" applyFill="1" applyBorder="1" applyAlignment="1">
      <alignment vertical="top" wrapText="1"/>
    </xf>
    <xf numFmtId="165" fontId="7" fillId="7" borderId="16" xfId="0" applyNumberFormat="1" applyFont="1" applyFill="1" applyBorder="1" applyAlignment="1">
      <alignment vertical="top"/>
    </xf>
    <xf numFmtId="0" fontId="7" fillId="8" borderId="16" xfId="0" applyFont="1" applyFill="1" applyBorder="1" applyAlignment="1">
      <alignment horizontal="center" vertical="top"/>
    </xf>
    <xf numFmtId="0" fontId="7" fillId="8" borderId="16" xfId="0" applyFont="1" applyFill="1" applyBorder="1" applyAlignment="1">
      <alignment vertical="top" wrapText="1"/>
    </xf>
    <xf numFmtId="165" fontId="7" fillId="8" borderId="16" xfId="0" applyNumberFormat="1" applyFont="1" applyFill="1" applyBorder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16" xfId="0" applyFont="1" applyBorder="1" applyAlignment="1">
      <alignment vertical="top" wrapText="1"/>
    </xf>
    <xf numFmtId="165" fontId="7" fillId="0" borderId="16" xfId="0" applyNumberFormat="1" applyFont="1" applyBorder="1" applyAlignment="1">
      <alignment vertical="top"/>
    </xf>
    <xf numFmtId="0" fontId="7" fillId="0" borderId="16" xfId="0" applyFont="1" applyBorder="1" applyAlignment="1">
      <alignment horizontal="center" vertical="top"/>
    </xf>
    <xf numFmtId="0" fontId="8" fillId="0" borderId="16" xfId="0" applyFont="1" applyBorder="1" applyAlignment="1">
      <alignment vertical="top"/>
    </xf>
    <xf numFmtId="0" fontId="8" fillId="2" borderId="16" xfId="0" applyFont="1" applyFill="1" applyBorder="1" applyAlignment="1">
      <alignment vertical="top" wrapText="1"/>
    </xf>
    <xf numFmtId="165" fontId="8" fillId="2" borderId="16" xfId="0" applyNumberFormat="1" applyFont="1" applyFill="1" applyBorder="1" applyAlignment="1">
      <alignment vertical="top"/>
    </xf>
    <xf numFmtId="0" fontId="8" fillId="2" borderId="16" xfId="0" applyFont="1" applyFill="1" applyBorder="1" applyAlignment="1">
      <alignment horizontal="center" vertical="top"/>
    </xf>
    <xf numFmtId="0" fontId="5" fillId="9" borderId="3" xfId="2" quotePrefix="1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top"/>
    </xf>
    <xf numFmtId="0" fontId="10" fillId="2" borderId="16" xfId="0" applyFont="1" applyFill="1" applyBorder="1" applyAlignment="1">
      <alignment vertical="top" wrapText="1"/>
    </xf>
    <xf numFmtId="165" fontId="10" fillId="2" borderId="16" xfId="0" applyNumberFormat="1" applyFont="1" applyFill="1" applyBorder="1" applyAlignment="1">
      <alignment vertical="top"/>
    </xf>
    <xf numFmtId="0" fontId="10" fillId="2" borderId="16" xfId="0" applyFont="1" applyFill="1" applyBorder="1" applyAlignment="1">
      <alignment horizontal="center" vertical="top"/>
    </xf>
    <xf numFmtId="0" fontId="8" fillId="0" borderId="16" xfId="0" applyFont="1" applyBorder="1" applyAlignment="1">
      <alignment vertical="top" wrapText="1"/>
    </xf>
    <xf numFmtId="165" fontId="8" fillId="0" borderId="16" xfId="0" applyNumberFormat="1" applyFont="1" applyBorder="1" applyAlignment="1">
      <alignment vertical="top"/>
    </xf>
    <xf numFmtId="165" fontId="10" fillId="0" borderId="16" xfId="0" applyNumberFormat="1" applyFont="1" applyBorder="1" applyAlignment="1">
      <alignment vertical="top"/>
    </xf>
    <xf numFmtId="0" fontId="10" fillId="0" borderId="16" xfId="0" applyFont="1" applyBorder="1" applyAlignment="1">
      <alignment horizontal="center" vertical="top"/>
    </xf>
    <xf numFmtId="0" fontId="8" fillId="2" borderId="16" xfId="0" applyFont="1" applyFill="1" applyBorder="1" applyAlignment="1">
      <alignment vertical="top"/>
    </xf>
    <xf numFmtId="0" fontId="8" fillId="2" borderId="16" xfId="0" quotePrefix="1" applyFont="1" applyFill="1" applyBorder="1" applyAlignment="1">
      <alignment vertical="top" wrapText="1"/>
    </xf>
    <xf numFmtId="0" fontId="7" fillId="2" borderId="16" xfId="0" applyFont="1" applyFill="1" applyBorder="1" applyAlignment="1">
      <alignment vertical="top" wrapText="1"/>
    </xf>
    <xf numFmtId="165" fontId="7" fillId="2" borderId="16" xfId="0" applyNumberFormat="1" applyFont="1" applyFill="1" applyBorder="1" applyAlignment="1">
      <alignment vertical="top"/>
    </xf>
    <xf numFmtId="0" fontId="7" fillId="2" borderId="16" xfId="0" applyFont="1" applyFill="1" applyBorder="1" applyAlignment="1">
      <alignment horizontal="center" vertical="top"/>
    </xf>
    <xf numFmtId="0" fontId="10" fillId="2" borderId="16" xfId="0" quotePrefix="1" applyFont="1" applyFill="1" applyBorder="1" applyAlignment="1">
      <alignment vertical="top" wrapText="1"/>
    </xf>
    <xf numFmtId="164" fontId="5" fillId="2" borderId="0" xfId="2" applyNumberFormat="1" applyFont="1" applyFill="1"/>
    <xf numFmtId="0" fontId="6" fillId="2" borderId="0" xfId="2" quotePrefix="1" applyFont="1" applyFill="1" applyAlignment="1">
      <alignment horizontal="center" vertical="center" wrapText="1"/>
    </xf>
    <xf numFmtId="0" fontId="7" fillId="2" borderId="16" xfId="0" applyFont="1" applyFill="1" applyBorder="1" applyAlignment="1">
      <alignment vertical="top"/>
    </xf>
    <xf numFmtId="0" fontId="7" fillId="10" borderId="16" xfId="0" applyFont="1" applyFill="1" applyBorder="1" applyAlignment="1">
      <alignment vertical="top"/>
    </xf>
    <xf numFmtId="0" fontId="7" fillId="10" borderId="16" xfId="0" quotePrefix="1" applyFont="1" applyFill="1" applyBorder="1" applyAlignment="1">
      <alignment vertical="top" wrapText="1"/>
    </xf>
    <xf numFmtId="165" fontId="8" fillId="10" borderId="16" xfId="0" applyNumberFormat="1" applyFont="1" applyFill="1" applyBorder="1" applyAlignment="1">
      <alignment vertical="top"/>
    </xf>
    <xf numFmtId="0" fontId="8" fillId="10" borderId="16" xfId="0" applyFont="1" applyFill="1" applyBorder="1" applyAlignment="1">
      <alignment horizontal="center" vertical="top"/>
    </xf>
    <xf numFmtId="165" fontId="7" fillId="10" borderId="16" xfId="0" applyNumberFormat="1" applyFont="1" applyFill="1" applyBorder="1" applyAlignment="1">
      <alignment vertical="top"/>
    </xf>
    <xf numFmtId="0" fontId="8" fillId="0" borderId="16" xfId="0" quotePrefix="1" applyFont="1" applyBorder="1" applyAlignment="1">
      <alignment vertical="top" wrapText="1"/>
    </xf>
    <xf numFmtId="0" fontId="11" fillId="0" borderId="16" xfId="0" applyFont="1" applyBorder="1" applyAlignment="1">
      <alignment horizontal="center" vertical="top"/>
    </xf>
    <xf numFmtId="0" fontId="11" fillId="2" borderId="16" xfId="0" applyFont="1" applyFill="1" applyBorder="1" applyAlignment="1">
      <alignment vertical="top" wrapText="1"/>
    </xf>
    <xf numFmtId="0" fontId="10" fillId="0" borderId="16" xfId="0" applyFont="1" applyBorder="1" applyAlignment="1">
      <alignment vertical="top"/>
    </xf>
    <xf numFmtId="0" fontId="11" fillId="0" borderId="16" xfId="0" applyFont="1" applyBorder="1" applyAlignment="1">
      <alignment horizontal="center" vertical="center"/>
    </xf>
    <xf numFmtId="0" fontId="11" fillId="2" borderId="16" xfId="0" quotePrefix="1" applyFont="1" applyFill="1" applyBorder="1" applyAlignment="1">
      <alignment vertical="top" wrapText="1"/>
    </xf>
    <xf numFmtId="164" fontId="0" fillId="0" borderId="13" xfId="3" applyNumberFormat="1" applyFont="1" applyBorder="1"/>
    <xf numFmtId="0" fontId="8" fillId="0" borderId="0" xfId="0" applyFont="1" applyBorder="1" applyAlignment="1">
      <alignment vertical="top"/>
    </xf>
    <xf numFmtId="0" fontId="8" fillId="2" borderId="0" xfId="0" quotePrefix="1" applyFont="1" applyFill="1" applyBorder="1" applyAlignment="1">
      <alignment vertical="top" wrapText="1"/>
    </xf>
    <xf numFmtId="165" fontId="8" fillId="2" borderId="0" xfId="0" applyNumberFormat="1" applyFont="1" applyFill="1" applyBorder="1" applyAlignment="1">
      <alignment vertical="top"/>
    </xf>
    <xf numFmtId="0" fontId="8" fillId="2" borderId="0" xfId="0" applyFont="1" applyFill="1" applyBorder="1" applyAlignment="1">
      <alignment horizontal="center" vertical="top"/>
    </xf>
    <xf numFmtId="164" fontId="0" fillId="0" borderId="0" xfId="3" applyNumberFormat="1" applyFont="1" applyBorder="1"/>
    <xf numFmtId="0" fontId="11" fillId="8" borderId="16" xfId="0" applyFont="1" applyFill="1" applyBorder="1" applyAlignment="1">
      <alignment horizontal="center" vertical="top"/>
    </xf>
    <xf numFmtId="0" fontId="11" fillId="8" borderId="16" xfId="0" applyFont="1" applyFill="1" applyBorder="1" applyAlignment="1">
      <alignment vertical="top" wrapText="1"/>
    </xf>
    <xf numFmtId="165" fontId="11" fillId="8" borderId="16" xfId="0" applyNumberFormat="1" applyFont="1" applyFill="1" applyBorder="1" applyAlignment="1">
      <alignment vertical="top"/>
    </xf>
    <xf numFmtId="0" fontId="11" fillId="11" borderId="16" xfId="0" applyFont="1" applyFill="1" applyBorder="1" applyAlignment="1">
      <alignment horizontal="center" vertical="top"/>
    </xf>
    <xf numFmtId="0" fontId="11" fillId="11" borderId="16" xfId="0" applyFont="1" applyFill="1" applyBorder="1" applyAlignment="1">
      <alignment vertical="top" wrapText="1"/>
    </xf>
    <xf numFmtId="165" fontId="11" fillId="11" borderId="16" xfId="0" applyNumberFormat="1" applyFont="1" applyFill="1" applyBorder="1" applyAlignment="1">
      <alignment vertical="top"/>
    </xf>
    <xf numFmtId="165" fontId="10" fillId="11" borderId="16" xfId="0" applyNumberFormat="1" applyFont="1" applyFill="1" applyBorder="1" applyAlignment="1">
      <alignment vertical="top"/>
    </xf>
    <xf numFmtId="0" fontId="10" fillId="11" borderId="16" xfId="0" applyFont="1" applyFill="1" applyBorder="1" applyAlignment="1">
      <alignment horizontal="center" vertical="top"/>
    </xf>
    <xf numFmtId="0" fontId="11" fillId="0" borderId="16" xfId="0" applyFont="1" applyBorder="1" applyAlignment="1">
      <alignment vertical="top"/>
    </xf>
    <xf numFmtId="0" fontId="11" fillId="0" borderId="16" xfId="0" applyFont="1" applyBorder="1" applyAlignment="1">
      <alignment vertical="top" wrapText="1"/>
    </xf>
    <xf numFmtId="165" fontId="11" fillId="0" borderId="16" xfId="0" applyNumberFormat="1" applyFont="1" applyBorder="1" applyAlignment="1">
      <alignment vertical="top"/>
    </xf>
    <xf numFmtId="164" fontId="12" fillId="0" borderId="13" xfId="1" applyNumberFormat="1" applyFont="1" applyBorder="1" applyAlignment="1">
      <alignment vertical="center"/>
    </xf>
    <xf numFmtId="165" fontId="10" fillId="2" borderId="16" xfId="0" applyNumberFormat="1" applyFont="1" applyFill="1" applyBorder="1" applyAlignment="1">
      <alignment vertical="center"/>
    </xf>
    <xf numFmtId="0" fontId="10" fillId="0" borderId="0" xfId="0" applyFont="1" applyBorder="1" applyAlignment="1">
      <alignment vertical="top"/>
    </xf>
    <xf numFmtId="0" fontId="10" fillId="2" borderId="0" xfId="0" quotePrefix="1" applyFont="1" applyFill="1" applyBorder="1" applyAlignment="1">
      <alignment vertical="top" wrapText="1"/>
    </xf>
    <xf numFmtId="164" fontId="12" fillId="0" borderId="0" xfId="1" applyNumberFormat="1" applyFont="1" applyBorder="1" applyAlignment="1">
      <alignment vertical="center"/>
    </xf>
    <xf numFmtId="165" fontId="10" fillId="2" borderId="0" xfId="0" applyNumberFormat="1" applyFont="1" applyFill="1" applyBorder="1" applyAlignment="1">
      <alignment vertical="center"/>
    </xf>
    <xf numFmtId="164" fontId="0" fillId="0" borderId="0" xfId="3" applyNumberFormat="1" applyFont="1"/>
    <xf numFmtId="164" fontId="0" fillId="2" borderId="0" xfId="3" applyNumberFormat="1" applyFont="1" applyFill="1"/>
    <xf numFmtId="164" fontId="13" fillId="0" borderId="0" xfId="3" applyNumberFormat="1" applyFont="1"/>
    <xf numFmtId="164" fontId="1" fillId="0" borderId="0" xfId="2" applyNumberFormat="1"/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tabSelected="1" view="pageBreakPreview" zoomScale="70" zoomScaleNormal="70" zoomScaleSheetLayoutView="70" workbookViewId="0">
      <selection activeCell="N38" sqref="N38"/>
    </sheetView>
  </sheetViews>
  <sheetFormatPr defaultColWidth="9" defaultRowHeight="15" x14ac:dyDescent="0.25"/>
  <cols>
    <col min="1" max="1" width="12.625" style="2" customWidth="1"/>
    <col min="2" max="2" width="50.75" style="2" customWidth="1"/>
    <col min="3" max="3" width="6.5" style="114" customWidth="1"/>
    <col min="4" max="4" width="7.25" style="114" customWidth="1"/>
    <col min="5" max="5" width="12" style="114" customWidth="1"/>
    <col min="6" max="6" width="13.375" style="114" customWidth="1"/>
    <col min="7" max="7" width="1" style="115" customWidth="1"/>
    <col min="8" max="8" width="13" style="114" bestFit="1" customWidth="1"/>
    <col min="9" max="9" width="49.125" style="114" customWidth="1"/>
    <col min="10" max="10" width="5" style="114" customWidth="1"/>
    <col min="11" max="11" width="6.125" style="114" customWidth="1"/>
    <col min="12" max="12" width="11.125" style="114" customWidth="1"/>
    <col min="13" max="13" width="14" style="114" customWidth="1"/>
    <col min="14" max="14" width="20.375" style="2" customWidth="1"/>
    <col min="15" max="15" width="14.375" style="2" customWidth="1"/>
    <col min="16" max="16" width="10.75" style="2" bestFit="1" customWidth="1"/>
    <col min="17" max="17" width="11.75" style="2" bestFit="1" customWidth="1"/>
    <col min="18" max="18" width="10.75" style="2" bestFit="1" customWidth="1"/>
    <col min="19" max="19" width="18.375" style="2" customWidth="1"/>
    <col min="20" max="16384" width="9" style="2"/>
  </cols>
  <sheetData>
    <row r="1" spans="1:15" ht="22.5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22.5" x14ac:dyDescent="0.4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9.5" thickBo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5" ht="10.5" customHeight="1" thickTop="1" x14ac:dyDescent="0.25">
      <c r="A4" s="4" t="s">
        <v>2</v>
      </c>
      <c r="B4" s="5"/>
      <c r="C4" s="5"/>
      <c r="D4" s="5"/>
      <c r="E4" s="5"/>
      <c r="F4" s="5"/>
      <c r="G4" s="6"/>
      <c r="H4" s="4" t="s">
        <v>3</v>
      </c>
      <c r="I4" s="5"/>
      <c r="J4" s="5"/>
      <c r="K4" s="5"/>
      <c r="L4" s="5"/>
      <c r="M4" s="7"/>
    </row>
    <row r="5" spans="1:15" ht="10.5" customHeight="1" thickBot="1" x14ac:dyDescent="0.3">
      <c r="A5" s="8"/>
      <c r="B5" s="9"/>
      <c r="C5" s="9"/>
      <c r="D5" s="9"/>
      <c r="E5" s="9"/>
      <c r="F5" s="9"/>
      <c r="G5" s="6"/>
      <c r="H5" s="8"/>
      <c r="I5" s="9"/>
      <c r="J5" s="9"/>
      <c r="K5" s="9"/>
      <c r="L5" s="9"/>
      <c r="M5" s="10"/>
    </row>
    <row r="6" spans="1:15" s="18" customFormat="1" x14ac:dyDescent="0.25">
      <c r="A6" s="11" t="s">
        <v>4</v>
      </c>
      <c r="B6" s="12" t="s">
        <v>5</v>
      </c>
      <c r="C6" s="13" t="s">
        <v>6</v>
      </c>
      <c r="D6" s="14" t="s">
        <v>7</v>
      </c>
      <c r="E6" s="14" t="s">
        <v>8</v>
      </c>
      <c r="F6" s="15" t="s">
        <v>9</v>
      </c>
      <c r="G6" s="16"/>
      <c r="H6" s="11" t="s">
        <v>4</v>
      </c>
      <c r="I6" s="12" t="s">
        <v>5</v>
      </c>
      <c r="J6" s="13" t="s">
        <v>6</v>
      </c>
      <c r="K6" s="14" t="s">
        <v>7</v>
      </c>
      <c r="L6" s="14" t="s">
        <v>8</v>
      </c>
      <c r="M6" s="17" t="s">
        <v>9</v>
      </c>
    </row>
    <row r="7" spans="1:15" s="18" customFormat="1" x14ac:dyDescent="0.25">
      <c r="A7" s="11"/>
      <c r="B7" s="12"/>
      <c r="C7" s="13"/>
      <c r="D7" s="14"/>
      <c r="E7" s="14"/>
      <c r="F7" s="15"/>
      <c r="G7" s="16"/>
      <c r="H7" s="11"/>
      <c r="I7" s="12"/>
      <c r="J7" s="13"/>
      <c r="K7" s="14"/>
      <c r="L7" s="14"/>
      <c r="M7" s="17"/>
    </row>
    <row r="8" spans="1:15" s="18" customFormat="1" ht="18" customHeight="1" x14ac:dyDescent="0.25">
      <c r="A8" s="19"/>
      <c r="B8" s="20"/>
      <c r="C8" s="21"/>
      <c r="D8" s="22"/>
      <c r="E8" s="22"/>
      <c r="F8" s="23"/>
      <c r="G8" s="16"/>
      <c r="H8" s="19"/>
      <c r="I8" s="20"/>
      <c r="J8" s="21"/>
      <c r="K8" s="22"/>
      <c r="L8" s="22"/>
      <c r="M8" s="24"/>
    </row>
    <row r="9" spans="1:15" s="30" customFormat="1" ht="17.25" customHeight="1" x14ac:dyDescent="0.25">
      <c r="A9" s="25" t="s">
        <v>10</v>
      </c>
      <c r="B9" s="26" t="s">
        <v>11</v>
      </c>
      <c r="C9" s="26" t="s">
        <v>12</v>
      </c>
      <c r="D9" s="26" t="s">
        <v>13</v>
      </c>
      <c r="E9" s="26" t="s">
        <v>14</v>
      </c>
      <c r="F9" s="27" t="s">
        <v>15</v>
      </c>
      <c r="G9" s="28"/>
      <c r="H9" s="25" t="s">
        <v>10</v>
      </c>
      <c r="I9" s="26" t="s">
        <v>11</v>
      </c>
      <c r="J9" s="26" t="s">
        <v>12</v>
      </c>
      <c r="K9" s="26" t="s">
        <v>13</v>
      </c>
      <c r="L9" s="26" t="s">
        <v>14</v>
      </c>
      <c r="M9" s="29" t="s">
        <v>15</v>
      </c>
    </row>
    <row r="10" spans="1:15" s="30" customFormat="1" ht="12" customHeight="1" x14ac:dyDescent="0.25">
      <c r="A10" s="31" t="s">
        <v>16</v>
      </c>
      <c r="B10" s="32" t="s">
        <v>17</v>
      </c>
      <c r="C10" s="33"/>
      <c r="D10" s="33"/>
      <c r="E10" s="33"/>
      <c r="F10" s="33"/>
      <c r="G10" s="28"/>
      <c r="H10" s="31" t="s">
        <v>16</v>
      </c>
      <c r="I10" s="32" t="s">
        <v>17</v>
      </c>
      <c r="J10" s="33"/>
      <c r="K10" s="33"/>
      <c r="L10" s="33"/>
      <c r="M10" s="33"/>
    </row>
    <row r="11" spans="1:15" s="30" customFormat="1" ht="12" customHeight="1" x14ac:dyDescent="0.25">
      <c r="A11" s="34" t="s">
        <v>18</v>
      </c>
      <c r="B11" s="35" t="s">
        <v>19</v>
      </c>
      <c r="C11" s="36"/>
      <c r="D11" s="37"/>
      <c r="E11" s="36"/>
      <c r="F11" s="36"/>
      <c r="G11" s="28"/>
      <c r="H11" s="34" t="s">
        <v>18</v>
      </c>
      <c r="I11" s="35" t="s">
        <v>19</v>
      </c>
      <c r="J11" s="36"/>
      <c r="K11" s="37"/>
      <c r="L11" s="36"/>
      <c r="M11" s="36"/>
    </row>
    <row r="12" spans="1:15" s="30" customFormat="1" ht="12" customHeight="1" x14ac:dyDescent="0.25">
      <c r="A12" s="38">
        <v>2378</v>
      </c>
      <c r="B12" s="39" t="s">
        <v>20</v>
      </c>
      <c r="C12" s="40"/>
      <c r="D12" s="41"/>
      <c r="E12" s="40"/>
      <c r="F12" s="40"/>
      <c r="G12" s="28"/>
      <c r="H12" s="38">
        <v>2378</v>
      </c>
      <c r="I12" s="39" t="s">
        <v>20</v>
      </c>
      <c r="J12" s="40"/>
      <c r="K12" s="41"/>
      <c r="L12" s="40"/>
      <c r="M12" s="40"/>
    </row>
    <row r="13" spans="1:15" s="30" customFormat="1" ht="12" customHeight="1" x14ac:dyDescent="0.25">
      <c r="A13" s="42" t="s">
        <v>21</v>
      </c>
      <c r="B13" s="43" t="s">
        <v>22</v>
      </c>
      <c r="C13" s="44"/>
      <c r="D13" s="45"/>
      <c r="E13" s="44"/>
      <c r="F13" s="46">
        <f>F14+F37</f>
        <v>258356000</v>
      </c>
      <c r="G13" s="28"/>
      <c r="H13" s="42" t="s">
        <v>21</v>
      </c>
      <c r="I13" s="43" t="s">
        <v>22</v>
      </c>
      <c r="J13" s="44"/>
      <c r="K13" s="45"/>
      <c r="L13" s="44"/>
      <c r="M13" s="46">
        <f>M14+M37</f>
        <v>478171000</v>
      </c>
      <c r="N13" s="47"/>
    </row>
    <row r="14" spans="1:15" s="30" customFormat="1" ht="12" customHeight="1" x14ac:dyDescent="0.25">
      <c r="A14" s="48" t="s">
        <v>23</v>
      </c>
      <c r="B14" s="49" t="s">
        <v>24</v>
      </c>
      <c r="C14" s="50">
        <v>0</v>
      </c>
      <c r="D14" s="48" t="s">
        <v>25</v>
      </c>
      <c r="E14" s="50">
        <v>0</v>
      </c>
      <c r="F14" s="50">
        <f>F15+F27</f>
        <v>118802000</v>
      </c>
      <c r="G14" s="28"/>
      <c r="H14" s="48" t="s">
        <v>23</v>
      </c>
      <c r="I14" s="49" t="s">
        <v>24</v>
      </c>
      <c r="J14" s="50">
        <v>0</v>
      </c>
      <c r="K14" s="48" t="s">
        <v>25</v>
      </c>
      <c r="L14" s="50">
        <v>0</v>
      </c>
      <c r="M14" s="50">
        <f>M15+M27</f>
        <v>187302000</v>
      </c>
      <c r="N14" s="47"/>
      <c r="O14" s="47"/>
    </row>
    <row r="15" spans="1:15" s="30" customFormat="1" ht="12" customHeight="1" x14ac:dyDescent="0.25">
      <c r="A15" s="51" t="s">
        <v>26</v>
      </c>
      <c r="B15" s="52" t="s">
        <v>27</v>
      </c>
      <c r="C15" s="53">
        <v>0</v>
      </c>
      <c r="D15" s="51" t="s">
        <v>25</v>
      </c>
      <c r="E15" s="53">
        <v>0</v>
      </c>
      <c r="F15" s="53">
        <f>F16+F25</f>
        <v>35050000</v>
      </c>
      <c r="G15" s="28"/>
      <c r="H15" s="51" t="s">
        <v>26</v>
      </c>
      <c r="I15" s="52" t="s">
        <v>27</v>
      </c>
      <c r="J15" s="53">
        <v>0</v>
      </c>
      <c r="K15" s="51" t="s">
        <v>25</v>
      </c>
      <c r="L15" s="53">
        <v>0</v>
      </c>
      <c r="M15" s="53">
        <f>M16+M25+M21+M23</f>
        <v>80050000</v>
      </c>
      <c r="N15" s="47"/>
      <c r="O15" s="47"/>
    </row>
    <row r="16" spans="1:15" s="30" customFormat="1" ht="12" customHeight="1" x14ac:dyDescent="0.25">
      <c r="A16" s="54" t="s">
        <v>28</v>
      </c>
      <c r="B16" s="55" t="s">
        <v>29</v>
      </c>
      <c r="C16" s="56">
        <v>0</v>
      </c>
      <c r="D16" s="57" t="s">
        <v>25</v>
      </c>
      <c r="E16" s="56">
        <v>0</v>
      </c>
      <c r="F16" s="56">
        <f>SUM(F17:F20)</f>
        <v>11050000</v>
      </c>
      <c r="G16" s="28"/>
      <c r="H16" s="57">
        <v>521211</v>
      </c>
      <c r="I16" s="55" t="s">
        <v>29</v>
      </c>
      <c r="J16" s="56">
        <v>0</v>
      </c>
      <c r="K16" s="57" t="s">
        <v>25</v>
      </c>
      <c r="L16" s="56">
        <v>0</v>
      </c>
      <c r="M16" s="56">
        <f>SUM(M17:M20)</f>
        <v>21050000</v>
      </c>
    </row>
    <row r="17" spans="1:16" s="30" customFormat="1" ht="12" customHeight="1" x14ac:dyDescent="0.25">
      <c r="A17" s="58" t="s">
        <v>25</v>
      </c>
      <c r="B17" s="59" t="s">
        <v>30</v>
      </c>
      <c r="C17" s="60">
        <v>100</v>
      </c>
      <c r="D17" s="61" t="s">
        <v>31</v>
      </c>
      <c r="E17" s="60">
        <v>75000</v>
      </c>
      <c r="F17" s="60">
        <f t="shared" ref="F17:F20" si="0">ROUNDDOWN(C17*E17,-3)</f>
        <v>7500000</v>
      </c>
      <c r="G17" s="62"/>
      <c r="H17" s="63" t="s">
        <v>25</v>
      </c>
      <c r="I17" s="64" t="s">
        <v>30</v>
      </c>
      <c r="J17" s="65">
        <v>200</v>
      </c>
      <c r="K17" s="66" t="s">
        <v>31</v>
      </c>
      <c r="L17" s="65">
        <v>75000</v>
      </c>
      <c r="M17" s="65">
        <f t="shared" ref="M17:M20" si="1">ROUNDDOWN(J17*L17,-3)</f>
        <v>15000000</v>
      </c>
    </row>
    <row r="18" spans="1:16" s="30" customFormat="1" ht="12" customHeight="1" x14ac:dyDescent="0.25">
      <c r="A18" s="58" t="s">
        <v>25</v>
      </c>
      <c r="B18" s="67" t="s">
        <v>32</v>
      </c>
      <c r="C18" s="68">
        <v>1</v>
      </c>
      <c r="D18" s="63" t="s">
        <v>33</v>
      </c>
      <c r="E18" s="68">
        <v>1500000</v>
      </c>
      <c r="F18" s="68">
        <f t="shared" si="0"/>
        <v>1500000</v>
      </c>
      <c r="G18" s="28"/>
      <c r="H18" s="63" t="s">
        <v>25</v>
      </c>
      <c r="I18" s="67" t="s">
        <v>32</v>
      </c>
      <c r="J18" s="69">
        <v>2</v>
      </c>
      <c r="K18" s="70" t="s">
        <v>33</v>
      </c>
      <c r="L18" s="69">
        <v>1500000</v>
      </c>
      <c r="M18" s="69">
        <f t="shared" si="1"/>
        <v>3000000</v>
      </c>
    </row>
    <row r="19" spans="1:16" s="30" customFormat="1" ht="12" customHeight="1" x14ac:dyDescent="0.25">
      <c r="A19" s="58" t="s">
        <v>25</v>
      </c>
      <c r="B19" s="67" t="s">
        <v>34</v>
      </c>
      <c r="C19" s="68">
        <v>1</v>
      </c>
      <c r="D19" s="63" t="s">
        <v>33</v>
      </c>
      <c r="E19" s="68">
        <v>1000000</v>
      </c>
      <c r="F19" s="68">
        <f t="shared" si="0"/>
        <v>1000000</v>
      </c>
      <c r="G19" s="28"/>
      <c r="H19" s="63" t="s">
        <v>25</v>
      </c>
      <c r="I19" s="67" t="s">
        <v>34</v>
      </c>
      <c r="J19" s="69">
        <v>2</v>
      </c>
      <c r="K19" s="70" t="s">
        <v>33</v>
      </c>
      <c r="L19" s="69">
        <v>1000000</v>
      </c>
      <c r="M19" s="69">
        <f t="shared" si="1"/>
        <v>2000000</v>
      </c>
    </row>
    <row r="20" spans="1:16" s="30" customFormat="1" ht="12" customHeight="1" x14ac:dyDescent="0.25">
      <c r="A20" s="71" t="s">
        <v>25</v>
      </c>
      <c r="B20" s="72" t="s">
        <v>35</v>
      </c>
      <c r="C20" s="60">
        <v>3</v>
      </c>
      <c r="D20" s="63" t="s">
        <v>33</v>
      </c>
      <c r="E20" s="60">
        <v>350000</v>
      </c>
      <c r="F20" s="60">
        <f t="shared" si="0"/>
        <v>1050000</v>
      </c>
      <c r="G20" s="28"/>
      <c r="H20" s="61" t="s">
        <v>25</v>
      </c>
      <c r="I20" s="72" t="s">
        <v>35</v>
      </c>
      <c r="J20" s="60">
        <v>3</v>
      </c>
      <c r="K20" s="63" t="s">
        <v>33</v>
      </c>
      <c r="L20" s="60">
        <v>350000</v>
      </c>
      <c r="M20" s="60">
        <f t="shared" si="1"/>
        <v>1050000</v>
      </c>
    </row>
    <row r="21" spans="1:16" s="30" customFormat="1" ht="12" customHeight="1" x14ac:dyDescent="0.25">
      <c r="A21" s="71"/>
      <c r="B21" s="72"/>
      <c r="C21" s="60"/>
      <c r="D21" s="63"/>
      <c r="E21" s="60"/>
      <c r="F21" s="60"/>
      <c r="G21" s="28"/>
      <c r="H21" s="57">
        <v>521219</v>
      </c>
      <c r="I21" s="73" t="s">
        <v>36</v>
      </c>
      <c r="J21" s="74">
        <v>0</v>
      </c>
      <c r="K21" s="75" t="s">
        <v>25</v>
      </c>
      <c r="L21" s="74">
        <v>0</v>
      </c>
      <c r="M21" s="74">
        <f t="shared" ref="M21:M23" si="2">M22</f>
        <v>25000000</v>
      </c>
    </row>
    <row r="22" spans="1:16" s="30" customFormat="1" ht="12" customHeight="1" x14ac:dyDescent="0.25">
      <c r="A22" s="71"/>
      <c r="B22" s="72"/>
      <c r="C22" s="60"/>
      <c r="D22" s="63"/>
      <c r="E22" s="60"/>
      <c r="F22" s="60"/>
      <c r="G22" s="28"/>
      <c r="H22" s="61" t="s">
        <v>25</v>
      </c>
      <c r="I22" s="76" t="s">
        <v>37</v>
      </c>
      <c r="J22" s="65">
        <v>1</v>
      </c>
      <c r="K22" s="70" t="s">
        <v>33</v>
      </c>
      <c r="L22" s="65">
        <v>25000000</v>
      </c>
      <c r="M22" s="65">
        <f>ROUNDDOWN(J22*L22,-3)</f>
        <v>25000000</v>
      </c>
    </row>
    <row r="23" spans="1:16" s="30" customFormat="1" ht="12" customHeight="1" x14ac:dyDescent="0.25">
      <c r="A23" s="71"/>
      <c r="B23" s="72"/>
      <c r="C23" s="60"/>
      <c r="D23" s="63"/>
      <c r="E23" s="60"/>
      <c r="F23" s="60"/>
      <c r="G23" s="28"/>
      <c r="H23" s="57">
        <v>522151</v>
      </c>
      <c r="I23" s="73" t="s">
        <v>38</v>
      </c>
      <c r="J23" s="74">
        <v>0</v>
      </c>
      <c r="K23" s="75" t="s">
        <v>25</v>
      </c>
      <c r="L23" s="74">
        <v>0</v>
      </c>
      <c r="M23" s="74">
        <f t="shared" si="2"/>
        <v>10000000</v>
      </c>
    </row>
    <row r="24" spans="1:16" s="30" customFormat="1" ht="12" customHeight="1" x14ac:dyDescent="0.25">
      <c r="A24" s="71"/>
      <c r="B24" s="72"/>
      <c r="C24" s="60"/>
      <c r="D24" s="63"/>
      <c r="E24" s="60"/>
      <c r="F24" s="60"/>
      <c r="G24" s="28"/>
      <c r="H24" s="57" t="s">
        <v>25</v>
      </c>
      <c r="I24" s="64" t="s">
        <v>39</v>
      </c>
      <c r="J24" s="65">
        <v>10</v>
      </c>
      <c r="K24" s="66" t="s">
        <v>40</v>
      </c>
      <c r="L24" s="65">
        <v>1000000</v>
      </c>
      <c r="M24" s="65">
        <f>ROUNDDOWN(J24*L24,-3)</f>
        <v>10000000</v>
      </c>
    </row>
    <row r="25" spans="1:16" s="30" customFormat="1" ht="12" customHeight="1" x14ac:dyDescent="0.25">
      <c r="A25" s="54" t="s">
        <v>41</v>
      </c>
      <c r="B25" s="55" t="s">
        <v>42</v>
      </c>
      <c r="C25" s="56">
        <v>0</v>
      </c>
      <c r="D25" s="57" t="s">
        <v>25</v>
      </c>
      <c r="E25" s="56">
        <v>0</v>
      </c>
      <c r="F25" s="56">
        <f>F26</f>
        <v>24000000</v>
      </c>
      <c r="G25" s="28"/>
      <c r="H25" s="57">
        <v>524111</v>
      </c>
      <c r="I25" s="55" t="s">
        <v>42</v>
      </c>
      <c r="J25" s="56">
        <v>0</v>
      </c>
      <c r="K25" s="57" t="s">
        <v>25</v>
      </c>
      <c r="L25" s="56">
        <v>0</v>
      </c>
      <c r="M25" s="56">
        <f>M26</f>
        <v>24000000</v>
      </c>
    </row>
    <row r="26" spans="1:16" s="30" customFormat="1" ht="12" customHeight="1" x14ac:dyDescent="0.25">
      <c r="A26" s="58" t="s">
        <v>25</v>
      </c>
      <c r="B26" s="72" t="s">
        <v>43</v>
      </c>
      <c r="C26" s="60">
        <v>6</v>
      </c>
      <c r="D26" s="61" t="s">
        <v>31</v>
      </c>
      <c r="E26" s="60">
        <v>4000000</v>
      </c>
      <c r="F26" s="60">
        <f>ROUNDDOWN(C26*E26,-3)</f>
        <v>24000000</v>
      </c>
      <c r="G26" s="28"/>
      <c r="H26" s="58" t="s">
        <v>25</v>
      </c>
      <c r="I26" s="72" t="s">
        <v>43</v>
      </c>
      <c r="J26" s="60">
        <v>6</v>
      </c>
      <c r="K26" s="61" t="s">
        <v>31</v>
      </c>
      <c r="L26" s="60">
        <v>4000000</v>
      </c>
      <c r="M26" s="60">
        <f>ROUNDDOWN(J26*L26,-3)</f>
        <v>24000000</v>
      </c>
      <c r="N26" s="47"/>
      <c r="P26" s="77"/>
    </row>
    <row r="27" spans="1:16" s="30" customFormat="1" ht="12" customHeight="1" x14ac:dyDescent="0.25">
      <c r="A27" s="51" t="s">
        <v>44</v>
      </c>
      <c r="B27" s="52" t="s">
        <v>45</v>
      </c>
      <c r="C27" s="53">
        <v>0</v>
      </c>
      <c r="D27" s="51" t="s">
        <v>25</v>
      </c>
      <c r="E27" s="53">
        <v>0</v>
      </c>
      <c r="F27" s="53">
        <f>F28+F33+F35</f>
        <v>83752000</v>
      </c>
      <c r="G27" s="78"/>
      <c r="H27" s="51" t="s">
        <v>44</v>
      </c>
      <c r="I27" s="52" t="s">
        <v>45</v>
      </c>
      <c r="J27" s="53">
        <v>0</v>
      </c>
      <c r="K27" s="51" t="s">
        <v>25</v>
      </c>
      <c r="L27" s="53">
        <v>0</v>
      </c>
      <c r="M27" s="53">
        <f>M28+M33+M35</f>
        <v>107252000</v>
      </c>
      <c r="N27" s="47"/>
      <c r="P27" s="77"/>
    </row>
    <row r="28" spans="1:16" s="30" customFormat="1" ht="12" customHeight="1" x14ac:dyDescent="0.25">
      <c r="A28" s="54" t="s">
        <v>28</v>
      </c>
      <c r="B28" s="55" t="s">
        <v>29</v>
      </c>
      <c r="C28" s="56">
        <v>0</v>
      </c>
      <c r="D28" s="57" t="s">
        <v>25</v>
      </c>
      <c r="E28" s="56">
        <v>0</v>
      </c>
      <c r="F28" s="56">
        <f>SUM(F29:F32)</f>
        <v>13500000</v>
      </c>
      <c r="G28" s="78"/>
      <c r="H28" s="54" t="s">
        <v>28</v>
      </c>
      <c r="I28" s="55" t="s">
        <v>29</v>
      </c>
      <c r="J28" s="56">
        <v>0</v>
      </c>
      <c r="K28" s="57" t="s">
        <v>25</v>
      </c>
      <c r="L28" s="56">
        <v>0</v>
      </c>
      <c r="M28" s="56">
        <f>SUM(M29:M32)</f>
        <v>21000000</v>
      </c>
      <c r="N28" s="47"/>
      <c r="P28" s="77"/>
    </row>
    <row r="29" spans="1:16" s="30" customFormat="1" ht="12" customHeight="1" x14ac:dyDescent="0.25">
      <c r="A29" s="58" t="s">
        <v>25</v>
      </c>
      <c r="B29" s="59" t="s">
        <v>30</v>
      </c>
      <c r="C29" s="60">
        <v>100</v>
      </c>
      <c r="D29" s="61" t="s">
        <v>31</v>
      </c>
      <c r="E29" s="60">
        <v>75000</v>
      </c>
      <c r="F29" s="60">
        <f t="shared" ref="F29:F32" si="3">ROUNDDOWN(C29*E29,-3)</f>
        <v>7500000</v>
      </c>
      <c r="G29" s="78"/>
      <c r="H29" s="58" t="s">
        <v>25</v>
      </c>
      <c r="I29" s="64" t="s">
        <v>30</v>
      </c>
      <c r="J29" s="65">
        <v>200</v>
      </c>
      <c r="K29" s="66" t="s">
        <v>31</v>
      </c>
      <c r="L29" s="65">
        <v>75000</v>
      </c>
      <c r="M29" s="65">
        <f t="shared" ref="M29:M32" si="4">ROUNDDOWN(J29*L29,-3)</f>
        <v>15000000</v>
      </c>
      <c r="N29" s="47"/>
      <c r="P29" s="77"/>
    </row>
    <row r="30" spans="1:16" s="30" customFormat="1" ht="12" customHeight="1" x14ac:dyDescent="0.25">
      <c r="A30" s="58" t="s">
        <v>25</v>
      </c>
      <c r="B30" s="67" t="s">
        <v>32</v>
      </c>
      <c r="C30" s="68">
        <v>2</v>
      </c>
      <c r="D30" s="63" t="s">
        <v>33</v>
      </c>
      <c r="E30" s="68">
        <v>1500000</v>
      </c>
      <c r="F30" s="68">
        <f t="shared" si="3"/>
        <v>3000000</v>
      </c>
      <c r="G30" s="78"/>
      <c r="H30" s="58" t="s">
        <v>25</v>
      </c>
      <c r="I30" s="67" t="s">
        <v>32</v>
      </c>
      <c r="J30" s="68">
        <v>2</v>
      </c>
      <c r="K30" s="63" t="s">
        <v>33</v>
      </c>
      <c r="L30" s="68">
        <v>1500000</v>
      </c>
      <c r="M30" s="68">
        <f t="shared" si="4"/>
        <v>3000000</v>
      </c>
      <c r="N30" s="47"/>
      <c r="P30" s="77"/>
    </row>
    <row r="31" spans="1:16" s="30" customFormat="1" ht="12" customHeight="1" x14ac:dyDescent="0.25">
      <c r="A31" s="58" t="s">
        <v>25</v>
      </c>
      <c r="B31" s="67" t="s">
        <v>34</v>
      </c>
      <c r="C31" s="68">
        <v>2</v>
      </c>
      <c r="D31" s="63" t="s">
        <v>33</v>
      </c>
      <c r="E31" s="68">
        <v>1000000</v>
      </c>
      <c r="F31" s="68">
        <f t="shared" si="3"/>
        <v>2000000</v>
      </c>
      <c r="G31" s="78"/>
      <c r="H31" s="58" t="s">
        <v>25</v>
      </c>
      <c r="I31" s="67" t="s">
        <v>34</v>
      </c>
      <c r="J31" s="68">
        <v>2</v>
      </c>
      <c r="K31" s="63" t="s">
        <v>33</v>
      </c>
      <c r="L31" s="68">
        <v>1000000</v>
      </c>
      <c r="M31" s="68">
        <f t="shared" si="4"/>
        <v>2000000</v>
      </c>
      <c r="N31" s="47"/>
      <c r="P31" s="77"/>
    </row>
    <row r="32" spans="1:16" s="30" customFormat="1" ht="12" customHeight="1" x14ac:dyDescent="0.25">
      <c r="A32" s="71" t="s">
        <v>25</v>
      </c>
      <c r="B32" s="72" t="s">
        <v>35</v>
      </c>
      <c r="C32" s="60">
        <v>4</v>
      </c>
      <c r="D32" s="63" t="s">
        <v>33</v>
      </c>
      <c r="E32" s="60">
        <v>250000</v>
      </c>
      <c r="F32" s="60">
        <f t="shared" si="3"/>
        <v>1000000</v>
      </c>
      <c r="G32" s="78"/>
      <c r="H32" s="71" t="s">
        <v>25</v>
      </c>
      <c r="I32" s="72" t="s">
        <v>35</v>
      </c>
      <c r="J32" s="60">
        <v>4</v>
      </c>
      <c r="K32" s="63" t="s">
        <v>33</v>
      </c>
      <c r="L32" s="60">
        <v>250000</v>
      </c>
      <c r="M32" s="60">
        <f t="shared" si="4"/>
        <v>1000000</v>
      </c>
      <c r="N32" s="47"/>
      <c r="P32" s="77"/>
    </row>
    <row r="33" spans="1:16" s="30" customFormat="1" ht="12" customHeight="1" x14ac:dyDescent="0.25">
      <c r="A33" s="79" t="s">
        <v>46</v>
      </c>
      <c r="B33" s="73" t="s">
        <v>38</v>
      </c>
      <c r="C33" s="74">
        <v>0</v>
      </c>
      <c r="D33" s="75" t="s">
        <v>25</v>
      </c>
      <c r="E33" s="74">
        <v>0</v>
      </c>
      <c r="F33" s="74">
        <f t="shared" ref="F33" si="5">F34</f>
        <v>4000000</v>
      </c>
      <c r="G33" s="78"/>
      <c r="H33" s="79" t="s">
        <v>46</v>
      </c>
      <c r="I33" s="73" t="s">
        <v>38</v>
      </c>
      <c r="J33" s="74">
        <v>0</v>
      </c>
      <c r="K33" s="75" t="s">
        <v>25</v>
      </c>
      <c r="L33" s="74">
        <v>0</v>
      </c>
      <c r="M33" s="74">
        <f t="shared" ref="M33" si="6">M34</f>
        <v>20000000</v>
      </c>
      <c r="N33" s="47"/>
      <c r="P33" s="77"/>
    </row>
    <row r="34" spans="1:16" s="30" customFormat="1" ht="12" customHeight="1" x14ac:dyDescent="0.25">
      <c r="A34" s="71" t="s">
        <v>25</v>
      </c>
      <c r="B34" s="59" t="s">
        <v>39</v>
      </c>
      <c r="C34" s="60">
        <v>4</v>
      </c>
      <c r="D34" s="61" t="s">
        <v>40</v>
      </c>
      <c r="E34" s="60">
        <v>1000000</v>
      </c>
      <c r="F34" s="60">
        <f>ROUNDDOWN(C34*E34,-3)</f>
        <v>4000000</v>
      </c>
      <c r="G34" s="78"/>
      <c r="H34" s="71" t="s">
        <v>25</v>
      </c>
      <c r="I34" s="59" t="s">
        <v>39</v>
      </c>
      <c r="J34" s="65">
        <v>20</v>
      </c>
      <c r="K34" s="66" t="s">
        <v>40</v>
      </c>
      <c r="L34" s="65">
        <v>1000000</v>
      </c>
      <c r="M34" s="65">
        <f>ROUNDDOWN(J34*L34,-3)</f>
        <v>20000000</v>
      </c>
      <c r="N34" s="47"/>
      <c r="P34" s="77"/>
    </row>
    <row r="35" spans="1:16" s="30" customFormat="1" ht="12" customHeight="1" x14ac:dyDescent="0.25">
      <c r="A35" s="54" t="s">
        <v>41</v>
      </c>
      <c r="B35" s="55" t="s">
        <v>42</v>
      </c>
      <c r="C35" s="56">
        <v>0</v>
      </c>
      <c r="D35" s="57" t="s">
        <v>25</v>
      </c>
      <c r="E35" s="56">
        <v>0</v>
      </c>
      <c r="F35" s="56">
        <f>F36</f>
        <v>66252000</v>
      </c>
      <c r="G35" s="78"/>
      <c r="H35" s="54" t="s">
        <v>41</v>
      </c>
      <c r="I35" s="55" t="s">
        <v>42</v>
      </c>
      <c r="J35" s="56">
        <v>0</v>
      </c>
      <c r="K35" s="57" t="s">
        <v>25</v>
      </c>
      <c r="L35" s="56">
        <v>0</v>
      </c>
      <c r="M35" s="56">
        <f>M36</f>
        <v>66252000</v>
      </c>
      <c r="N35" s="47"/>
      <c r="P35" s="77"/>
    </row>
    <row r="36" spans="1:16" s="30" customFormat="1" ht="12" customHeight="1" x14ac:dyDescent="0.25">
      <c r="A36" s="58" t="s">
        <v>25</v>
      </c>
      <c r="B36" s="72" t="s">
        <v>47</v>
      </c>
      <c r="C36" s="60">
        <v>12</v>
      </c>
      <c r="D36" s="61" t="s">
        <v>31</v>
      </c>
      <c r="E36" s="60">
        <v>5521000</v>
      </c>
      <c r="F36" s="60">
        <f>ROUNDDOWN(C36*E36,-3)</f>
        <v>66252000</v>
      </c>
      <c r="G36" s="78"/>
      <c r="H36" s="58" t="s">
        <v>25</v>
      </c>
      <c r="I36" s="72" t="s">
        <v>47</v>
      </c>
      <c r="J36" s="60">
        <v>12</v>
      </c>
      <c r="K36" s="61" t="s">
        <v>31</v>
      </c>
      <c r="L36" s="60">
        <v>5521000</v>
      </c>
      <c r="M36" s="60">
        <f>ROUNDDOWN(J36*L36,-3)</f>
        <v>66252000</v>
      </c>
      <c r="N36" s="47"/>
      <c r="P36" s="77"/>
    </row>
    <row r="37" spans="1:16" s="30" customFormat="1" ht="12" customHeight="1" x14ac:dyDescent="0.25">
      <c r="A37" s="80" t="s">
        <v>21</v>
      </c>
      <c r="B37" s="81" t="s">
        <v>22</v>
      </c>
      <c r="C37" s="82"/>
      <c r="D37" s="83"/>
      <c r="E37" s="82"/>
      <c r="F37" s="84">
        <f>F38</f>
        <v>139554000</v>
      </c>
      <c r="G37" s="78"/>
      <c r="H37" s="80" t="s">
        <v>21</v>
      </c>
      <c r="I37" s="81" t="s">
        <v>22</v>
      </c>
      <c r="J37" s="82"/>
      <c r="K37" s="83"/>
      <c r="L37" s="82"/>
      <c r="M37" s="84">
        <f>M38+M50</f>
        <v>290869000</v>
      </c>
      <c r="N37" s="47"/>
      <c r="P37" s="77"/>
    </row>
    <row r="38" spans="1:16" s="30" customFormat="1" ht="21.75" customHeight="1" x14ac:dyDescent="0.25">
      <c r="A38" s="51" t="s">
        <v>48</v>
      </c>
      <c r="B38" s="52" t="s">
        <v>49</v>
      </c>
      <c r="C38" s="53">
        <v>0</v>
      </c>
      <c r="D38" s="51" t="s">
        <v>25</v>
      </c>
      <c r="E38" s="53">
        <v>0</v>
      </c>
      <c r="F38" s="53">
        <f>F39+F48</f>
        <v>139554000</v>
      </c>
      <c r="G38" s="78"/>
      <c r="H38" s="51" t="s">
        <v>48</v>
      </c>
      <c r="I38" s="52" t="s">
        <v>49</v>
      </c>
      <c r="J38" s="53">
        <v>0</v>
      </c>
      <c r="K38" s="51" t="s">
        <v>25</v>
      </c>
      <c r="L38" s="53">
        <v>0</v>
      </c>
      <c r="M38" s="53">
        <f>M39+M48+M44+M46</f>
        <v>232054000</v>
      </c>
      <c r="N38" s="47"/>
      <c r="P38" s="77"/>
    </row>
    <row r="39" spans="1:16" s="30" customFormat="1" ht="12" customHeight="1" x14ac:dyDescent="0.25">
      <c r="A39" s="54" t="s">
        <v>28</v>
      </c>
      <c r="B39" s="55" t="s">
        <v>29</v>
      </c>
      <c r="C39" s="56">
        <v>0</v>
      </c>
      <c r="D39" s="57" t="s">
        <v>25</v>
      </c>
      <c r="E39" s="56">
        <v>0</v>
      </c>
      <c r="F39" s="56">
        <f>SUM(F40:F43)</f>
        <v>23500000</v>
      </c>
      <c r="G39" s="78"/>
      <c r="H39" s="54" t="s">
        <v>28</v>
      </c>
      <c r="I39" s="55" t="s">
        <v>29</v>
      </c>
      <c r="J39" s="56">
        <v>0</v>
      </c>
      <c r="K39" s="57" t="s">
        <v>25</v>
      </c>
      <c r="L39" s="56">
        <v>0</v>
      </c>
      <c r="M39" s="56">
        <f>SUM(M40:M43)</f>
        <v>31000000</v>
      </c>
      <c r="N39" s="47"/>
      <c r="P39" s="77"/>
    </row>
    <row r="40" spans="1:16" s="30" customFormat="1" ht="12" customHeight="1" x14ac:dyDescent="0.25">
      <c r="A40" s="58" t="s">
        <v>25</v>
      </c>
      <c r="B40" s="59" t="s">
        <v>30</v>
      </c>
      <c r="C40" s="60">
        <v>100</v>
      </c>
      <c r="D40" s="61" t="s">
        <v>31</v>
      </c>
      <c r="E40" s="60">
        <v>75000</v>
      </c>
      <c r="F40" s="60">
        <f t="shared" ref="F40:F43" si="7">ROUNDDOWN(C40*E40,-3)</f>
        <v>7500000</v>
      </c>
      <c r="G40" s="78"/>
      <c r="H40" s="58" t="s">
        <v>25</v>
      </c>
      <c r="I40" s="64" t="s">
        <v>30</v>
      </c>
      <c r="J40" s="65">
        <v>200</v>
      </c>
      <c r="K40" s="66" t="s">
        <v>31</v>
      </c>
      <c r="L40" s="65">
        <v>75000</v>
      </c>
      <c r="M40" s="65">
        <f t="shared" ref="M40:M43" si="8">ROUNDDOWN(J40*L40,-3)</f>
        <v>15000000</v>
      </c>
      <c r="N40" s="47"/>
      <c r="P40" s="77"/>
    </row>
    <row r="41" spans="1:16" s="30" customFormat="1" ht="12" customHeight="1" x14ac:dyDescent="0.25">
      <c r="A41" s="58"/>
      <c r="B41" s="85" t="s">
        <v>50</v>
      </c>
      <c r="C41" s="68">
        <v>4</v>
      </c>
      <c r="D41" s="63" t="s">
        <v>33</v>
      </c>
      <c r="E41" s="68">
        <v>1500000</v>
      </c>
      <c r="F41" s="68">
        <f t="shared" si="7"/>
        <v>6000000</v>
      </c>
      <c r="G41" s="78"/>
      <c r="H41" s="58"/>
      <c r="I41" s="85" t="s">
        <v>50</v>
      </c>
      <c r="J41" s="68">
        <v>4</v>
      </c>
      <c r="K41" s="63" t="s">
        <v>33</v>
      </c>
      <c r="L41" s="68">
        <v>1500000</v>
      </c>
      <c r="M41" s="68">
        <f t="shared" si="8"/>
        <v>6000000</v>
      </c>
      <c r="N41" s="47"/>
      <c r="P41" s="77"/>
    </row>
    <row r="42" spans="1:16" s="30" customFormat="1" ht="12" customHeight="1" x14ac:dyDescent="0.25">
      <c r="A42" s="58" t="s">
        <v>25</v>
      </c>
      <c r="B42" s="67" t="s">
        <v>32</v>
      </c>
      <c r="C42" s="68">
        <v>4</v>
      </c>
      <c r="D42" s="63" t="s">
        <v>33</v>
      </c>
      <c r="E42" s="68">
        <v>1500000</v>
      </c>
      <c r="F42" s="68">
        <f t="shared" si="7"/>
        <v>6000000</v>
      </c>
      <c r="G42" s="78"/>
      <c r="H42" s="58" t="s">
        <v>25</v>
      </c>
      <c r="I42" s="67" t="s">
        <v>32</v>
      </c>
      <c r="J42" s="68">
        <v>4</v>
      </c>
      <c r="K42" s="63" t="s">
        <v>33</v>
      </c>
      <c r="L42" s="68">
        <v>1500000</v>
      </c>
      <c r="M42" s="68">
        <f t="shared" si="8"/>
        <v>6000000</v>
      </c>
      <c r="N42" s="47"/>
      <c r="P42" s="77"/>
    </row>
    <row r="43" spans="1:16" s="30" customFormat="1" ht="12" customHeight="1" x14ac:dyDescent="0.25">
      <c r="A43" s="58" t="s">
        <v>25</v>
      </c>
      <c r="B43" s="67" t="s">
        <v>34</v>
      </c>
      <c r="C43" s="68">
        <v>4</v>
      </c>
      <c r="D43" s="63" t="s">
        <v>33</v>
      </c>
      <c r="E43" s="68">
        <v>1000000</v>
      </c>
      <c r="F43" s="68">
        <f t="shared" si="7"/>
        <v>4000000</v>
      </c>
      <c r="G43" s="78"/>
      <c r="H43" s="58" t="s">
        <v>25</v>
      </c>
      <c r="I43" s="67" t="s">
        <v>34</v>
      </c>
      <c r="J43" s="68">
        <v>4</v>
      </c>
      <c r="K43" s="63" t="s">
        <v>33</v>
      </c>
      <c r="L43" s="68">
        <v>1000000</v>
      </c>
      <c r="M43" s="68">
        <f t="shared" si="8"/>
        <v>4000000</v>
      </c>
      <c r="N43" s="47"/>
      <c r="P43" s="77"/>
    </row>
    <row r="44" spans="1:16" s="30" customFormat="1" ht="12" customHeight="1" x14ac:dyDescent="0.25">
      <c r="A44" s="58"/>
      <c r="B44" s="67"/>
      <c r="C44" s="68"/>
      <c r="D44" s="63"/>
      <c r="E44" s="68"/>
      <c r="F44" s="68"/>
      <c r="G44" s="78"/>
      <c r="H44" s="86">
        <v>521219</v>
      </c>
      <c r="I44" s="87" t="s">
        <v>36</v>
      </c>
      <c r="J44" s="69">
        <v>0</v>
      </c>
      <c r="K44" s="70"/>
      <c r="L44" s="69">
        <v>0</v>
      </c>
      <c r="M44" s="69">
        <f>M45</f>
        <v>80000000</v>
      </c>
      <c r="N44" s="47"/>
      <c r="P44" s="77"/>
    </row>
    <row r="45" spans="1:16" s="30" customFormat="1" ht="12" customHeight="1" x14ac:dyDescent="0.25">
      <c r="A45" s="58"/>
      <c r="B45" s="67"/>
      <c r="C45" s="68"/>
      <c r="D45" s="63"/>
      <c r="E45" s="68"/>
      <c r="F45" s="68"/>
      <c r="G45" s="78"/>
      <c r="H45" s="88"/>
      <c r="I45" s="76" t="s">
        <v>51</v>
      </c>
      <c r="J45" s="69">
        <v>1</v>
      </c>
      <c r="K45" s="70" t="s">
        <v>33</v>
      </c>
      <c r="L45" s="69">
        <v>80000000</v>
      </c>
      <c r="M45" s="69">
        <f>J45*L45</f>
        <v>80000000</v>
      </c>
      <c r="N45" s="47"/>
      <c r="P45" s="77"/>
    </row>
    <row r="46" spans="1:16" s="30" customFormat="1" ht="12" customHeight="1" x14ac:dyDescent="0.25">
      <c r="A46" s="58"/>
      <c r="B46" s="67"/>
      <c r="C46" s="68"/>
      <c r="D46" s="63"/>
      <c r="E46" s="68"/>
      <c r="F46" s="68"/>
      <c r="G46" s="78"/>
      <c r="H46" s="89">
        <v>522151</v>
      </c>
      <c r="I46" s="90" t="s">
        <v>38</v>
      </c>
      <c r="J46" s="69">
        <v>0</v>
      </c>
      <c r="K46" s="70"/>
      <c r="L46" s="69">
        <v>0</v>
      </c>
      <c r="M46" s="69">
        <f>M47</f>
        <v>5000000</v>
      </c>
      <c r="N46" s="47"/>
      <c r="P46" s="77"/>
    </row>
    <row r="47" spans="1:16" s="30" customFormat="1" ht="12" customHeight="1" x14ac:dyDescent="0.25">
      <c r="A47" s="58"/>
      <c r="B47" s="67"/>
      <c r="C47" s="68"/>
      <c r="D47" s="63"/>
      <c r="E47" s="68"/>
      <c r="F47" s="68"/>
      <c r="G47" s="78"/>
      <c r="H47" s="88"/>
      <c r="I47" s="76" t="s">
        <v>39</v>
      </c>
      <c r="J47" s="69">
        <v>5</v>
      </c>
      <c r="K47" s="70" t="s">
        <v>40</v>
      </c>
      <c r="L47" s="69">
        <v>1000000</v>
      </c>
      <c r="M47" s="69">
        <f>J47*L47</f>
        <v>5000000</v>
      </c>
      <c r="N47" s="47"/>
      <c r="P47" s="77"/>
    </row>
    <row r="48" spans="1:16" s="30" customFormat="1" ht="12" customHeight="1" x14ac:dyDescent="0.25">
      <c r="A48" s="54" t="s">
        <v>41</v>
      </c>
      <c r="B48" s="55" t="s">
        <v>42</v>
      </c>
      <c r="C48" s="56">
        <v>0</v>
      </c>
      <c r="D48" s="57" t="s">
        <v>25</v>
      </c>
      <c r="E48" s="56">
        <v>0</v>
      </c>
      <c r="F48" s="56">
        <f>F49</f>
        <v>116054000</v>
      </c>
      <c r="G48" s="78"/>
      <c r="H48" s="54" t="s">
        <v>41</v>
      </c>
      <c r="I48" s="55" t="s">
        <v>42</v>
      </c>
      <c r="J48" s="56">
        <v>0</v>
      </c>
      <c r="K48" s="57" t="s">
        <v>25</v>
      </c>
      <c r="L48" s="56">
        <v>0</v>
      </c>
      <c r="M48" s="56">
        <f>M49</f>
        <v>116054000</v>
      </c>
      <c r="N48" s="47"/>
      <c r="P48" s="77"/>
    </row>
    <row r="49" spans="1:16" s="30" customFormat="1" ht="16.5" customHeight="1" x14ac:dyDescent="0.25">
      <c r="A49" s="58" t="s">
        <v>25</v>
      </c>
      <c r="B49" s="72" t="s">
        <v>47</v>
      </c>
      <c r="C49" s="60">
        <v>21</v>
      </c>
      <c r="D49" s="61" t="s">
        <v>31</v>
      </c>
      <c r="E49" s="91">
        <v>5526381</v>
      </c>
      <c r="F49" s="60">
        <f>ROUNDDOWN(C49*E49,-3)</f>
        <v>116054000</v>
      </c>
      <c r="G49" s="78"/>
      <c r="H49" s="58" t="s">
        <v>25</v>
      </c>
      <c r="I49" s="72" t="s">
        <v>52</v>
      </c>
      <c r="J49" s="60">
        <v>21</v>
      </c>
      <c r="K49" s="61" t="s">
        <v>31</v>
      </c>
      <c r="L49" s="91">
        <v>5526381</v>
      </c>
      <c r="M49" s="60">
        <f>ROUNDDOWN(J49*L49,-3)</f>
        <v>116054000</v>
      </c>
      <c r="N49" s="47"/>
      <c r="P49" s="77"/>
    </row>
    <row r="50" spans="1:16" s="30" customFormat="1" ht="20.25" customHeight="1" x14ac:dyDescent="0.25">
      <c r="A50" s="92"/>
      <c r="B50" s="93"/>
      <c r="C50" s="94"/>
      <c r="D50" s="95"/>
      <c r="E50" s="96"/>
      <c r="F50" s="94"/>
      <c r="G50" s="78"/>
      <c r="H50" s="97"/>
      <c r="I50" s="98" t="s">
        <v>53</v>
      </c>
      <c r="J50" s="99">
        <v>0</v>
      </c>
      <c r="K50" s="97" t="s">
        <v>25</v>
      </c>
      <c r="L50" s="99">
        <v>0</v>
      </c>
      <c r="M50" s="99">
        <f>M51+M53</f>
        <v>58815000</v>
      </c>
      <c r="N50" s="47"/>
      <c r="P50" s="77"/>
    </row>
    <row r="51" spans="1:16" s="30" customFormat="1" ht="12" customHeight="1" x14ac:dyDescent="0.25">
      <c r="A51" s="92"/>
      <c r="B51" s="93"/>
      <c r="C51" s="94"/>
      <c r="D51" s="95"/>
      <c r="E51" s="96"/>
      <c r="F51" s="94"/>
      <c r="G51" s="78"/>
      <c r="H51" s="100">
        <v>521211</v>
      </c>
      <c r="I51" s="101" t="s">
        <v>29</v>
      </c>
      <c r="J51" s="102">
        <v>0</v>
      </c>
      <c r="K51" s="100"/>
      <c r="L51" s="102">
        <v>0</v>
      </c>
      <c r="M51" s="102">
        <f>M52</f>
        <v>7500000</v>
      </c>
      <c r="N51" s="47"/>
      <c r="P51" s="77"/>
    </row>
    <row r="52" spans="1:16" s="30" customFormat="1" ht="12" customHeight="1" x14ac:dyDescent="0.25">
      <c r="A52" s="92"/>
      <c r="B52" s="93"/>
      <c r="C52" s="94"/>
      <c r="D52" s="95"/>
      <c r="E52" s="96"/>
      <c r="F52" s="94"/>
      <c r="G52" s="78"/>
      <c r="H52" s="100"/>
      <c r="I52" s="64" t="s">
        <v>30</v>
      </c>
      <c r="J52" s="103">
        <v>100</v>
      </c>
      <c r="K52" s="104" t="s">
        <v>31</v>
      </c>
      <c r="L52" s="103">
        <v>75000</v>
      </c>
      <c r="M52" s="103">
        <f>J52*L52</f>
        <v>7500000</v>
      </c>
      <c r="N52" s="47"/>
      <c r="P52" s="77"/>
    </row>
    <row r="53" spans="1:16" s="30" customFormat="1" ht="16.5" customHeight="1" x14ac:dyDescent="0.25">
      <c r="A53" s="92"/>
      <c r="B53" s="93"/>
      <c r="C53" s="94"/>
      <c r="D53" s="95"/>
      <c r="E53" s="96"/>
      <c r="F53" s="94"/>
      <c r="G53" s="78"/>
      <c r="H53" s="105" t="s">
        <v>41</v>
      </c>
      <c r="I53" s="106" t="s">
        <v>42</v>
      </c>
      <c r="J53" s="107">
        <v>0</v>
      </c>
      <c r="K53" s="86" t="s">
        <v>25</v>
      </c>
      <c r="L53" s="107">
        <v>0</v>
      </c>
      <c r="M53" s="107">
        <f>M54</f>
        <v>51315000</v>
      </c>
      <c r="N53" s="47"/>
      <c r="P53" s="77"/>
    </row>
    <row r="54" spans="1:16" s="30" customFormat="1" ht="28.5" customHeight="1" x14ac:dyDescent="0.25">
      <c r="A54" s="92"/>
      <c r="B54" s="93"/>
      <c r="C54" s="94"/>
      <c r="D54" s="95"/>
      <c r="E54" s="96"/>
      <c r="F54" s="94"/>
      <c r="G54" s="78"/>
      <c r="H54" s="88" t="s">
        <v>25</v>
      </c>
      <c r="I54" s="76" t="s">
        <v>54</v>
      </c>
      <c r="J54" s="108">
        <v>6</v>
      </c>
      <c r="K54" s="108" t="s">
        <v>31</v>
      </c>
      <c r="L54" s="108">
        <v>8552527.777777778</v>
      </c>
      <c r="M54" s="109">
        <f>ROUNDDOWN(J54*L54,-3)</f>
        <v>51315000</v>
      </c>
      <c r="N54" s="47"/>
      <c r="P54" s="77"/>
    </row>
    <row r="55" spans="1:16" s="30" customFormat="1" ht="28.5" customHeight="1" x14ac:dyDescent="0.25">
      <c r="A55" s="92"/>
      <c r="B55" s="93"/>
      <c r="C55" s="94"/>
      <c r="D55" s="95"/>
      <c r="E55" s="96"/>
      <c r="F55" s="94"/>
      <c r="G55" s="78"/>
      <c r="H55" s="110"/>
      <c r="I55" s="111"/>
      <c r="J55" s="112"/>
      <c r="K55" s="112"/>
      <c r="L55" s="112"/>
      <c r="M55" s="113"/>
      <c r="N55" s="47"/>
      <c r="P55" s="77"/>
    </row>
    <row r="56" spans="1:16" s="114" customFormat="1" ht="23.25" customHeight="1" x14ac:dyDescent="0.25">
      <c r="A56" s="2"/>
      <c r="B56" s="2"/>
      <c r="G56" s="115"/>
      <c r="I56" s="116" t="s">
        <v>55</v>
      </c>
    </row>
    <row r="57" spans="1:16" s="2" customFormat="1" ht="15.75" x14ac:dyDescent="0.25">
      <c r="B57" s="116" t="s">
        <v>56</v>
      </c>
      <c r="C57" s="114"/>
      <c r="D57" s="114"/>
      <c r="E57" s="114"/>
      <c r="F57" s="114"/>
      <c r="G57" s="115"/>
      <c r="H57" s="114"/>
      <c r="I57" s="116" t="s">
        <v>57</v>
      </c>
      <c r="J57" s="114"/>
      <c r="K57" s="114"/>
      <c r="L57" s="114"/>
      <c r="M57" s="114"/>
    </row>
    <row r="58" spans="1:16" s="2" customFormat="1" ht="15.75" x14ac:dyDescent="0.25">
      <c r="B58" s="116" t="s">
        <v>58</v>
      </c>
      <c r="C58" s="114"/>
      <c r="D58" s="114"/>
      <c r="E58" s="114"/>
      <c r="F58" s="114"/>
      <c r="G58" s="115"/>
      <c r="H58" s="114"/>
      <c r="I58" s="116" t="s">
        <v>59</v>
      </c>
      <c r="J58" s="114"/>
      <c r="K58" s="114"/>
      <c r="L58" s="114"/>
      <c r="M58" s="114"/>
      <c r="N58" s="117"/>
    </row>
    <row r="59" spans="1:16" s="114" customFormat="1" ht="15.75" x14ac:dyDescent="0.25">
      <c r="A59" s="2"/>
      <c r="B59" s="116"/>
      <c r="G59" s="115"/>
      <c r="I59" s="116"/>
      <c r="N59" s="117"/>
      <c r="O59" s="2"/>
    </row>
    <row r="60" spans="1:16" s="114" customFormat="1" ht="15.75" x14ac:dyDescent="0.25">
      <c r="A60" s="2"/>
      <c r="B60" s="116"/>
      <c r="G60" s="115"/>
      <c r="I60" s="116"/>
      <c r="N60" s="2"/>
      <c r="O60" s="2"/>
    </row>
    <row r="61" spans="1:16" s="114" customFormat="1" ht="15.75" x14ac:dyDescent="0.25">
      <c r="A61" s="2"/>
      <c r="B61" s="116"/>
      <c r="G61" s="115"/>
      <c r="I61" s="116"/>
      <c r="N61" s="2"/>
      <c r="O61" s="2"/>
    </row>
    <row r="62" spans="1:16" s="114" customFormat="1" ht="15.75" x14ac:dyDescent="0.25">
      <c r="A62" s="2"/>
      <c r="B62" s="116"/>
      <c r="G62" s="115"/>
      <c r="I62" s="116"/>
      <c r="N62" s="2"/>
      <c r="O62" s="2"/>
    </row>
    <row r="63" spans="1:16" s="114" customFormat="1" ht="15.75" x14ac:dyDescent="0.25">
      <c r="A63" s="2"/>
      <c r="B63" s="116" t="s">
        <v>60</v>
      </c>
      <c r="G63" s="115"/>
      <c r="I63" s="116" t="s">
        <v>61</v>
      </c>
      <c r="N63" s="2"/>
      <c r="O63" s="2"/>
    </row>
    <row r="64" spans="1:16" s="114" customFormat="1" ht="15.75" x14ac:dyDescent="0.25">
      <c r="A64" s="2"/>
      <c r="B64" s="116" t="s">
        <v>62</v>
      </c>
      <c r="G64" s="115"/>
      <c r="I64" s="116" t="s">
        <v>63</v>
      </c>
      <c r="N64" s="2"/>
      <c r="O64" s="2"/>
    </row>
  </sheetData>
  <mergeCells count="17">
    <mergeCell ref="M6:M8"/>
    <mergeCell ref="F6:F8"/>
    <mergeCell ref="H6:H8"/>
    <mergeCell ref="I6:I8"/>
    <mergeCell ref="J6:J8"/>
    <mergeCell ref="K6:K8"/>
    <mergeCell ref="L6:L8"/>
    <mergeCell ref="A1:M1"/>
    <mergeCell ref="A2:M2"/>
    <mergeCell ref="A3:M3"/>
    <mergeCell ref="A4:F5"/>
    <mergeCell ref="H4:M5"/>
    <mergeCell ref="A6:A8"/>
    <mergeCell ref="B6:B8"/>
    <mergeCell ref="C6:C8"/>
    <mergeCell ref="D6:D8"/>
    <mergeCell ref="E6:E8"/>
  </mergeCells>
  <pageMargins left="3.937007874015748E-2" right="7.874015748031496E-2" top="0.11811023622047245" bottom="0.11811023622047245" header="0.11811023622047245" footer="0.15748031496062992"/>
  <pageSetup paperSize="9"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usulan revisi 1 SARPRAS</vt:lpstr>
      <vt:lpstr>'usulan revisi 1 SARPRAS'!Print_Area</vt:lpstr>
      <vt:lpstr>'usulan revisi 1 SARPRAS'!Print_Titles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</dc:creator>
  <cp:lastModifiedBy>Haris</cp:lastModifiedBy>
  <dcterms:created xsi:type="dcterms:W3CDTF">2023-03-17T04:26:59Z</dcterms:created>
  <dcterms:modified xsi:type="dcterms:W3CDTF">2023-03-17T04:27:30Z</dcterms:modified>
</cp:coreProperties>
</file>