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Revisi Anggaran\Revisi Anggaran 1\"/>
    </mc:Choice>
  </mc:AlternateContent>
  <xr:revisionPtr revIDLastSave="0" documentId="13_ncr:1_{AA69F781-A6DD-4102-8563-B7C54C2C1141}" xr6:coauthVersionLast="47" xr6:coauthVersionMax="47" xr10:uidLastSave="{00000000-0000-0000-0000-000000000000}"/>
  <bookViews>
    <workbookView xWindow="-108" yWindow="-108" windowWidth="23256" windowHeight="12576" xr2:uid="{5A1F8FF8-BA09-4104-8498-A9E0945AA149}"/>
  </bookViews>
  <sheets>
    <sheet name="Usulan Revisi Subkoord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'Usulan Revisi Subkoord'!$A$7:$N$613</definedName>
    <definedName name="Belanja_Perjalanan_Dinas_Paket_Meeting_Dalam_Kota._Uang_Saku_RDK_dalam__Verifikasi_dan_Pembuatan_Format_Standart_Data_BKU_Satker_Pusat_Pendidikan_KP___tgl.__27__Februari__2020" localSheetId="0">#REF!</definedName>
    <definedName name="Belanja_Perjalanan_Dinas_Paket_Meeting_Dalam_Kota._Uang_Saku_RDK_dalam__Verifikasi_dan_Pembuatan_Format_Standart_Data_BKU_Satker_Pusat_Pendidikan_KP___tgl.__27__Februari__2020">#REF!</definedName>
    <definedName name="cAkun" localSheetId="0">#REF!</definedName>
    <definedName name="cAkun">#REF!</definedName>
    <definedName name="Cetak_dinamis">OFFSET('[1]DASHBOARD SP2D'!$B$1,0,0,COUNTA('[1]DASHBOARD SP2D'!$G:$G),6)</definedName>
    <definedName name="chkAkun" localSheetId="0">#REF!</definedName>
    <definedName name="chkAkun">#REF!</definedName>
    <definedName name="chkKegiatan" localSheetId="0">#REF!</definedName>
    <definedName name="chkKegiatan">#REF!</definedName>
    <definedName name="chkKomponen" localSheetId="0">#REF!</definedName>
    <definedName name="chkKomponen">#REF!</definedName>
    <definedName name="chkKRO" localSheetId="0">#REF!</definedName>
    <definedName name="chkKRO">#REF!</definedName>
    <definedName name="chkProgram" localSheetId="0">#REF!</definedName>
    <definedName name="chkProgram">#REF!</definedName>
    <definedName name="chkRO" localSheetId="0">#REF!</definedName>
    <definedName name="chkRO">#REF!</definedName>
    <definedName name="chksKomponen" localSheetId="0">#REF!</definedName>
    <definedName name="chksKomponen">#REF!</definedName>
    <definedName name="cKegiatan" localSheetId="0">#REF!</definedName>
    <definedName name="cKegiatan">#REF!</definedName>
    <definedName name="cKomponen" localSheetId="0">#REF!</definedName>
    <definedName name="cKomponen">#REF!</definedName>
    <definedName name="cKRO" localSheetId="0">#REF!</definedName>
    <definedName name="cKRO">#REF!</definedName>
    <definedName name="cProgram" localSheetId="0">#REF!</definedName>
    <definedName name="cProgram">#REF!</definedName>
    <definedName name="cRO" localSheetId="0">#REF!</definedName>
    <definedName name="cRO">#REF!</definedName>
    <definedName name="cSKomponen" localSheetId="0">#REF!</definedName>
    <definedName name="cSKomponen">#REF!</definedName>
    <definedName name="Entri_Es2" localSheetId="0">#REF!</definedName>
    <definedName name="Entri_Es2">#REF!</definedName>
    <definedName name="Entri_Es3" localSheetId="0">#REF!</definedName>
    <definedName name="Entri_Es3">#REF!</definedName>
    <definedName name="Entri_Es4" localSheetId="0">#REF!</definedName>
    <definedName name="Entri_Es4">#REF!</definedName>
    <definedName name="Eselon3">[2]eselon3_4!$A$2:$A$7</definedName>
    <definedName name="Eselon4">[2]eselon3_4!$B$2:$B$11</definedName>
    <definedName name="FILTER_LAP" localSheetId="0">#REF!</definedName>
    <definedName name="FILTER_LAP">'[1]DASHBOARD SP2D'!#REF!</definedName>
    <definedName name="kegiatan" localSheetId="0">#REF!</definedName>
    <definedName name="kegiatan">#REF!</definedName>
    <definedName name="_xlnm.Print_Area" localSheetId="0">'Usulan Revisi Subkoord'!$A$1:$M$627</definedName>
    <definedName name="_xlnm.Print_Titles" localSheetId="0">'Usulan Revisi Subkoord'!$6:$7</definedName>
    <definedName name="rngSP2D" localSheetId="0">'[3]Tambahan Realisasi'!$C$2</definedName>
    <definedName name="rngSP2D">'[4]Tambahan Realisasi'!$C$2</definedName>
    <definedName name="rowEselon2" localSheetId="0">#REF!</definedName>
    <definedName name="rowEselon2">#REF!</definedName>
    <definedName name="rowKoord" localSheetId="0">#REF!</definedName>
    <definedName name="rowKoord">#REF!</definedName>
    <definedName name="rowSelect" localSheetId="0">#REF!</definedName>
    <definedName name="rowSelect">#REF!</definedName>
    <definedName name="rowSubKoord" localSheetId="0">#REF!</definedName>
    <definedName name="rowSubKoord">#REF!</definedName>
    <definedName name="SSBP" localSheetId="0">#REF!</definedName>
    <definedName name="SSBP">[1]SSBP!#REF!</definedName>
    <definedName name="Start_Jadi" localSheetId="0">'Usulan Revisi Subkoord'!$A$9</definedName>
    <definedName name="Start_Jadi">#REF!</definedName>
    <definedName name="TGL_SP2D">[1]DASHBOARD!$I$1</definedName>
    <definedName name="Z_0666B159_588F_4866_9225_22BB8C5C75D7_.wvu.FilterData" localSheetId="0" hidden="1">'Usulan Revisi Subkoord'!$A$7:$F$613</definedName>
    <definedName name="Z_1CBFAAB1_01F9_4074_B97F_16968F08465D_.wvu.FilterData" localSheetId="0" hidden="1">'Usulan Revisi Subkoord'!$A$7:$F$613</definedName>
    <definedName name="Z_870D6D1D_AB7E_495D_A683_0F30F0E49932_.wvu.FilterData" localSheetId="0" hidden="1">'Usulan Revisi Subkoord'!$A$7:$F$613</definedName>
    <definedName name="Z_B61BED65_E07C_48BC_BA70_4E0A7226E5B0_.wvu.FilterData" localSheetId="0" hidden="1">'Usulan Revisi Subkoord'!$A$7:$F$613</definedName>
    <definedName name="Z_C711365A_E59A_4CBB_B49C_CDF73C497C09_.wvu.FilterData" localSheetId="0" hidden="1">'Usulan Revisi Subkoord'!$A$7:$F$613</definedName>
    <definedName name="Z_C7D29E66_885F_4900_844F_0880DC4D973C_.wvu.FilterData" localSheetId="0" hidden="1">'Usulan Revisi Subkoord'!$A$7:$F$613</definedName>
    <definedName name="Z_D5D8B0E9_4282_4D54_9529_FEC4C3DC1F95_.wvu.FilterData" localSheetId="0" hidden="1">'Usulan Revisi Subkoord'!$A$7:$F$613</definedName>
    <definedName name="Z_DECCF59B_BB5B_4C9A_9F2F_5C8BAB0A1A11_.wvu.FilterData" localSheetId="0" hidden="1">'Usulan Revisi Subkoord'!$A$7:$F$613</definedName>
    <definedName name="Z_EBD5760D_0014_46BC_882E_14D814D06F66_.wvu.FilterData" localSheetId="0" hidden="1">'Usulan Revisi Subkoord'!$A$7:$F$613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3" i="1" l="1"/>
  <c r="L612" i="1" s="1"/>
  <c r="F613" i="1"/>
  <c r="L611" i="1"/>
  <c r="F611" i="1"/>
  <c r="L610" i="1"/>
  <c r="F610" i="1"/>
  <c r="L609" i="1"/>
  <c r="F609" i="1"/>
  <c r="L608" i="1"/>
  <c r="F608" i="1"/>
  <c r="L604" i="1"/>
  <c r="L603" i="1" s="1"/>
  <c r="F604" i="1"/>
  <c r="L602" i="1"/>
  <c r="L601" i="1" s="1"/>
  <c r="F602" i="1"/>
  <c r="L600" i="1"/>
  <c r="F600" i="1"/>
  <c r="L599" i="1"/>
  <c r="F599" i="1"/>
  <c r="L598" i="1"/>
  <c r="F598" i="1"/>
  <c r="L595" i="1"/>
  <c r="F595" i="1"/>
  <c r="L594" i="1"/>
  <c r="F594" i="1"/>
  <c r="L593" i="1"/>
  <c r="F593" i="1"/>
  <c r="L591" i="1"/>
  <c r="F591" i="1"/>
  <c r="L590" i="1"/>
  <c r="F590" i="1"/>
  <c r="L588" i="1"/>
  <c r="L587" i="1" s="1"/>
  <c r="F588" i="1"/>
  <c r="F587" i="1" s="1"/>
  <c r="L586" i="1"/>
  <c r="F586" i="1"/>
  <c r="L585" i="1"/>
  <c r="F585" i="1"/>
  <c r="L583" i="1"/>
  <c r="F583" i="1"/>
  <c r="L582" i="1"/>
  <c r="F582" i="1"/>
  <c r="L581" i="1"/>
  <c r="F581" i="1"/>
  <c r="L580" i="1"/>
  <c r="F580" i="1"/>
  <c r="L579" i="1"/>
  <c r="F579" i="1"/>
  <c r="L578" i="1"/>
  <c r="F578" i="1"/>
  <c r="L575" i="1"/>
  <c r="F575" i="1"/>
  <c r="L574" i="1"/>
  <c r="F574" i="1"/>
  <c r="L572" i="1"/>
  <c r="F572" i="1"/>
  <c r="F571" i="1" s="1"/>
  <c r="L570" i="1"/>
  <c r="L569" i="1" s="1"/>
  <c r="F570" i="1"/>
  <c r="L568" i="1"/>
  <c r="F568" i="1"/>
  <c r="L567" i="1"/>
  <c r="F567" i="1"/>
  <c r="L565" i="1"/>
  <c r="F565" i="1"/>
  <c r="L564" i="1"/>
  <c r="F564" i="1"/>
  <c r="L563" i="1"/>
  <c r="F563" i="1"/>
  <c r="L562" i="1"/>
  <c r="F562" i="1"/>
  <c r="L561" i="1"/>
  <c r="F561" i="1"/>
  <c r="L560" i="1"/>
  <c r="F560" i="1"/>
  <c r="L553" i="1"/>
  <c r="L552" i="1" s="1"/>
  <c r="L551" i="1"/>
  <c r="L549" i="1"/>
  <c r="M549" i="1" s="1"/>
  <c r="N549" i="1" s="1"/>
  <c r="L548" i="1"/>
  <c r="M548" i="1" s="1"/>
  <c r="N548" i="1" s="1"/>
  <c r="L547" i="1"/>
  <c r="M547" i="1" s="1"/>
  <c r="N547" i="1" s="1"/>
  <c r="L546" i="1"/>
  <c r="M546" i="1" s="1"/>
  <c r="L543" i="1"/>
  <c r="L542" i="1" s="1"/>
  <c r="F543" i="1"/>
  <c r="F542" i="1" s="1"/>
  <c r="L541" i="1"/>
  <c r="F541" i="1"/>
  <c r="F540" i="1" s="1"/>
  <c r="L539" i="1"/>
  <c r="F539" i="1"/>
  <c r="L538" i="1"/>
  <c r="F538" i="1"/>
  <c r="L537" i="1"/>
  <c r="F537" i="1"/>
  <c r="L536" i="1"/>
  <c r="F536" i="1"/>
  <c r="L533" i="1"/>
  <c r="L532" i="1" s="1"/>
  <c r="F533" i="1"/>
  <c r="L531" i="1"/>
  <c r="L530" i="1" s="1"/>
  <c r="F531" i="1"/>
  <c r="L529" i="1"/>
  <c r="F529" i="1"/>
  <c r="L528" i="1"/>
  <c r="F528" i="1"/>
  <c r="L527" i="1"/>
  <c r="F527" i="1"/>
  <c r="L526" i="1"/>
  <c r="F526" i="1"/>
  <c r="L522" i="1"/>
  <c r="F523" i="1"/>
  <c r="L521" i="1"/>
  <c r="L520" i="1" s="1"/>
  <c r="F521" i="1"/>
  <c r="F520" i="1" s="1"/>
  <c r="L519" i="1"/>
  <c r="F519" i="1"/>
  <c r="L518" i="1"/>
  <c r="F518" i="1"/>
  <c r="L517" i="1"/>
  <c r="F517" i="1"/>
  <c r="L516" i="1"/>
  <c r="F516" i="1"/>
  <c r="L513" i="1"/>
  <c r="L512" i="1" s="1"/>
  <c r="F513" i="1"/>
  <c r="L511" i="1"/>
  <c r="L510" i="1" s="1"/>
  <c r="F511" i="1"/>
  <c r="F510" i="1" s="1"/>
  <c r="L509" i="1"/>
  <c r="F509" i="1"/>
  <c r="L508" i="1"/>
  <c r="F508" i="1"/>
  <c r="L507" i="1"/>
  <c r="F507" i="1"/>
  <c r="L506" i="1"/>
  <c r="F506" i="1"/>
  <c r="L503" i="1"/>
  <c r="L502" i="1" s="1"/>
  <c r="F503" i="1"/>
  <c r="F502" i="1" s="1"/>
  <c r="L501" i="1"/>
  <c r="L500" i="1" s="1"/>
  <c r="F501" i="1"/>
  <c r="F500" i="1" s="1"/>
  <c r="L499" i="1"/>
  <c r="F499" i="1"/>
  <c r="L498" i="1"/>
  <c r="F498" i="1"/>
  <c r="L497" i="1"/>
  <c r="F497" i="1"/>
  <c r="L496" i="1"/>
  <c r="F496" i="1"/>
  <c r="L495" i="1"/>
  <c r="F495" i="1"/>
  <c r="L492" i="1"/>
  <c r="L491" i="1" s="1"/>
  <c r="F492" i="1"/>
  <c r="F491" i="1" s="1"/>
  <c r="L490" i="1"/>
  <c r="L489" i="1" s="1"/>
  <c r="F490" i="1"/>
  <c r="F489" i="1" s="1"/>
  <c r="L488" i="1"/>
  <c r="F488" i="1"/>
  <c r="L487" i="1"/>
  <c r="F487" i="1"/>
  <c r="L486" i="1"/>
  <c r="F486" i="1"/>
  <c r="L485" i="1"/>
  <c r="F485" i="1"/>
  <c r="L482" i="1"/>
  <c r="L481" i="1" s="1"/>
  <c r="F482" i="1"/>
  <c r="F481" i="1" s="1"/>
  <c r="L480" i="1"/>
  <c r="L479" i="1" s="1"/>
  <c r="F480" i="1"/>
  <c r="F479" i="1" s="1"/>
  <c r="L478" i="1"/>
  <c r="F478" i="1"/>
  <c r="L477" i="1"/>
  <c r="F477" i="1"/>
  <c r="L476" i="1"/>
  <c r="F476" i="1"/>
  <c r="L475" i="1"/>
  <c r="F475" i="1"/>
  <c r="L470" i="1"/>
  <c r="L469" i="1" s="1"/>
  <c r="F470" i="1"/>
  <c r="F469" i="1" s="1"/>
  <c r="L468" i="1"/>
  <c r="F468" i="1"/>
  <c r="L467" i="1"/>
  <c r="F467" i="1"/>
  <c r="L466" i="1"/>
  <c r="F466" i="1"/>
  <c r="L465" i="1"/>
  <c r="F465" i="1"/>
  <c r="L464" i="1"/>
  <c r="F464" i="1"/>
  <c r="L460" i="1"/>
  <c r="L459" i="1" s="1"/>
  <c r="F460" i="1"/>
  <c r="F459" i="1" s="1"/>
  <c r="L458" i="1"/>
  <c r="L457" i="1" s="1"/>
  <c r="F458" i="1"/>
  <c r="L456" i="1"/>
  <c r="F456" i="1"/>
  <c r="L455" i="1"/>
  <c r="F455" i="1"/>
  <c r="L454" i="1"/>
  <c r="F454" i="1"/>
  <c r="L453" i="1"/>
  <c r="F453" i="1"/>
  <c r="L452" i="1"/>
  <c r="F452" i="1"/>
  <c r="L449" i="1"/>
  <c r="L448" i="1" s="1"/>
  <c r="F449" i="1"/>
  <c r="L447" i="1"/>
  <c r="F447" i="1"/>
  <c r="F446" i="1" s="1"/>
  <c r="L445" i="1"/>
  <c r="F445" i="1"/>
  <c r="L444" i="1"/>
  <c r="F444" i="1"/>
  <c r="L442" i="1"/>
  <c r="F442" i="1"/>
  <c r="L441" i="1"/>
  <c r="F441" i="1"/>
  <c r="L440" i="1"/>
  <c r="F440" i="1"/>
  <c r="L439" i="1"/>
  <c r="F439" i="1"/>
  <c r="L438" i="1"/>
  <c r="F438" i="1"/>
  <c r="L435" i="1"/>
  <c r="F435" i="1"/>
  <c r="F434" i="1" s="1"/>
  <c r="L433" i="1"/>
  <c r="L432" i="1" s="1"/>
  <c r="F433" i="1"/>
  <c r="F432" i="1" s="1"/>
  <c r="L431" i="1"/>
  <c r="F431" i="1"/>
  <c r="L430" i="1"/>
  <c r="F430" i="1"/>
  <c r="L429" i="1"/>
  <c r="F429" i="1"/>
  <c r="L428" i="1"/>
  <c r="F428" i="1"/>
  <c r="L427" i="1"/>
  <c r="F427" i="1"/>
  <c r="L422" i="1"/>
  <c r="F422" i="1"/>
  <c r="L421" i="1"/>
  <c r="F421" i="1"/>
  <c r="L420" i="1"/>
  <c r="F420" i="1"/>
  <c r="L418" i="1"/>
  <c r="F418" i="1"/>
  <c r="F417" i="1" s="1"/>
  <c r="L416" i="1"/>
  <c r="L415" i="1" s="1"/>
  <c r="F416" i="1"/>
  <c r="F415" i="1" s="1"/>
  <c r="L414" i="1"/>
  <c r="F414" i="1"/>
  <c r="L413" i="1"/>
  <c r="F413" i="1"/>
  <c r="L412" i="1"/>
  <c r="F412" i="1"/>
  <c r="L411" i="1"/>
  <c r="F411" i="1"/>
  <c r="L410" i="1"/>
  <c r="F410" i="1"/>
  <c r="L409" i="1"/>
  <c r="F409" i="1"/>
  <c r="L406" i="1"/>
  <c r="F406" i="1"/>
  <c r="F405" i="1" s="1"/>
  <c r="L404" i="1"/>
  <c r="F404" i="1"/>
  <c r="L403" i="1"/>
  <c r="F403" i="1"/>
  <c r="L402" i="1"/>
  <c r="F402" i="1"/>
  <c r="L401" i="1"/>
  <c r="F401" i="1"/>
  <c r="L398" i="1"/>
  <c r="L397" i="1" s="1"/>
  <c r="F398" i="1"/>
  <c r="L396" i="1"/>
  <c r="F396" i="1"/>
  <c r="L395" i="1"/>
  <c r="F395" i="1"/>
  <c r="L394" i="1"/>
  <c r="F394" i="1"/>
  <c r="L393" i="1"/>
  <c r="F393" i="1"/>
  <c r="L390" i="1"/>
  <c r="L389" i="1" s="1"/>
  <c r="F390" i="1"/>
  <c r="L388" i="1"/>
  <c r="F388" i="1"/>
  <c r="F387" i="1" s="1"/>
  <c r="L386" i="1"/>
  <c r="F386" i="1"/>
  <c r="F385" i="1" s="1"/>
  <c r="L384" i="1"/>
  <c r="F384" i="1"/>
  <c r="L383" i="1"/>
  <c r="F383" i="1"/>
  <c r="L382" i="1"/>
  <c r="F382" i="1"/>
  <c r="L381" i="1"/>
  <c r="F381" i="1"/>
  <c r="L380" i="1"/>
  <c r="F380" i="1"/>
  <c r="L377" i="1"/>
  <c r="L376" i="1" s="1"/>
  <c r="F377" i="1"/>
  <c r="F376" i="1" s="1"/>
  <c r="L375" i="1"/>
  <c r="L374" i="1" s="1"/>
  <c r="F375" i="1"/>
  <c r="F374" i="1" s="1"/>
  <c r="L373" i="1"/>
  <c r="L372" i="1" s="1"/>
  <c r="F373" i="1"/>
  <c r="L371" i="1"/>
  <c r="F371" i="1"/>
  <c r="L370" i="1"/>
  <c r="F370" i="1"/>
  <c r="L369" i="1"/>
  <c r="F369" i="1"/>
  <c r="L368" i="1"/>
  <c r="F368" i="1"/>
  <c r="L367" i="1"/>
  <c r="F367" i="1"/>
  <c r="L364" i="1"/>
  <c r="L363" i="1" s="1"/>
  <c r="F364" i="1"/>
  <c r="L362" i="1"/>
  <c r="F362" i="1"/>
  <c r="F361" i="1" s="1"/>
  <c r="L360" i="1"/>
  <c r="F360" i="1"/>
  <c r="L359" i="1"/>
  <c r="F359" i="1"/>
  <c r="L358" i="1"/>
  <c r="F358" i="1"/>
  <c r="L357" i="1"/>
  <c r="F357" i="1"/>
  <c r="L356" i="1"/>
  <c r="F356" i="1"/>
  <c r="L350" i="1"/>
  <c r="L349" i="1" s="1"/>
  <c r="L348" i="1" s="1"/>
  <c r="L347" i="1" s="1"/>
  <c r="L346" i="1" s="1"/>
  <c r="L345" i="1" s="1"/>
  <c r="F350" i="1"/>
  <c r="F349" i="1" s="1"/>
  <c r="F348" i="1" s="1"/>
  <c r="F347" i="1" s="1"/>
  <c r="F346" i="1" s="1"/>
  <c r="F345" i="1" s="1"/>
  <c r="L344" i="1"/>
  <c r="F344" i="1"/>
  <c r="L343" i="1"/>
  <c r="F343" i="1"/>
  <c r="L342" i="1"/>
  <c r="F342" i="1"/>
  <c r="L341" i="1"/>
  <c r="F341" i="1"/>
  <c r="L340" i="1"/>
  <c r="F340" i="1"/>
  <c r="L339" i="1"/>
  <c r="F339" i="1"/>
  <c r="L338" i="1"/>
  <c r="F338" i="1"/>
  <c r="L337" i="1"/>
  <c r="F337" i="1"/>
  <c r="L336" i="1"/>
  <c r="F336" i="1"/>
  <c r="L335" i="1"/>
  <c r="F335" i="1"/>
  <c r="L333" i="1"/>
  <c r="L332" i="1" s="1"/>
  <c r="F333" i="1"/>
  <c r="F332" i="1" s="1"/>
  <c r="L330" i="1"/>
  <c r="L329" i="1" s="1"/>
  <c r="F330" i="1"/>
  <c r="F329" i="1" s="1"/>
  <c r="L328" i="1"/>
  <c r="F328" i="1"/>
  <c r="L327" i="1"/>
  <c r="F327" i="1"/>
  <c r="L326" i="1"/>
  <c r="F326" i="1"/>
  <c r="L325" i="1"/>
  <c r="F325" i="1"/>
  <c r="L324" i="1"/>
  <c r="F324" i="1"/>
  <c r="L323" i="1"/>
  <c r="F323" i="1"/>
  <c r="L322" i="1"/>
  <c r="F322" i="1"/>
  <c r="L321" i="1"/>
  <c r="F321" i="1"/>
  <c r="L320" i="1"/>
  <c r="F320" i="1"/>
  <c r="L317" i="1"/>
  <c r="F317" i="1"/>
  <c r="L316" i="1"/>
  <c r="F316" i="1"/>
  <c r="L314" i="1"/>
  <c r="L313" i="1" s="1"/>
  <c r="F314" i="1"/>
  <c r="L311" i="1"/>
  <c r="F311" i="1"/>
  <c r="L310" i="1"/>
  <c r="F310" i="1"/>
  <c r="L309" i="1"/>
  <c r="F309" i="1"/>
  <c r="L308" i="1"/>
  <c r="F308" i="1"/>
  <c r="L307" i="1"/>
  <c r="F307" i="1"/>
  <c r="L306" i="1"/>
  <c r="F306" i="1"/>
  <c r="L305" i="1"/>
  <c r="F305" i="1"/>
  <c r="L304" i="1"/>
  <c r="F304" i="1"/>
  <c r="L303" i="1"/>
  <c r="F303" i="1"/>
  <c r="I301" i="1"/>
  <c r="L301" i="1" s="1"/>
  <c r="L300" i="1" s="1"/>
  <c r="F301" i="1"/>
  <c r="F300" i="1" s="1"/>
  <c r="L299" i="1"/>
  <c r="F299" i="1"/>
  <c r="L298" i="1"/>
  <c r="F298" i="1"/>
  <c r="L297" i="1"/>
  <c r="F297" i="1"/>
  <c r="F296" i="1"/>
  <c r="M296" i="1" s="1"/>
  <c r="N296" i="1" s="1"/>
  <c r="L295" i="1"/>
  <c r="F295" i="1"/>
  <c r="L294" i="1"/>
  <c r="F294" i="1"/>
  <c r="L293" i="1"/>
  <c r="F293" i="1"/>
  <c r="L292" i="1"/>
  <c r="F292" i="1"/>
  <c r="L291" i="1"/>
  <c r="F291" i="1"/>
  <c r="L290" i="1"/>
  <c r="F290" i="1"/>
  <c r="L286" i="1"/>
  <c r="L285" i="1" s="1"/>
  <c r="F286" i="1"/>
  <c r="F285" i="1" s="1"/>
  <c r="L284" i="1"/>
  <c r="L283" i="1" s="1"/>
  <c r="F284" i="1"/>
  <c r="F283" i="1" s="1"/>
  <c r="L282" i="1"/>
  <c r="F282" i="1"/>
  <c r="F281" i="1" s="1"/>
  <c r="L280" i="1"/>
  <c r="L279" i="1" s="1"/>
  <c r="F280" i="1"/>
  <c r="L278" i="1"/>
  <c r="L277" i="1" s="1"/>
  <c r="F278" i="1"/>
  <c r="L276" i="1"/>
  <c r="L275" i="1" s="1"/>
  <c r="F276" i="1"/>
  <c r="F275" i="1" s="1"/>
  <c r="L274" i="1"/>
  <c r="F274" i="1"/>
  <c r="F273" i="1" s="1"/>
  <c r="L272" i="1"/>
  <c r="L271" i="1" s="1"/>
  <c r="F272" i="1"/>
  <c r="L270" i="1"/>
  <c r="L269" i="1" s="1"/>
  <c r="F270" i="1"/>
  <c r="L268" i="1"/>
  <c r="L267" i="1" s="1"/>
  <c r="F268" i="1"/>
  <c r="L266" i="1"/>
  <c r="F266" i="1"/>
  <c r="F265" i="1" s="1"/>
  <c r="L264" i="1"/>
  <c r="L263" i="1" s="1"/>
  <c r="F264" i="1"/>
  <c r="L259" i="1"/>
  <c r="L258" i="1" s="1"/>
  <c r="L257" i="1" s="1"/>
  <c r="L256" i="1"/>
  <c r="M256" i="1" s="1"/>
  <c r="L254" i="1"/>
  <c r="L253" i="1" s="1"/>
  <c r="L251" i="1"/>
  <c r="L250" i="1"/>
  <c r="M250" i="1" s="1"/>
  <c r="L247" i="1"/>
  <c r="L246" i="1" s="1"/>
  <c r="L245" i="1" s="1"/>
  <c r="L244" i="1"/>
  <c r="L243" i="1" s="1"/>
  <c r="L242" i="1"/>
  <c r="L241" i="1" s="1"/>
  <c r="L240" i="1"/>
  <c r="M240" i="1" s="1"/>
  <c r="N240" i="1" s="1"/>
  <c r="L239" i="1"/>
  <c r="M239" i="1" s="1"/>
  <c r="N239" i="1" s="1"/>
  <c r="L238" i="1"/>
  <c r="M238" i="1" s="1"/>
  <c r="N238" i="1" s="1"/>
  <c r="L237" i="1"/>
  <c r="M237" i="1" s="1"/>
  <c r="I234" i="1"/>
  <c r="L234" i="1" s="1"/>
  <c r="L233" i="1"/>
  <c r="M233" i="1" s="1"/>
  <c r="L231" i="1"/>
  <c r="M231" i="1" s="1"/>
  <c r="L229" i="1"/>
  <c r="L228" i="1" s="1"/>
  <c r="L227" i="1"/>
  <c r="L226" i="1" s="1"/>
  <c r="M226" i="1" s="1"/>
  <c r="L225" i="1"/>
  <c r="M225" i="1" s="1"/>
  <c r="N225" i="1" s="1"/>
  <c r="L224" i="1"/>
  <c r="M224" i="1" s="1"/>
  <c r="N224" i="1" s="1"/>
  <c r="L223" i="1"/>
  <c r="M223" i="1" s="1"/>
  <c r="N223" i="1" s="1"/>
  <c r="L222" i="1"/>
  <c r="M222" i="1" s="1"/>
  <c r="L219" i="1"/>
  <c r="L218" i="1" s="1"/>
  <c r="F219" i="1"/>
  <c r="F218" i="1" s="1"/>
  <c r="L217" i="1"/>
  <c r="F217" i="1"/>
  <c r="L216" i="1"/>
  <c r="F216" i="1"/>
  <c r="L215" i="1"/>
  <c r="F215" i="1"/>
  <c r="L214" i="1"/>
  <c r="F214" i="1"/>
  <c r="L211" i="1"/>
  <c r="L210" i="1" s="1"/>
  <c r="F211" i="1"/>
  <c r="F210" i="1" s="1"/>
  <c r="L209" i="1"/>
  <c r="F209" i="1"/>
  <c r="L208" i="1"/>
  <c r="F208" i="1"/>
  <c r="L207" i="1"/>
  <c r="F207" i="1"/>
  <c r="L206" i="1"/>
  <c r="F206" i="1"/>
  <c r="L203" i="1"/>
  <c r="F203" i="1"/>
  <c r="F202" i="1" s="1"/>
  <c r="L201" i="1"/>
  <c r="M201" i="1" s="1"/>
  <c r="N201" i="1" s="1"/>
  <c r="L200" i="1"/>
  <c r="F200" i="1"/>
  <c r="F199" i="1" s="1"/>
  <c r="L198" i="1"/>
  <c r="F198" i="1"/>
  <c r="L197" i="1"/>
  <c r="F197" i="1"/>
  <c r="L196" i="1"/>
  <c r="F196" i="1"/>
  <c r="L195" i="1"/>
  <c r="F195" i="1"/>
  <c r="L192" i="1"/>
  <c r="L191" i="1" s="1"/>
  <c r="F192" i="1"/>
  <c r="F191" i="1" s="1"/>
  <c r="L190" i="1"/>
  <c r="L189" i="1" s="1"/>
  <c r="F190" i="1"/>
  <c r="L188" i="1"/>
  <c r="L187" i="1" s="1"/>
  <c r="F188" i="1"/>
  <c r="F187" i="1" s="1"/>
  <c r="L186" i="1"/>
  <c r="F186" i="1"/>
  <c r="L185" i="1"/>
  <c r="F185" i="1"/>
  <c r="L184" i="1"/>
  <c r="F184" i="1"/>
  <c r="L183" i="1"/>
  <c r="F183" i="1"/>
  <c r="L180" i="1"/>
  <c r="L179" i="1" s="1"/>
  <c r="F180" i="1"/>
  <c r="L178" i="1"/>
  <c r="M178" i="1" s="1"/>
  <c r="N178" i="1" s="1"/>
  <c r="L177" i="1"/>
  <c r="F177" i="1"/>
  <c r="F176" i="1" s="1"/>
  <c r="L175" i="1"/>
  <c r="L174" i="1" s="1"/>
  <c r="F175" i="1"/>
  <c r="F174" i="1" s="1"/>
  <c r="L173" i="1"/>
  <c r="M173" i="1" s="1"/>
  <c r="N173" i="1" s="1"/>
  <c r="L172" i="1"/>
  <c r="F172" i="1"/>
  <c r="L171" i="1"/>
  <c r="F171" i="1"/>
  <c r="L170" i="1"/>
  <c r="F170" i="1"/>
  <c r="L169" i="1"/>
  <c r="F169" i="1"/>
  <c r="L166" i="1"/>
  <c r="L165" i="1" s="1"/>
  <c r="F166" i="1"/>
  <c r="L164" i="1"/>
  <c r="F164" i="1"/>
  <c r="F163" i="1" s="1"/>
  <c r="L162" i="1"/>
  <c r="M162" i="1" s="1"/>
  <c r="N162" i="1" s="1"/>
  <c r="L161" i="1"/>
  <c r="F161" i="1"/>
  <c r="L160" i="1"/>
  <c r="F160" i="1"/>
  <c r="L159" i="1"/>
  <c r="F159" i="1"/>
  <c r="L158" i="1"/>
  <c r="F158" i="1"/>
  <c r="L155" i="1"/>
  <c r="L154" i="1" s="1"/>
  <c r="F155" i="1"/>
  <c r="F154" i="1" s="1"/>
  <c r="L153" i="1"/>
  <c r="F153" i="1"/>
  <c r="F152" i="1" s="1"/>
  <c r="L151" i="1"/>
  <c r="L150" i="1" s="1"/>
  <c r="F151" i="1"/>
  <c r="F150" i="1" s="1"/>
  <c r="L149" i="1"/>
  <c r="F149" i="1"/>
  <c r="L148" i="1"/>
  <c r="F148" i="1"/>
  <c r="L147" i="1"/>
  <c r="F147" i="1"/>
  <c r="L146" i="1"/>
  <c r="F146" i="1"/>
  <c r="L143" i="1"/>
  <c r="F143" i="1"/>
  <c r="L142" i="1"/>
  <c r="F142" i="1"/>
  <c r="L140" i="1"/>
  <c r="L139" i="1" s="1"/>
  <c r="F140" i="1"/>
  <c r="F139" i="1" s="1"/>
  <c r="L138" i="1"/>
  <c r="F138" i="1"/>
  <c r="L137" i="1"/>
  <c r="F137" i="1"/>
  <c r="L134" i="1"/>
  <c r="F134" i="1"/>
  <c r="F133" i="1" s="1"/>
  <c r="L132" i="1"/>
  <c r="L131" i="1" s="1"/>
  <c r="F132" i="1"/>
  <c r="F131" i="1" s="1"/>
  <c r="L130" i="1"/>
  <c r="F130" i="1"/>
  <c r="L129" i="1"/>
  <c r="F129" i="1"/>
  <c r="L128" i="1"/>
  <c r="F128" i="1"/>
  <c r="L127" i="1"/>
  <c r="F127" i="1"/>
  <c r="L122" i="1"/>
  <c r="L121" i="1" s="1"/>
  <c r="F122" i="1"/>
  <c r="F121" i="1" s="1"/>
  <c r="L120" i="1"/>
  <c r="L119" i="1" s="1"/>
  <c r="F120" i="1"/>
  <c r="L118" i="1"/>
  <c r="F118" i="1"/>
  <c r="L117" i="1"/>
  <c r="F117" i="1"/>
  <c r="L115" i="1"/>
  <c r="F115" i="1"/>
  <c r="L114" i="1"/>
  <c r="F114" i="1"/>
  <c r="L113" i="1"/>
  <c r="F113" i="1"/>
  <c r="L112" i="1"/>
  <c r="F112" i="1"/>
  <c r="L106" i="1"/>
  <c r="L105" i="1" s="1"/>
  <c r="L104" i="1" s="1"/>
  <c r="L103" i="1" s="1"/>
  <c r="L102" i="1" s="1"/>
  <c r="L101" i="1" s="1"/>
  <c r="F106" i="1"/>
  <c r="F105" i="1" s="1"/>
  <c r="F104" i="1" s="1"/>
  <c r="F103" i="1" s="1"/>
  <c r="F102" i="1" s="1"/>
  <c r="F101" i="1" s="1"/>
  <c r="L98" i="1"/>
  <c r="F98" i="1"/>
  <c r="F97" i="1" s="1"/>
  <c r="L96" i="1"/>
  <c r="L95" i="1" s="1"/>
  <c r="F96" i="1"/>
  <c r="L94" i="1"/>
  <c r="F94" i="1"/>
  <c r="L93" i="1"/>
  <c r="F93" i="1"/>
  <c r="L92" i="1"/>
  <c r="F92" i="1"/>
  <c r="L91" i="1"/>
  <c r="F91" i="1"/>
  <c r="L90" i="1"/>
  <c r="F90" i="1"/>
  <c r="L87" i="1"/>
  <c r="L86" i="1" s="1"/>
  <c r="F87" i="1"/>
  <c r="L85" i="1"/>
  <c r="F85" i="1"/>
  <c r="L84" i="1"/>
  <c r="F84" i="1"/>
  <c r="L83" i="1"/>
  <c r="F83" i="1"/>
  <c r="L82" i="1"/>
  <c r="F82" i="1"/>
  <c r="L78" i="1"/>
  <c r="L77" i="1" s="1"/>
  <c r="F78" i="1"/>
  <c r="F77" i="1" s="1"/>
  <c r="L76" i="1"/>
  <c r="L75" i="1" s="1"/>
  <c r="F76" i="1"/>
  <c r="L74" i="1"/>
  <c r="F74" i="1"/>
  <c r="L73" i="1"/>
  <c r="F73" i="1"/>
  <c r="L72" i="1"/>
  <c r="F72" i="1"/>
  <c r="L71" i="1"/>
  <c r="F71" i="1"/>
  <c r="L68" i="1"/>
  <c r="L67" i="1" s="1"/>
  <c r="F68" i="1"/>
  <c r="L66" i="1"/>
  <c r="L65" i="1" s="1"/>
  <c r="F66" i="1"/>
  <c r="L64" i="1"/>
  <c r="L63" i="1" s="1"/>
  <c r="F64" i="1"/>
  <c r="F63" i="1" s="1"/>
  <c r="L62" i="1"/>
  <c r="L61" i="1" s="1"/>
  <c r="F60" i="1"/>
  <c r="M60" i="1" s="1"/>
  <c r="N60" i="1" s="1"/>
  <c r="L59" i="1"/>
  <c r="F59" i="1"/>
  <c r="L58" i="1"/>
  <c r="F58" i="1"/>
  <c r="L57" i="1"/>
  <c r="F57" i="1"/>
  <c r="L56" i="1"/>
  <c r="F56" i="1"/>
  <c r="L52" i="1"/>
  <c r="F52" i="1"/>
  <c r="F51" i="1" s="1"/>
  <c r="L50" i="1"/>
  <c r="L49" i="1" s="1"/>
  <c r="F50" i="1"/>
  <c r="L48" i="1"/>
  <c r="F48" i="1"/>
  <c r="L47" i="1"/>
  <c r="F47" i="1"/>
  <c r="L46" i="1"/>
  <c r="F46" i="1"/>
  <c r="L45" i="1"/>
  <c r="F45" i="1"/>
  <c r="L42" i="1"/>
  <c r="L41" i="1" s="1"/>
  <c r="F42" i="1"/>
  <c r="L40" i="1"/>
  <c r="F40" i="1"/>
  <c r="L39" i="1"/>
  <c r="F39" i="1"/>
  <c r="L38" i="1"/>
  <c r="F38" i="1"/>
  <c r="L37" i="1"/>
  <c r="F37" i="1"/>
  <c r="L33" i="1"/>
  <c r="L32" i="1" s="1"/>
  <c r="F33" i="1"/>
  <c r="L31" i="1"/>
  <c r="L30" i="1" s="1"/>
  <c r="F31" i="1"/>
  <c r="L29" i="1"/>
  <c r="F29" i="1"/>
  <c r="L28" i="1"/>
  <c r="F28" i="1"/>
  <c r="L27" i="1"/>
  <c r="F27" i="1"/>
  <c r="L26" i="1"/>
  <c r="F26" i="1"/>
  <c r="L23" i="1"/>
  <c r="L22" i="1" s="1"/>
  <c r="F23" i="1"/>
  <c r="L21" i="1"/>
  <c r="L20" i="1" s="1"/>
  <c r="F21" i="1"/>
  <c r="F20" i="1" s="1"/>
  <c r="L19" i="1"/>
  <c r="F19" i="1"/>
  <c r="L18" i="1"/>
  <c r="F18" i="1"/>
  <c r="L17" i="1"/>
  <c r="F17" i="1"/>
  <c r="L16" i="1"/>
  <c r="F16" i="1"/>
  <c r="L379" i="1" l="1"/>
  <c r="F463" i="1"/>
  <c r="F484" i="1"/>
  <c r="F483" i="1" s="1"/>
  <c r="F515" i="1"/>
  <c r="M594" i="1"/>
  <c r="N594" i="1" s="1"/>
  <c r="M611" i="1"/>
  <c r="N611" i="1" s="1"/>
  <c r="M358" i="1"/>
  <c r="N358" i="1" s="1"/>
  <c r="M370" i="1"/>
  <c r="N370" i="1" s="1"/>
  <c r="M429" i="1"/>
  <c r="N429" i="1" s="1"/>
  <c r="M431" i="1"/>
  <c r="M216" i="1"/>
  <c r="N216" i="1" s="1"/>
  <c r="M214" i="1"/>
  <c r="N214" i="1" s="1"/>
  <c r="F205" i="1"/>
  <c r="F204" i="1" s="1"/>
  <c r="L592" i="1"/>
  <c r="L607" i="1"/>
  <c r="L606" i="1" s="1"/>
  <c r="L605" i="1" s="1"/>
  <c r="F355" i="1"/>
  <c r="L437" i="1"/>
  <c r="M128" i="1"/>
  <c r="M142" i="1"/>
  <c r="N142" i="1" s="1"/>
  <c r="M170" i="1"/>
  <c r="M186" i="1"/>
  <c r="M229" i="1"/>
  <c r="N229" i="1" s="1"/>
  <c r="L302" i="1"/>
  <c r="L419" i="1"/>
  <c r="L426" i="1"/>
  <c r="M517" i="1"/>
  <c r="N517" i="1" s="1"/>
  <c r="F126" i="1"/>
  <c r="F125" i="1" s="1"/>
  <c r="M259" i="1"/>
  <c r="N259" i="1" s="1"/>
  <c r="M430" i="1"/>
  <c r="N430" i="1" s="1"/>
  <c r="M478" i="1"/>
  <c r="M528" i="1"/>
  <c r="N528" i="1" s="1"/>
  <c r="M538" i="1"/>
  <c r="M608" i="1"/>
  <c r="M438" i="1"/>
  <c r="N438" i="1" s="1"/>
  <c r="M440" i="1"/>
  <c r="N440" i="1" s="1"/>
  <c r="M442" i="1"/>
  <c r="N442" i="1" s="1"/>
  <c r="M445" i="1"/>
  <c r="N445" i="1" s="1"/>
  <c r="M453" i="1"/>
  <c r="N453" i="1" s="1"/>
  <c r="M455" i="1"/>
  <c r="N455" i="1" s="1"/>
  <c r="F36" i="1"/>
  <c r="M39" i="1"/>
  <c r="N39" i="1" s="1"/>
  <c r="M73" i="1"/>
  <c r="N73" i="1" s="1"/>
  <c r="M92" i="1"/>
  <c r="N92" i="1" s="1"/>
  <c r="L111" i="1"/>
  <c r="L116" i="1"/>
  <c r="L136" i="1"/>
  <c r="M153" i="1"/>
  <c r="M152" i="1" s="1"/>
  <c r="M317" i="1"/>
  <c r="N317" i="1" s="1"/>
  <c r="M327" i="1"/>
  <c r="M564" i="1"/>
  <c r="N564" i="1" s="1"/>
  <c r="L573" i="1"/>
  <c r="L577" i="1"/>
  <c r="L597" i="1"/>
  <c r="L596" i="1" s="1"/>
  <c r="M21" i="1"/>
  <c r="N21" i="1" s="1"/>
  <c r="M195" i="1"/>
  <c r="N195" i="1" s="1"/>
  <c r="M435" i="1"/>
  <c r="M434" i="1" s="1"/>
  <c r="M464" i="1"/>
  <c r="N464" i="1" s="1"/>
  <c r="F494" i="1"/>
  <c r="F493" i="1" s="1"/>
  <c r="M513" i="1"/>
  <c r="M512" i="1" s="1"/>
  <c r="M575" i="1"/>
  <c r="N575" i="1" s="1"/>
  <c r="M579" i="1"/>
  <c r="N579" i="1" s="1"/>
  <c r="M581" i="1"/>
  <c r="N581" i="1" s="1"/>
  <c r="M583" i="1"/>
  <c r="N583" i="1" s="1"/>
  <c r="M40" i="1"/>
  <c r="M48" i="1"/>
  <c r="M72" i="1"/>
  <c r="N72" i="1" s="1"/>
  <c r="M74" i="1"/>
  <c r="N74" i="1" s="1"/>
  <c r="M83" i="1"/>
  <c r="N83" i="1" s="1"/>
  <c r="M85" i="1"/>
  <c r="N85" i="1" s="1"/>
  <c r="M303" i="1"/>
  <c r="N303" i="1" s="1"/>
  <c r="M305" i="1"/>
  <c r="N305" i="1" s="1"/>
  <c r="M307" i="1"/>
  <c r="N307" i="1" s="1"/>
  <c r="M309" i="1"/>
  <c r="N309" i="1" s="1"/>
  <c r="M311" i="1"/>
  <c r="N311" i="1" s="1"/>
  <c r="M322" i="1"/>
  <c r="M324" i="1"/>
  <c r="M328" i="1"/>
  <c r="M336" i="1"/>
  <c r="N336" i="1" s="1"/>
  <c r="M338" i="1"/>
  <c r="N338" i="1" s="1"/>
  <c r="M340" i="1"/>
  <c r="N340" i="1" s="1"/>
  <c r="M342" i="1"/>
  <c r="N342" i="1" s="1"/>
  <c r="M344" i="1"/>
  <c r="N344" i="1" s="1"/>
  <c r="L443" i="1"/>
  <c r="L451" i="1"/>
  <c r="L450" i="1" s="1"/>
  <c r="M527" i="1"/>
  <c r="N527" i="1" s="1"/>
  <c r="M529" i="1"/>
  <c r="N529" i="1" s="1"/>
  <c r="F44" i="1"/>
  <c r="M52" i="1"/>
  <c r="M51" i="1" s="1"/>
  <c r="M57" i="1"/>
  <c r="N57" i="1" s="1"/>
  <c r="M59" i="1"/>
  <c r="N59" i="1" s="1"/>
  <c r="F116" i="1"/>
  <c r="F213" i="1"/>
  <c r="M254" i="1"/>
  <c r="N254" i="1" s="1"/>
  <c r="M278" i="1"/>
  <c r="N278" i="1" s="1"/>
  <c r="M298" i="1"/>
  <c r="L315" i="1"/>
  <c r="M381" i="1"/>
  <c r="N381" i="1" s="1"/>
  <c r="M383" i="1"/>
  <c r="N383" i="1" s="1"/>
  <c r="M393" i="1"/>
  <c r="N393" i="1" s="1"/>
  <c r="M395" i="1"/>
  <c r="N395" i="1" s="1"/>
  <c r="M422" i="1"/>
  <c r="N422" i="1" s="1"/>
  <c r="M428" i="1"/>
  <c r="N428" i="1" s="1"/>
  <c r="M518" i="1"/>
  <c r="N518" i="1" s="1"/>
  <c r="M599" i="1"/>
  <c r="N599" i="1" s="1"/>
  <c r="L44" i="1"/>
  <c r="F70" i="1"/>
  <c r="F111" i="1"/>
  <c r="L566" i="1"/>
  <c r="M26" i="1"/>
  <c r="N26" i="1" s="1"/>
  <c r="M28" i="1"/>
  <c r="N28" i="1" s="1"/>
  <c r="M31" i="1"/>
  <c r="N31" i="1" s="1"/>
  <c r="M38" i="1"/>
  <c r="N38" i="1" s="1"/>
  <c r="M42" i="1"/>
  <c r="N42" i="1" s="1"/>
  <c r="M46" i="1"/>
  <c r="M91" i="1"/>
  <c r="N91" i="1" s="1"/>
  <c r="M117" i="1"/>
  <c r="N117" i="1" s="1"/>
  <c r="M160" i="1"/>
  <c r="M185" i="1"/>
  <c r="L199" i="1"/>
  <c r="M280" i="1"/>
  <c r="N280" i="1" s="1"/>
  <c r="L312" i="1"/>
  <c r="M357" i="1"/>
  <c r="N357" i="1" s="1"/>
  <c r="M384" i="1"/>
  <c r="M468" i="1"/>
  <c r="N468" i="1" s="1"/>
  <c r="M519" i="1"/>
  <c r="N519" i="1" s="1"/>
  <c r="M561" i="1"/>
  <c r="N561" i="1" s="1"/>
  <c r="M565" i="1"/>
  <c r="N565" i="1" s="1"/>
  <c r="M568" i="1"/>
  <c r="N568" i="1" s="1"/>
  <c r="M598" i="1"/>
  <c r="N598" i="1" s="1"/>
  <c r="M16" i="1"/>
  <c r="N16" i="1" s="1"/>
  <c r="M18" i="1"/>
  <c r="M33" i="1"/>
  <c r="N33" i="1" s="1"/>
  <c r="L36" i="1"/>
  <c r="L35" i="1" s="1"/>
  <c r="M47" i="1"/>
  <c r="M50" i="1"/>
  <c r="N50" i="1" s="1"/>
  <c r="M56" i="1"/>
  <c r="L70" i="1"/>
  <c r="L69" i="1" s="1"/>
  <c r="M90" i="1"/>
  <c r="N90" i="1" s="1"/>
  <c r="M93" i="1"/>
  <c r="N93" i="1" s="1"/>
  <c r="M98" i="1"/>
  <c r="M97" i="1" s="1"/>
  <c r="M114" i="1"/>
  <c r="N114" i="1" s="1"/>
  <c r="M138" i="1"/>
  <c r="N138" i="1" s="1"/>
  <c r="M169" i="1"/>
  <c r="F182" i="1"/>
  <c r="M207" i="1"/>
  <c r="L230" i="1"/>
  <c r="M244" i="1"/>
  <c r="N244" i="1" s="1"/>
  <c r="L249" i="1"/>
  <c r="L248" i="1" s="1"/>
  <c r="L255" i="1"/>
  <c r="L252" i="1" s="1"/>
  <c r="M282" i="1"/>
  <c r="M281" i="1" s="1"/>
  <c r="M284" i="1"/>
  <c r="N284" i="1" s="1"/>
  <c r="M325" i="1"/>
  <c r="M369" i="1"/>
  <c r="N369" i="1" s="1"/>
  <c r="M371" i="1"/>
  <c r="N371" i="1" s="1"/>
  <c r="F392" i="1"/>
  <c r="M410" i="1"/>
  <c r="N410" i="1" s="1"/>
  <c r="M412" i="1"/>
  <c r="N412" i="1" s="1"/>
  <c r="M414" i="1"/>
  <c r="N414" i="1" s="1"/>
  <c r="M420" i="1"/>
  <c r="N420" i="1" s="1"/>
  <c r="M465" i="1"/>
  <c r="N465" i="1" s="1"/>
  <c r="M475" i="1"/>
  <c r="M477" i="1"/>
  <c r="M480" i="1"/>
  <c r="N480" i="1" s="1"/>
  <c r="M486" i="1"/>
  <c r="N486" i="1" s="1"/>
  <c r="M488" i="1"/>
  <c r="N488" i="1" s="1"/>
  <c r="M490" i="1"/>
  <c r="N490" i="1" s="1"/>
  <c r="M496" i="1"/>
  <c r="N496" i="1" s="1"/>
  <c r="M498" i="1"/>
  <c r="N498" i="1" s="1"/>
  <c r="M507" i="1"/>
  <c r="N507" i="1" s="1"/>
  <c r="M509" i="1"/>
  <c r="N509" i="1" s="1"/>
  <c r="F512" i="1"/>
  <c r="M531" i="1"/>
  <c r="M537" i="1"/>
  <c r="N537" i="1" s="1"/>
  <c r="M539" i="1"/>
  <c r="M563" i="1"/>
  <c r="N563" i="1" s="1"/>
  <c r="M586" i="1"/>
  <c r="N586" i="1" s="1"/>
  <c r="M588" i="1"/>
  <c r="N588" i="1" s="1"/>
  <c r="M610" i="1"/>
  <c r="N610" i="1" s="1"/>
  <c r="L89" i="1"/>
  <c r="L145" i="1"/>
  <c r="M253" i="1"/>
  <c r="L289" i="1"/>
  <c r="L288" i="1" s="1"/>
  <c r="L400" i="1"/>
  <c r="F505" i="1"/>
  <c r="F584" i="1"/>
  <c r="M590" i="1"/>
  <c r="M600" i="1"/>
  <c r="N600" i="1" s="1"/>
  <c r="M37" i="1"/>
  <c r="N37" i="1" s="1"/>
  <c r="M64" i="1"/>
  <c r="N64" i="1" s="1"/>
  <c r="M71" i="1"/>
  <c r="N71" i="1" s="1"/>
  <c r="F25" i="1"/>
  <c r="F30" i="1"/>
  <c r="M66" i="1"/>
  <c r="N66" i="1" s="1"/>
  <c r="M94" i="1"/>
  <c r="N94" i="1" s="1"/>
  <c r="M120" i="1"/>
  <c r="N120" i="1" s="1"/>
  <c r="M129" i="1"/>
  <c r="F141" i="1"/>
  <c r="M161" i="1"/>
  <c r="N161" i="1" s="1"/>
  <c r="M219" i="1"/>
  <c r="N219" i="1" s="1"/>
  <c r="M274" i="1"/>
  <c r="M273" i="1" s="1"/>
  <c r="F277" i="1"/>
  <c r="M291" i="1"/>
  <c r="M293" i="1"/>
  <c r="N293" i="1" s="1"/>
  <c r="M295" i="1"/>
  <c r="N295" i="1" s="1"/>
  <c r="M297" i="1"/>
  <c r="M299" i="1"/>
  <c r="M333" i="1"/>
  <c r="N333" i="1" s="1"/>
  <c r="M360" i="1"/>
  <c r="N360" i="1" s="1"/>
  <c r="M402" i="1"/>
  <c r="N402" i="1" s="1"/>
  <c r="M404" i="1"/>
  <c r="N404" i="1" s="1"/>
  <c r="M421" i="1"/>
  <c r="N421" i="1" s="1"/>
  <c r="M456" i="1"/>
  <c r="N456" i="1" s="1"/>
  <c r="M466" i="1"/>
  <c r="N466" i="1" s="1"/>
  <c r="M521" i="1"/>
  <c r="M520" i="1" s="1"/>
  <c r="M562" i="1"/>
  <c r="N562" i="1" s="1"/>
  <c r="M362" i="1"/>
  <c r="L361" i="1"/>
  <c r="L15" i="1"/>
  <c r="L14" i="1" s="1"/>
  <c r="L81" i="1"/>
  <c r="L80" i="1" s="1"/>
  <c r="F89" i="1"/>
  <c r="L126" i="1"/>
  <c r="M134" i="1"/>
  <c r="N134" i="1" s="1"/>
  <c r="M143" i="1"/>
  <c r="N143" i="1" s="1"/>
  <c r="M155" i="1"/>
  <c r="N155" i="1" s="1"/>
  <c r="M159" i="1"/>
  <c r="M180" i="1"/>
  <c r="N180" i="1" s="1"/>
  <c r="F179" i="1"/>
  <c r="M215" i="1"/>
  <c r="N215" i="1" s="1"/>
  <c r="M217" i="1"/>
  <c r="N217" i="1" s="1"/>
  <c r="F267" i="1"/>
  <c r="M268" i="1"/>
  <c r="N268" i="1" s="1"/>
  <c r="F319" i="1"/>
  <c r="F318" i="1" s="1"/>
  <c r="M320" i="1"/>
  <c r="M368" i="1"/>
  <c r="N368" i="1" s="1"/>
  <c r="F366" i="1"/>
  <c r="M467" i="1"/>
  <c r="N467" i="1" s="1"/>
  <c r="L463" i="1"/>
  <c r="L462" i="1" s="1"/>
  <c r="L461" i="1" s="1"/>
  <c r="F535" i="1"/>
  <c r="F534" i="1" s="1"/>
  <c r="M536" i="1"/>
  <c r="N536" i="1" s="1"/>
  <c r="M17" i="1"/>
  <c r="N17" i="1" s="1"/>
  <c r="M19" i="1"/>
  <c r="M23" i="1"/>
  <c r="N23" i="1" s="1"/>
  <c r="M27" i="1"/>
  <c r="N27" i="1" s="1"/>
  <c r="M29" i="1"/>
  <c r="N29" i="1" s="1"/>
  <c r="F41" i="1"/>
  <c r="L55" i="1"/>
  <c r="L54" i="1" s="1"/>
  <c r="M58" i="1"/>
  <c r="N58" i="1" s="1"/>
  <c r="M68" i="1"/>
  <c r="M76" i="1"/>
  <c r="M75" i="1" s="1"/>
  <c r="M82" i="1"/>
  <c r="M84" i="1"/>
  <c r="N84" i="1" s="1"/>
  <c r="M113" i="1"/>
  <c r="N113" i="1" s="1"/>
  <c r="M115" i="1"/>
  <c r="N115" i="1" s="1"/>
  <c r="M118" i="1"/>
  <c r="N118" i="1" s="1"/>
  <c r="M146" i="1"/>
  <c r="N146" i="1" s="1"/>
  <c r="M148" i="1"/>
  <c r="N148" i="1" s="1"/>
  <c r="M209" i="1"/>
  <c r="L319" i="1"/>
  <c r="L318" i="1" s="1"/>
  <c r="M398" i="1"/>
  <c r="N398" i="1" s="1"/>
  <c r="F397" i="1"/>
  <c r="M427" i="1"/>
  <c r="N427" i="1" s="1"/>
  <c r="F426" i="1"/>
  <c r="F425" i="1" s="1"/>
  <c r="L535" i="1"/>
  <c r="L559" i="1"/>
  <c r="M560" i="1"/>
  <c r="N560" i="1" s="1"/>
  <c r="N590" i="1"/>
  <c r="M166" i="1"/>
  <c r="N166" i="1" s="1"/>
  <c r="F165" i="1"/>
  <c r="M87" i="1"/>
  <c r="N87" i="1" s="1"/>
  <c r="M96" i="1"/>
  <c r="M95" i="1" s="1"/>
  <c r="M130" i="1"/>
  <c r="N130" i="1" s="1"/>
  <c r="M137" i="1"/>
  <c r="N137" i="1" s="1"/>
  <c r="M190" i="1"/>
  <c r="M189" i="1" s="1"/>
  <c r="M270" i="1"/>
  <c r="N270" i="1" s="1"/>
  <c r="F269" i="1"/>
  <c r="F313" i="1"/>
  <c r="M314" i="1"/>
  <c r="N314" i="1" s="1"/>
  <c r="L387" i="1"/>
  <c r="M388" i="1"/>
  <c r="N388" i="1" s="1"/>
  <c r="M449" i="1"/>
  <c r="N449" i="1" s="1"/>
  <c r="F448" i="1"/>
  <c r="M458" i="1"/>
  <c r="F457" i="1"/>
  <c r="L525" i="1"/>
  <c r="L524" i="1" s="1"/>
  <c r="M526" i="1"/>
  <c r="M525" i="1" s="1"/>
  <c r="F289" i="1"/>
  <c r="M394" i="1"/>
  <c r="N394" i="1" s="1"/>
  <c r="M396" i="1"/>
  <c r="N396" i="1" s="1"/>
  <c r="M406" i="1"/>
  <c r="M405" i="1" s="1"/>
  <c r="M447" i="1"/>
  <c r="M446" i="1" s="1"/>
  <c r="L474" i="1"/>
  <c r="L473" i="1" s="1"/>
  <c r="M508" i="1"/>
  <c r="N508" i="1" s="1"/>
  <c r="M543" i="1"/>
  <c r="M542" i="1" s="1"/>
  <c r="F573" i="1"/>
  <c r="L589" i="1"/>
  <c r="F597" i="1"/>
  <c r="M147" i="1"/>
  <c r="N147" i="1" s="1"/>
  <c r="M149" i="1"/>
  <c r="N149" i="1" s="1"/>
  <c r="F157" i="1"/>
  <c r="M164" i="1"/>
  <c r="N164" i="1" s="1"/>
  <c r="M184" i="1"/>
  <c r="M192" i="1"/>
  <c r="M198" i="1"/>
  <c r="M206" i="1"/>
  <c r="M208" i="1"/>
  <c r="L221" i="1"/>
  <c r="L236" i="1"/>
  <c r="L235" i="1" s="1"/>
  <c r="M264" i="1"/>
  <c r="M263" i="1" s="1"/>
  <c r="M266" i="1"/>
  <c r="N266" i="1" s="1"/>
  <c r="M286" i="1"/>
  <c r="N286" i="1" s="1"/>
  <c r="M326" i="1"/>
  <c r="M330" i="1"/>
  <c r="N330" i="1" s="1"/>
  <c r="M335" i="1"/>
  <c r="N335" i="1" s="1"/>
  <c r="M337" i="1"/>
  <c r="N337" i="1" s="1"/>
  <c r="M339" i="1"/>
  <c r="N339" i="1" s="1"/>
  <c r="M341" i="1"/>
  <c r="N341" i="1" s="1"/>
  <c r="M343" i="1"/>
  <c r="N343" i="1" s="1"/>
  <c r="M350" i="1"/>
  <c r="N350" i="1" s="1"/>
  <c r="L355" i="1"/>
  <c r="M359" i="1"/>
  <c r="N359" i="1" s="1"/>
  <c r="M409" i="1"/>
  <c r="N409" i="1" s="1"/>
  <c r="M411" i="1"/>
  <c r="N411" i="1" s="1"/>
  <c r="M413" i="1"/>
  <c r="N413" i="1" s="1"/>
  <c r="M418" i="1"/>
  <c r="N418" i="1" s="1"/>
  <c r="F462" i="1"/>
  <c r="F461" i="1" s="1"/>
  <c r="M476" i="1"/>
  <c r="M482" i="1"/>
  <c r="M481" i="1" s="1"/>
  <c r="M487" i="1"/>
  <c r="N487" i="1" s="1"/>
  <c r="M492" i="1"/>
  <c r="M491" i="1" s="1"/>
  <c r="M497" i="1"/>
  <c r="N497" i="1" s="1"/>
  <c r="M499" i="1"/>
  <c r="N499" i="1" s="1"/>
  <c r="L545" i="1"/>
  <c r="M567" i="1"/>
  <c r="M595" i="1"/>
  <c r="N595" i="1" s="1"/>
  <c r="L157" i="1"/>
  <c r="F168" i="1"/>
  <c r="M211" i="1"/>
  <c r="M210" i="1" s="1"/>
  <c r="M272" i="1"/>
  <c r="N272" i="1" s="1"/>
  <c r="M276" i="1"/>
  <c r="N276" i="1" s="1"/>
  <c r="M290" i="1"/>
  <c r="N290" i="1" s="1"/>
  <c r="M292" i="1"/>
  <c r="N292" i="1" s="1"/>
  <c r="M294" i="1"/>
  <c r="N294" i="1" s="1"/>
  <c r="M304" i="1"/>
  <c r="N304" i="1" s="1"/>
  <c r="M306" i="1"/>
  <c r="N306" i="1" s="1"/>
  <c r="M308" i="1"/>
  <c r="N308" i="1" s="1"/>
  <c r="M310" i="1"/>
  <c r="N310" i="1" s="1"/>
  <c r="M316" i="1"/>
  <c r="M321" i="1"/>
  <c r="N321" i="1" s="1"/>
  <c r="M323" i="1"/>
  <c r="L334" i="1"/>
  <c r="L331" i="1" s="1"/>
  <c r="L366" i="1"/>
  <c r="L365" i="1" s="1"/>
  <c r="M382" i="1"/>
  <c r="N382" i="1" s="1"/>
  <c r="M390" i="1"/>
  <c r="M389" i="1" s="1"/>
  <c r="F400" i="1"/>
  <c r="F399" i="1" s="1"/>
  <c r="M403" i="1"/>
  <c r="N403" i="1" s="1"/>
  <c r="L408" i="1"/>
  <c r="F419" i="1"/>
  <c r="M439" i="1"/>
  <c r="N439" i="1" s="1"/>
  <c r="M441" i="1"/>
  <c r="N441" i="1" s="1"/>
  <c r="F443" i="1"/>
  <c r="F451" i="1"/>
  <c r="M454" i="1"/>
  <c r="N454" i="1" s="1"/>
  <c r="M460" i="1"/>
  <c r="N460" i="1" s="1"/>
  <c r="M501" i="1"/>
  <c r="N501" i="1" s="1"/>
  <c r="M511" i="1"/>
  <c r="N511" i="1" s="1"/>
  <c r="F525" i="1"/>
  <c r="F530" i="1"/>
  <c r="M545" i="1"/>
  <c r="F559" i="1"/>
  <c r="M574" i="1"/>
  <c r="N574" i="1" s="1"/>
  <c r="M580" i="1"/>
  <c r="N580" i="1" s="1"/>
  <c r="M582" i="1"/>
  <c r="N582" i="1" s="1"/>
  <c r="M591" i="1"/>
  <c r="N591" i="1" s="1"/>
  <c r="M602" i="1"/>
  <c r="M609" i="1"/>
  <c r="N609" i="1" s="1"/>
  <c r="N52" i="1"/>
  <c r="M32" i="1"/>
  <c r="M133" i="1"/>
  <c r="M163" i="1"/>
  <c r="N98" i="1"/>
  <c r="N68" i="1"/>
  <c r="M67" i="1"/>
  <c r="M203" i="1"/>
  <c r="L202" i="1"/>
  <c r="F49" i="1"/>
  <c r="L51" i="1"/>
  <c r="F55" i="1"/>
  <c r="M62" i="1"/>
  <c r="F67" i="1"/>
  <c r="F86" i="1"/>
  <c r="L97" i="1"/>
  <c r="M112" i="1"/>
  <c r="F15" i="1"/>
  <c r="F22" i="1"/>
  <c r="F32" i="1"/>
  <c r="M45" i="1"/>
  <c r="F65" i="1"/>
  <c r="F75" i="1"/>
  <c r="M78" i="1"/>
  <c r="F81" i="1"/>
  <c r="F95" i="1"/>
  <c r="M106" i="1"/>
  <c r="F119" i="1"/>
  <c r="M122" i="1"/>
  <c r="M127" i="1"/>
  <c r="M132" i="1"/>
  <c r="F136" i="1"/>
  <c r="F135" i="1" s="1"/>
  <c r="M140" i="1"/>
  <c r="F145" i="1"/>
  <c r="F144" i="1" s="1"/>
  <c r="M151" i="1"/>
  <c r="M158" i="1"/>
  <c r="L168" i="1"/>
  <c r="M171" i="1"/>
  <c r="M172" i="1"/>
  <c r="N172" i="1" s="1"/>
  <c r="M175" i="1"/>
  <c r="M177" i="1"/>
  <c r="M183" i="1"/>
  <c r="F189" i="1"/>
  <c r="F181" i="1" s="1"/>
  <c r="F194" i="1"/>
  <c r="F193" i="1" s="1"/>
  <c r="M197" i="1"/>
  <c r="M200" i="1"/>
  <c r="M199" i="1" s="1"/>
  <c r="L205" i="1"/>
  <c r="L204" i="1" s="1"/>
  <c r="M279" i="1"/>
  <c r="L176" i="1"/>
  <c r="L182" i="1"/>
  <c r="L181" i="1" s="1"/>
  <c r="M188" i="1"/>
  <c r="M196" i="1"/>
  <c r="N196" i="1" s="1"/>
  <c r="F212" i="1"/>
  <c r="L232" i="1"/>
  <c r="M234" i="1"/>
  <c r="N234" i="1" s="1"/>
  <c r="M255" i="1"/>
  <c r="N256" i="1"/>
  <c r="M230" i="1"/>
  <c r="N231" i="1"/>
  <c r="L25" i="1"/>
  <c r="L24" i="1" s="1"/>
  <c r="L133" i="1"/>
  <c r="L141" i="1"/>
  <c r="L152" i="1"/>
  <c r="L144" i="1" s="1"/>
  <c r="L163" i="1"/>
  <c r="M179" i="1"/>
  <c r="L194" i="1"/>
  <c r="M221" i="1"/>
  <c r="N222" i="1"/>
  <c r="M236" i="1"/>
  <c r="N237" i="1"/>
  <c r="N274" i="1"/>
  <c r="M251" i="1"/>
  <c r="N251" i="1" s="1"/>
  <c r="M301" i="1"/>
  <c r="F334" i="1"/>
  <c r="F331" i="1" s="1"/>
  <c r="M356" i="1"/>
  <c r="M364" i="1"/>
  <c r="F363" i="1"/>
  <c r="M367" i="1"/>
  <c r="M377" i="1"/>
  <c r="M380" i="1"/>
  <c r="F379" i="1"/>
  <c r="M386" i="1"/>
  <c r="L385" i="1"/>
  <c r="N406" i="1"/>
  <c r="L213" i="1"/>
  <c r="L212" i="1" s="1"/>
  <c r="M227" i="1"/>
  <c r="N227" i="1" s="1"/>
  <c r="N233" i="1"/>
  <c r="M242" i="1"/>
  <c r="M247" i="1"/>
  <c r="N250" i="1"/>
  <c r="F263" i="1"/>
  <c r="L265" i="1"/>
  <c r="F271" i="1"/>
  <c r="L273" i="1"/>
  <c r="F279" i="1"/>
  <c r="L281" i="1"/>
  <c r="F302" i="1"/>
  <c r="M373" i="1"/>
  <c r="F372" i="1"/>
  <c r="M375" i="1"/>
  <c r="F315" i="1"/>
  <c r="N435" i="1"/>
  <c r="F389" i="1"/>
  <c r="M401" i="1"/>
  <c r="F408" i="1"/>
  <c r="M416" i="1"/>
  <c r="M433" i="1"/>
  <c r="F437" i="1"/>
  <c r="M444" i="1"/>
  <c r="M452" i="1"/>
  <c r="M470" i="1"/>
  <c r="M506" i="1"/>
  <c r="L505" i="1"/>
  <c r="L504" i="1" s="1"/>
  <c r="M533" i="1"/>
  <c r="F532" i="1"/>
  <c r="N546" i="1"/>
  <c r="M604" i="1"/>
  <c r="F603" i="1"/>
  <c r="N608" i="1"/>
  <c r="M485" i="1"/>
  <c r="L484" i="1"/>
  <c r="L483" i="1" s="1"/>
  <c r="M495" i="1"/>
  <c r="L494" i="1"/>
  <c r="L493" i="1" s="1"/>
  <c r="M503" i="1"/>
  <c r="M541" i="1"/>
  <c r="L540" i="1"/>
  <c r="N543" i="1"/>
  <c r="L550" i="1"/>
  <c r="M551" i="1"/>
  <c r="M585" i="1"/>
  <c r="L584" i="1"/>
  <c r="L576" i="1" s="1"/>
  <c r="M516" i="1"/>
  <c r="L515" i="1"/>
  <c r="L514" i="1" s="1"/>
  <c r="M523" i="1"/>
  <c r="F522" i="1"/>
  <c r="M570" i="1"/>
  <c r="F569" i="1"/>
  <c r="M572" i="1"/>
  <c r="L571" i="1"/>
  <c r="M613" i="1"/>
  <c r="F612" i="1"/>
  <c r="L392" i="1"/>
  <c r="L391" i="1" s="1"/>
  <c r="L405" i="1"/>
  <c r="L417" i="1"/>
  <c r="L434" i="1"/>
  <c r="L446" i="1"/>
  <c r="M448" i="1"/>
  <c r="F474" i="1"/>
  <c r="F473" i="1" s="1"/>
  <c r="M489" i="1"/>
  <c r="M578" i="1"/>
  <c r="F577" i="1"/>
  <c r="M593" i="1"/>
  <c r="F592" i="1"/>
  <c r="M553" i="1"/>
  <c r="F566" i="1"/>
  <c r="F589" i="1"/>
  <c r="F601" i="1"/>
  <c r="F607" i="1"/>
  <c r="M49" i="1" l="1"/>
  <c r="M258" i="1"/>
  <c r="M257" i="1" s="1"/>
  <c r="M510" i="1"/>
  <c r="N526" i="1"/>
  <c r="M285" i="1"/>
  <c r="M30" i="1"/>
  <c r="N153" i="1"/>
  <c r="F407" i="1"/>
  <c r="N282" i="1"/>
  <c r="M315" i="1"/>
  <c r="M459" i="1"/>
  <c r="M283" i="1"/>
  <c r="F354" i="1"/>
  <c r="F43" i="1"/>
  <c r="N513" i="1"/>
  <c r="F391" i="1"/>
  <c r="L399" i="1"/>
  <c r="M515" i="1"/>
  <c r="N482" i="1"/>
  <c r="M243" i="1"/>
  <c r="F35" i="1"/>
  <c r="L436" i="1"/>
  <c r="F514" i="1"/>
  <c r="M479" i="1"/>
  <c r="F110" i="1"/>
  <c r="F109" i="1" s="1"/>
  <c r="F108" i="1" s="1"/>
  <c r="L88" i="1"/>
  <c r="L79" i="1" s="1"/>
  <c r="F167" i="1"/>
  <c r="F504" i="1"/>
  <c r="F472" i="1" s="1"/>
  <c r="F471" i="1" s="1"/>
  <c r="L110" i="1"/>
  <c r="L109" i="1" s="1"/>
  <c r="L108" i="1" s="1"/>
  <c r="M271" i="1"/>
  <c r="L135" i="1"/>
  <c r="M252" i="1"/>
  <c r="M63" i="1"/>
  <c r="L425" i="1"/>
  <c r="L424" i="1" s="1"/>
  <c r="L423" i="1" s="1"/>
  <c r="L534" i="1"/>
  <c r="N390" i="1"/>
  <c r="M349" i="1"/>
  <c r="M348" i="1" s="1"/>
  <c r="M347" i="1" s="1"/>
  <c r="M346" i="1" s="1"/>
  <c r="M345" i="1" s="1"/>
  <c r="M165" i="1"/>
  <c r="M36" i="1"/>
  <c r="M313" i="1"/>
  <c r="M312" i="1" s="1"/>
  <c r="N211" i="1"/>
  <c r="M228" i="1"/>
  <c r="L287" i="1"/>
  <c r="N521" i="1"/>
  <c r="M126" i="1"/>
  <c r="M70" i="1"/>
  <c r="M20" i="1"/>
  <c r="F69" i="1"/>
  <c r="L156" i="1"/>
  <c r="N264" i="1"/>
  <c r="M277" i="1"/>
  <c r="M41" i="1"/>
  <c r="F88" i="1"/>
  <c r="M65" i="1"/>
  <c r="N190" i="1"/>
  <c r="M141" i="1"/>
  <c r="M463" i="1"/>
  <c r="M426" i="1"/>
  <c r="M387" i="1"/>
  <c r="M154" i="1"/>
  <c r="L43" i="1"/>
  <c r="L34" i="1" s="1"/>
  <c r="N76" i="1"/>
  <c r="M15" i="1"/>
  <c r="M474" i="1"/>
  <c r="M597" i="1"/>
  <c r="F24" i="1"/>
  <c r="M332" i="1"/>
  <c r="F312" i="1"/>
  <c r="M86" i="1"/>
  <c r="L558" i="1"/>
  <c r="L557" i="1" s="1"/>
  <c r="L556" i="1" s="1"/>
  <c r="L555" i="1" s="1"/>
  <c r="L554" i="1" s="1"/>
  <c r="F606" i="1"/>
  <c r="F605" i="1" s="1"/>
  <c r="M397" i="1"/>
  <c r="M391" i="1" s="1"/>
  <c r="M573" i="1"/>
  <c r="M392" i="1"/>
  <c r="M275" i="1"/>
  <c r="N475" i="1"/>
  <c r="M213" i="1"/>
  <c r="F450" i="1"/>
  <c r="M587" i="1"/>
  <c r="M500" i="1"/>
  <c r="F436" i="1"/>
  <c r="F365" i="1"/>
  <c r="N447" i="1"/>
  <c r="L125" i="1"/>
  <c r="M334" i="1"/>
  <c r="M157" i="1"/>
  <c r="M22" i="1"/>
  <c r="M136" i="1"/>
  <c r="L407" i="1"/>
  <c r="L544" i="1"/>
  <c r="L472" i="1" s="1"/>
  <c r="L471" i="1" s="1"/>
  <c r="N531" i="1"/>
  <c r="M530" i="1"/>
  <c r="M419" i="1"/>
  <c r="N492" i="1"/>
  <c r="M408" i="1"/>
  <c r="M366" i="1"/>
  <c r="M116" i="1"/>
  <c r="M265" i="1"/>
  <c r="L220" i="1"/>
  <c r="F54" i="1"/>
  <c r="M119" i="1"/>
  <c r="M267" i="1"/>
  <c r="M218" i="1"/>
  <c r="L13" i="1"/>
  <c r="M145" i="1"/>
  <c r="M535" i="1"/>
  <c r="M89" i="1"/>
  <c r="M88" i="1" s="1"/>
  <c r="F378" i="1"/>
  <c r="N602" i="1"/>
  <c r="M601" i="1"/>
  <c r="N458" i="1"/>
  <c r="M457" i="1"/>
  <c r="F596" i="1"/>
  <c r="F524" i="1"/>
  <c r="M417" i="1"/>
  <c r="F288" i="1"/>
  <c r="M437" i="1"/>
  <c r="M329" i="1"/>
  <c r="M302" i="1"/>
  <c r="M269" i="1"/>
  <c r="L354" i="1"/>
  <c r="N206" i="1"/>
  <c r="M205" i="1"/>
  <c r="M204" i="1" s="1"/>
  <c r="M607" i="1"/>
  <c r="M55" i="1"/>
  <c r="N362" i="1"/>
  <c r="M361" i="1"/>
  <c r="F558" i="1"/>
  <c r="M559" i="1"/>
  <c r="M289" i="1"/>
  <c r="L378" i="1"/>
  <c r="M168" i="1"/>
  <c r="F156" i="1"/>
  <c r="L262" i="1"/>
  <c r="L261" i="1" s="1"/>
  <c r="L260" i="1" s="1"/>
  <c r="F262" i="1"/>
  <c r="F261" i="1" s="1"/>
  <c r="L193" i="1"/>
  <c r="M81" i="1"/>
  <c r="M25" i="1"/>
  <c r="M566" i="1"/>
  <c r="N567" i="1"/>
  <c r="N192" i="1"/>
  <c r="M191" i="1"/>
  <c r="M589" i="1"/>
  <c r="M319" i="1"/>
  <c r="M318" i="1" s="1"/>
  <c r="N593" i="1"/>
  <c r="M592" i="1"/>
  <c r="N578" i="1"/>
  <c r="M577" i="1"/>
  <c r="N585" i="1"/>
  <c r="M584" i="1"/>
  <c r="N444" i="1"/>
  <c r="M443" i="1"/>
  <c r="M372" i="1"/>
  <c r="N373" i="1"/>
  <c r="N386" i="1"/>
  <c r="M385" i="1"/>
  <c r="N175" i="1"/>
  <c r="M174" i="1"/>
  <c r="N78" i="1"/>
  <c r="M77" i="1"/>
  <c r="M61" i="1"/>
  <c r="N62" i="1"/>
  <c r="N570" i="1"/>
  <c r="M569" i="1"/>
  <c r="M550" i="1"/>
  <c r="N551" i="1"/>
  <c r="M494" i="1"/>
  <c r="N495" i="1"/>
  <c r="N506" i="1"/>
  <c r="M505" i="1"/>
  <c r="M504" i="1" s="1"/>
  <c r="N470" i="1"/>
  <c r="M469" i="1"/>
  <c r="N401" i="1"/>
  <c r="M400" i="1"/>
  <c r="M399" i="1" s="1"/>
  <c r="N188" i="1"/>
  <c r="M187" i="1"/>
  <c r="N151" i="1"/>
  <c r="M150" i="1"/>
  <c r="N132" i="1"/>
  <c r="M131" i="1"/>
  <c r="M125" i="1" s="1"/>
  <c r="N106" i="1"/>
  <c r="M105" i="1"/>
  <c r="M104" i="1" s="1"/>
  <c r="M103" i="1" s="1"/>
  <c r="M102" i="1" s="1"/>
  <c r="M101" i="1" s="1"/>
  <c r="F14" i="1"/>
  <c r="M194" i="1"/>
  <c r="F124" i="1"/>
  <c r="F123" i="1" s="1"/>
  <c r="N553" i="1"/>
  <c r="M552" i="1"/>
  <c r="N523" i="1"/>
  <c r="M522" i="1"/>
  <c r="M514" i="1" s="1"/>
  <c r="N541" i="1"/>
  <c r="M540" i="1"/>
  <c r="M534" i="1" s="1"/>
  <c r="N604" i="1"/>
  <c r="M603" i="1"/>
  <c r="M596" i="1" s="1"/>
  <c r="N433" i="1"/>
  <c r="M432" i="1"/>
  <c r="N375" i="1"/>
  <c r="M374" i="1"/>
  <c r="N247" i="1"/>
  <c r="M246" i="1"/>
  <c r="M245" i="1" s="1"/>
  <c r="M379" i="1"/>
  <c r="N380" i="1"/>
  <c r="M363" i="1"/>
  <c r="N364" i="1"/>
  <c r="M249" i="1"/>
  <c r="M248" i="1" s="1"/>
  <c r="M232" i="1"/>
  <c r="M220" i="1" s="1"/>
  <c r="M182" i="1"/>
  <c r="N183" i="1"/>
  <c r="N112" i="1"/>
  <c r="M111" i="1"/>
  <c r="N203" i="1"/>
  <c r="M202" i="1"/>
  <c r="F576" i="1"/>
  <c r="N613" i="1"/>
  <c r="M612" i="1"/>
  <c r="N572" i="1"/>
  <c r="M571" i="1"/>
  <c r="N503" i="1"/>
  <c r="M502" i="1"/>
  <c r="M484" i="1"/>
  <c r="M483" i="1" s="1"/>
  <c r="N485" i="1"/>
  <c r="N533" i="1"/>
  <c r="M532" i="1"/>
  <c r="N452" i="1"/>
  <c r="M451" i="1"/>
  <c r="N416" i="1"/>
  <c r="M415" i="1"/>
  <c r="N242" i="1"/>
  <c r="M241" i="1"/>
  <c r="M473" i="1"/>
  <c r="N377" i="1"/>
  <c r="M376" i="1"/>
  <c r="N356" i="1"/>
  <c r="M355" i="1"/>
  <c r="N301" i="1"/>
  <c r="M300" i="1"/>
  <c r="M288" i="1" s="1"/>
  <c r="M176" i="1"/>
  <c r="N177" i="1"/>
  <c r="L167" i="1"/>
  <c r="N140" i="1"/>
  <c r="M139" i="1"/>
  <c r="N122" i="1"/>
  <c r="M121" i="1"/>
  <c r="F80" i="1"/>
  <c r="F79" i="1" s="1"/>
  <c r="N45" i="1"/>
  <c r="M44" i="1"/>
  <c r="M43" i="1" s="1"/>
  <c r="L53" i="1"/>
  <c r="L124" i="1" l="1"/>
  <c r="L123" i="1" s="1"/>
  <c r="L107" i="1" s="1"/>
  <c r="M24" i="1"/>
  <c r="F557" i="1"/>
  <c r="F556" i="1" s="1"/>
  <c r="F555" i="1" s="1"/>
  <c r="F554" i="1" s="1"/>
  <c r="F287" i="1"/>
  <c r="F34" i="1"/>
  <c r="L12" i="1"/>
  <c r="L11" i="1" s="1"/>
  <c r="L10" i="1" s="1"/>
  <c r="L9" i="1" s="1"/>
  <c r="M524" i="1"/>
  <c r="M80" i="1"/>
  <c r="M79" i="1" s="1"/>
  <c r="F13" i="1"/>
  <c r="M462" i="1"/>
  <c r="M461" i="1" s="1"/>
  <c r="M235" i="1"/>
  <c r="M181" i="1"/>
  <c r="M156" i="1"/>
  <c r="M14" i="1"/>
  <c r="M35" i="1"/>
  <c r="M436" i="1"/>
  <c r="F53" i="1"/>
  <c r="M212" i="1"/>
  <c r="L353" i="1"/>
  <c r="L352" i="1" s="1"/>
  <c r="L351" i="1" s="1"/>
  <c r="L100" i="1" s="1"/>
  <c r="L99" i="1" s="1"/>
  <c r="M262" i="1"/>
  <c r="M261" i="1" s="1"/>
  <c r="F260" i="1"/>
  <c r="M144" i="1"/>
  <c r="F353" i="1"/>
  <c r="F352" i="1" s="1"/>
  <c r="M606" i="1"/>
  <c r="M605" i="1" s="1"/>
  <c r="M331" i="1"/>
  <c r="M287" i="1" s="1"/>
  <c r="M135" i="1"/>
  <c r="M354" i="1"/>
  <c r="M425" i="1"/>
  <c r="M424" i="1" s="1"/>
  <c r="M423" i="1" s="1"/>
  <c r="M54" i="1"/>
  <c r="M407" i="1"/>
  <c r="M378" i="1"/>
  <c r="F107" i="1"/>
  <c r="F424" i="1"/>
  <c r="F423" i="1" s="1"/>
  <c r="M450" i="1"/>
  <c r="M558" i="1"/>
  <c r="M69" i="1"/>
  <c r="M193" i="1"/>
  <c r="M365" i="1"/>
  <c r="M167" i="1"/>
  <c r="M34" i="1"/>
  <c r="M13" i="1"/>
  <c r="M493" i="1"/>
  <c r="M576" i="1"/>
  <c r="M557" i="1" s="1"/>
  <c r="M556" i="1" s="1"/>
  <c r="M555" i="1" s="1"/>
  <c r="M554" i="1" s="1"/>
  <c r="M110" i="1"/>
  <c r="M109" i="1" s="1"/>
  <c r="M108" i="1" s="1"/>
  <c r="M544" i="1"/>
  <c r="M53" i="1" l="1"/>
  <c r="F12" i="1"/>
  <c r="F11" i="1" s="1"/>
  <c r="F10" i="1" s="1"/>
  <c r="F9" i="1" s="1"/>
  <c r="M260" i="1"/>
  <c r="F351" i="1"/>
  <c r="F100" i="1" s="1"/>
  <c r="F99" i="1" s="1"/>
  <c r="F8" i="1" s="1"/>
  <c r="L8" i="1"/>
  <c r="M124" i="1"/>
  <c r="M123" i="1" s="1"/>
  <c r="M107" i="1" s="1"/>
  <c r="M353" i="1"/>
  <c r="M352" i="1" s="1"/>
  <c r="M472" i="1"/>
  <c r="M471" i="1" s="1"/>
  <c r="M12" i="1"/>
  <c r="M11" i="1" s="1"/>
  <c r="M10" i="1" s="1"/>
  <c r="M9" i="1" s="1"/>
  <c r="M351" i="1" l="1"/>
  <c r="M100" i="1" s="1"/>
  <c r="M99" i="1" s="1"/>
  <c r="M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tc={3FC91B64-0CD6-4BCF-91BD-5DF10D5AD9A2}</author>
    <author>tc={91F85C03-CE2E-446F-9001-6CA007AF1303}</author>
    <author>tc={FBBB67B2-C4E4-40EF-952F-216DBCAE428E}</author>
    <author>tc={131716EE-8D34-4944-81EA-038AB5AC90C9}</author>
    <author>tc={DA9E539F-2D19-4AD6-A58B-2DC73FB50516}</author>
    <author>tc={0B821646-1756-4022-AFAC-CB681882D21A}</author>
    <author>tc={3BF86AB6-1745-4335-9863-8A4CD4389D23}</author>
    <author>tc={AE9D1A03-A922-41F3-83CB-4A2D98402527}</author>
    <author>tc={04A29EE9-4B57-41CA-878B-D72908E677D7}</author>
    <author>tc={76DC5111-95CC-4ACB-8CFD-340D6E5860C5}</author>
    <author>tc={C4EBDE55-8704-4DEF-A7E9-6BA86FE092A3}</author>
    <author>tc={1B793B02-9696-4974-9870-7C325F8ADBB5}</author>
    <author>tc={444C5881-4450-4349-99CA-96F387048BBF}</author>
    <author>tc={9946A721-D0D8-4D71-B06D-43C5027954EF}</author>
    <author>tc={C9C20304-3EC5-4391-9F50-4E08BB9B19E5}</author>
    <author>tc={C8BC0378-18F8-4A23-B633-2C7D093AA2CC}</author>
    <author>tc={12C52CAD-D408-454C-932F-EEF5F1C2B7A2}</author>
    <author>tc={43425699-D16C-4D98-9719-B475A533049C}</author>
    <author>tc={038A3A5D-7067-49EB-A2D5-39A23AC83DE0}</author>
    <author>tc={505F8307-6DAF-4AA4-BCAC-725F49BBD570}</author>
  </authors>
  <commentList>
    <comment ref="H14" authorId="0" shapeId="0" xr:uid="{3FC91B64-0CD6-4BCF-91BD-5DF10D5AD9A2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:
Buku Kurikulum
Kajian Kurikulum prodi spesifik
Penyusunan skema prestasi taruna
Penyusunan buku pembelajaran digital</t>
      </text>
    </comment>
    <comment ref="H24" authorId="1" shapeId="0" xr:uid="{91F85C03-CE2E-446F-9001-6CA007AF13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Output :
Pedoman pembelajaran diluar kampus
Pedoman PKL
Reviu pedoman kewirausahaan
</t>
      </text>
    </comment>
    <comment ref="H54" authorId="2" shapeId="0" xr:uid="{FBBB67B2-C4E4-40EF-952F-216DBCAE428E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:
1. Dokumen PSDKU
Reply:
    Output :
1. Dokumen PSDKU
2. Dokumen persiapan penggabungan Politeknik KP
3. Fasilitasi TL PP PTKL</t>
      </text>
    </comment>
    <comment ref="H69" authorId="3" shapeId="0" xr:uid="{131716EE-8D34-4944-81EA-038AB5AC90C9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:
1 Pedoman Mutu Pendidikan KP</t>
      </text>
    </comment>
    <comment ref="H110" authorId="4" shapeId="0" xr:uid="{DA9E539F-2D19-4AD6-A58B-2DC73FB50516}">
      <text>
        <t>[Threaded comment]
Your version of Excel allows you to read this threaded comment; however, any edits to it will get removed if the file is opened in a newer version of Excel. Learn more: https://go.microsoft.com/fwlink/?linkid=870924
Comment:
    Dikurangi 100 juta</t>
      </text>
    </comment>
    <comment ref="L135" authorId="5" shapeId="0" xr:uid="{0B821646-1756-4022-AFAC-CB681882D21A}">
      <text>
        <t>[Threaded comment]
Your version of Excel allows you to read this threaded comment; however, any edits to it will get removed if the file is opened in a newer version of Excel. Learn more: https://go.microsoft.com/fwlink/?linkid=870924
Comment:
    Pagu Menjadi 472 Juta</t>
      </text>
    </comment>
    <comment ref="L144" authorId="6" shapeId="0" xr:uid="{3BF86AB6-1745-4335-9863-8A4CD4389D23}">
      <text>
        <t>[Threaded comment]
Your version of Excel allows you to read this threaded comment; however, any edits to it will get removed if the file is opened in a newer version of Excel. Learn more: https://go.microsoft.com/fwlink/?linkid=870924
Comment:
    Pagu Menjadi 58 juta</t>
      </text>
    </comment>
    <comment ref="H211" authorId="7" shapeId="0" xr:uid="{AE9D1A03-A922-41F3-83CB-4A2D98402527}">
      <text>
        <t>[Threaded comment]
Your version of Excel allows you to read this threaded comment; however, any edits to it will get removed if the file is opened in a newer version of Excel. Learn more: https://go.microsoft.com/fwlink/?linkid=870924
Comment:
    Mengakomodir kajian serapan tenaga kerja</t>
      </text>
    </comment>
    <comment ref="H235" authorId="8" shapeId="0" xr:uid="{04A29EE9-4B57-41CA-878B-D72908E677D7}">
      <text>
        <t>[Threaded comment]
Your version of Excel allows you to read this threaded comment; however, any edits to it will get removed if the file is opened in a newer version of Excel. Learn more: https://go.microsoft.com/fwlink/?linkid=870924
Comment:
    LMS terstandart</t>
      </text>
    </comment>
    <comment ref="H249" authorId="9" shapeId="0" xr:uid="{76DC5111-95CC-4ACB-8CFD-340D6E5860C5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Workshop Kurikulum Prodi Teknis dan Spesifik</t>
      </text>
    </comment>
    <comment ref="H254" authorId="10" shapeId="0" xr:uid="{C4EBDE55-8704-4DEF-A7E9-6BA86FE092A3}">
      <text>
        <t>[Threaded comment]
Your version of Excel allows you to read this threaded comment; however, any edits to it will get removed if the file is opened in a newer version of Excel. Learn more: https://go.microsoft.com/fwlink/?linkid=870924
Comment:
    Pedoman Penerimaan Peserta Didik dan Pedoman Pakaian seragam</t>
      </text>
    </comment>
    <comment ref="H256" authorId="11" shapeId="0" xr:uid="{1B793B02-9696-4974-9870-7C325F8ADBB5}">
      <text>
        <t>[Threaded comment]
Your version of Excel allows you to read this threaded comment; however, any edits to it will get removed if the file is opened in a newer version of Excel. Learn more: https://go.microsoft.com/fwlink/?linkid=870924
Comment:
    Mengakomodir kajian kebutuhan tenaga kerja</t>
      </text>
    </comment>
    <comment ref="L291" authorId="12" shapeId="0" xr:uid="{444C5881-4450-4349-99CA-96F387048BB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Realisasi TA. 2022 : Rp56.114.700</t>
      </text>
    </comment>
    <comment ref="B299" authorId="13" shapeId="0" xr:uid="{9946A721-D0D8-4D71-B06D-43C5027954EF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dengan urutan di Laporan Cetak POK</t>
      </text>
    </comment>
    <comment ref="H299" authorId="14" shapeId="0" xr:uid="{C9C20304-3EC5-4391-9F50-4E08BB9B19E5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dengan urutan di Laporan Cetak POK</t>
      </text>
    </comment>
    <comment ref="B344" authorId="15" shapeId="0" xr:uid="{C8BC0378-18F8-4A23-B633-2C7D093AA2CC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urutan laporan cetak POK dari SAKTI</t>
      </text>
    </comment>
    <comment ref="H344" authorId="16" shapeId="0" xr:uid="{12C52CAD-D408-454C-932F-EEF5F1C2B7A2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urutan laporan cetak POK dari SAKTI</t>
      </text>
    </comment>
    <comment ref="H354" authorId="17" shapeId="0" xr:uid="{43425699-D16C-4D98-9719-B475A533049C}">
      <text>
        <t>[Threaded comment]
Your version of Excel allows you to read this threaded comment; however, any edits to it will get removed if the file is opened in a newer version of Excel. Learn more: https://go.microsoft.com/fwlink/?linkid=870924
Comment:
    Dikurangi 100 juta
Reply:
    Disisakan 100 juta</t>
      </text>
    </comment>
    <comment ref="H450" authorId="18" shapeId="0" xr:uid="{038A3A5D-7067-49EB-A2D5-39A23AC83DE0}">
      <text>
        <t>[Threaded comment]
Your version of Excel allows you to read this threaded comment; however, any edits to it will get removed if the file is opened in a newer version of Excel. Learn more: https://go.microsoft.com/fwlink/?linkid=870924
Comment:
    Menjadi pagu 200 juta</t>
      </text>
    </comment>
    <comment ref="H534" authorId="19" shapeId="0" xr:uid="{505F8307-6DAF-4AA4-BCAC-725F49BBD5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Output :
1. Dokumen PSDKU
2. 
</t>
      </text>
    </comment>
  </commentList>
</comments>
</file>

<file path=xl/sharedStrings.xml><?xml version="1.0" encoding="utf-8"?>
<sst xmlns="http://schemas.openxmlformats.org/spreadsheetml/2006/main" count="2625" uniqueCount="423">
  <si>
    <t>Matrik Semula Menjadi Usulan Revisi Anggaran</t>
  </si>
  <si>
    <t>Kegiatan Pusat Pendidikan KP</t>
  </si>
  <si>
    <t>Berdasarkan DIPA Awal TA. 2023 (Tanggal 30 November 2022)</t>
  </si>
  <si>
    <t>Semula</t>
  </si>
  <si>
    <t>Menjadi</t>
  </si>
  <si>
    <t>KODE</t>
  </si>
  <si>
    <t>URAIAN</t>
  </si>
  <si>
    <t>VOL</t>
  </si>
  <si>
    <t>SATUAN</t>
  </si>
  <si>
    <t>H. SATUAN</t>
  </si>
  <si>
    <t>JUMLAH</t>
  </si>
  <si>
    <t>+/-</t>
  </si>
  <si>
    <t>Status Revisi</t>
  </si>
  <si>
    <t>PUSAT PENDIDIKAN KELAUTAN DAN PERIKANAN</t>
  </si>
  <si>
    <t>032.12.DL</t>
  </si>
  <si>
    <t>Program Pendidikan dan Pelatihan Vokasi</t>
  </si>
  <si>
    <t>Rev0</t>
  </si>
  <si>
    <t>2376</t>
  </si>
  <si>
    <t>Pendidikan Kelautan dan Perikanan</t>
  </si>
  <si>
    <t>2376.AFA</t>
  </si>
  <si>
    <t>Norma, Standard, Prosedur dan Kriteria[Base Line]</t>
  </si>
  <si>
    <t>NSPK, Rancangan Standar, Pedoman, Standar</t>
  </si>
  <si>
    <t>2376.AFA.001</t>
  </si>
  <si>
    <t>Norma, Standard, Prosedur dan Kriteria Pendidikan Kelautan dan Perikanan</t>
  </si>
  <si>
    <t>NSPK</t>
  </si>
  <si>
    <t>051</t>
  </si>
  <si>
    <t>NSPK Metode dan Kurikulum Pendidikan KP</t>
  </si>
  <si>
    <t/>
  </si>
  <si>
    <t>A</t>
  </si>
  <si>
    <t>Bimbingan dan Pembinaan Metode dan Kurikulum</t>
  </si>
  <si>
    <t>521211</t>
  </si>
  <si>
    <t>Belanja Bahan</t>
  </si>
  <si>
    <t>01 - Konsumsi/bahan makanan</t>
  </si>
  <si>
    <t>OK</t>
  </si>
  <si>
    <t>02 - Penggadaan</t>
  </si>
  <si>
    <t>PKT</t>
  </si>
  <si>
    <t>03 - Bahan Komputer</t>
  </si>
  <si>
    <t>04 - ATK</t>
  </si>
  <si>
    <t>522151</t>
  </si>
  <si>
    <t>Belanja Jasa Profesi</t>
  </si>
  <si>
    <t>01 - Narasumber/Pembahas</t>
  </si>
  <si>
    <t>OJ</t>
  </si>
  <si>
    <t>524111</t>
  </si>
  <si>
    <t>Belanja Perjalanan Dinas Biasa</t>
  </si>
  <si>
    <t>01 - Perjalanan Bimbingan dan Pembinaan Metode dan Kurikulum</t>
  </si>
  <si>
    <t>Belanja Perjalanan Dinas Paket Meeting Dalam Kota</t>
  </si>
  <si>
    <t>01 - Paket Fullboard Meeting (35 Org X 2 Hari)</t>
  </si>
  <si>
    <t>OH</t>
  </si>
  <si>
    <t>02 - Perjalanan Fullboard Meeting</t>
  </si>
  <si>
    <t>B</t>
  </si>
  <si>
    <t>Penyusunan NSPK Metode dan Kurikulum</t>
  </si>
  <si>
    <t>01 - Perjalanan Fasilitasi/koordinasi Penyusunan NSPK</t>
  </si>
  <si>
    <t>052</t>
  </si>
  <si>
    <t>NSPK Peserta Didik Sarana dan Prasarana Pendidikan KP</t>
  </si>
  <si>
    <t>NSPK Peserta Didik</t>
  </si>
  <si>
    <t>02 - Bahan Komputer</t>
  </si>
  <si>
    <t>03 - ATK</t>
  </si>
  <si>
    <t>04 - Cetak</t>
  </si>
  <si>
    <t>Ekspl</t>
  </si>
  <si>
    <t>521219</t>
  </si>
  <si>
    <t>Belanja Barang Non Operasional Lainnya</t>
  </si>
  <si>
    <t>01 - NSPK Peserta Didik Sarana dan Prasarana Pendidikan KP</t>
  </si>
  <si>
    <t>01 - NSPK Peserta Didik Standar Sarana dan Prasarana Pendidikan KP</t>
  </si>
  <si>
    <t>Pengendalian Sarana Prasarana</t>
  </si>
  <si>
    <t>04 - Cetakan</t>
  </si>
  <si>
    <t>01 - Perjalanan Pengendalian Sarana Prasarana</t>
  </si>
  <si>
    <t>053</t>
  </si>
  <si>
    <t>NSPK Kelembagaan Pendidikan KP</t>
  </si>
  <si>
    <t>Pengembangan Kelembagaan Pendidikan KP</t>
  </si>
  <si>
    <t>05 - Cetakan Kelembagaan Pendidikan Vokasi</t>
  </si>
  <si>
    <t>Ekpl</t>
  </si>
  <si>
    <t>01 - Dukungan Kegiatan Pengembangan Kelembagaan</t>
  </si>
  <si>
    <t>01 - Perjalanan Pembentukan Kelembagaan Pendidikan KP</t>
  </si>
  <si>
    <t>524113</t>
  </si>
  <si>
    <t>Belanja Perjalanan Dinas Dalam Kota</t>
  </si>
  <si>
    <t>01 - Transport lokal</t>
  </si>
  <si>
    <t>Penyusunan NSPK Kelembagaan Pendidikan</t>
  </si>
  <si>
    <t>01 - Penyusunan NSPK Kelembagaan Pendidikan</t>
  </si>
  <si>
    <t>054</t>
  </si>
  <si>
    <t>NSPK Ketenagaan Pendidikan KP</t>
  </si>
  <si>
    <t>Penyiapan Pendidik dan Tenaga Kependidikan</t>
  </si>
  <si>
    <t>01 - Perjalanan Penyiapan Pendidik dan Tenaga Kependidikan</t>
  </si>
  <si>
    <t>Evaluasi Beban Kerja Guru dan Dosen</t>
  </si>
  <si>
    <t>05 - Perlengkapan Kegiatan Beban Kerja Guru dan Dosen</t>
  </si>
  <si>
    <t>01 - Perjalanan Evaluasi Beban Kerja Guru dan Dosen</t>
  </si>
  <si>
    <t>032.12.WA</t>
  </si>
  <si>
    <t>Program Dukungan Manajemen</t>
  </si>
  <si>
    <t>2378</t>
  </si>
  <si>
    <t>Dukungan Manajemen Internal Lingkup Badan Riset dan Sumber Daya Manusia Kelautan dan Perikanan</t>
  </si>
  <si>
    <t>2378.CAN</t>
  </si>
  <si>
    <t>Sarana Bidang Teknologi Informasi dan Komunikasi[Base Line]</t>
  </si>
  <si>
    <t>Unit</t>
  </si>
  <si>
    <t>2378.CAN.001</t>
  </si>
  <si>
    <t>Sarana Teknologi Informasi dan Komunikasi Bidang Riset dan SDM KP</t>
  </si>
  <si>
    <t>301</t>
  </si>
  <si>
    <t>Sarana Teknologi Informasi dan Komunikasi (TIK) Pendidikan Kelautan dan Perikanan</t>
  </si>
  <si>
    <t>Sarana Teknologi Informasi dan Komunikasi</t>
  </si>
  <si>
    <t>532111</t>
  </si>
  <si>
    <t>Belanja Modal Peralatan dan Mesin</t>
  </si>
  <si>
    <t>01 - Peralatan Teknologi Informasi dan Komunikasi Pusdik KP</t>
  </si>
  <si>
    <t>2378.EBA</t>
  </si>
  <si>
    <t>Layanan Dukungan Manajemen Internal[Base Line]</t>
  </si>
  <si>
    <t>Layanan, Laporan, Dokumen, Rekomendasi, Unit</t>
  </si>
  <si>
    <t>2378.EBA.958</t>
  </si>
  <si>
    <t>Layanan Hubungan Masyarakat</t>
  </si>
  <si>
    <t>Layanan</t>
  </si>
  <si>
    <t>306</t>
  </si>
  <si>
    <t>Pelayanan Kerja Sama Pendidikan Kelautan dan Perikanan</t>
  </si>
  <si>
    <t>Kerjasama Pendidikan KP</t>
  </si>
  <si>
    <t>01 - Langganan biaya video conference</t>
  </si>
  <si>
    <t>02 - Dukungan Kerjasama Pendidikan KP</t>
  </si>
  <si>
    <t>01 - Perjalanan Kerjasama Pendidikan KP</t>
  </si>
  <si>
    <t>2378.EBA.962</t>
  </si>
  <si>
    <t>Layanan Umum</t>
  </si>
  <si>
    <t>Pelayanan Tata Usaha dan Kerumahtanggaan Pendidikan Kelautan dan Perikanan</t>
  </si>
  <si>
    <t>Pengelolaan dan Implementasi BMN</t>
  </si>
  <si>
    <t>01 - Penggadaan</t>
  </si>
  <si>
    <t>04 - Cetakan Kegiatan Administrasi SIMAK BMN</t>
  </si>
  <si>
    <t>Ekplr</t>
  </si>
  <si>
    <t>01 - Perjalanan Implementasi SIMAK - BMN</t>
  </si>
  <si>
    <t>01 - Koordinasi Implementasi SIMAK - BMN</t>
  </si>
  <si>
    <t>Pembinaan dan Koordinasi Kepala Pusdik KP</t>
  </si>
  <si>
    <t>Pembinaan dan Koordinasi Pimpinan</t>
  </si>
  <si>
    <t>01 - Bahan Komputer</t>
  </si>
  <si>
    <t>02 - ATK</t>
  </si>
  <si>
    <t>01 - Langganan biaya Aplikasi</t>
  </si>
  <si>
    <t>01 - Perjalanan Pembinaan dan Wisuda Kepala Pusdik KP</t>
  </si>
  <si>
    <t>01 - Perjalanan Pembinaan, Koordinasi dan Pendampingan Pimpinan</t>
  </si>
  <si>
    <t>02 - Perjalanan Koordinasi, Sinkronisasi, Wisuda dan Pendampingan Kepala Pusdik KP</t>
  </si>
  <si>
    <t>C</t>
  </si>
  <si>
    <t>Pengelolaan Kearsipan, Tata Naskah Dinas dan Persuratan Pusat Pendidikan KP</t>
  </si>
  <si>
    <t>04 - Cetakan Kegiatan dan Laporan</t>
  </si>
  <si>
    <t>522141</t>
  </si>
  <si>
    <t>Belanja Sewa</t>
  </si>
  <si>
    <t>01 - Sewa Kendaraan / Mobil (2 kali)</t>
  </si>
  <si>
    <t>UH</t>
  </si>
  <si>
    <t>01 - Perjalanan Pengelolaan Penatausahaan Arsip dan Sinkronisasi Tata Naskah dan Persuratan</t>
  </si>
  <si>
    <t>01 - Perjalanan Pengelolaan Kearsipan dan Tata Naskah Dinas</t>
  </si>
  <si>
    <t>01 - Perjalanan Koordinasi</t>
  </si>
  <si>
    <t>D</t>
  </si>
  <si>
    <t>Penyusunan Bahan Tindak Lanjut dan Pemutakhiran Data</t>
  </si>
  <si>
    <t>05 - Konsumsi/bahan makanan</t>
  </si>
  <si>
    <t>01 - Perjalanan Penyusunan Bahan Tindak Lanjut dan Pemutakhiran Data</t>
  </si>
  <si>
    <t>E</t>
  </si>
  <si>
    <t>Pengelolaan Administrasi Kepegawaian Pusdik KP</t>
  </si>
  <si>
    <t>01 - Peningkatan Kapasitas Pegawai</t>
  </si>
  <si>
    <t>01 - Perjalanan Pengelolaan SDM Aparatur</t>
  </si>
  <si>
    <t>02 - Perjalanan Dukungan WBK Satuan Pendidikan KP (5 Lokasi x 3 Kali)</t>
  </si>
  <si>
    <t>F</t>
  </si>
  <si>
    <t>Penjaminan Mutu Kelembagaan</t>
  </si>
  <si>
    <t>01 - Perjalanan Penjaminan mutu pendidikan KP</t>
  </si>
  <si>
    <t>G</t>
  </si>
  <si>
    <t>Bimbingan Penelitian Dan Pengabdian Kepada Masyarakat</t>
  </si>
  <si>
    <t>02 - Publikasi SFV</t>
  </si>
  <si>
    <t>01 - Perjalanan Bimbingan Penelitian dan Pengabdian Kepada Masyarakat</t>
  </si>
  <si>
    <t>H</t>
  </si>
  <si>
    <t>Serapan  Lulusan Pendidikan KP</t>
  </si>
  <si>
    <t>01 - Perjalanan Serapan Lulusan Pendidikan KP</t>
  </si>
  <si>
    <t>01 - Perjalanan Serapan Lulusan dan Kajian Kebutuhan Tenaga Kerja KP</t>
  </si>
  <si>
    <t>I</t>
  </si>
  <si>
    <t>Publikasi dan Kehumasan Pusat Pendidikan KP  (OII)</t>
  </si>
  <si>
    <t>01 - Perjalanan Kehumasan Pusat Pendidikan KP</t>
  </si>
  <si>
    <t>J</t>
  </si>
  <si>
    <t>Jiwa Korsa Pegawai Pusdik KP</t>
  </si>
  <si>
    <t>01 - Perlengkapan Peserta</t>
  </si>
  <si>
    <t>01 - Sewa Kendaraan (2 Hari x 2 Unit x 2 Kgt)</t>
  </si>
  <si>
    <t>Hari</t>
  </si>
  <si>
    <t>Belanja Jasa Lainnya</t>
  </si>
  <si>
    <t>01 - Jasa Pandu Jiwa Korsa (2 Kegiatan)</t>
  </si>
  <si>
    <t>01 - Perjalanan  Survey Lokasi Jiwa Korsa Pusdik KP</t>
  </si>
  <si>
    <t>524119</t>
  </si>
  <si>
    <t>Belanja Perjalanan Dinas Paket Meeting Luar Kota</t>
  </si>
  <si>
    <t>01 - Paket Fullboard Meeting (65 Org X 1 Hari)</t>
  </si>
  <si>
    <t>02 - Uang Harian Fullboard Meeting (65 orang x 3 Hari)</t>
  </si>
  <si>
    <t>K</t>
  </si>
  <si>
    <t>Pembelajaran Digital</t>
  </si>
  <si>
    <t>02 - Penggandaan/Penjilidan</t>
  </si>
  <si>
    <t>01 - Perjalanan Pembelajaran Digital</t>
  </si>
  <si>
    <t>L</t>
  </si>
  <si>
    <t>Wisuda dan Pelantikan pada Satdik di Lingkungan KKP</t>
  </si>
  <si>
    <t>01 - Wisuda dan Pelantikan pada Satdik di Lingkungan KKP</t>
  </si>
  <si>
    <t>M</t>
  </si>
  <si>
    <t>Workshop Prodi Teknis dan Spesifik</t>
  </si>
  <si>
    <t>N</t>
  </si>
  <si>
    <t>Dukungan Kegiatan Peserta Didik dan Sarana Prasarana Pendidikan KP</t>
  </si>
  <si>
    <t>O</t>
  </si>
  <si>
    <t>Dukungan Kegiatan Ketenagaan Pendidikan KP</t>
  </si>
  <si>
    <t>2378.EBA.994</t>
  </si>
  <si>
    <t>Layanan Perkantoran</t>
  </si>
  <si>
    <t>001</t>
  </si>
  <si>
    <t>Gaji dan Tunjangan</t>
  </si>
  <si>
    <t>DB</t>
  </si>
  <si>
    <t>Gaji dan Tunjangan Pusat Pendidikan KP</t>
  </si>
  <si>
    <t>511111</t>
  </si>
  <si>
    <t>Belanja Gaji Pokok PNS</t>
  </si>
  <si>
    <t>01 - Belanja Gaji Pokok PNS</t>
  </si>
  <si>
    <t>bln</t>
  </si>
  <si>
    <t>511119</t>
  </si>
  <si>
    <t>Belanja Pembulatan Gaji PNS</t>
  </si>
  <si>
    <t>01 - Belanja Pembulatan Gaji PNS</t>
  </si>
  <si>
    <t>511121</t>
  </si>
  <si>
    <t>Belanja Tunj. Suami/Istri PNS</t>
  </si>
  <si>
    <t>01 - Belanja Tunj. Suami/Istri PNS</t>
  </si>
  <si>
    <t>511122</t>
  </si>
  <si>
    <t>Belanja Tunj. Anak PNS</t>
  </si>
  <si>
    <t>01 - Belanja Tunj. Anak PNS</t>
  </si>
  <si>
    <t>511123</t>
  </si>
  <si>
    <t>Belanja Tunj. Struktural PNS</t>
  </si>
  <si>
    <t>01 - Belanja Tunj. Struktural PNS</t>
  </si>
  <si>
    <t>511124</t>
  </si>
  <si>
    <t>Belanja Tunj. Fungsional PNS</t>
  </si>
  <si>
    <t>01 - Belanja Tunj. Fungsional PNS</t>
  </si>
  <si>
    <t>511125</t>
  </si>
  <si>
    <t>Belanja Tunj. PPh PNS</t>
  </si>
  <si>
    <t>01 - Belanja Tunj. PPh PNS</t>
  </si>
  <si>
    <t>511126</t>
  </si>
  <si>
    <t>Belanja Tunj. Beras PNS</t>
  </si>
  <si>
    <t>01 - Belanja Tunj. Beras PNS</t>
  </si>
  <si>
    <t>thn</t>
  </si>
  <si>
    <t>511129</t>
  </si>
  <si>
    <t>Belanja Uang Makan PNS</t>
  </si>
  <si>
    <t>01 - Belanja Uang Makan PNS</t>
  </si>
  <si>
    <t>511151</t>
  </si>
  <si>
    <t>Belanja Tunjangan Umum PNS</t>
  </si>
  <si>
    <t>01 - Belanja Tunjangan Umum PNS</t>
  </si>
  <si>
    <t>512211</t>
  </si>
  <si>
    <t>Belanja Uang Lembur</t>
  </si>
  <si>
    <t>01 - Uang Lembur dan Uang Makan Lembur</t>
  </si>
  <si>
    <t>512411</t>
  </si>
  <si>
    <t>Belanja Pegawai (Tunjangan Khusus/Kegiatan/Kinerja)</t>
  </si>
  <si>
    <t>01 - Belanja Pegawai (Tunjangan Khusus/Kegiatan/Kinerja)</t>
  </si>
  <si>
    <t>002</t>
  </si>
  <si>
    <t>Operasional dan Pemeliharaan Kantor</t>
  </si>
  <si>
    <t>GA</t>
  </si>
  <si>
    <t>Operasional dan Pemeliharaan Kantor Pusat Pendidikan KP</t>
  </si>
  <si>
    <t>521111</t>
  </si>
  <si>
    <t>Belanja Keperluan Perkantoran</t>
  </si>
  <si>
    <t>01 - Keperluan sehari hari perkantoran</t>
  </si>
  <si>
    <t>OT</t>
  </si>
  <si>
    <t>02 - Jamuan</t>
  </si>
  <si>
    <t>THN</t>
  </si>
  <si>
    <t>03 - Pramubakti (12 org x 12 bulan)</t>
  </si>
  <si>
    <t>OB</t>
  </si>
  <si>
    <t>03 - Pramubakti (12 org x 13 bulan)</t>
  </si>
  <si>
    <t>04 - Pengemudi (1 org x 12 bulan)</t>
  </si>
  <si>
    <t>04 - Pengemudi (1 org x 13 bulan)</t>
  </si>
  <si>
    <t>05 - BPJS Ketenagakerjaan Pengemudi dan Pramubhakti</t>
  </si>
  <si>
    <t>Bulan</t>
  </si>
  <si>
    <t>06 - Pencetakan/Publikasi</t>
  </si>
  <si>
    <t>06 - Pencetakan/Publikasi (Buku Kerja, Kalender, Buku)</t>
  </si>
  <si>
    <t>07 - Langganan Majalah dan Surat Kabar</t>
  </si>
  <si>
    <t>08 - Langganan biaya video conference dan Zoho</t>
  </si>
  <si>
    <t>09 - Estetika Kantor dan Pengharum Ruangan</t>
  </si>
  <si>
    <t>10 - Uang Lembur PPNPN</t>
  </si>
  <si>
    <t>Thn</t>
  </si>
  <si>
    <t>521131</t>
  </si>
  <si>
    <t>Belanja Barang Operasional - Penanganan Pandemi COVID-19</t>
  </si>
  <si>
    <t>01 - Masker, hand sanitizer, desinfektan, multivitami/suplemen (59 peg x 7 kali)</t>
  </si>
  <si>
    <t>01 - Masker/hand sanitizer/Vitamin (58 peg x 6 bln)</t>
  </si>
  <si>
    <t>521811</t>
  </si>
  <si>
    <t>Belanja Barang Persediaan Barang Konsumsi</t>
  </si>
  <si>
    <t>01 - ATK</t>
  </si>
  <si>
    <t>03 - Kertas Fotocopy A4</t>
  </si>
  <si>
    <t>04 - Kertas Fotocopy F4</t>
  </si>
  <si>
    <t>05 - Kertas Kop A4 (4 warna)</t>
  </si>
  <si>
    <t>rim</t>
  </si>
  <si>
    <t>06 - Kertas Kop F4 (4 warna)</t>
  </si>
  <si>
    <t>07 - Amplop Kop Besar</t>
  </si>
  <si>
    <t>LBR</t>
  </si>
  <si>
    <t>08 - Amplop Kop Kecil</t>
  </si>
  <si>
    <t>box</t>
  </si>
  <si>
    <t>09 - Map Pusdik KP</t>
  </si>
  <si>
    <t>Lbr</t>
  </si>
  <si>
    <t>GB</t>
  </si>
  <si>
    <t>Langganan Daya dan Jasa Pusat Pendidikan KP</t>
  </si>
  <si>
    <t>521114</t>
  </si>
  <si>
    <t>Belanja Pengiriman Surat Dinas Pos Pusat</t>
  </si>
  <si>
    <t>01 - Pengiriman surat dan dokumen/barang lainnya</t>
  </si>
  <si>
    <t>01 - Sewa Mesin Photocopy</t>
  </si>
  <si>
    <t>02 - Sewa Ruang Arsip dan Penyimpanan BMN</t>
  </si>
  <si>
    <t>GC</t>
  </si>
  <si>
    <t>Pemeliharaan Kantor Pusat Pendidikan KP</t>
  </si>
  <si>
    <t>523121</t>
  </si>
  <si>
    <t>Belanja Pemeliharaan Peralatan dan Mesin</t>
  </si>
  <si>
    <t>01 - Pemeliharaan dan Operasional Kendaraan Pejabat Eselon II</t>
  </si>
  <si>
    <t>02 - Pemeliharaan dan Operasional Kendaraan Roda 4</t>
  </si>
  <si>
    <t xml:space="preserve"> Unit</t>
  </si>
  <si>
    <t>03 - Pemeliharaan dan Operasional Kendaraan Roda Dua</t>
  </si>
  <si>
    <t>04 - Laptop/Notebook</t>
  </si>
  <si>
    <t>05 - Komputer PC</t>
  </si>
  <si>
    <t>06 - Printer</t>
  </si>
  <si>
    <t>07 - LCD</t>
  </si>
  <si>
    <t>08 - Kamera</t>
  </si>
  <si>
    <t>09 - Perawatan Barang Inventaris Kantor</t>
  </si>
  <si>
    <t>523199</t>
  </si>
  <si>
    <t>Belanja Pemeliharaan Lainnya</t>
  </si>
  <si>
    <t>01 - Pemeliharaan Aquarium (2 unit)</t>
  </si>
  <si>
    <t>UB</t>
  </si>
  <si>
    <t>GD</t>
  </si>
  <si>
    <t>Pembayaran Pelaksanaan Operasional Kantor Pusat Pendidikan KP</t>
  </si>
  <si>
    <t>01 - Pakaian Dinas Pegawai (59 orang x 2 stell)</t>
  </si>
  <si>
    <t>Stel</t>
  </si>
  <si>
    <t>521115</t>
  </si>
  <si>
    <t>Belanja Honor Operasional Satuan Kerja</t>
  </si>
  <si>
    <t>01 - PPK Pusat Pendiidikan</t>
  </si>
  <si>
    <t>02 - Bendahara Pengeluaran Pembantu (1 ORG x 12 BLN)</t>
  </si>
  <si>
    <t>03 - Staf Pengelola Keuangan KPA ( 1 ORG x 12 BLN)</t>
  </si>
  <si>
    <t>04 - Pejabat Pengadaan Barang dan Jasa (1 ORG x 12 BLN)</t>
  </si>
  <si>
    <t>05 - Penyimpan BMN Pembantu (1 ORG x 12 BLN)</t>
  </si>
  <si>
    <t>06 - Pengelola SAK Pembantu (1 ORG x 12 BLN)</t>
  </si>
  <si>
    <t>07 - Pengelola BMN Pembantu (1 ORG x 12 BLN)</t>
  </si>
  <si>
    <t>08 - Ketua Tim Penghapusan BMN</t>
  </si>
  <si>
    <t>09 - Sekretaris Tim Penghapusan BMN</t>
  </si>
  <si>
    <t>10 - Anggota Tim Penghapusan BMN (3 ORANG x 1 KEG)</t>
  </si>
  <si>
    <t>2378.EBB</t>
  </si>
  <si>
    <t>Layanan Sarana dan Prasarana Internal[Base Line]</t>
  </si>
  <si>
    <t>Unit, m2, Paket</t>
  </si>
  <si>
    <t>2378.EBB.951</t>
  </si>
  <si>
    <t>Layanan Sarana Internal</t>
  </si>
  <si>
    <t>303</t>
  </si>
  <si>
    <t>Peralatan Fasilitas Perkantoran Pendidikan Kelautan dan Perikanan</t>
  </si>
  <si>
    <t>01 - Peralatan dan Meubelair Pusdik</t>
  </si>
  <si>
    <t>2378.EBD</t>
  </si>
  <si>
    <t>Layanan Manajemen Kinerja Internal[Base Line]</t>
  </si>
  <si>
    <t>Dokumen, Layanan, Laporan, Rekomendasi</t>
  </si>
  <si>
    <t>2378.EBD.952</t>
  </si>
  <si>
    <t>Layanan Perencanaan dan Penganggaran</t>
  </si>
  <si>
    <t>Dokumen</t>
  </si>
  <si>
    <t>Pelayanan Perencanaan dan Penganggaran Internal Pendidikan Kelautan</t>
  </si>
  <si>
    <t>Perencanaan Kinerja Pendidikan KP</t>
  </si>
  <si>
    <t>05 - Pencetakan</t>
  </si>
  <si>
    <t>01 - Perjalanan Penyusunan Perencanaan Kinerja Pendidikan KP</t>
  </si>
  <si>
    <t>Sinkronisasi Kegiatan Pendidikan KP</t>
  </si>
  <si>
    <t>01 - Perjalanan Sinkronisasi Kegiatan Pendidikan KP</t>
  </si>
  <si>
    <t>Penyusunan Anggaran Pendidikan KP</t>
  </si>
  <si>
    <t>01 - Perjalanan Penyusunan Anggaran Pendidikan KP</t>
  </si>
  <si>
    <t>Rencana Kerja Pendidikan KP</t>
  </si>
  <si>
    <t>01 - Perjalanan Penyusunan Rencana Kerja Pendidikan KP</t>
  </si>
  <si>
    <t>Revisi Anggaran Pendidikan KP</t>
  </si>
  <si>
    <t>01 - Perjalanan Revisi Anggaran Pendidikan KP</t>
  </si>
  <si>
    <t>Rapat Kerja Teknis Pendidikan KP</t>
  </si>
  <si>
    <t>05 - Cetakan</t>
  </si>
  <si>
    <t>06 - Perlengkapan Peserta</t>
  </si>
  <si>
    <t>01 - Perjalanan Persiapan Rateknis Pendidikan KP</t>
  </si>
  <si>
    <t>01 - Paket Fullboard Meeting (80 Org X 2 Hari)</t>
  </si>
  <si>
    <t>02 - Uang Harian Fullboard Meeting (80 orang x 3 Hari)</t>
  </si>
  <si>
    <t>03 - Perjalanan Fullboard Meeting</t>
  </si>
  <si>
    <t>2378.EBD.953</t>
  </si>
  <si>
    <t>Layanan Pemantauan dan Evaluasi</t>
  </si>
  <si>
    <t>Pelayanan Monitoring dan Evaluasi Pendidikan Kelautan dan Perikanan</t>
  </si>
  <si>
    <t>Monitoring Evaluasi Kinerja Pendidikan KP</t>
  </si>
  <si>
    <t>01 - Langganan biaya aplikasi komunikasi daring (zoom/linktree/zoho)</t>
  </si>
  <si>
    <t>01 - Perjalanan Monitoring Evaluasi Kinerja Pendidikan KP</t>
  </si>
  <si>
    <t>Monitoring Evaluasi Kegiatan dan Anggaran Pendidikan KP dan OII</t>
  </si>
  <si>
    <t>05 - Cetakan Buku Pusat Pendidikan Dalam Angka</t>
  </si>
  <si>
    <t>02 - Dukungan Kegiatan Data dan Informasi Pendidikan KP</t>
  </si>
  <si>
    <t>01 - Perjalanan Monitoring Evaluasi Kegiatan dan Anggaran Pendidikan KP</t>
  </si>
  <si>
    <t>Monitoring Evaluasi Penyelenggaraan Pendidikan KP</t>
  </si>
  <si>
    <t>01 - Perjalanan Monitoring Evaluasi Pendidikan KP</t>
  </si>
  <si>
    <t>302</t>
  </si>
  <si>
    <t>Pelayanan Pelaporan Kinerja Pendidikan Kelautan dan Perikanan</t>
  </si>
  <si>
    <t>Laporan Kinerja Lingkup Pendidikan KP</t>
  </si>
  <si>
    <t>01 - Perjalanan Penyusunan Laporan Kinerja</t>
  </si>
  <si>
    <t>2378.EBD.955</t>
  </si>
  <si>
    <t>Layanan Manajemen Keuangan</t>
  </si>
  <si>
    <t>Pelayanan Keuangan Pendidikan Kelautan dan Perikanan</t>
  </si>
  <si>
    <t>Penyusunan Laporan Keuangan dan PIPK</t>
  </si>
  <si>
    <t>01 - Penyusunan Program dan Anggaran Lingkup Pusdik KP</t>
  </si>
  <si>
    <t>01 - Penyusunan Laporan Keuangan dan PIPK</t>
  </si>
  <si>
    <t>01 - Transport Lokal</t>
  </si>
  <si>
    <t>Penyusunan Sistem Pengendalian Intern Pemerintah (SPIP)</t>
  </si>
  <si>
    <t>01 - Evaluasi dan Penyusunan SPIP MR</t>
  </si>
  <si>
    <t>01 - Penyusunan MR dan Evaluasi SPIP</t>
  </si>
  <si>
    <t>Verifikasi dan Validasi Pertanggung Jawaban Kegiatan</t>
  </si>
  <si>
    <t>02 - Cetakan formulir verifikasi SPJ</t>
  </si>
  <si>
    <t>03 - Penggandaan/Penjilidan</t>
  </si>
  <si>
    <t>04 - Bahan Komputer</t>
  </si>
  <si>
    <t>05 - ATK</t>
  </si>
  <si>
    <t>01 - Perjalanan Verifikasi dan Validasi Pertanggung Jawaban Kegiatan</t>
  </si>
  <si>
    <t>Pengelolaan PNBP Lingkup Satuan Pendidikan KP</t>
  </si>
  <si>
    <t>01 - Perjalanan Pengelolaan PNBP Lingkup Satuan Pendidikan KP</t>
  </si>
  <si>
    <t>Pemutakhiran data Administrasi Keuangan</t>
  </si>
  <si>
    <t>01 - Perjalanan Penyelesaian Administrasi Keuangan</t>
  </si>
  <si>
    <t>Dukungan Kegiatan BRSDMKP</t>
  </si>
  <si>
    <t>01 - Perjalanan Dukungan Kegiatan BRSDMKP</t>
  </si>
  <si>
    <t>Pembinaan Pelaksanaan Kewirausahaan dan TEFA</t>
  </si>
  <si>
    <t>01 - Perjalanan Pembinaan Kewirausahaan dan Tefa</t>
  </si>
  <si>
    <t>Penyusunan Program dan Anggaran Pusat Pendidikan KP</t>
  </si>
  <si>
    <t>4345</t>
  </si>
  <si>
    <t>Pendidikan dan Pelatihan Aparatur KP</t>
  </si>
  <si>
    <t>4345.EBC</t>
  </si>
  <si>
    <t>Layanan Manajemen SDM Internal[Base Line]</t>
  </si>
  <si>
    <t>Orang, Layanan, Rekomendasi</t>
  </si>
  <si>
    <t>4345.EBC.996</t>
  </si>
  <si>
    <t>Layanan Pendidikan dan Pelatihan</t>
  </si>
  <si>
    <t>Orang</t>
  </si>
  <si>
    <t>Aparatur KKP yang Diberikan Beasiswa</t>
  </si>
  <si>
    <t>Tugas Belajar Baru</t>
  </si>
  <si>
    <t>05 - Perlengkapan TPA Toefl</t>
  </si>
  <si>
    <t>ok</t>
  </si>
  <si>
    <t>06 - Buku TPA Toefl</t>
  </si>
  <si>
    <t>01 - Dukungan Penyelenggaraan Tugas Belajar</t>
  </si>
  <si>
    <t>02 - Langganan biaya video conference</t>
  </si>
  <si>
    <t>522191</t>
  </si>
  <si>
    <t>01 - Pelaksanaan TOEFL/TPA</t>
  </si>
  <si>
    <t>01 - Perjalanan Koordinasi dan pengadministrasian Tugas Belajar</t>
  </si>
  <si>
    <t>02 - Perjalanan Peserta Tugas Belajar</t>
  </si>
  <si>
    <t>Lanjutan Tugas Belajar</t>
  </si>
  <si>
    <t>Org</t>
  </si>
  <si>
    <t>01 - Paket meeting fullboard (54 org x 2 hari)</t>
  </si>
  <si>
    <t>02 - Uang harian paket meeting</t>
  </si>
  <si>
    <t>03 - Perjalanan peserta</t>
  </si>
  <si>
    <t>Tugas Belajar Luar Negeri</t>
  </si>
  <si>
    <t>01 - Dukungan Penyelenggaraan Tugas Belajar Luar Negeri</t>
  </si>
  <si>
    <t>524211</t>
  </si>
  <si>
    <t>Belanja Perjalanan Dinas Biasa - Luar Negeri</t>
  </si>
  <si>
    <t>01 - Perjalanan peserta tugas belajar, Koordinasi dan Pendampingan tugas belajar</t>
  </si>
  <si>
    <t>Aparatur KKP yang Diberikan Izin Belajar</t>
  </si>
  <si>
    <t>01 - Perjalanan Koordinasi dan pengadministrasian izin Belajar</t>
  </si>
  <si>
    <t>Jakarta,  31 Januari 2023</t>
  </si>
  <si>
    <t>Kepala Pusat Pendidikan KP</t>
  </si>
  <si>
    <t>Dr. Bambang Suprakto, A.Pi, S.Pi, MT</t>
  </si>
  <si>
    <t>NIP 19630602 198802 1 001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</si>
</sst>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* #,##0_-;\-* #,##0_-;_-* &quot;-&quot;_-;_-@"/>
    <numFmt numFmtId="165" formatCode="_-* #,##0.00_-;\-* #,##0.00_-;_-* &quot;-&quot;_-;_-@_-"/>
    <numFmt numFmtId="166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name val="Arial"/>
      <family val="2"/>
    </font>
    <font>
      <b/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FCE4D6"/>
        <bgColor rgb="FFF7CAAC"/>
      </patternFill>
    </fill>
    <fill>
      <patternFill patternType="solid">
        <fgColor rgb="FF92D050"/>
        <bgColor rgb="FF92D050"/>
      </patternFill>
    </fill>
    <fill>
      <patternFill patternType="solid">
        <fgColor rgb="FF1F4E78"/>
        <bgColor rgb="FF002060"/>
      </patternFill>
    </fill>
    <fill>
      <patternFill patternType="solid">
        <fgColor rgb="FFDDEBF7"/>
        <bgColor rgb="FF8EA9DB"/>
      </patternFill>
    </fill>
    <fill>
      <patternFill patternType="solid">
        <fgColor rgb="FFC55A11"/>
        <bgColor rgb="FFC55A11"/>
      </patternFill>
    </fill>
    <fill>
      <patternFill patternType="solid">
        <fgColor rgb="FFFFFFFF"/>
        <bgColor rgb="FFCCCCCC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7CAAC"/>
      </patternFill>
    </fill>
    <fill>
      <patternFill patternType="solid">
        <fgColor rgb="FFFCE4D6"/>
        <bgColor rgb="FFCCCCCC"/>
      </patternFill>
    </fill>
    <fill>
      <patternFill patternType="solid">
        <fgColor rgb="FFC55A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F4E78"/>
        <bgColor rgb="FFCCCCCC"/>
      </patternFill>
    </fill>
    <fill>
      <patternFill patternType="solid">
        <fgColor rgb="FFDDEBF7"/>
        <bgColor indexed="64"/>
      </patternFill>
    </fill>
    <fill>
      <patternFill patternType="solid">
        <fgColor rgb="FFC55A11"/>
        <bgColor rgb="FFCCCCCC"/>
      </patternFill>
    </fill>
    <fill>
      <patternFill patternType="solid">
        <fgColor rgb="FF1F4E78"/>
        <bgColor rgb="FF00B050"/>
      </patternFill>
    </fill>
    <fill>
      <patternFill patternType="solid">
        <fgColor rgb="FFDDEBF7"/>
        <bgColor rgb="FF92D050"/>
      </patternFill>
    </fill>
    <fill>
      <patternFill patternType="solid">
        <fgColor rgb="FFC55A11"/>
        <bgColor rgb="FF002060"/>
      </patternFill>
    </fill>
    <fill>
      <patternFill patternType="solid">
        <fgColor rgb="FFFCE4D6"/>
        <bgColor rgb="FF8EA9DB"/>
      </patternFill>
    </fill>
    <fill>
      <patternFill patternType="solid">
        <fgColor rgb="FFFFFFFF"/>
        <bgColor rgb="FFC55A11"/>
      </patternFill>
    </fill>
    <fill>
      <patternFill patternType="solid">
        <fgColor rgb="FFFFFFFF"/>
        <bgColor rgb="FF8EA9DB"/>
      </patternFill>
    </fill>
    <fill>
      <patternFill patternType="solid">
        <fgColor rgb="FFFCE4D6"/>
        <bgColor rgb="FFC55A11"/>
      </patternFill>
    </fill>
    <fill>
      <patternFill patternType="solid">
        <fgColor rgb="FFDDEBF7"/>
        <bgColor rgb="FFCCCCCC"/>
      </patternFill>
    </fill>
    <fill>
      <patternFill patternType="solid">
        <fgColor rgb="FF1F4E78"/>
        <bgColor indexed="64"/>
      </patternFill>
    </fill>
    <fill>
      <patternFill patternType="solid">
        <fgColor rgb="FFFFFFFF"/>
        <bgColor rgb="FF002060"/>
      </patternFill>
    </fill>
    <fill>
      <patternFill patternType="solid">
        <fgColor rgb="FFC55A11"/>
        <bgColor rgb="FFF7CAAC"/>
      </patternFill>
    </fill>
    <fill>
      <patternFill patternType="solid">
        <fgColor rgb="FF92D050"/>
        <bgColor rgb="FFCCCCCC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4" fillId="0" borderId="0"/>
  </cellStyleXfs>
  <cellXfs count="31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5" fillId="2" borderId="0" xfId="2" applyFont="1" applyFill="1" applyAlignment="1">
      <alignment horizontal="center" vertical="top"/>
    </xf>
    <xf numFmtId="0" fontId="5" fillId="2" borderId="0" xfId="2" applyFont="1" applyFill="1" applyAlignment="1">
      <alignment vertical="top" wrapText="1"/>
    </xf>
    <xf numFmtId="164" fontId="3" fillId="0" borderId="0" xfId="0" applyNumberFormat="1" applyFont="1" applyAlignment="1">
      <alignment horizontal="center"/>
    </xf>
    <xf numFmtId="41" fontId="2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164" fontId="2" fillId="0" borderId="0" xfId="0" applyNumberFormat="1" applyFont="1"/>
    <xf numFmtId="0" fontId="3" fillId="0" borderId="0" xfId="0" quotePrefix="1" applyFont="1" applyAlignment="1">
      <alignment horizontal="center"/>
    </xf>
    <xf numFmtId="41" fontId="3" fillId="0" borderId="0" xfId="1" applyFont="1" applyAlignment="1">
      <alignment horizontal="center"/>
    </xf>
    <xf numFmtId="41" fontId="6" fillId="0" borderId="0" xfId="0" applyNumberFormat="1" applyFont="1" applyAlignment="1">
      <alignment horizontal="center"/>
    </xf>
    <xf numFmtId="41" fontId="2" fillId="0" borderId="0" xfId="1" applyFont="1"/>
    <xf numFmtId="41" fontId="3" fillId="0" borderId="0" xfId="0" applyNumberFormat="1" applyFont="1" applyAlignment="1">
      <alignment horizontal="center"/>
    </xf>
    <xf numFmtId="0" fontId="7" fillId="0" borderId="0" xfId="2" applyFont="1" applyAlignment="1">
      <alignment vertical="top"/>
    </xf>
    <xf numFmtId="0" fontId="7" fillId="0" borderId="0" xfId="0" applyFont="1" applyAlignment="1">
      <alignment horizontal="left"/>
    </xf>
    <xf numFmtId="0" fontId="8" fillId="0" borderId="0" xfId="2" applyFont="1" applyAlignment="1">
      <alignment vertical="top"/>
    </xf>
    <xf numFmtId="0" fontId="9" fillId="0" borderId="0" xfId="2" applyFont="1" applyAlignment="1">
      <alignment vertical="top"/>
    </xf>
    <xf numFmtId="41" fontId="7" fillId="0" borderId="0" xfId="0" applyNumberFormat="1" applyFont="1" applyAlignment="1">
      <alignment horizontal="left"/>
    </xf>
    <xf numFmtId="0" fontId="10" fillId="0" borderId="0" xfId="2" applyFont="1" applyAlignment="1">
      <alignment horizontal="center" vertical="top"/>
    </xf>
    <xf numFmtId="164" fontId="8" fillId="0" borderId="0" xfId="2" applyNumberFormat="1" applyFont="1"/>
    <xf numFmtId="0" fontId="8" fillId="0" borderId="0" xfId="2" applyFont="1"/>
    <xf numFmtId="164" fontId="8" fillId="0" borderId="0" xfId="2" applyNumberFormat="1" applyFont="1" applyAlignment="1">
      <alignment vertical="top"/>
    </xf>
    <xf numFmtId="0" fontId="3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164" fontId="3" fillId="3" borderId="1" xfId="2" applyNumberFormat="1" applyFont="1" applyFill="1" applyBorder="1" applyAlignment="1">
      <alignment horizontal="center" vertical="center"/>
    </xf>
    <xf numFmtId="164" fontId="3" fillId="3" borderId="2" xfId="2" applyNumberFormat="1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164" fontId="3" fillId="3" borderId="1" xfId="2" quotePrefix="1" applyNumberFormat="1" applyFont="1" applyFill="1" applyBorder="1" applyAlignment="1">
      <alignment horizontal="center" vertical="center" wrapText="1"/>
    </xf>
    <xf numFmtId="164" fontId="3" fillId="3" borderId="4" xfId="2" quotePrefix="1" applyNumberFormat="1" applyFont="1" applyFill="1" applyBorder="1" applyAlignment="1">
      <alignment horizontal="center" vertical="center" wrapText="1"/>
    </xf>
    <xf numFmtId="0" fontId="2" fillId="0" borderId="0" xfId="2" applyFont="1"/>
    <xf numFmtId="1" fontId="11" fillId="0" borderId="1" xfId="2" applyNumberFormat="1" applyFont="1" applyBorder="1" applyAlignment="1">
      <alignment horizontal="center" vertical="top"/>
    </xf>
    <xf numFmtId="0" fontId="11" fillId="0" borderId="1" xfId="2" applyFont="1" applyBorder="1" applyAlignment="1">
      <alignment horizontal="center" vertical="top"/>
    </xf>
    <xf numFmtId="1" fontId="11" fillId="0" borderId="2" xfId="2" applyNumberFormat="1" applyFont="1" applyBorder="1" applyAlignment="1">
      <alignment horizontal="center" vertical="top"/>
    </xf>
    <xf numFmtId="1" fontId="11" fillId="0" borderId="3" xfId="2" applyNumberFormat="1" applyFont="1" applyBorder="1" applyAlignment="1">
      <alignment horizontal="center" vertical="top"/>
    </xf>
    <xf numFmtId="0" fontId="11" fillId="0" borderId="1" xfId="2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3" fillId="0" borderId="6" xfId="2" applyFont="1" applyBorder="1" applyAlignment="1">
      <alignment vertical="top"/>
    </xf>
    <xf numFmtId="0" fontId="3" fillId="0" borderId="7" xfId="2" applyFont="1" applyBorder="1" applyAlignment="1">
      <alignment horizontal="left" vertical="top" wrapText="1"/>
    </xf>
    <xf numFmtId="0" fontId="3" fillId="0" borderId="7" xfId="2" applyFont="1" applyBorder="1" applyAlignment="1">
      <alignment horizontal="center" vertical="top"/>
    </xf>
    <xf numFmtId="164" fontId="3" fillId="0" borderId="7" xfId="2" applyNumberFormat="1" applyFont="1" applyBorder="1" applyAlignment="1">
      <alignment horizontal="center" vertical="top"/>
    </xf>
    <xf numFmtId="164" fontId="3" fillId="0" borderId="8" xfId="2" applyNumberFormat="1" applyFont="1" applyBorder="1" applyAlignment="1">
      <alignment vertical="top"/>
    </xf>
    <xf numFmtId="0" fontId="3" fillId="0" borderId="9" xfId="2" applyFont="1" applyBorder="1" applyAlignment="1">
      <alignment vertical="top"/>
    </xf>
    <xf numFmtId="164" fontId="3" fillId="0" borderId="10" xfId="2" applyNumberFormat="1" applyFont="1" applyBorder="1" applyAlignment="1">
      <alignment vertical="top"/>
    </xf>
    <xf numFmtId="41" fontId="2" fillId="0" borderId="10" xfId="1" applyFont="1" applyBorder="1" applyAlignment="1">
      <alignment vertical="top"/>
    </xf>
    <xf numFmtId="164" fontId="2" fillId="0" borderId="11" xfId="2" applyNumberFormat="1" applyFont="1" applyBorder="1" applyAlignment="1">
      <alignment horizontal="center" vertical="top"/>
    </xf>
    <xf numFmtId="0" fontId="2" fillId="0" borderId="0" xfId="2" applyFont="1" applyAlignment="1">
      <alignment horizontal="center"/>
    </xf>
    <xf numFmtId="0" fontId="2" fillId="0" borderId="0" xfId="2" applyFont="1" applyAlignment="1">
      <alignment vertical="top"/>
    </xf>
    <xf numFmtId="0" fontId="12" fillId="4" borderId="1" xfId="2" applyFont="1" applyFill="1" applyBorder="1" applyAlignment="1">
      <alignment horizontal="center" vertical="top"/>
    </xf>
    <xf numFmtId="0" fontId="12" fillId="4" borderId="1" xfId="2" applyFont="1" applyFill="1" applyBorder="1" applyAlignment="1">
      <alignment vertical="top" wrapText="1"/>
    </xf>
    <xf numFmtId="164" fontId="12" fillId="4" borderId="1" xfId="2" applyNumberFormat="1" applyFont="1" applyFill="1" applyBorder="1" applyAlignment="1">
      <alignment vertical="top"/>
    </xf>
    <xf numFmtId="164" fontId="12" fillId="4" borderId="2" xfId="2" applyNumberFormat="1" applyFont="1" applyFill="1" applyBorder="1" applyAlignment="1">
      <alignment vertical="top"/>
    </xf>
    <xf numFmtId="0" fontId="12" fillId="4" borderId="3" xfId="2" applyFont="1" applyFill="1" applyBorder="1" applyAlignment="1">
      <alignment horizontal="center" vertical="top"/>
    </xf>
    <xf numFmtId="41" fontId="13" fillId="4" borderId="1" xfId="1" applyFont="1" applyFill="1" applyBorder="1" applyAlignment="1">
      <alignment vertical="top"/>
    </xf>
    <xf numFmtId="164" fontId="14" fillId="5" borderId="2" xfId="2" applyNumberFormat="1" applyFont="1" applyFill="1" applyBorder="1" applyAlignment="1">
      <alignment horizontal="center" vertical="top"/>
    </xf>
    <xf numFmtId="0" fontId="5" fillId="6" borderId="1" xfId="2" applyFont="1" applyFill="1" applyBorder="1" applyAlignment="1">
      <alignment horizontal="center" vertical="top"/>
    </xf>
    <xf numFmtId="0" fontId="5" fillId="6" borderId="1" xfId="2" applyFont="1" applyFill="1" applyBorder="1" applyAlignment="1">
      <alignment vertical="top" wrapText="1"/>
    </xf>
    <xf numFmtId="164" fontId="5" fillId="6" borderId="1" xfId="2" applyNumberFormat="1" applyFont="1" applyFill="1" applyBorder="1" applyAlignment="1">
      <alignment vertical="top"/>
    </xf>
    <xf numFmtId="164" fontId="5" fillId="6" borderId="2" xfId="2" applyNumberFormat="1" applyFont="1" applyFill="1" applyBorder="1" applyAlignment="1">
      <alignment vertical="top"/>
    </xf>
    <xf numFmtId="0" fontId="5" fillId="6" borderId="3" xfId="2" applyFont="1" applyFill="1" applyBorder="1" applyAlignment="1">
      <alignment horizontal="center" vertical="top"/>
    </xf>
    <xf numFmtId="41" fontId="14" fillId="6" borderId="1" xfId="1" applyFont="1" applyFill="1" applyBorder="1" applyAlignment="1">
      <alignment vertical="top"/>
    </xf>
    <xf numFmtId="0" fontId="12" fillId="7" borderId="1" xfId="2" applyFont="1" applyFill="1" applyBorder="1" applyAlignment="1">
      <alignment horizontal="center" vertical="top"/>
    </xf>
    <xf numFmtId="0" fontId="12" fillId="7" borderId="1" xfId="2" applyFont="1" applyFill="1" applyBorder="1" applyAlignment="1">
      <alignment vertical="top" wrapText="1"/>
    </xf>
    <xf numFmtId="164" fontId="12" fillId="7" borderId="2" xfId="2" applyNumberFormat="1" applyFont="1" applyFill="1" applyBorder="1" applyAlignment="1">
      <alignment vertical="top"/>
    </xf>
    <xf numFmtId="0" fontId="12" fillId="7" borderId="3" xfId="2" applyFont="1" applyFill="1" applyBorder="1" applyAlignment="1">
      <alignment horizontal="center" vertical="top"/>
    </xf>
    <xf numFmtId="0" fontId="12" fillId="7" borderId="1" xfId="2" applyFont="1" applyFill="1" applyBorder="1" applyAlignment="1">
      <alignment vertical="top"/>
    </xf>
    <xf numFmtId="164" fontId="12" fillId="7" borderId="1" xfId="2" applyNumberFormat="1" applyFont="1" applyFill="1" applyBorder="1" applyAlignment="1">
      <alignment vertical="top"/>
    </xf>
    <xf numFmtId="41" fontId="13" fillId="7" borderId="1" xfId="1" applyFont="1" applyFill="1" applyBorder="1" applyAlignment="1">
      <alignment vertical="top"/>
    </xf>
    <xf numFmtId="0" fontId="5" fillId="8" borderId="1" xfId="2" applyFont="1" applyFill="1" applyBorder="1" applyAlignment="1">
      <alignment horizontal="center" vertical="top"/>
    </xf>
    <xf numFmtId="0" fontId="5" fillId="8" borderId="1" xfId="2" applyFont="1" applyFill="1" applyBorder="1" applyAlignment="1">
      <alignment vertical="top" wrapText="1"/>
    </xf>
    <xf numFmtId="164" fontId="5" fillId="8" borderId="1" xfId="2" applyNumberFormat="1" applyFont="1" applyFill="1" applyBorder="1" applyAlignment="1">
      <alignment vertical="top"/>
    </xf>
    <xf numFmtId="164" fontId="5" fillId="8" borderId="2" xfId="2" applyNumberFormat="1" applyFont="1" applyFill="1" applyBorder="1" applyAlignment="1">
      <alignment vertical="top"/>
    </xf>
    <xf numFmtId="0" fontId="5" fillId="8" borderId="3" xfId="2" applyFont="1" applyFill="1" applyBorder="1" applyAlignment="1">
      <alignment horizontal="center" vertical="top"/>
    </xf>
    <xf numFmtId="41" fontId="14" fillId="8" borderId="1" xfId="1" applyFont="1" applyFill="1" applyBorder="1" applyAlignment="1">
      <alignment vertical="top"/>
    </xf>
    <xf numFmtId="0" fontId="12" fillId="9" borderId="12" xfId="2" applyFont="1" applyFill="1" applyBorder="1" applyAlignment="1">
      <alignment horizontal="center" vertical="top"/>
    </xf>
    <xf numFmtId="0" fontId="12" fillId="9" borderId="12" xfId="2" applyFont="1" applyFill="1" applyBorder="1" applyAlignment="1">
      <alignment vertical="top" wrapText="1"/>
    </xf>
    <xf numFmtId="164" fontId="12" fillId="9" borderId="12" xfId="2" applyNumberFormat="1" applyFont="1" applyFill="1" applyBorder="1" applyAlignment="1">
      <alignment vertical="top"/>
    </xf>
    <xf numFmtId="164" fontId="12" fillId="9" borderId="13" xfId="2" applyNumberFormat="1" applyFont="1" applyFill="1" applyBorder="1" applyAlignment="1">
      <alignment vertical="top"/>
    </xf>
    <xf numFmtId="0" fontId="12" fillId="9" borderId="14" xfId="2" applyFont="1" applyFill="1" applyBorder="1" applyAlignment="1">
      <alignment horizontal="center" vertical="top"/>
    </xf>
    <xf numFmtId="166" fontId="10" fillId="9" borderId="12" xfId="2" applyNumberFormat="1" applyFont="1" applyFill="1" applyBorder="1" applyAlignment="1">
      <alignment vertical="top"/>
    </xf>
    <xf numFmtId="0" fontId="5" fillId="5" borderId="1" xfId="2" applyFont="1" applyFill="1" applyBorder="1" applyAlignment="1">
      <alignment horizontal="center" vertical="top"/>
    </xf>
    <xf numFmtId="0" fontId="5" fillId="5" borderId="1" xfId="2" applyFont="1" applyFill="1" applyBorder="1" applyAlignment="1">
      <alignment vertical="top" wrapText="1"/>
    </xf>
    <xf numFmtId="164" fontId="5" fillId="5" borderId="1" xfId="2" applyNumberFormat="1" applyFont="1" applyFill="1" applyBorder="1" applyAlignment="1">
      <alignment vertical="top"/>
    </xf>
    <xf numFmtId="164" fontId="5" fillId="5" borderId="2" xfId="2" applyNumberFormat="1" applyFont="1" applyFill="1" applyBorder="1" applyAlignment="1">
      <alignment vertical="top"/>
    </xf>
    <xf numFmtId="0" fontId="5" fillId="5" borderId="3" xfId="2" applyFont="1" applyFill="1" applyBorder="1" applyAlignment="1">
      <alignment horizontal="center" vertical="top"/>
    </xf>
    <xf numFmtId="41" fontId="14" fillId="5" borderId="1" xfId="1" applyFont="1" applyFill="1" applyBorder="1" applyAlignment="1">
      <alignment vertical="top"/>
    </xf>
    <xf numFmtId="0" fontId="5" fillId="10" borderId="1" xfId="2" applyFont="1" applyFill="1" applyBorder="1" applyAlignment="1">
      <alignment horizontal="center" vertical="top"/>
    </xf>
    <xf numFmtId="0" fontId="5" fillId="10" borderId="1" xfId="2" applyFont="1" applyFill="1" applyBorder="1" applyAlignment="1">
      <alignment vertical="top" wrapText="1"/>
    </xf>
    <xf numFmtId="164" fontId="5" fillId="10" borderId="1" xfId="2" applyNumberFormat="1" applyFont="1" applyFill="1" applyBorder="1" applyAlignment="1">
      <alignment vertical="top"/>
    </xf>
    <xf numFmtId="164" fontId="5" fillId="10" borderId="2" xfId="2" applyNumberFormat="1" applyFont="1" applyFill="1" applyBorder="1" applyAlignment="1">
      <alignment vertical="top"/>
    </xf>
    <xf numFmtId="0" fontId="5" fillId="10" borderId="3" xfId="2" applyFont="1" applyFill="1" applyBorder="1" applyAlignment="1">
      <alignment horizontal="center" vertical="top"/>
    </xf>
    <xf numFmtId="41" fontId="14" fillId="10" borderId="1" xfId="1" applyFont="1" applyFill="1" applyBorder="1" applyAlignment="1">
      <alignment vertical="top"/>
    </xf>
    <xf numFmtId="0" fontId="8" fillId="0" borderId="1" xfId="2" applyFont="1" applyBorder="1" applyAlignment="1">
      <alignment horizontal="center" vertical="top"/>
    </xf>
    <xf numFmtId="0" fontId="8" fillId="0" borderId="1" xfId="2" applyFont="1" applyBorder="1" applyAlignment="1">
      <alignment vertical="top" wrapText="1"/>
    </xf>
    <xf numFmtId="164" fontId="8" fillId="0" borderId="1" xfId="2" applyNumberFormat="1" applyFont="1" applyBorder="1" applyAlignment="1">
      <alignment vertical="top"/>
    </xf>
    <xf numFmtId="164" fontId="8" fillId="0" borderId="2" xfId="2" applyNumberFormat="1" applyFont="1" applyBorder="1" applyAlignment="1">
      <alignment vertical="top"/>
    </xf>
    <xf numFmtId="0" fontId="8" fillId="0" borderId="3" xfId="2" applyFont="1" applyBorder="1" applyAlignment="1">
      <alignment horizontal="center" vertical="top"/>
    </xf>
    <xf numFmtId="0" fontId="15" fillId="0" borderId="1" xfId="2" applyFont="1" applyBorder="1" applyAlignment="1">
      <alignment vertical="top" wrapText="1"/>
    </xf>
    <xf numFmtId="0" fontId="15" fillId="0" borderId="1" xfId="2" applyFont="1" applyBorder="1" applyAlignment="1">
      <alignment horizontal="center" vertical="top"/>
    </xf>
    <xf numFmtId="41" fontId="15" fillId="0" borderId="1" xfId="1" applyFont="1" applyFill="1" applyBorder="1" applyAlignment="1">
      <alignment horizontal="center" vertical="top"/>
    </xf>
    <xf numFmtId="164" fontId="15" fillId="0" borderId="1" xfId="2" applyNumberFormat="1" applyFont="1" applyBorder="1" applyAlignment="1">
      <alignment vertical="top"/>
    </xf>
    <xf numFmtId="166" fontId="15" fillId="0" borderId="1" xfId="2" applyNumberFormat="1" applyFont="1" applyBorder="1" applyAlignment="1">
      <alignment vertical="top"/>
    </xf>
    <xf numFmtId="164" fontId="8" fillId="11" borderId="2" xfId="2" applyNumberFormat="1" applyFont="1" applyFill="1" applyBorder="1" applyAlignment="1">
      <alignment horizontal="center" vertical="top"/>
    </xf>
    <xf numFmtId="41" fontId="15" fillId="0" borderId="1" xfId="1" applyFont="1" applyFill="1" applyBorder="1" applyAlignment="1">
      <alignment vertical="top"/>
    </xf>
    <xf numFmtId="41" fontId="8" fillId="0" borderId="1" xfId="1" applyFont="1" applyBorder="1" applyAlignment="1">
      <alignment vertical="top"/>
    </xf>
    <xf numFmtId="164" fontId="8" fillId="0" borderId="2" xfId="2" applyNumberFormat="1" applyFont="1" applyBorder="1" applyAlignment="1">
      <alignment horizontal="center" vertical="top"/>
    </xf>
    <xf numFmtId="0" fontId="5" fillId="2" borderId="3" xfId="2" applyFont="1" applyFill="1" applyBorder="1" applyAlignment="1">
      <alignment horizontal="center" vertical="top"/>
    </xf>
    <xf numFmtId="0" fontId="5" fillId="2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center" vertical="top"/>
    </xf>
    <xf numFmtId="164" fontId="5" fillId="2" borderId="1" xfId="2" applyNumberFormat="1" applyFont="1" applyFill="1" applyBorder="1" applyAlignment="1">
      <alignment vertical="top"/>
    </xf>
    <xf numFmtId="41" fontId="14" fillId="2" borderId="1" xfId="1" applyFont="1" applyFill="1" applyBorder="1" applyAlignment="1">
      <alignment vertical="top"/>
    </xf>
    <xf numFmtId="166" fontId="14" fillId="5" borderId="1" xfId="1" applyNumberFormat="1" applyFont="1" applyFill="1" applyBorder="1" applyAlignment="1">
      <alignment vertical="top"/>
    </xf>
    <xf numFmtId="166" fontId="14" fillId="10" borderId="1" xfId="2" applyNumberFormat="1" applyFont="1" applyFill="1" applyBorder="1" applyAlignment="1">
      <alignment vertical="top"/>
    </xf>
    <xf numFmtId="0" fontId="12" fillId="9" borderId="1" xfId="2" applyFont="1" applyFill="1" applyBorder="1" applyAlignment="1">
      <alignment horizontal="center" vertical="top"/>
    </xf>
    <xf numFmtId="0" fontId="12" fillId="9" borderId="1" xfId="2" applyFont="1" applyFill="1" applyBorder="1" applyAlignment="1">
      <alignment vertical="top" wrapText="1"/>
    </xf>
    <xf numFmtId="164" fontId="12" fillId="9" borderId="1" xfId="2" applyNumberFormat="1" applyFont="1" applyFill="1" applyBorder="1" applyAlignment="1">
      <alignment vertical="top"/>
    </xf>
    <xf numFmtId="164" fontId="12" fillId="9" borderId="2" xfId="2" applyNumberFormat="1" applyFont="1" applyFill="1" applyBorder="1" applyAlignment="1">
      <alignment vertical="top"/>
    </xf>
    <xf numFmtId="0" fontId="12" fillId="9" borderId="3" xfId="2" applyFont="1" applyFill="1" applyBorder="1" applyAlignment="1">
      <alignment horizontal="center" vertical="top"/>
    </xf>
    <xf numFmtId="166" fontId="10" fillId="9" borderId="1" xfId="2" applyNumberFormat="1" applyFont="1" applyFill="1" applyBorder="1" applyAlignment="1">
      <alignment vertical="top"/>
    </xf>
    <xf numFmtId="166" fontId="14" fillId="5" borderId="1" xfId="2" applyNumberFormat="1" applyFont="1" applyFill="1" applyBorder="1" applyAlignment="1">
      <alignment vertical="top"/>
    </xf>
    <xf numFmtId="0" fontId="5" fillId="12" borderId="3" xfId="2" applyFont="1" applyFill="1" applyBorder="1" applyAlignment="1">
      <alignment horizontal="center" vertical="top"/>
    </xf>
    <xf numFmtId="0" fontId="5" fillId="12" borderId="1" xfId="2" applyFont="1" applyFill="1" applyBorder="1" applyAlignment="1">
      <alignment vertical="top" wrapText="1"/>
    </xf>
    <xf numFmtId="0" fontId="5" fillId="12" borderId="1" xfId="2" applyFont="1" applyFill="1" applyBorder="1" applyAlignment="1">
      <alignment horizontal="center" vertical="top"/>
    </xf>
    <xf numFmtId="164" fontId="5" fillId="12" borderId="1" xfId="2" applyNumberFormat="1" applyFont="1" applyFill="1" applyBorder="1" applyAlignment="1">
      <alignment vertical="top"/>
    </xf>
    <xf numFmtId="41" fontId="14" fillId="12" borderId="1" xfId="1" applyFont="1" applyFill="1" applyBorder="1" applyAlignment="1">
      <alignment vertical="top"/>
    </xf>
    <xf numFmtId="164" fontId="5" fillId="2" borderId="2" xfId="2" applyNumberFormat="1" applyFont="1" applyFill="1" applyBorder="1" applyAlignment="1">
      <alignment vertical="top"/>
    </xf>
    <xf numFmtId="0" fontId="5" fillId="13" borderId="1" xfId="2" applyFont="1" applyFill="1" applyBorder="1" applyAlignment="1">
      <alignment horizontal="center" vertical="top"/>
    </xf>
    <xf numFmtId="0" fontId="5" fillId="13" borderId="1" xfId="2" applyFont="1" applyFill="1" applyBorder="1" applyAlignment="1">
      <alignment vertical="top" wrapText="1"/>
    </xf>
    <xf numFmtId="164" fontId="5" fillId="13" borderId="1" xfId="2" applyNumberFormat="1" applyFont="1" applyFill="1" applyBorder="1" applyAlignment="1">
      <alignment vertical="top"/>
    </xf>
    <xf numFmtId="164" fontId="5" fillId="13" borderId="2" xfId="2" applyNumberFormat="1" applyFont="1" applyFill="1" applyBorder="1" applyAlignment="1">
      <alignment vertical="top"/>
    </xf>
    <xf numFmtId="0" fontId="5" fillId="13" borderId="3" xfId="2" applyFont="1" applyFill="1" applyBorder="1" applyAlignment="1">
      <alignment horizontal="center" vertical="top"/>
    </xf>
    <xf numFmtId="166" fontId="14" fillId="13" borderId="1" xfId="2" applyNumberFormat="1" applyFont="1" applyFill="1" applyBorder="1" applyAlignment="1">
      <alignment vertical="top"/>
    </xf>
    <xf numFmtId="166" fontId="14" fillId="2" borderId="1" xfId="2" applyNumberFormat="1" applyFont="1" applyFill="1" applyBorder="1" applyAlignment="1">
      <alignment vertical="top"/>
    </xf>
    <xf numFmtId="164" fontId="5" fillId="12" borderId="2" xfId="2" applyNumberFormat="1" applyFont="1" applyFill="1" applyBorder="1" applyAlignment="1">
      <alignment vertical="top"/>
    </xf>
    <xf numFmtId="0" fontId="12" fillId="14" borderId="1" xfId="2" applyFont="1" applyFill="1" applyBorder="1" applyAlignment="1">
      <alignment horizontal="center" vertical="top"/>
    </xf>
    <xf numFmtId="0" fontId="12" fillId="14" borderId="1" xfId="2" applyFont="1" applyFill="1" applyBorder="1" applyAlignment="1">
      <alignment vertical="top" wrapText="1"/>
    </xf>
    <xf numFmtId="164" fontId="12" fillId="14" borderId="1" xfId="2" applyNumberFormat="1" applyFont="1" applyFill="1" applyBorder="1" applyAlignment="1">
      <alignment vertical="top"/>
    </xf>
    <xf numFmtId="164" fontId="12" fillId="14" borderId="2" xfId="2" applyNumberFormat="1" applyFont="1" applyFill="1" applyBorder="1" applyAlignment="1">
      <alignment vertical="top"/>
    </xf>
    <xf numFmtId="0" fontId="12" fillId="14" borderId="3" xfId="2" applyFont="1" applyFill="1" applyBorder="1" applyAlignment="1">
      <alignment horizontal="center" vertical="top"/>
    </xf>
    <xf numFmtId="41" fontId="13" fillId="14" borderId="1" xfId="1" applyFont="1" applyFill="1" applyBorder="1" applyAlignment="1">
      <alignment vertical="top"/>
    </xf>
    <xf numFmtId="41" fontId="14" fillId="13" borderId="1" xfId="1" applyFont="1" applyFill="1" applyBorder="1" applyAlignment="1">
      <alignment vertical="top"/>
    </xf>
    <xf numFmtId="0" fontId="15" fillId="15" borderId="1" xfId="2" applyFont="1" applyFill="1" applyBorder="1" applyAlignment="1">
      <alignment vertical="top" wrapText="1"/>
    </xf>
    <xf numFmtId="0" fontId="15" fillId="15" borderId="1" xfId="2" applyFont="1" applyFill="1" applyBorder="1" applyAlignment="1">
      <alignment horizontal="center" vertical="top"/>
    </xf>
    <xf numFmtId="164" fontId="15" fillId="15" borderId="1" xfId="2" applyNumberFormat="1" applyFont="1" applyFill="1" applyBorder="1" applyAlignment="1">
      <alignment vertical="top"/>
    </xf>
    <xf numFmtId="41" fontId="15" fillId="15" borderId="1" xfId="1" applyFont="1" applyFill="1" applyBorder="1" applyAlignment="1">
      <alignment vertical="top"/>
    </xf>
    <xf numFmtId="164" fontId="14" fillId="2" borderId="2" xfId="2" applyNumberFormat="1" applyFont="1" applyFill="1" applyBorder="1" applyAlignment="1">
      <alignment horizontal="center" vertical="top"/>
    </xf>
    <xf numFmtId="164" fontId="14" fillId="10" borderId="2" xfId="2" applyNumberFormat="1" applyFont="1" applyFill="1" applyBorder="1" applyAlignment="1">
      <alignment horizontal="center" vertical="top"/>
    </xf>
    <xf numFmtId="0" fontId="5" fillId="16" borderId="1" xfId="2" applyFont="1" applyFill="1" applyBorder="1" applyAlignment="1">
      <alignment horizontal="center" vertical="top"/>
    </xf>
    <xf numFmtId="0" fontId="5" fillId="16" borderId="1" xfId="2" applyFont="1" applyFill="1" applyBorder="1" applyAlignment="1">
      <alignment vertical="top" wrapText="1"/>
    </xf>
    <xf numFmtId="164" fontId="5" fillId="16" borderId="1" xfId="2" applyNumberFormat="1" applyFont="1" applyFill="1" applyBorder="1" applyAlignment="1">
      <alignment vertical="top"/>
    </xf>
    <xf numFmtId="164" fontId="5" fillId="16" borderId="2" xfId="2" applyNumberFormat="1" applyFont="1" applyFill="1" applyBorder="1" applyAlignment="1">
      <alignment vertical="top"/>
    </xf>
    <xf numFmtId="0" fontId="5" fillId="16" borderId="3" xfId="2" applyFont="1" applyFill="1" applyBorder="1" applyAlignment="1">
      <alignment horizontal="center" vertical="top"/>
    </xf>
    <xf numFmtId="41" fontId="14" fillId="16" borderId="1" xfId="1" applyFont="1" applyFill="1" applyBorder="1" applyAlignment="1">
      <alignment vertical="top"/>
    </xf>
    <xf numFmtId="0" fontId="12" fillId="17" borderId="1" xfId="2" applyFont="1" applyFill="1" applyBorder="1" applyAlignment="1">
      <alignment horizontal="center" vertical="top"/>
    </xf>
    <xf numFmtId="0" fontId="12" fillId="17" borderId="1" xfId="2" applyFont="1" applyFill="1" applyBorder="1" applyAlignment="1">
      <alignment vertical="top" wrapText="1"/>
    </xf>
    <xf numFmtId="164" fontId="12" fillId="17" borderId="1" xfId="2" applyNumberFormat="1" applyFont="1" applyFill="1" applyBorder="1" applyAlignment="1">
      <alignment vertical="top"/>
    </xf>
    <xf numFmtId="164" fontId="12" fillId="17" borderId="2" xfId="2" applyNumberFormat="1" applyFont="1" applyFill="1" applyBorder="1" applyAlignment="1">
      <alignment vertical="top"/>
    </xf>
    <xf numFmtId="0" fontId="12" fillId="17" borderId="3" xfId="2" applyFont="1" applyFill="1" applyBorder="1" applyAlignment="1">
      <alignment horizontal="center" vertical="top"/>
    </xf>
    <xf numFmtId="41" fontId="13" fillId="17" borderId="1" xfId="1" applyFont="1" applyFill="1" applyBorder="1" applyAlignment="1">
      <alignment vertical="top"/>
    </xf>
    <xf numFmtId="0" fontId="5" fillId="18" borderId="1" xfId="2" applyFont="1" applyFill="1" applyBorder="1" applyAlignment="1">
      <alignment horizontal="center" vertical="top"/>
    </xf>
    <xf numFmtId="0" fontId="5" fillId="18" borderId="1" xfId="2" applyFont="1" applyFill="1" applyBorder="1" applyAlignment="1">
      <alignment vertical="top" wrapText="1"/>
    </xf>
    <xf numFmtId="164" fontId="5" fillId="18" borderId="1" xfId="2" applyNumberFormat="1" applyFont="1" applyFill="1" applyBorder="1" applyAlignment="1">
      <alignment vertical="top"/>
    </xf>
    <xf numFmtId="164" fontId="5" fillId="18" borderId="2" xfId="2" applyNumberFormat="1" applyFont="1" applyFill="1" applyBorder="1" applyAlignment="1">
      <alignment vertical="top"/>
    </xf>
    <xf numFmtId="0" fontId="5" fillId="18" borderId="3" xfId="2" applyFont="1" applyFill="1" applyBorder="1" applyAlignment="1">
      <alignment horizontal="center" vertical="top"/>
    </xf>
    <xf numFmtId="41" fontId="14" fillId="18" borderId="1" xfId="1" applyFont="1" applyFill="1" applyBorder="1" applyAlignment="1">
      <alignment vertical="top"/>
    </xf>
    <xf numFmtId="0" fontId="12" fillId="19" borderId="1" xfId="2" applyFont="1" applyFill="1" applyBorder="1" applyAlignment="1">
      <alignment horizontal="center" vertical="top"/>
    </xf>
    <xf numFmtId="0" fontId="12" fillId="19" borderId="1" xfId="2" applyFont="1" applyFill="1" applyBorder="1" applyAlignment="1">
      <alignment vertical="top" wrapText="1"/>
    </xf>
    <xf numFmtId="164" fontId="12" fillId="19" borderId="1" xfId="2" applyNumberFormat="1" applyFont="1" applyFill="1" applyBorder="1" applyAlignment="1">
      <alignment vertical="top"/>
    </xf>
    <xf numFmtId="164" fontId="12" fillId="19" borderId="2" xfId="2" applyNumberFormat="1" applyFont="1" applyFill="1" applyBorder="1" applyAlignment="1">
      <alignment vertical="top"/>
    </xf>
    <xf numFmtId="0" fontId="12" fillId="19" borderId="3" xfId="2" applyFont="1" applyFill="1" applyBorder="1" applyAlignment="1">
      <alignment horizontal="center" vertical="top"/>
    </xf>
    <xf numFmtId="41" fontId="13" fillId="19" borderId="1" xfId="1" applyFont="1" applyFill="1" applyBorder="1" applyAlignment="1">
      <alignment vertical="top"/>
    </xf>
    <xf numFmtId="0" fontId="5" fillId="20" borderId="1" xfId="2" applyFont="1" applyFill="1" applyBorder="1" applyAlignment="1">
      <alignment horizontal="center" vertical="top"/>
    </xf>
    <xf numFmtId="0" fontId="5" fillId="20" borderId="1" xfId="2" applyFont="1" applyFill="1" applyBorder="1" applyAlignment="1">
      <alignment vertical="top" wrapText="1"/>
    </xf>
    <xf numFmtId="164" fontId="5" fillId="20" borderId="1" xfId="2" applyNumberFormat="1" applyFont="1" applyFill="1" applyBorder="1" applyAlignment="1">
      <alignment vertical="top"/>
    </xf>
    <xf numFmtId="41" fontId="14" fillId="20" borderId="1" xfId="1" applyFont="1" applyFill="1" applyBorder="1" applyAlignment="1">
      <alignment vertical="top"/>
    </xf>
    <xf numFmtId="164" fontId="14" fillId="20" borderId="2" xfId="2" applyNumberFormat="1" applyFont="1" applyFill="1" applyBorder="1" applyAlignment="1">
      <alignment horizontal="center" vertical="top"/>
    </xf>
    <xf numFmtId="0" fontId="12" fillId="21" borderId="12" xfId="2" applyFont="1" applyFill="1" applyBorder="1" applyAlignment="1">
      <alignment horizontal="center" vertical="top"/>
    </xf>
    <xf numFmtId="0" fontId="12" fillId="21" borderId="12" xfId="2" applyFont="1" applyFill="1" applyBorder="1" applyAlignment="1">
      <alignment vertical="top" wrapText="1"/>
    </xf>
    <xf numFmtId="164" fontId="12" fillId="21" borderId="12" xfId="2" applyNumberFormat="1" applyFont="1" applyFill="1" applyBorder="1" applyAlignment="1">
      <alignment vertical="top"/>
    </xf>
    <xf numFmtId="164" fontId="12" fillId="21" borderId="13" xfId="2" applyNumberFormat="1" applyFont="1" applyFill="1" applyBorder="1" applyAlignment="1">
      <alignment vertical="top"/>
    </xf>
    <xf numFmtId="0" fontId="12" fillId="21" borderId="14" xfId="2" applyFont="1" applyFill="1" applyBorder="1" applyAlignment="1">
      <alignment horizontal="center" vertical="top"/>
    </xf>
    <xf numFmtId="41" fontId="13" fillId="21" borderId="12" xfId="1" applyFont="1" applyFill="1" applyBorder="1" applyAlignment="1">
      <alignment vertical="top"/>
    </xf>
    <xf numFmtId="164" fontId="13" fillId="21" borderId="2" xfId="2" applyNumberFormat="1" applyFont="1" applyFill="1" applyBorder="1" applyAlignment="1">
      <alignment horizontal="center" vertical="top"/>
    </xf>
    <xf numFmtId="164" fontId="14" fillId="16" borderId="2" xfId="2" applyNumberFormat="1" applyFont="1" applyFill="1" applyBorder="1" applyAlignment="1">
      <alignment horizontal="center" vertical="top"/>
    </xf>
    <xf numFmtId="0" fontId="12" fillId="22" borderId="1" xfId="2" applyFont="1" applyFill="1" applyBorder="1" applyAlignment="1">
      <alignment horizontal="center" vertical="top"/>
    </xf>
    <xf numFmtId="0" fontId="12" fillId="22" borderId="1" xfId="2" applyFont="1" applyFill="1" applyBorder="1" applyAlignment="1">
      <alignment vertical="top" wrapText="1"/>
    </xf>
    <xf numFmtId="164" fontId="12" fillId="22" borderId="2" xfId="2" applyNumberFormat="1" applyFont="1" applyFill="1" applyBorder="1" applyAlignment="1">
      <alignment vertical="top"/>
    </xf>
    <xf numFmtId="0" fontId="12" fillId="22" borderId="3" xfId="2" applyFont="1" applyFill="1" applyBorder="1" applyAlignment="1">
      <alignment horizontal="center" vertical="top"/>
    </xf>
    <xf numFmtId="0" fontId="12" fillId="22" borderId="1" xfId="2" applyFont="1" applyFill="1" applyBorder="1" applyAlignment="1">
      <alignment vertical="top"/>
    </xf>
    <xf numFmtId="164" fontId="12" fillId="22" borderId="1" xfId="2" applyNumberFormat="1" applyFont="1" applyFill="1" applyBorder="1" applyAlignment="1">
      <alignment vertical="top"/>
    </xf>
    <xf numFmtId="166" fontId="13" fillId="22" borderId="1" xfId="2" applyNumberFormat="1" applyFont="1" applyFill="1" applyBorder="1" applyAlignment="1">
      <alignment vertical="top"/>
    </xf>
    <xf numFmtId="0" fontId="5" fillId="23" borderId="1" xfId="2" applyFont="1" applyFill="1" applyBorder="1" applyAlignment="1">
      <alignment horizontal="center" vertical="top"/>
    </xf>
    <xf numFmtId="0" fontId="5" fillId="23" borderId="1" xfId="2" applyFont="1" applyFill="1" applyBorder="1" applyAlignment="1">
      <alignment vertical="top" wrapText="1"/>
    </xf>
    <xf numFmtId="164" fontId="5" fillId="23" borderId="1" xfId="2" applyNumberFormat="1" applyFont="1" applyFill="1" applyBorder="1" applyAlignment="1">
      <alignment vertical="top"/>
    </xf>
    <xf numFmtId="164" fontId="5" fillId="23" borderId="2" xfId="2" applyNumberFormat="1" applyFont="1" applyFill="1" applyBorder="1" applyAlignment="1">
      <alignment vertical="top"/>
    </xf>
    <xf numFmtId="0" fontId="5" fillId="23" borderId="3" xfId="2" applyFont="1" applyFill="1" applyBorder="1" applyAlignment="1">
      <alignment horizontal="center" vertical="top"/>
    </xf>
    <xf numFmtId="41" fontId="14" fillId="23" borderId="1" xfId="1" applyFont="1" applyFill="1" applyBorder="1" applyAlignment="1">
      <alignment vertical="top"/>
    </xf>
    <xf numFmtId="0" fontId="12" fillId="24" borderId="12" xfId="2" applyFont="1" applyFill="1" applyBorder="1" applyAlignment="1">
      <alignment horizontal="center" vertical="top"/>
    </xf>
    <xf numFmtId="0" fontId="12" fillId="24" borderId="12" xfId="2" applyFont="1" applyFill="1" applyBorder="1" applyAlignment="1">
      <alignment vertical="top" wrapText="1"/>
    </xf>
    <xf numFmtId="164" fontId="12" fillId="24" borderId="12" xfId="2" applyNumberFormat="1" applyFont="1" applyFill="1" applyBorder="1" applyAlignment="1">
      <alignment vertical="top"/>
    </xf>
    <xf numFmtId="164" fontId="12" fillId="24" borderId="13" xfId="2" applyNumberFormat="1" applyFont="1" applyFill="1" applyBorder="1" applyAlignment="1">
      <alignment vertical="top"/>
    </xf>
    <xf numFmtId="0" fontId="12" fillId="24" borderId="14" xfId="2" applyFont="1" applyFill="1" applyBorder="1" applyAlignment="1">
      <alignment horizontal="center" vertical="top"/>
    </xf>
    <xf numFmtId="41" fontId="13" fillId="24" borderId="12" xfId="1" applyFont="1" applyFill="1" applyBorder="1" applyAlignment="1">
      <alignment vertical="top"/>
    </xf>
    <xf numFmtId="0" fontId="5" fillId="25" borderId="1" xfId="2" applyFont="1" applyFill="1" applyBorder="1" applyAlignment="1">
      <alignment horizontal="center" vertical="top"/>
    </xf>
    <xf numFmtId="0" fontId="5" fillId="25" borderId="1" xfId="2" applyFont="1" applyFill="1" applyBorder="1" applyAlignment="1">
      <alignment vertical="top" wrapText="1"/>
    </xf>
    <xf numFmtId="164" fontId="5" fillId="25" borderId="1" xfId="2" applyNumberFormat="1" applyFont="1" applyFill="1" applyBorder="1" applyAlignment="1">
      <alignment vertical="top"/>
    </xf>
    <xf numFmtId="164" fontId="5" fillId="25" borderId="2" xfId="2" applyNumberFormat="1" applyFont="1" applyFill="1" applyBorder="1" applyAlignment="1">
      <alignment vertical="top"/>
    </xf>
    <xf numFmtId="0" fontId="5" fillId="25" borderId="3" xfId="2" applyFont="1" applyFill="1" applyBorder="1" applyAlignment="1">
      <alignment horizontal="center" vertical="top"/>
    </xf>
    <xf numFmtId="41" fontId="14" fillId="25" borderId="1" xfId="1" applyFont="1" applyFill="1" applyBorder="1" applyAlignment="1">
      <alignment vertical="top"/>
    </xf>
    <xf numFmtId="0" fontId="5" fillId="26" borderId="1" xfId="2" applyFont="1" applyFill="1" applyBorder="1" applyAlignment="1">
      <alignment horizontal="center" vertical="top"/>
    </xf>
    <xf numFmtId="0" fontId="5" fillId="26" borderId="1" xfId="2" applyFont="1" applyFill="1" applyBorder="1" applyAlignment="1">
      <alignment vertical="top" wrapText="1"/>
    </xf>
    <xf numFmtId="164" fontId="5" fillId="26" borderId="1" xfId="2" applyNumberFormat="1" applyFont="1" applyFill="1" applyBorder="1" applyAlignment="1">
      <alignment vertical="top"/>
    </xf>
    <xf numFmtId="164" fontId="5" fillId="26" borderId="2" xfId="2" applyNumberFormat="1" applyFont="1" applyFill="1" applyBorder="1" applyAlignment="1">
      <alignment vertical="top"/>
    </xf>
    <xf numFmtId="0" fontId="5" fillId="26" borderId="3" xfId="2" applyFont="1" applyFill="1" applyBorder="1" applyAlignment="1">
      <alignment horizontal="center" vertical="top"/>
    </xf>
    <xf numFmtId="41" fontId="14" fillId="26" borderId="1" xfId="1" applyFont="1" applyFill="1" applyBorder="1" applyAlignment="1">
      <alignment vertical="top"/>
    </xf>
    <xf numFmtId="0" fontId="5" fillId="27" borderId="1" xfId="2" applyFont="1" applyFill="1" applyBorder="1" applyAlignment="1">
      <alignment horizontal="center" vertical="top"/>
    </xf>
    <xf numFmtId="0" fontId="5" fillId="27" borderId="1" xfId="2" applyFont="1" applyFill="1" applyBorder="1" applyAlignment="1">
      <alignment vertical="top" wrapText="1"/>
    </xf>
    <xf numFmtId="164" fontId="5" fillId="27" borderId="1" xfId="2" applyNumberFormat="1" applyFont="1" applyFill="1" applyBorder="1" applyAlignment="1">
      <alignment vertical="top"/>
    </xf>
    <xf numFmtId="164" fontId="5" fillId="27" borderId="2" xfId="2" applyNumberFormat="1" applyFont="1" applyFill="1" applyBorder="1" applyAlignment="1">
      <alignment vertical="top"/>
    </xf>
    <xf numFmtId="0" fontId="5" fillId="27" borderId="3" xfId="2" applyFont="1" applyFill="1" applyBorder="1" applyAlignment="1">
      <alignment horizontal="center" vertical="top"/>
    </xf>
    <xf numFmtId="41" fontId="14" fillId="27" borderId="1" xfId="1" applyFont="1" applyFill="1" applyBorder="1" applyAlignment="1">
      <alignment vertical="top"/>
    </xf>
    <xf numFmtId="166" fontId="14" fillId="23" borderId="1" xfId="2" applyNumberFormat="1" applyFont="1" applyFill="1" applyBorder="1" applyAlignment="1">
      <alignment vertical="top"/>
    </xf>
    <xf numFmtId="0" fontId="12" fillId="14" borderId="12" xfId="2" applyFont="1" applyFill="1" applyBorder="1" applyAlignment="1">
      <alignment horizontal="center" vertical="top"/>
    </xf>
    <xf numFmtId="0" fontId="12" fillId="14" borderId="12" xfId="2" applyFont="1" applyFill="1" applyBorder="1" applyAlignment="1">
      <alignment vertical="top" wrapText="1"/>
    </xf>
    <xf numFmtId="164" fontId="12" fillId="14" borderId="12" xfId="2" applyNumberFormat="1" applyFont="1" applyFill="1" applyBorder="1" applyAlignment="1">
      <alignment vertical="top"/>
    </xf>
    <xf numFmtId="164" fontId="12" fillId="14" borderId="13" xfId="2" applyNumberFormat="1" applyFont="1" applyFill="1" applyBorder="1" applyAlignment="1">
      <alignment vertical="top"/>
    </xf>
    <xf numFmtId="0" fontId="12" fillId="14" borderId="14" xfId="2" applyFont="1" applyFill="1" applyBorder="1" applyAlignment="1">
      <alignment horizontal="center" vertical="top"/>
    </xf>
    <xf numFmtId="166" fontId="13" fillId="14" borderId="12" xfId="2" applyNumberFormat="1" applyFont="1" applyFill="1" applyBorder="1" applyAlignment="1">
      <alignment vertical="top"/>
    </xf>
    <xf numFmtId="0" fontId="5" fillId="28" borderId="1" xfId="2" applyFont="1" applyFill="1" applyBorder="1" applyAlignment="1">
      <alignment horizontal="center" vertical="top"/>
    </xf>
    <xf numFmtId="0" fontId="5" fillId="28" borderId="1" xfId="2" applyFont="1" applyFill="1" applyBorder="1" applyAlignment="1">
      <alignment vertical="top" wrapText="1"/>
    </xf>
    <xf numFmtId="164" fontId="5" fillId="28" borderId="1" xfId="2" applyNumberFormat="1" applyFont="1" applyFill="1" applyBorder="1" applyAlignment="1">
      <alignment vertical="top"/>
    </xf>
    <xf numFmtId="164" fontId="5" fillId="28" borderId="2" xfId="2" applyNumberFormat="1" applyFont="1" applyFill="1" applyBorder="1" applyAlignment="1">
      <alignment vertical="top"/>
    </xf>
    <xf numFmtId="0" fontId="5" fillId="28" borderId="3" xfId="2" applyFont="1" applyFill="1" applyBorder="1" applyAlignment="1">
      <alignment horizontal="center" vertical="top"/>
    </xf>
    <xf numFmtId="41" fontId="14" fillId="28" borderId="1" xfId="1" applyFont="1" applyFill="1" applyBorder="1" applyAlignment="1">
      <alignment vertical="top"/>
    </xf>
    <xf numFmtId="41" fontId="16" fillId="0" borderId="1" xfId="1" applyFont="1" applyBorder="1" applyAlignment="1">
      <alignment vertical="top"/>
    </xf>
    <xf numFmtId="166" fontId="14" fillId="12" borderId="1" xfId="2" applyNumberFormat="1" applyFont="1" applyFill="1" applyBorder="1" applyAlignment="1">
      <alignment vertical="top"/>
    </xf>
    <xf numFmtId="166" fontId="14" fillId="16" borderId="1" xfId="2" applyNumberFormat="1" applyFont="1" applyFill="1" applyBorder="1" applyAlignment="1">
      <alignment vertical="top"/>
    </xf>
    <xf numFmtId="0" fontId="15" fillId="0" borderId="1" xfId="2" quotePrefix="1" applyFont="1" applyBorder="1" applyAlignment="1">
      <alignment vertical="top" wrapText="1"/>
    </xf>
    <xf numFmtId="0" fontId="16" fillId="0" borderId="1" xfId="2" applyFont="1" applyBorder="1" applyAlignment="1">
      <alignment horizontal="center" vertical="top"/>
    </xf>
    <xf numFmtId="164" fontId="16" fillId="0" borderId="1" xfId="2" applyNumberFormat="1" applyFont="1" applyBorder="1" applyAlignment="1">
      <alignment vertical="top"/>
    </xf>
    <xf numFmtId="164" fontId="7" fillId="0" borderId="1" xfId="2" applyNumberFormat="1" applyFont="1" applyBorder="1" applyAlignment="1">
      <alignment vertical="top"/>
    </xf>
    <xf numFmtId="166" fontId="7" fillId="0" borderId="1" xfId="2" applyNumberFormat="1" applyFont="1" applyBorder="1" applyAlignment="1">
      <alignment vertical="top"/>
    </xf>
    <xf numFmtId="0" fontId="5" fillId="0" borderId="1" xfId="2" applyFont="1" applyBorder="1" applyAlignment="1">
      <alignment horizontal="center" vertical="top"/>
    </xf>
    <xf numFmtId="0" fontId="5" fillId="0" borderId="1" xfId="2" applyFont="1" applyBorder="1" applyAlignment="1">
      <alignment vertical="top" wrapText="1"/>
    </xf>
    <xf numFmtId="164" fontId="5" fillId="0" borderId="1" xfId="2" applyNumberFormat="1" applyFont="1" applyBorder="1" applyAlignment="1">
      <alignment vertical="top"/>
    </xf>
    <xf numFmtId="164" fontId="5" fillId="0" borderId="2" xfId="2" applyNumberFormat="1" applyFont="1" applyBorder="1" applyAlignment="1">
      <alignment vertical="top"/>
    </xf>
    <xf numFmtId="0" fontId="5" fillId="29" borderId="1" xfId="2" applyFont="1" applyFill="1" applyBorder="1" applyAlignment="1">
      <alignment horizontal="center" vertical="top"/>
    </xf>
    <xf numFmtId="0" fontId="5" fillId="29" borderId="1" xfId="2" applyFont="1" applyFill="1" applyBorder="1" applyAlignment="1">
      <alignment vertical="top" wrapText="1"/>
    </xf>
    <xf numFmtId="164" fontId="5" fillId="29" borderId="1" xfId="2" applyNumberFormat="1" applyFont="1" applyFill="1" applyBorder="1" applyAlignment="1">
      <alignment vertical="top"/>
    </xf>
    <xf numFmtId="164" fontId="5" fillId="29" borderId="2" xfId="2" applyNumberFormat="1" applyFont="1" applyFill="1" applyBorder="1" applyAlignment="1">
      <alignment vertical="top"/>
    </xf>
    <xf numFmtId="0" fontId="5" fillId="29" borderId="3" xfId="2" applyFont="1" applyFill="1" applyBorder="1" applyAlignment="1">
      <alignment horizontal="center" vertical="top"/>
    </xf>
    <xf numFmtId="41" fontId="14" fillId="29" borderId="1" xfId="1" applyFont="1" applyFill="1" applyBorder="1" applyAlignment="1">
      <alignment vertical="top"/>
    </xf>
    <xf numFmtId="0" fontId="17" fillId="14" borderId="12" xfId="0" applyFont="1" applyFill="1" applyBorder="1"/>
    <xf numFmtId="0" fontId="17" fillId="14" borderId="12" xfId="0" applyFont="1" applyFill="1" applyBorder="1" applyAlignment="1">
      <alignment horizontal="center"/>
    </xf>
    <xf numFmtId="41" fontId="17" fillId="14" borderId="12" xfId="1" applyFont="1" applyFill="1" applyBorder="1"/>
    <xf numFmtId="41" fontId="17" fillId="14" borderId="13" xfId="1" applyFont="1" applyFill="1" applyBorder="1"/>
    <xf numFmtId="41" fontId="18" fillId="14" borderId="12" xfId="1" applyFont="1" applyFill="1" applyBorder="1"/>
    <xf numFmtId="164" fontId="14" fillId="12" borderId="2" xfId="2" applyNumberFormat="1" applyFont="1" applyFill="1" applyBorder="1" applyAlignment="1">
      <alignment horizontal="center" vertical="top"/>
    </xf>
    <xf numFmtId="0" fontId="8" fillId="0" borderId="1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12" fillId="19" borderId="1" xfId="2" applyFont="1" applyFill="1" applyBorder="1" applyAlignment="1">
      <alignment horizontal="left" vertical="top"/>
    </xf>
    <xf numFmtId="41" fontId="13" fillId="14" borderId="12" xfId="1" applyFont="1" applyFill="1" applyBorder="1" applyAlignment="1">
      <alignment vertical="top"/>
    </xf>
    <xf numFmtId="164" fontId="13" fillId="14" borderId="2" xfId="2" applyNumberFormat="1" applyFont="1" applyFill="1" applyBorder="1" applyAlignment="1">
      <alignment horizontal="center" vertical="top"/>
    </xf>
    <xf numFmtId="164" fontId="14" fillId="13" borderId="2" xfId="2" applyNumberFormat="1" applyFont="1" applyFill="1" applyBorder="1" applyAlignment="1">
      <alignment horizontal="center" vertical="top"/>
    </xf>
    <xf numFmtId="0" fontId="12" fillId="30" borderId="1" xfId="2" applyFont="1" applyFill="1" applyBorder="1" applyAlignment="1">
      <alignment horizontal="center" vertical="top"/>
    </xf>
    <xf numFmtId="0" fontId="12" fillId="30" borderId="1" xfId="2" applyFont="1" applyFill="1" applyBorder="1" applyAlignment="1">
      <alignment vertical="top" wrapText="1"/>
    </xf>
    <xf numFmtId="164" fontId="12" fillId="30" borderId="2" xfId="2" applyNumberFormat="1" applyFont="1" applyFill="1" applyBorder="1" applyAlignment="1">
      <alignment vertical="top"/>
    </xf>
    <xf numFmtId="0" fontId="12" fillId="30" borderId="3" xfId="2" applyFont="1" applyFill="1" applyBorder="1" applyAlignment="1">
      <alignment horizontal="center" vertical="top"/>
    </xf>
    <xf numFmtId="0" fontId="12" fillId="30" borderId="1" xfId="2" applyFont="1" applyFill="1" applyBorder="1" applyAlignment="1">
      <alignment vertical="top"/>
    </xf>
    <xf numFmtId="164" fontId="12" fillId="30" borderId="1" xfId="2" applyNumberFormat="1" applyFont="1" applyFill="1" applyBorder="1" applyAlignment="1">
      <alignment vertical="top"/>
    </xf>
    <xf numFmtId="41" fontId="13" fillId="30" borderId="1" xfId="1" applyFont="1" applyFill="1" applyBorder="1" applyAlignment="1">
      <alignment vertical="top"/>
    </xf>
    <xf numFmtId="164" fontId="5" fillId="20" borderId="2" xfId="2" applyNumberFormat="1" applyFont="1" applyFill="1" applyBorder="1" applyAlignment="1">
      <alignment vertical="top"/>
    </xf>
    <xf numFmtId="0" fontId="5" fillId="20" borderId="3" xfId="2" applyFont="1" applyFill="1" applyBorder="1" applyAlignment="1">
      <alignment horizontal="center" vertical="top"/>
    </xf>
    <xf numFmtId="0" fontId="5" fillId="31" borderId="1" xfId="2" applyFont="1" applyFill="1" applyBorder="1" applyAlignment="1">
      <alignment horizontal="center" vertical="top"/>
    </xf>
    <xf numFmtId="0" fontId="5" fillId="31" borderId="1" xfId="2" applyFont="1" applyFill="1" applyBorder="1" applyAlignment="1">
      <alignment vertical="top" wrapText="1"/>
    </xf>
    <xf numFmtId="164" fontId="5" fillId="31" borderId="1" xfId="2" applyNumberFormat="1" applyFont="1" applyFill="1" applyBorder="1" applyAlignment="1">
      <alignment vertical="top"/>
    </xf>
    <xf numFmtId="164" fontId="5" fillId="31" borderId="2" xfId="2" applyNumberFormat="1" applyFont="1" applyFill="1" applyBorder="1" applyAlignment="1">
      <alignment vertical="top"/>
    </xf>
    <xf numFmtId="0" fontId="5" fillId="31" borderId="3" xfId="2" applyFont="1" applyFill="1" applyBorder="1" applyAlignment="1">
      <alignment horizontal="center" vertical="top"/>
    </xf>
    <xf numFmtId="41" fontId="14" fillId="31" borderId="1" xfId="1" applyFont="1" applyFill="1" applyBorder="1" applyAlignment="1">
      <alignment vertical="top"/>
    </xf>
    <xf numFmtId="41" fontId="13" fillId="9" borderId="12" xfId="1" applyFont="1" applyFill="1" applyBorder="1" applyAlignment="1">
      <alignment vertical="top"/>
    </xf>
    <xf numFmtId="0" fontId="12" fillId="32" borderId="1" xfId="2" applyFont="1" applyFill="1" applyBorder="1" applyAlignment="1">
      <alignment horizontal="center" vertical="top"/>
    </xf>
    <xf numFmtId="0" fontId="12" fillId="32" borderId="1" xfId="2" applyFont="1" applyFill="1" applyBorder="1" applyAlignment="1">
      <alignment vertical="top" wrapText="1"/>
    </xf>
    <xf numFmtId="164" fontId="12" fillId="32" borderId="1" xfId="2" applyNumberFormat="1" applyFont="1" applyFill="1" applyBorder="1" applyAlignment="1">
      <alignment vertical="top"/>
    </xf>
    <xf numFmtId="164" fontId="12" fillId="32" borderId="2" xfId="2" applyNumberFormat="1" applyFont="1" applyFill="1" applyBorder="1" applyAlignment="1">
      <alignment vertical="top"/>
    </xf>
    <xf numFmtId="0" fontId="12" fillId="32" borderId="3" xfId="2" applyFont="1" applyFill="1" applyBorder="1" applyAlignment="1">
      <alignment horizontal="center" vertical="top"/>
    </xf>
    <xf numFmtId="41" fontId="13" fillId="32" borderId="1" xfId="1" applyFont="1" applyFill="1" applyBorder="1" applyAlignment="1">
      <alignment vertical="top"/>
    </xf>
    <xf numFmtId="166" fontId="14" fillId="20" borderId="1" xfId="2" applyNumberFormat="1" applyFont="1" applyFill="1" applyBorder="1" applyAlignment="1">
      <alignment vertical="top"/>
    </xf>
    <xf numFmtId="166" fontId="13" fillId="21" borderId="12" xfId="2" applyNumberFormat="1" applyFont="1" applyFill="1" applyBorder="1" applyAlignment="1">
      <alignment vertical="top"/>
    </xf>
    <xf numFmtId="0" fontId="5" fillId="33" borderId="1" xfId="2" applyFont="1" applyFill="1" applyBorder="1" applyAlignment="1">
      <alignment horizontal="center" vertical="top"/>
    </xf>
    <xf numFmtId="0" fontId="5" fillId="33" borderId="1" xfId="2" applyFont="1" applyFill="1" applyBorder="1" applyAlignment="1">
      <alignment vertical="top" wrapText="1"/>
    </xf>
    <xf numFmtId="164" fontId="5" fillId="33" borderId="1" xfId="2" applyNumberFormat="1" applyFont="1" applyFill="1" applyBorder="1" applyAlignment="1">
      <alignment vertical="top"/>
    </xf>
    <xf numFmtId="164" fontId="5" fillId="33" borderId="2" xfId="2" applyNumberFormat="1" applyFont="1" applyFill="1" applyBorder="1" applyAlignment="1">
      <alignment vertical="top"/>
    </xf>
    <xf numFmtId="0" fontId="5" fillId="33" borderId="3" xfId="2" applyFont="1" applyFill="1" applyBorder="1" applyAlignment="1">
      <alignment horizontal="center" vertical="top"/>
    </xf>
    <xf numFmtId="41" fontId="14" fillId="33" borderId="1" xfId="1" applyFont="1" applyFill="1" applyBorder="1" applyAlignment="1">
      <alignment vertical="top"/>
    </xf>
    <xf numFmtId="164" fontId="14" fillId="29" borderId="2" xfId="2" applyNumberFormat="1" applyFont="1" applyFill="1" applyBorder="1" applyAlignment="1">
      <alignment horizontal="center" vertical="top"/>
    </xf>
    <xf numFmtId="0" fontId="19" fillId="0" borderId="1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top"/>
    </xf>
    <xf numFmtId="0" fontId="2" fillId="0" borderId="0" xfId="2" applyFont="1" applyAlignment="1">
      <alignment vertical="top" wrapText="1"/>
    </xf>
    <xf numFmtId="0" fontId="2" fillId="0" borderId="0" xfId="2" applyFont="1" applyAlignment="1">
      <alignment horizontal="center" vertical="top"/>
    </xf>
    <xf numFmtId="164" fontId="2" fillId="0" borderId="0" xfId="2" applyNumberFormat="1" applyFont="1" applyAlignment="1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12" fillId="7" borderId="1" xfId="2" applyFont="1" applyFill="1" applyBorder="1" applyAlignment="1">
      <alignment horizontal="left" vertical="top" wrapText="1"/>
    </xf>
    <xf numFmtId="0" fontId="12" fillId="22" borderId="1" xfId="2" applyFont="1" applyFill="1" applyBorder="1" applyAlignment="1">
      <alignment horizontal="left" vertical="top" wrapText="1"/>
    </xf>
    <xf numFmtId="0" fontId="12" fillId="30" borderId="1" xfId="2" applyFont="1" applyFill="1" applyBorder="1" applyAlignment="1">
      <alignment horizontal="left" vertical="top" wrapText="1"/>
    </xf>
    <xf numFmtId="0" fontId="10" fillId="34" borderId="1" xfId="2" applyFont="1" applyFill="1" applyBorder="1" applyAlignment="1">
      <alignment vertical="top" wrapText="1"/>
    </xf>
  </cellXfs>
  <cellStyles count="3">
    <cellStyle name="Comma [0]" xfId="1" builtinId="6"/>
    <cellStyle name="Normal" xfId="0" builtinId="0"/>
    <cellStyle name="Normal 2 2" xfId="2" xr:uid="{72124ABD-2EA7-4131-B2BF-B7F5E6DFA0B4}"/>
  </cellStyles>
  <dxfs count="4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277905</xdr:colOff>
      <xdr:row>620</xdr:row>
      <xdr:rowOff>62753</xdr:rowOff>
    </xdr:from>
    <xdr:to>
      <xdr:col>12</xdr:col>
      <xdr:colOff>717176</xdr:colOff>
      <xdr:row>623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31B566-51C0-458D-A41D-DBE05D983050}"/>
            </a:ext>
          </a:extLst>
        </xdr:cNvPr>
        <xdr:cNvSpPr txBox="1"/>
      </xdr:nvSpPr>
      <xdr:spPr>
        <a:xfrm>
          <a:off x="16036065" y="73344293"/>
          <a:ext cx="1559411" cy="440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Ditandatangani</a:t>
          </a:r>
          <a:r>
            <a:rPr lang="en-GB" sz="1050" baseline="0">
              <a:latin typeface="Arial" panose="020B0604020202020204" pitchFamily="34" charset="0"/>
              <a:cs typeface="Arial" panose="020B0604020202020204" pitchFamily="34" charset="0"/>
            </a:rPr>
            <a:t> secara</a:t>
          </a:r>
        </a:p>
        <a:p>
          <a:r>
            <a:rPr lang="en-GB" sz="1050" baseline="0">
              <a:latin typeface="Arial" panose="020B0604020202020204" pitchFamily="34" charset="0"/>
              <a:cs typeface="Arial" panose="020B0604020202020204" pitchFamily="34" charset="0"/>
            </a:rPr>
            <a:t>elektronik</a:t>
          </a:r>
          <a:endParaRPr lang="en-GB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1192305</xdr:colOff>
      <xdr:row>620</xdr:row>
      <xdr:rowOff>134471</xdr:rowOff>
    </xdr:from>
    <xdr:to>
      <xdr:col>17</xdr:col>
      <xdr:colOff>354859</xdr:colOff>
      <xdr:row>625</xdr:row>
      <xdr:rowOff>153671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996079-E8D2-41CB-B6FF-CB3C25C8B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39285" y="73416011"/>
          <a:ext cx="3228495" cy="8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ArifMustaqim/pusdik/Monitoring%20Realisasi%20SP2D%20DIPA%20Revisi%20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pusdik/Monitoring%20Realisasi%20SP2D%20DIPA%20Revisi%2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Rev Rekap Jumlah SPM"/>
      <sheetName val="Sheet3"/>
      <sheetName val="SAS"/>
      <sheetName val="Rekap Per Akun"/>
      <sheetName val="Restore SP2D"/>
      <sheetName val="Sheet1"/>
      <sheetName val="Sheet2"/>
      <sheetName val="Referensi"/>
      <sheetName val="IKPA"/>
      <sheetName val="DIPA_AWAL"/>
      <sheetName val="Dashboard Realisasi (3)"/>
      <sheetName val="Realisasi SP2D Per Ak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C2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SAS"/>
      <sheetName val="Rekap Per Akun"/>
      <sheetName val="Restore SP2D"/>
      <sheetName val="Sheet1"/>
      <sheetName val="Sheet2"/>
      <sheetName val="Referensi"/>
      <sheetName val="IKPA"/>
      <sheetName val="DIPA_A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C2">
            <v>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eu.pusdik" id="{DE9E0064-4EB9-4982-B305-30C38C0204CE}" userId="S::keu.pusdik@365user.net::4d965a21-8338-4854-a8c5-f04c2ca1b6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4" dT="2023-01-17T04:55:41.30" personId="{DE9E0064-4EB9-4982-B305-30C38C0204CE}" id="{3FC91B64-0CD6-4BCF-91BD-5DF10D5AD9A2}">
    <text>Output :
Buku Kurikulum
Kajian Kurikulum prodi spesifik
Penyusunan skema prestasi taruna
Penyusunan buku pembelajaran digital</text>
  </threadedComment>
  <threadedComment ref="H24" dT="2023-01-17T04:57:03.64" personId="{DE9E0064-4EB9-4982-B305-30C38C0204CE}" id="{91F85C03-CE2E-446F-9001-6CA007AF1303}">
    <text xml:space="preserve">Output :
Pedoman pembelajaran diluar kampus
Pedoman PKL
Reviu pedoman kewirausahaan
</text>
  </threadedComment>
  <threadedComment ref="H54" dT="2023-01-17T07:15:50.91" personId="{DE9E0064-4EB9-4982-B305-30C38C0204CE}" id="{FBBB67B2-C4E4-40EF-952F-216DBCAE428E}">
    <text>Output :
1. Dokumen PSDKU</text>
  </threadedComment>
  <threadedComment ref="H54" dT="2023-01-17T07:18:10.30" personId="{DE9E0064-4EB9-4982-B305-30C38C0204CE}" id="{F00E1647-F526-49FD-A437-4D7EF9F03E26}" parentId="{FBBB67B2-C4E4-40EF-952F-216DBCAE428E}">
    <text>Output :
1. Dokumen PSDKU
2. Dokumen persiapan penggabungan Politeknik KP
3. Fasilitasi TL PP PTKL</text>
  </threadedComment>
  <threadedComment ref="H69" dT="2023-01-17T07:18:59.42" personId="{DE9E0064-4EB9-4982-B305-30C38C0204CE}" id="{131716EE-8D34-4944-81EA-038AB5AC90C9}">
    <text>Output :
1 Pedoman Mutu Pendidikan KP</text>
  </threadedComment>
  <threadedComment ref="H110" dT="2023-01-17T07:39:16.20" personId="{DE9E0064-4EB9-4982-B305-30C38C0204CE}" id="{DA9E539F-2D19-4AD6-A58B-2DC73FB50516}">
    <text>Dikurangi 100 juta</text>
  </threadedComment>
  <threadedComment ref="L135" dT="2023-01-18T09:51:38.83" personId="{DE9E0064-4EB9-4982-B305-30C38C0204CE}" id="{0B821646-1756-4022-AFAC-CB681882D21A}">
    <text>Pagu Menjadi 472 Juta</text>
  </threadedComment>
  <threadedComment ref="L144" dT="2023-01-18T08:34:06.16" personId="{DE9E0064-4EB9-4982-B305-30C38C0204CE}" id="{3BF86AB6-1745-4335-9863-8A4CD4389D23}">
    <text>Pagu Menjadi 58 juta</text>
  </threadedComment>
  <threadedComment ref="H211" dT="2023-01-17T04:07:31.19" personId="{DE9E0064-4EB9-4982-B305-30C38C0204CE}" id="{AE9D1A03-A922-41F3-83CB-4A2D98402527}">
    <text>Mengakomodir kajian serapan tenaga kerja</text>
  </threadedComment>
  <threadedComment ref="H235" dT="2023-01-17T04:36:37.99" personId="{DE9E0064-4EB9-4982-B305-30C38C0204CE}" id="{04A29EE9-4B57-41CA-878B-D72908E677D7}">
    <text>LMS terstandart</text>
  </threadedComment>
  <threadedComment ref="H249" dT="2023-01-17T04:48:04.35" personId="{DE9E0064-4EB9-4982-B305-30C38C0204CE}" id="{76DC5111-95CC-4ACB-8CFD-340D6E5860C5}">
    <text>Workshop Kurikulum Prodi Teknis dan Spesifik</text>
  </threadedComment>
  <threadedComment ref="H254" dT="2023-01-17T04:08:49.58" personId="{DE9E0064-4EB9-4982-B305-30C38C0204CE}" id="{C4EBDE55-8704-4DEF-A7E9-6BA86FE092A3}">
    <text>Pedoman Penerimaan Peserta Didik dan Pedoman Pakaian seragam</text>
  </threadedComment>
  <threadedComment ref="H256" dT="2023-01-17T04:06:48.98" personId="{DE9E0064-4EB9-4982-B305-30C38C0204CE}" id="{1B793B02-9696-4974-9870-7C325F8ADBB5}">
    <text>Mengakomodir kajian kebutuhan tenaga kerja</text>
  </threadedComment>
  <threadedComment ref="L291" dT="2023-01-13T09:16:57.89" personId="{DE9E0064-4EB9-4982-B305-30C38C0204CE}" id="{444C5881-4450-4349-99CA-96F387048BBF}">
    <text>Realisasi TA. 2022 : Rp56.114.700</text>
  </threadedComment>
  <threadedComment ref="B299" dT="2022-12-25T08:43:40.33" personId="{DE9E0064-4EB9-4982-B305-30C38C0204CE}" id="{9946A721-D0D8-4D71-B06D-43C5027954EF}">
    <text>Tidak sesuai dengan urutan di Laporan Cetak POK</text>
  </threadedComment>
  <threadedComment ref="H299" dT="2022-12-25T08:43:40.33" personId="{DE9E0064-4EB9-4982-B305-30C38C0204CE}" id="{C9C20304-3EC5-4391-9F50-4E08BB9B19E5}">
    <text>Tidak sesuai dengan urutan di Laporan Cetak POK</text>
  </threadedComment>
  <threadedComment ref="B344" dT="2022-12-26T01:31:02.60" personId="{DE9E0064-4EB9-4982-B305-30C38C0204CE}" id="{C8BC0378-18F8-4A23-B633-2C7D093AA2CC}">
    <text>Tidak sesuai urutan laporan cetak POK dari SAKTI</text>
  </threadedComment>
  <threadedComment ref="H344" dT="2022-12-26T01:31:02.60" personId="{DE9E0064-4EB9-4982-B305-30C38C0204CE}" id="{12C52CAD-D408-454C-932F-EEF5F1C2B7A2}">
    <text>Tidak sesuai urutan laporan cetak POK dari SAKTI</text>
  </threadedComment>
  <threadedComment ref="H354" dT="2023-01-17T07:39:46.01" personId="{DE9E0064-4EB9-4982-B305-30C38C0204CE}" id="{43425699-D16C-4D98-9719-B475A533049C}">
    <text>Dikurangi 100 juta</text>
  </threadedComment>
  <threadedComment ref="H354" dT="2023-01-17T08:00:09.52" personId="{DE9E0064-4EB9-4982-B305-30C38C0204CE}" id="{E05C14CE-7884-4D04-8372-08DF1CCB987C}" parentId="{43425699-D16C-4D98-9719-B475A533049C}">
    <text>Disisakan 100 juta</text>
  </threadedComment>
  <threadedComment ref="H450" dT="2023-01-17T08:06:43.88" personId="{DE9E0064-4EB9-4982-B305-30C38C0204CE}" id="{038A3A5D-7067-49EB-A2D5-39A23AC83DE0}">
    <text>Menjadi pagu 200 juta</text>
  </threadedComment>
  <threadedComment ref="H534" dT="2023-01-17T07:14:30.47" personId="{DE9E0064-4EB9-4982-B305-30C38C0204CE}" id="{505F8307-6DAF-4AA4-BCAC-725F49BBD570}">
    <text xml:space="preserve">Output :
1. Dokumen PSDKU
2.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E007-5B27-4EE7-AE99-791EF413B30B}">
  <sheetPr>
    <pageSetUpPr fitToPage="1"/>
  </sheetPr>
  <dimension ref="A1:N1016"/>
  <sheetViews>
    <sheetView showGridLines="0" tabSelected="1" view="pageBreakPreview" topLeftCell="A149" zoomScale="85" zoomScaleNormal="130" zoomScaleSheetLayoutView="85" workbookViewId="0">
      <selection activeCell="H162" sqref="H162"/>
    </sheetView>
  </sheetViews>
  <sheetFormatPr defaultColWidth="14" defaultRowHeight="13.2" x14ac:dyDescent="0.25"/>
  <cols>
    <col min="1" max="1" width="14.33203125" style="51" customWidth="1"/>
    <col min="2" max="2" width="53.88671875" style="51" customWidth="1"/>
    <col min="3" max="3" width="6.44140625" style="51" customWidth="1"/>
    <col min="4" max="4" width="14.33203125" style="51" customWidth="1"/>
    <col min="5" max="5" width="13.44140625" style="51" customWidth="1"/>
    <col min="6" max="6" width="16.33203125" style="51" bestFit="1" customWidth="1"/>
    <col min="7" max="7" width="16.5546875" style="51" customWidth="1"/>
    <col min="8" max="8" width="53.88671875" style="51" customWidth="1"/>
    <col min="9" max="9" width="13.21875" style="51" customWidth="1"/>
    <col min="10" max="10" width="11.21875" style="51" customWidth="1"/>
    <col min="11" max="11" width="16.109375" style="51" customWidth="1"/>
    <col min="12" max="12" width="16.33203125" style="51" bestFit="1" customWidth="1"/>
    <col min="13" max="13" width="12.6640625" style="33" bestFit="1" customWidth="1"/>
    <col min="14" max="14" width="18.5546875" style="50" hidden="1" customWidth="1"/>
    <col min="15" max="16384" width="14" style="33"/>
  </cols>
  <sheetData>
    <row r="1" spans="1:14" s="3" customFormat="1" x14ac:dyDescent="0.25">
      <c r="A1" s="1" t="s">
        <v>0</v>
      </c>
      <c r="B1" s="2"/>
      <c r="C1" s="2"/>
      <c r="D1" s="2"/>
      <c r="E1" s="2"/>
      <c r="F1" s="2"/>
      <c r="G1" s="1"/>
      <c r="H1" s="2"/>
      <c r="I1" s="2"/>
      <c r="J1" s="2"/>
      <c r="K1" s="2"/>
      <c r="N1" s="4"/>
    </row>
    <row r="2" spans="1:14" s="3" customFormat="1" x14ac:dyDescent="0.25">
      <c r="A2" s="1" t="s">
        <v>1</v>
      </c>
      <c r="B2" s="2"/>
      <c r="C2" s="2"/>
      <c r="D2" s="2"/>
      <c r="E2" s="2"/>
      <c r="F2" s="2"/>
      <c r="G2" s="5"/>
      <c r="H2" s="6"/>
      <c r="I2" s="2"/>
      <c r="J2" s="2"/>
      <c r="K2" s="7"/>
      <c r="M2" s="8"/>
      <c r="N2" s="2"/>
    </row>
    <row r="3" spans="1:14" s="3" customFormat="1" x14ac:dyDescent="0.25">
      <c r="A3" s="1" t="s">
        <v>2</v>
      </c>
      <c r="B3" s="9"/>
      <c r="C3" s="9"/>
      <c r="D3" s="9"/>
      <c r="E3" s="9"/>
      <c r="F3" s="9"/>
      <c r="G3" s="1"/>
      <c r="H3" s="9"/>
      <c r="I3" s="10"/>
      <c r="J3" s="9"/>
      <c r="L3" s="11"/>
      <c r="M3" s="8"/>
      <c r="N3" s="12"/>
    </row>
    <row r="4" spans="1:14" s="3" customFormat="1" x14ac:dyDescent="0.25">
      <c r="A4" s="1"/>
      <c r="B4" s="9"/>
      <c r="C4" s="9"/>
      <c r="D4" s="9"/>
      <c r="E4" s="9"/>
      <c r="F4" s="9"/>
      <c r="G4" s="1"/>
      <c r="H4" s="9"/>
      <c r="I4" s="13"/>
      <c r="J4" s="14"/>
      <c r="K4" s="15"/>
      <c r="L4" s="15"/>
      <c r="M4" s="11"/>
      <c r="N4" s="16"/>
    </row>
    <row r="5" spans="1:14" s="24" customFormat="1" ht="13.8" x14ac:dyDescent="0.25">
      <c r="A5" s="17" t="s">
        <v>3</v>
      </c>
      <c r="B5" s="18"/>
      <c r="C5" s="19"/>
      <c r="D5" s="19"/>
      <c r="E5" s="19"/>
      <c r="F5" s="19"/>
      <c r="G5" s="20" t="s">
        <v>4</v>
      </c>
      <c r="H5" s="21"/>
      <c r="I5" s="22"/>
      <c r="J5" s="22"/>
      <c r="K5" s="22"/>
      <c r="L5" s="23"/>
      <c r="N5" s="25"/>
    </row>
    <row r="6" spans="1:14" x14ac:dyDescent="0.25">
      <c r="A6" s="26" t="s">
        <v>5</v>
      </c>
      <c r="B6" s="27" t="s">
        <v>6</v>
      </c>
      <c r="C6" s="26" t="s">
        <v>7</v>
      </c>
      <c r="D6" s="26" t="s">
        <v>8</v>
      </c>
      <c r="E6" s="28" t="s">
        <v>9</v>
      </c>
      <c r="F6" s="29" t="s">
        <v>10</v>
      </c>
      <c r="G6" s="30" t="s">
        <v>5</v>
      </c>
      <c r="H6" s="27" t="s">
        <v>6</v>
      </c>
      <c r="I6" s="26" t="s">
        <v>7</v>
      </c>
      <c r="J6" s="26" t="s">
        <v>8</v>
      </c>
      <c r="K6" s="28" t="s">
        <v>9</v>
      </c>
      <c r="L6" s="28" t="s">
        <v>10</v>
      </c>
      <c r="M6" s="31" t="s">
        <v>11</v>
      </c>
      <c r="N6" s="32" t="s">
        <v>12</v>
      </c>
    </row>
    <row r="7" spans="1:14" s="40" customFormat="1" x14ac:dyDescent="0.25">
      <c r="A7" s="34">
        <v>1</v>
      </c>
      <c r="B7" s="34">
        <v>2</v>
      </c>
      <c r="C7" s="35">
        <v>3</v>
      </c>
      <c r="D7" s="35">
        <v>4</v>
      </c>
      <c r="E7" s="34">
        <v>5</v>
      </c>
      <c r="F7" s="36">
        <v>6</v>
      </c>
      <c r="G7" s="37">
        <v>1</v>
      </c>
      <c r="H7" s="34">
        <v>2</v>
      </c>
      <c r="I7" s="35">
        <v>3</v>
      </c>
      <c r="J7" s="35">
        <v>4</v>
      </c>
      <c r="K7" s="34">
        <v>5</v>
      </c>
      <c r="L7" s="34">
        <v>6</v>
      </c>
      <c r="M7" s="38">
        <v>7</v>
      </c>
      <c r="N7" s="39">
        <v>7</v>
      </c>
    </row>
    <row r="8" spans="1:14" x14ac:dyDescent="0.25">
      <c r="A8" s="41"/>
      <c r="B8" s="42" t="s">
        <v>13</v>
      </c>
      <c r="C8" s="43"/>
      <c r="D8" s="43"/>
      <c r="E8" s="44"/>
      <c r="F8" s="45">
        <f>SUM(F9,F99)</f>
        <v>23288180000</v>
      </c>
      <c r="G8" s="46"/>
      <c r="H8" s="42" t="s">
        <v>13</v>
      </c>
      <c r="I8" s="43"/>
      <c r="J8" s="43"/>
      <c r="K8" s="44"/>
      <c r="L8" s="47">
        <f>SUM(L9,L99)</f>
        <v>23288180000</v>
      </c>
      <c r="M8" s="48">
        <f>SUM(M9,M99)</f>
        <v>0</v>
      </c>
      <c r="N8" s="49"/>
    </row>
    <row r="9" spans="1:14" x14ac:dyDescent="0.25">
      <c r="A9" s="52" t="s">
        <v>14</v>
      </c>
      <c r="B9" s="53" t="s">
        <v>15</v>
      </c>
      <c r="C9" s="52"/>
      <c r="D9" s="52"/>
      <c r="E9" s="54"/>
      <c r="F9" s="55">
        <f>F10</f>
        <v>1000000000</v>
      </c>
      <c r="G9" s="56" t="s">
        <v>14</v>
      </c>
      <c r="H9" s="53" t="s">
        <v>15</v>
      </c>
      <c r="I9" s="52"/>
      <c r="J9" s="52"/>
      <c r="K9" s="54"/>
      <c r="L9" s="54">
        <f t="shared" ref="L9:M11" si="0">L10</f>
        <v>1000000000</v>
      </c>
      <c r="M9" s="57">
        <f t="shared" si="0"/>
        <v>0</v>
      </c>
      <c r="N9" s="58" t="s">
        <v>16</v>
      </c>
    </row>
    <row r="10" spans="1:14" x14ac:dyDescent="0.25">
      <c r="A10" s="59" t="s">
        <v>17</v>
      </c>
      <c r="B10" s="60" t="s">
        <v>18</v>
      </c>
      <c r="C10" s="59"/>
      <c r="D10" s="59"/>
      <c r="E10" s="61"/>
      <c r="F10" s="62">
        <f>F11</f>
        <v>1000000000</v>
      </c>
      <c r="G10" s="63" t="s">
        <v>17</v>
      </c>
      <c r="H10" s="60" t="s">
        <v>18</v>
      </c>
      <c r="I10" s="59"/>
      <c r="J10" s="59"/>
      <c r="K10" s="61"/>
      <c r="L10" s="61">
        <f t="shared" si="0"/>
        <v>1000000000</v>
      </c>
      <c r="M10" s="64">
        <f t="shared" si="0"/>
        <v>0</v>
      </c>
      <c r="N10" s="58" t="s">
        <v>16</v>
      </c>
    </row>
    <row r="11" spans="1:14" x14ac:dyDescent="0.25">
      <c r="A11" s="65" t="s">
        <v>19</v>
      </c>
      <c r="B11" s="66" t="s">
        <v>20</v>
      </c>
      <c r="C11" s="65">
        <v>5</v>
      </c>
      <c r="D11" s="306" t="s">
        <v>21</v>
      </c>
      <c r="E11" s="306"/>
      <c r="F11" s="67">
        <f>F12</f>
        <v>1000000000</v>
      </c>
      <c r="G11" s="68" t="s">
        <v>19</v>
      </c>
      <c r="H11" s="66" t="s">
        <v>20</v>
      </c>
      <c r="I11" s="65">
        <v>5</v>
      </c>
      <c r="J11" s="69" t="s">
        <v>21</v>
      </c>
      <c r="K11" s="69"/>
      <c r="L11" s="70">
        <f t="shared" si="0"/>
        <v>1000000000</v>
      </c>
      <c r="M11" s="71">
        <f t="shared" si="0"/>
        <v>0</v>
      </c>
      <c r="N11" s="58" t="s">
        <v>16</v>
      </c>
    </row>
    <row r="12" spans="1:14" ht="26.4" x14ac:dyDescent="0.25">
      <c r="A12" s="72" t="s">
        <v>22</v>
      </c>
      <c r="B12" s="73" t="s">
        <v>23</v>
      </c>
      <c r="C12" s="72">
        <v>5</v>
      </c>
      <c r="D12" s="72" t="s">
        <v>24</v>
      </c>
      <c r="E12" s="74"/>
      <c r="F12" s="75">
        <f>SUM(F13,F34,F53,F79)</f>
        <v>1000000000</v>
      </c>
      <c r="G12" s="76" t="s">
        <v>22</v>
      </c>
      <c r="H12" s="73" t="s">
        <v>23</v>
      </c>
      <c r="I12" s="72">
        <v>5</v>
      </c>
      <c r="J12" s="72" t="s">
        <v>24</v>
      </c>
      <c r="K12" s="74"/>
      <c r="L12" s="74">
        <f>SUM(L13,L34,L53,L79)</f>
        <v>1000000000</v>
      </c>
      <c r="M12" s="77">
        <f>SUM(M13,M34,M53,M79)</f>
        <v>0</v>
      </c>
      <c r="N12" s="58" t="s">
        <v>16</v>
      </c>
    </row>
    <row r="13" spans="1:14" x14ac:dyDescent="0.25">
      <c r="A13" s="78" t="s">
        <v>25</v>
      </c>
      <c r="B13" s="79" t="s">
        <v>26</v>
      </c>
      <c r="C13" s="78"/>
      <c r="D13" s="78" t="s">
        <v>27</v>
      </c>
      <c r="E13" s="80"/>
      <c r="F13" s="81">
        <f>SUM(F14,F24)</f>
        <v>186192000</v>
      </c>
      <c r="G13" s="82" t="s">
        <v>25</v>
      </c>
      <c r="H13" s="79" t="s">
        <v>26</v>
      </c>
      <c r="I13" s="78"/>
      <c r="J13" s="78" t="s">
        <v>27</v>
      </c>
      <c r="K13" s="80"/>
      <c r="L13" s="80">
        <f>SUM(L14,L24)</f>
        <v>186242000</v>
      </c>
      <c r="M13" s="83">
        <f>SUM(M14,M24)</f>
        <v>-50000</v>
      </c>
      <c r="N13" s="58" t="s">
        <v>16</v>
      </c>
    </row>
    <row r="14" spans="1:14" x14ac:dyDescent="0.25">
      <c r="A14" s="84" t="s">
        <v>28</v>
      </c>
      <c r="B14" s="85" t="s">
        <v>29</v>
      </c>
      <c r="C14" s="84"/>
      <c r="D14" s="84"/>
      <c r="E14" s="86"/>
      <c r="F14" s="87">
        <f>SUM(F15,F20,F22)</f>
        <v>131673000</v>
      </c>
      <c r="G14" s="88" t="s">
        <v>28</v>
      </c>
      <c r="H14" s="85" t="s">
        <v>29</v>
      </c>
      <c r="I14" s="84"/>
      <c r="J14" s="84"/>
      <c r="K14" s="86"/>
      <c r="L14" s="86">
        <f>SUM(L15,L20,L22)</f>
        <v>131673000</v>
      </c>
      <c r="M14" s="86">
        <f>SUM(M15,M20,M22)</f>
        <v>0</v>
      </c>
      <c r="N14" s="58" t="s">
        <v>16</v>
      </c>
    </row>
    <row r="15" spans="1:14" x14ac:dyDescent="0.25">
      <c r="A15" s="90" t="s">
        <v>30</v>
      </c>
      <c r="B15" s="91" t="s">
        <v>31</v>
      </c>
      <c r="C15" s="90"/>
      <c r="D15" s="90"/>
      <c r="E15" s="92"/>
      <c r="F15" s="93">
        <f>SUM(F16:F19)</f>
        <v>48225000</v>
      </c>
      <c r="G15" s="94" t="s">
        <v>30</v>
      </c>
      <c r="H15" s="91" t="s">
        <v>31</v>
      </c>
      <c r="I15" s="90"/>
      <c r="J15" s="90"/>
      <c r="K15" s="92"/>
      <c r="L15" s="92">
        <f>SUM(L16:L19)</f>
        <v>48225000</v>
      </c>
      <c r="M15" s="95">
        <f>SUM(M16:M19)</f>
        <v>0</v>
      </c>
      <c r="N15" s="58" t="s">
        <v>16</v>
      </c>
    </row>
    <row r="16" spans="1:14" x14ac:dyDescent="0.25">
      <c r="A16" s="96"/>
      <c r="B16" s="97" t="s">
        <v>32</v>
      </c>
      <c r="C16" s="96">
        <v>503</v>
      </c>
      <c r="D16" s="96" t="s">
        <v>33</v>
      </c>
      <c r="E16" s="98">
        <v>75000</v>
      </c>
      <c r="F16" s="99">
        <f>ROUNDDOWN(C16*E16,-3)</f>
        <v>37725000</v>
      </c>
      <c r="G16" s="100"/>
      <c r="H16" s="101" t="s">
        <v>32</v>
      </c>
      <c r="I16" s="102">
        <v>533</v>
      </c>
      <c r="J16" s="102" t="s">
        <v>33</v>
      </c>
      <c r="K16" s="103">
        <v>75000</v>
      </c>
      <c r="L16" s="104">
        <f>ROUNDDOWN(I16*K16,-3)</f>
        <v>39975000</v>
      </c>
      <c r="M16" s="105">
        <f>F16-L16</f>
        <v>-2250000</v>
      </c>
      <c r="N16" s="106" t="str">
        <f>IF(AND(ISBLANK(G16),M16&lt;&gt;0),"Rev detil","")</f>
        <v>Rev detil</v>
      </c>
    </row>
    <row r="17" spans="1:14" x14ac:dyDescent="0.25">
      <c r="A17" s="96"/>
      <c r="B17" s="97" t="s">
        <v>34</v>
      </c>
      <c r="C17" s="96">
        <v>3</v>
      </c>
      <c r="D17" s="96" t="s">
        <v>35</v>
      </c>
      <c r="E17" s="98">
        <v>1000000</v>
      </c>
      <c r="F17" s="99">
        <f>ROUNDDOWN(C17*E17,-3)</f>
        <v>3000000</v>
      </c>
      <c r="G17" s="100"/>
      <c r="H17" s="101" t="s">
        <v>34</v>
      </c>
      <c r="I17" s="102">
        <v>1</v>
      </c>
      <c r="J17" s="102" t="s">
        <v>35</v>
      </c>
      <c r="K17" s="104">
        <v>750000</v>
      </c>
      <c r="L17" s="104">
        <f>ROUNDDOWN(I17*K17,-3)</f>
        <v>750000</v>
      </c>
      <c r="M17" s="107">
        <f>F17-L17</f>
        <v>2250000</v>
      </c>
      <c r="N17" s="106" t="str">
        <f>IF(AND(ISBLANK(G17),M17&lt;&gt;0),"Rev detil","")</f>
        <v>Rev detil</v>
      </c>
    </row>
    <row r="18" spans="1:14" x14ac:dyDescent="0.25">
      <c r="A18" s="96"/>
      <c r="B18" s="97" t="s">
        <v>36</v>
      </c>
      <c r="C18" s="96">
        <v>3</v>
      </c>
      <c r="D18" s="96" t="s">
        <v>35</v>
      </c>
      <c r="E18" s="98">
        <v>1500000</v>
      </c>
      <c r="F18" s="99">
        <f>ROUNDDOWN(C18*E18,-3)</f>
        <v>4500000</v>
      </c>
      <c r="G18" s="100"/>
      <c r="H18" s="97" t="s">
        <v>36</v>
      </c>
      <c r="I18" s="96">
        <v>3</v>
      </c>
      <c r="J18" s="96" t="s">
        <v>35</v>
      </c>
      <c r="K18" s="98">
        <v>1500000</v>
      </c>
      <c r="L18" s="98">
        <f>ROUNDDOWN(I18*K18,-3)</f>
        <v>4500000</v>
      </c>
      <c r="M18" s="108">
        <f>F18-L18</f>
        <v>0</v>
      </c>
      <c r="N18" s="58" t="s">
        <v>16</v>
      </c>
    </row>
    <row r="19" spans="1:14" x14ac:dyDescent="0.25">
      <c r="A19" s="96"/>
      <c r="B19" s="97" t="s">
        <v>37</v>
      </c>
      <c r="C19" s="96">
        <v>3</v>
      </c>
      <c r="D19" s="96" t="s">
        <v>35</v>
      </c>
      <c r="E19" s="98">
        <v>1000000</v>
      </c>
      <c r="F19" s="99">
        <f>ROUNDDOWN(C19*E19,-3)</f>
        <v>3000000</v>
      </c>
      <c r="G19" s="100"/>
      <c r="H19" s="97" t="s">
        <v>37</v>
      </c>
      <c r="I19" s="96">
        <v>3</v>
      </c>
      <c r="J19" s="96" t="s">
        <v>35</v>
      </c>
      <c r="K19" s="98">
        <v>1000000</v>
      </c>
      <c r="L19" s="98">
        <f>ROUNDDOWN(I19*K19,-3)</f>
        <v>3000000</v>
      </c>
      <c r="M19" s="108">
        <f>F19-L19</f>
        <v>0</v>
      </c>
      <c r="N19" s="58" t="s">
        <v>16</v>
      </c>
    </row>
    <row r="20" spans="1:14" x14ac:dyDescent="0.25">
      <c r="A20" s="90" t="s">
        <v>38</v>
      </c>
      <c r="B20" s="91" t="s">
        <v>39</v>
      </c>
      <c r="C20" s="90"/>
      <c r="D20" s="90"/>
      <c r="E20" s="92"/>
      <c r="F20" s="93">
        <f>F21</f>
        <v>16000000</v>
      </c>
      <c r="G20" s="94" t="s">
        <v>38</v>
      </c>
      <c r="H20" s="91" t="s">
        <v>39</v>
      </c>
      <c r="I20" s="90"/>
      <c r="J20" s="90"/>
      <c r="K20" s="92"/>
      <c r="L20" s="92">
        <f>L21</f>
        <v>16000000</v>
      </c>
      <c r="M20" s="95">
        <f>M21</f>
        <v>0</v>
      </c>
      <c r="N20" s="58" t="s">
        <v>16</v>
      </c>
    </row>
    <row r="21" spans="1:14" x14ac:dyDescent="0.25">
      <c r="A21" s="96"/>
      <c r="B21" s="97" t="s">
        <v>40</v>
      </c>
      <c r="C21" s="96">
        <v>16</v>
      </c>
      <c r="D21" s="96" t="s">
        <v>41</v>
      </c>
      <c r="E21" s="98">
        <v>1000000</v>
      </c>
      <c r="F21" s="99">
        <f>ROUNDDOWN(C21*E21,-3)</f>
        <v>16000000</v>
      </c>
      <c r="G21" s="100"/>
      <c r="H21" s="97" t="s">
        <v>40</v>
      </c>
      <c r="I21" s="96">
        <v>16</v>
      </c>
      <c r="J21" s="96" t="s">
        <v>41</v>
      </c>
      <c r="K21" s="98">
        <v>1000000</v>
      </c>
      <c r="L21" s="98">
        <f>ROUNDDOWN(I21*K21,-3)</f>
        <v>16000000</v>
      </c>
      <c r="M21" s="108">
        <f>F21-L21</f>
        <v>0</v>
      </c>
      <c r="N21" s="109" t="str">
        <f>IF(AND(ISBLANK(G21),M21&lt;&gt;0),"Rev","")</f>
        <v/>
      </c>
    </row>
    <row r="22" spans="1:14" x14ac:dyDescent="0.25">
      <c r="A22" s="90" t="s">
        <v>42</v>
      </c>
      <c r="B22" s="91" t="s">
        <v>43</v>
      </c>
      <c r="C22" s="90"/>
      <c r="D22" s="90"/>
      <c r="E22" s="92"/>
      <c r="F22" s="93">
        <f>F23</f>
        <v>67448000</v>
      </c>
      <c r="G22" s="94" t="s">
        <v>42</v>
      </c>
      <c r="H22" s="91" t="s">
        <v>43</v>
      </c>
      <c r="I22" s="90"/>
      <c r="J22" s="90"/>
      <c r="K22" s="92"/>
      <c r="L22" s="92">
        <f>L23</f>
        <v>67448000</v>
      </c>
      <c r="M22" s="95">
        <f>M23</f>
        <v>0</v>
      </c>
      <c r="N22" s="58" t="s">
        <v>16</v>
      </c>
    </row>
    <row r="23" spans="1:14" ht="26.4" x14ac:dyDescent="0.25">
      <c r="A23" s="96"/>
      <c r="B23" s="97" t="s">
        <v>44</v>
      </c>
      <c r="C23" s="96">
        <v>13</v>
      </c>
      <c r="D23" s="96" t="s">
        <v>33</v>
      </c>
      <c r="E23" s="98">
        <v>5188308</v>
      </c>
      <c r="F23" s="99">
        <f>ROUNDDOWN(C23*E23,-3)</f>
        <v>67448000</v>
      </c>
      <c r="G23" s="100"/>
      <c r="H23" s="97" t="s">
        <v>44</v>
      </c>
      <c r="I23" s="96">
        <v>13</v>
      </c>
      <c r="J23" s="96" t="s">
        <v>33</v>
      </c>
      <c r="K23" s="98">
        <v>5188308</v>
      </c>
      <c r="L23" s="98">
        <f>ROUNDDOWN(I23*K23,-3)</f>
        <v>67448000</v>
      </c>
      <c r="M23" s="108">
        <f>F23-L23</f>
        <v>0</v>
      </c>
      <c r="N23" s="109" t="str">
        <f>IF(AND(ISBLANK(G23),M23&lt;&gt;0),"Rev","")</f>
        <v/>
      </c>
    </row>
    <row r="24" spans="1:14" x14ac:dyDescent="0.25">
      <c r="A24" s="84" t="s">
        <v>49</v>
      </c>
      <c r="B24" s="85" t="s">
        <v>50</v>
      </c>
      <c r="C24" s="84"/>
      <c r="D24" s="84"/>
      <c r="E24" s="86"/>
      <c r="F24" s="87">
        <f>SUM(F25,F30,F32)</f>
        <v>54519000</v>
      </c>
      <c r="G24" s="88" t="s">
        <v>49</v>
      </c>
      <c r="H24" s="85" t="s">
        <v>50</v>
      </c>
      <c r="I24" s="84"/>
      <c r="J24" s="84"/>
      <c r="K24" s="86"/>
      <c r="L24" s="86">
        <f>SUM(L25,L30,L32)</f>
        <v>54569000</v>
      </c>
      <c r="M24" s="115">
        <f>SUM(M25,M30,M32)</f>
        <v>-50000</v>
      </c>
      <c r="N24" s="58" t="s">
        <v>16</v>
      </c>
    </row>
    <row r="25" spans="1:14" x14ac:dyDescent="0.25">
      <c r="A25" s="90" t="s">
        <v>30</v>
      </c>
      <c r="B25" s="91" t="s">
        <v>31</v>
      </c>
      <c r="C25" s="90"/>
      <c r="D25" s="90"/>
      <c r="E25" s="92"/>
      <c r="F25" s="93">
        <f>SUM(F26:F29)</f>
        <v>17500000</v>
      </c>
      <c r="G25" s="94" t="s">
        <v>30</v>
      </c>
      <c r="H25" s="91" t="s">
        <v>31</v>
      </c>
      <c r="I25" s="90"/>
      <c r="J25" s="90"/>
      <c r="K25" s="92"/>
      <c r="L25" s="92">
        <f>SUM(L26:L29)</f>
        <v>17550000</v>
      </c>
      <c r="M25" s="116">
        <f>SUM(M26:M29)</f>
        <v>-50000</v>
      </c>
      <c r="N25" s="58" t="s">
        <v>16</v>
      </c>
    </row>
    <row r="26" spans="1:14" x14ac:dyDescent="0.25">
      <c r="A26" s="96"/>
      <c r="B26" s="97" t="s">
        <v>32</v>
      </c>
      <c r="C26" s="96">
        <v>140</v>
      </c>
      <c r="D26" s="96" t="s">
        <v>33</v>
      </c>
      <c r="E26" s="98">
        <v>75000</v>
      </c>
      <c r="F26" s="99">
        <f>ROUNDDOWN(C26*E26,-3)</f>
        <v>10500000</v>
      </c>
      <c r="G26" s="100"/>
      <c r="H26" s="101" t="s">
        <v>32</v>
      </c>
      <c r="I26" s="102">
        <v>124</v>
      </c>
      <c r="J26" s="102" t="s">
        <v>33</v>
      </c>
      <c r="K26" s="104">
        <v>75000</v>
      </c>
      <c r="L26" s="104">
        <f>ROUNDDOWN(I26*K26,-3)</f>
        <v>9300000</v>
      </c>
      <c r="M26" s="107">
        <f>F26-L26</f>
        <v>1200000</v>
      </c>
      <c r="N26" s="106" t="str">
        <f>IF(AND(ISBLANK(G26),M26&lt;&gt;0),"Rev detil","")</f>
        <v>Rev detil</v>
      </c>
    </row>
    <row r="27" spans="1:14" x14ac:dyDescent="0.25">
      <c r="A27" s="96"/>
      <c r="B27" s="97" t="s">
        <v>34</v>
      </c>
      <c r="C27" s="96">
        <v>2</v>
      </c>
      <c r="D27" s="96" t="s">
        <v>35</v>
      </c>
      <c r="E27" s="98">
        <v>1000000</v>
      </c>
      <c r="F27" s="99">
        <f>ROUNDDOWN(C27*E27,-3)</f>
        <v>2000000</v>
      </c>
      <c r="G27" s="100"/>
      <c r="H27" s="101" t="s">
        <v>34</v>
      </c>
      <c r="I27" s="102">
        <v>1</v>
      </c>
      <c r="J27" s="102" t="s">
        <v>35</v>
      </c>
      <c r="K27" s="104">
        <v>750000</v>
      </c>
      <c r="L27" s="104">
        <f>ROUNDDOWN(I27*K27,-3)</f>
        <v>750000</v>
      </c>
      <c r="M27" s="107">
        <f>F27-L27</f>
        <v>1250000</v>
      </c>
      <c r="N27" s="106" t="str">
        <f>IF(AND(ISBLANK(G27),M27&lt;&gt;0),"Rev detil","")</f>
        <v>Rev detil</v>
      </c>
    </row>
    <row r="28" spans="1:14" x14ac:dyDescent="0.25">
      <c r="A28" s="96"/>
      <c r="B28" s="97" t="s">
        <v>36</v>
      </c>
      <c r="C28" s="96">
        <v>2</v>
      </c>
      <c r="D28" s="96" t="s">
        <v>35</v>
      </c>
      <c r="E28" s="98">
        <v>1500000</v>
      </c>
      <c r="F28" s="99">
        <f>ROUNDDOWN(C28*E28,-3)</f>
        <v>3000000</v>
      </c>
      <c r="G28" s="100"/>
      <c r="H28" s="101" t="s">
        <v>36</v>
      </c>
      <c r="I28" s="102">
        <v>3</v>
      </c>
      <c r="J28" s="102" t="s">
        <v>35</v>
      </c>
      <c r="K28" s="104">
        <v>1500000</v>
      </c>
      <c r="L28" s="104">
        <f>ROUNDDOWN(I28*K28,-3)</f>
        <v>4500000</v>
      </c>
      <c r="M28" s="105">
        <f>F28-L28</f>
        <v>-1500000</v>
      </c>
      <c r="N28" s="106" t="str">
        <f>IF(AND(ISBLANK(G28),M28&lt;&gt;0),"Rev detil","")</f>
        <v>Rev detil</v>
      </c>
    </row>
    <row r="29" spans="1:14" x14ac:dyDescent="0.25">
      <c r="A29" s="96"/>
      <c r="B29" s="97" t="s">
        <v>37</v>
      </c>
      <c r="C29" s="96">
        <v>2</v>
      </c>
      <c r="D29" s="96" t="s">
        <v>35</v>
      </c>
      <c r="E29" s="98">
        <v>1000000</v>
      </c>
      <c r="F29" s="99">
        <f>ROUNDDOWN(C29*E29,-3)</f>
        <v>2000000</v>
      </c>
      <c r="G29" s="100"/>
      <c r="H29" s="101" t="s">
        <v>37</v>
      </c>
      <c r="I29" s="102">
        <v>3</v>
      </c>
      <c r="J29" s="102" t="s">
        <v>35</v>
      </c>
      <c r="K29" s="104">
        <v>1000000</v>
      </c>
      <c r="L29" s="104">
        <f>ROUNDDOWN(I29*K29,-3)</f>
        <v>3000000</v>
      </c>
      <c r="M29" s="105">
        <f>F29-L29</f>
        <v>-1000000</v>
      </c>
      <c r="N29" s="106" t="str">
        <f>IF(AND(ISBLANK(G29),M29&lt;&gt;0),"Rev detil","")</f>
        <v>Rev detil</v>
      </c>
    </row>
    <row r="30" spans="1:14" x14ac:dyDescent="0.25">
      <c r="A30" s="90" t="s">
        <v>38</v>
      </c>
      <c r="B30" s="91" t="s">
        <v>39</v>
      </c>
      <c r="C30" s="90"/>
      <c r="D30" s="90"/>
      <c r="E30" s="92"/>
      <c r="F30" s="93">
        <f>F31</f>
        <v>5000000</v>
      </c>
      <c r="G30" s="94" t="s">
        <v>38</v>
      </c>
      <c r="H30" s="91" t="s">
        <v>39</v>
      </c>
      <c r="I30" s="90"/>
      <c r="J30" s="90"/>
      <c r="K30" s="92"/>
      <c r="L30" s="92">
        <f>L31</f>
        <v>5000000</v>
      </c>
      <c r="M30" s="95">
        <f>M31</f>
        <v>0</v>
      </c>
      <c r="N30" s="58" t="s">
        <v>16</v>
      </c>
    </row>
    <row r="31" spans="1:14" x14ac:dyDescent="0.25">
      <c r="A31" s="96"/>
      <c r="B31" s="97" t="s">
        <v>40</v>
      </c>
      <c r="C31" s="96">
        <v>5</v>
      </c>
      <c r="D31" s="96" t="s">
        <v>41</v>
      </c>
      <c r="E31" s="98">
        <v>1000000</v>
      </c>
      <c r="F31" s="99">
        <f>ROUNDDOWN(C31*E31,-3)</f>
        <v>5000000</v>
      </c>
      <c r="G31" s="100"/>
      <c r="H31" s="97" t="s">
        <v>40</v>
      </c>
      <c r="I31" s="96">
        <v>5</v>
      </c>
      <c r="J31" s="96" t="s">
        <v>41</v>
      </c>
      <c r="K31" s="98">
        <v>1000000</v>
      </c>
      <c r="L31" s="98">
        <f>ROUNDDOWN(I31*K31,-3)</f>
        <v>5000000</v>
      </c>
      <c r="M31" s="108">
        <f>F31-L31</f>
        <v>0</v>
      </c>
      <c r="N31" s="109" t="str">
        <f>IF(AND(ISBLANK(G31),M31&lt;&gt;0),"Rev","")</f>
        <v/>
      </c>
    </row>
    <row r="32" spans="1:14" x14ac:dyDescent="0.25">
      <c r="A32" s="90" t="s">
        <v>42</v>
      </c>
      <c r="B32" s="91" t="s">
        <v>43</v>
      </c>
      <c r="C32" s="90"/>
      <c r="D32" s="90"/>
      <c r="E32" s="92"/>
      <c r="F32" s="93">
        <f>F33</f>
        <v>32019000</v>
      </c>
      <c r="G32" s="94" t="s">
        <v>42</v>
      </c>
      <c r="H32" s="91" t="s">
        <v>43</v>
      </c>
      <c r="I32" s="90"/>
      <c r="J32" s="90"/>
      <c r="K32" s="92"/>
      <c r="L32" s="92">
        <f>L33</f>
        <v>32019000</v>
      </c>
      <c r="M32" s="95">
        <f>M33</f>
        <v>0</v>
      </c>
      <c r="N32" s="58" t="s">
        <v>16</v>
      </c>
    </row>
    <row r="33" spans="1:14" x14ac:dyDescent="0.25">
      <c r="A33" s="96"/>
      <c r="B33" s="97" t="s">
        <v>51</v>
      </c>
      <c r="C33" s="96">
        <v>11</v>
      </c>
      <c r="D33" s="96" t="s">
        <v>33</v>
      </c>
      <c r="E33" s="98">
        <v>2910883</v>
      </c>
      <c r="F33" s="99">
        <f>ROUNDDOWN(C33*E33,-3)</f>
        <v>32019000</v>
      </c>
      <c r="G33" s="100"/>
      <c r="H33" s="97" t="s">
        <v>51</v>
      </c>
      <c r="I33" s="96">
        <v>11</v>
      </c>
      <c r="J33" s="96" t="s">
        <v>33</v>
      </c>
      <c r="K33" s="98">
        <v>2910883</v>
      </c>
      <c r="L33" s="98">
        <f>ROUNDDOWN(I33*K33,-3)</f>
        <v>32019000</v>
      </c>
      <c r="M33" s="108">
        <f>F33-L33</f>
        <v>0</v>
      </c>
      <c r="N33" s="106" t="str">
        <f>IF(AND(ISBLANK(G33),M33&lt;&gt;0),"Rev","")</f>
        <v/>
      </c>
    </row>
    <row r="34" spans="1:14" x14ac:dyDescent="0.25">
      <c r="A34" s="117" t="s">
        <v>52</v>
      </c>
      <c r="B34" s="118" t="s">
        <v>53</v>
      </c>
      <c r="C34" s="117"/>
      <c r="D34" s="117" t="s">
        <v>27</v>
      </c>
      <c r="E34" s="119"/>
      <c r="F34" s="120">
        <f>SUM(F35,F43)</f>
        <v>118802000</v>
      </c>
      <c r="G34" s="121" t="s">
        <v>52</v>
      </c>
      <c r="H34" s="118" t="s">
        <v>53</v>
      </c>
      <c r="I34" s="117"/>
      <c r="J34" s="117" t="s">
        <v>27</v>
      </c>
      <c r="K34" s="119"/>
      <c r="L34" s="119">
        <f>SUM(L35,L43)</f>
        <v>135552000</v>
      </c>
      <c r="M34" s="122">
        <f>SUM(M35,M43)</f>
        <v>-16750000</v>
      </c>
      <c r="N34" s="58" t="s">
        <v>16</v>
      </c>
    </row>
    <row r="35" spans="1:14" x14ac:dyDescent="0.25">
      <c r="A35" s="84" t="s">
        <v>28</v>
      </c>
      <c r="B35" s="85" t="s">
        <v>54</v>
      </c>
      <c r="C35" s="84"/>
      <c r="D35" s="84"/>
      <c r="E35" s="86"/>
      <c r="F35" s="87">
        <f>SUM(F36,F41)</f>
        <v>35050000</v>
      </c>
      <c r="G35" s="88" t="s">
        <v>28</v>
      </c>
      <c r="H35" s="85" t="s">
        <v>54</v>
      </c>
      <c r="I35" s="84"/>
      <c r="J35" s="84"/>
      <c r="K35" s="86"/>
      <c r="L35" s="86">
        <f>SUM(L36,L41)</f>
        <v>44300000</v>
      </c>
      <c r="M35" s="86">
        <f>SUM(M36,M41)</f>
        <v>-9250000</v>
      </c>
      <c r="N35" s="58" t="s">
        <v>16</v>
      </c>
    </row>
    <row r="36" spans="1:14" x14ac:dyDescent="0.25">
      <c r="A36" s="90" t="s">
        <v>30</v>
      </c>
      <c r="B36" s="91" t="s">
        <v>31</v>
      </c>
      <c r="C36" s="90"/>
      <c r="D36" s="90"/>
      <c r="E36" s="92"/>
      <c r="F36" s="93">
        <f>SUM(F37:F40)</f>
        <v>11050000</v>
      </c>
      <c r="G36" s="94" t="s">
        <v>30</v>
      </c>
      <c r="H36" s="91" t="s">
        <v>31</v>
      </c>
      <c r="I36" s="90"/>
      <c r="J36" s="90"/>
      <c r="K36" s="92"/>
      <c r="L36" s="92">
        <f>SUM(L37:L40)</f>
        <v>20300000</v>
      </c>
      <c r="M36" s="116">
        <f>SUM(M37:M40)</f>
        <v>-9250000</v>
      </c>
      <c r="N36" s="58" t="s">
        <v>16</v>
      </c>
    </row>
    <row r="37" spans="1:14" x14ac:dyDescent="0.25">
      <c r="A37" s="96"/>
      <c r="B37" s="97" t="s">
        <v>32</v>
      </c>
      <c r="C37" s="96">
        <v>100</v>
      </c>
      <c r="D37" s="96" t="s">
        <v>33</v>
      </c>
      <c r="E37" s="98">
        <v>75000</v>
      </c>
      <c r="F37" s="99">
        <f>ROUNDDOWN(C37*E37,-3)</f>
        <v>7500000</v>
      </c>
      <c r="G37" s="100"/>
      <c r="H37" s="101" t="s">
        <v>32</v>
      </c>
      <c r="I37" s="102">
        <v>190</v>
      </c>
      <c r="J37" s="102" t="s">
        <v>33</v>
      </c>
      <c r="K37" s="104">
        <v>75000</v>
      </c>
      <c r="L37" s="104">
        <f>ROUNDDOWN(I37*K37,-3)</f>
        <v>14250000</v>
      </c>
      <c r="M37" s="105">
        <f>F37-L37</f>
        <v>-6750000</v>
      </c>
      <c r="N37" s="106" t="str">
        <f>IF(AND(ISBLANK(G37),M37&lt;&gt;0),"Rev detil","")</f>
        <v>Rev detil</v>
      </c>
    </row>
    <row r="38" spans="1:14" x14ac:dyDescent="0.25">
      <c r="A38" s="96"/>
      <c r="B38" s="97" t="s">
        <v>55</v>
      </c>
      <c r="C38" s="96">
        <v>1</v>
      </c>
      <c r="D38" s="96" t="s">
        <v>35</v>
      </c>
      <c r="E38" s="98">
        <v>1500000</v>
      </c>
      <c r="F38" s="99">
        <f>ROUNDDOWN(C38*E38,-3)</f>
        <v>1500000</v>
      </c>
      <c r="G38" s="100"/>
      <c r="H38" s="101" t="s">
        <v>55</v>
      </c>
      <c r="I38" s="102">
        <v>2</v>
      </c>
      <c r="J38" s="102" t="s">
        <v>35</v>
      </c>
      <c r="K38" s="104">
        <v>1500000</v>
      </c>
      <c r="L38" s="104">
        <f>ROUNDDOWN(I38*K38,-3)</f>
        <v>3000000</v>
      </c>
      <c r="M38" s="105">
        <f>F38-L38</f>
        <v>-1500000</v>
      </c>
      <c r="N38" s="106" t="str">
        <f>IF(AND(ISBLANK(G38),M38&lt;&gt;0),"Rev detil","")</f>
        <v>Rev detil</v>
      </c>
    </row>
    <row r="39" spans="1:14" x14ac:dyDescent="0.25">
      <c r="A39" s="96"/>
      <c r="B39" s="97" t="s">
        <v>56</v>
      </c>
      <c r="C39" s="96">
        <v>1</v>
      </c>
      <c r="D39" s="96" t="s">
        <v>35</v>
      </c>
      <c r="E39" s="98">
        <v>1000000</v>
      </c>
      <c r="F39" s="99">
        <f>ROUNDDOWN(C39*E39,-3)</f>
        <v>1000000</v>
      </c>
      <c r="G39" s="100"/>
      <c r="H39" s="101" t="s">
        <v>56</v>
      </c>
      <c r="I39" s="102">
        <v>2</v>
      </c>
      <c r="J39" s="102" t="s">
        <v>35</v>
      </c>
      <c r="K39" s="104">
        <v>1000000</v>
      </c>
      <c r="L39" s="104">
        <f>ROUNDDOWN(I39*K39,-3)</f>
        <v>2000000</v>
      </c>
      <c r="M39" s="105">
        <f>F39-L39</f>
        <v>-1000000</v>
      </c>
      <c r="N39" s="106" t="str">
        <f>IF(AND(ISBLANK(G39),M39&lt;&gt;0),"Rev detil","")</f>
        <v>Rev detil</v>
      </c>
    </row>
    <row r="40" spans="1:14" x14ac:dyDescent="0.25">
      <c r="A40" s="96"/>
      <c r="B40" s="97" t="s">
        <v>57</v>
      </c>
      <c r="C40" s="96">
        <v>3</v>
      </c>
      <c r="D40" s="96" t="s">
        <v>58</v>
      </c>
      <c r="E40" s="98">
        <v>350000</v>
      </c>
      <c r="F40" s="99">
        <f>ROUNDDOWN(C40*E40,-3)</f>
        <v>1050000</v>
      </c>
      <c r="G40" s="100"/>
      <c r="H40" s="97" t="s">
        <v>57</v>
      </c>
      <c r="I40" s="96">
        <v>3</v>
      </c>
      <c r="J40" s="96" t="s">
        <v>58</v>
      </c>
      <c r="K40" s="98">
        <v>350000</v>
      </c>
      <c r="L40" s="98">
        <f>ROUNDDOWN(I40*K40,-3)</f>
        <v>1050000</v>
      </c>
      <c r="M40" s="108">
        <f>F40-L40</f>
        <v>0</v>
      </c>
      <c r="N40" s="58" t="s">
        <v>16</v>
      </c>
    </row>
    <row r="41" spans="1:14" x14ac:dyDescent="0.25">
      <c r="A41" s="112" t="s">
        <v>42</v>
      </c>
      <c r="B41" s="111" t="s">
        <v>43</v>
      </c>
      <c r="C41" s="112"/>
      <c r="D41" s="112"/>
      <c r="E41" s="113"/>
      <c r="F41" s="129">
        <f>F42</f>
        <v>24000000</v>
      </c>
      <c r="G41" s="110" t="s">
        <v>42</v>
      </c>
      <c r="H41" s="111" t="s">
        <v>43</v>
      </c>
      <c r="I41" s="112"/>
      <c r="J41" s="112"/>
      <c r="K41" s="113"/>
      <c r="L41" s="113">
        <f>L42</f>
        <v>24000000</v>
      </c>
      <c r="M41" s="114">
        <f>M42</f>
        <v>0</v>
      </c>
      <c r="N41" s="58" t="s">
        <v>16</v>
      </c>
    </row>
    <row r="42" spans="1:14" ht="26.4" x14ac:dyDescent="0.25">
      <c r="A42" s="96"/>
      <c r="B42" s="97" t="s">
        <v>62</v>
      </c>
      <c r="C42" s="96">
        <v>6</v>
      </c>
      <c r="D42" s="96" t="s">
        <v>33</v>
      </c>
      <c r="E42" s="98">
        <v>4000000</v>
      </c>
      <c r="F42" s="99">
        <f>ROUNDDOWN(C42*E42,-3)</f>
        <v>24000000</v>
      </c>
      <c r="G42" s="100"/>
      <c r="H42" s="97" t="s">
        <v>62</v>
      </c>
      <c r="I42" s="96">
        <v>6</v>
      </c>
      <c r="J42" s="96" t="s">
        <v>33</v>
      </c>
      <c r="K42" s="98">
        <v>4000000</v>
      </c>
      <c r="L42" s="98">
        <f>ROUNDDOWN(I42*K42,-3)</f>
        <v>24000000</v>
      </c>
      <c r="M42" s="108">
        <f>F42-L42</f>
        <v>0</v>
      </c>
      <c r="N42" s="109" t="str">
        <f>IF(AND(ISBLANK(G42),M42&lt;&gt;0),"Rev","")</f>
        <v/>
      </c>
    </row>
    <row r="43" spans="1:14" x14ac:dyDescent="0.25">
      <c r="A43" s="130" t="s">
        <v>49</v>
      </c>
      <c r="B43" s="131" t="s">
        <v>63</v>
      </c>
      <c r="C43" s="130"/>
      <c r="D43" s="130"/>
      <c r="E43" s="132"/>
      <c r="F43" s="133">
        <f>SUM(F44,F49,F51)</f>
        <v>83752000</v>
      </c>
      <c r="G43" s="134" t="s">
        <v>49</v>
      </c>
      <c r="H43" s="131" t="s">
        <v>63</v>
      </c>
      <c r="I43" s="130"/>
      <c r="J43" s="130"/>
      <c r="K43" s="132"/>
      <c r="L43" s="132">
        <f>SUM(L44,L49,L51)</f>
        <v>91252000</v>
      </c>
      <c r="M43" s="135">
        <f>SUM(M44,M49,M51)</f>
        <v>-7500000</v>
      </c>
      <c r="N43" s="58" t="s">
        <v>16</v>
      </c>
    </row>
    <row r="44" spans="1:14" x14ac:dyDescent="0.25">
      <c r="A44" s="112" t="s">
        <v>30</v>
      </c>
      <c r="B44" s="111" t="s">
        <v>31</v>
      </c>
      <c r="C44" s="112"/>
      <c r="D44" s="112"/>
      <c r="E44" s="113"/>
      <c r="F44" s="129">
        <f>SUM(F45:F48)</f>
        <v>13500000</v>
      </c>
      <c r="G44" s="110" t="s">
        <v>30</v>
      </c>
      <c r="H44" s="111" t="s">
        <v>31</v>
      </c>
      <c r="I44" s="112"/>
      <c r="J44" s="112"/>
      <c r="K44" s="113"/>
      <c r="L44" s="113">
        <f>SUM(L45:L48)</f>
        <v>21000000</v>
      </c>
      <c r="M44" s="136">
        <f>SUM(M45:M48)</f>
        <v>-7500000</v>
      </c>
      <c r="N44" s="58" t="s">
        <v>16</v>
      </c>
    </row>
    <row r="45" spans="1:14" x14ac:dyDescent="0.25">
      <c r="A45" s="96"/>
      <c r="B45" s="97" t="s">
        <v>32</v>
      </c>
      <c r="C45" s="96">
        <v>100</v>
      </c>
      <c r="D45" s="96" t="s">
        <v>33</v>
      </c>
      <c r="E45" s="98">
        <v>75000</v>
      </c>
      <c r="F45" s="99">
        <f>ROUNDDOWN(C45*E45,-3)</f>
        <v>7500000</v>
      </c>
      <c r="G45" s="100"/>
      <c r="H45" s="101" t="s">
        <v>32</v>
      </c>
      <c r="I45" s="102">
        <v>200</v>
      </c>
      <c r="J45" s="102" t="s">
        <v>33</v>
      </c>
      <c r="K45" s="104">
        <v>75000</v>
      </c>
      <c r="L45" s="104">
        <f>ROUNDDOWN(I45*K45,-3)</f>
        <v>15000000</v>
      </c>
      <c r="M45" s="105">
        <f>F45-L45</f>
        <v>-7500000</v>
      </c>
      <c r="N45" s="106" t="str">
        <f>IF(AND(ISBLANK(G45),M45&lt;&gt;0),"Rev detil","")</f>
        <v>Rev detil</v>
      </c>
    </row>
    <row r="46" spans="1:14" x14ac:dyDescent="0.25">
      <c r="A46" s="96"/>
      <c r="B46" s="97" t="s">
        <v>55</v>
      </c>
      <c r="C46" s="96">
        <v>2</v>
      </c>
      <c r="D46" s="96" t="s">
        <v>35</v>
      </c>
      <c r="E46" s="98">
        <v>1500000</v>
      </c>
      <c r="F46" s="99">
        <f>ROUNDDOWN(C46*E46,-3)</f>
        <v>3000000</v>
      </c>
      <c r="G46" s="100"/>
      <c r="H46" s="97" t="s">
        <v>55</v>
      </c>
      <c r="I46" s="96">
        <v>2</v>
      </c>
      <c r="J46" s="96" t="s">
        <v>35</v>
      </c>
      <c r="K46" s="98">
        <v>1500000</v>
      </c>
      <c r="L46" s="98">
        <f>ROUNDDOWN(I46*K46,-3)</f>
        <v>3000000</v>
      </c>
      <c r="M46" s="108">
        <f>F46-L46</f>
        <v>0</v>
      </c>
      <c r="N46" s="58" t="s">
        <v>16</v>
      </c>
    </row>
    <row r="47" spans="1:14" x14ac:dyDescent="0.25">
      <c r="A47" s="96"/>
      <c r="B47" s="97" t="s">
        <v>56</v>
      </c>
      <c r="C47" s="96">
        <v>2</v>
      </c>
      <c r="D47" s="96" t="s">
        <v>35</v>
      </c>
      <c r="E47" s="98">
        <v>1000000</v>
      </c>
      <c r="F47" s="99">
        <f>ROUNDDOWN(C47*E47,-3)</f>
        <v>2000000</v>
      </c>
      <c r="G47" s="100"/>
      <c r="H47" s="97" t="s">
        <v>56</v>
      </c>
      <c r="I47" s="96">
        <v>2</v>
      </c>
      <c r="J47" s="96" t="s">
        <v>35</v>
      </c>
      <c r="K47" s="98">
        <v>1000000</v>
      </c>
      <c r="L47" s="98">
        <f>ROUNDDOWN(I47*K47,-3)</f>
        <v>2000000</v>
      </c>
      <c r="M47" s="108">
        <f>F47-L47</f>
        <v>0</v>
      </c>
      <c r="N47" s="58" t="s">
        <v>16</v>
      </c>
    </row>
    <row r="48" spans="1:14" x14ac:dyDescent="0.25">
      <c r="A48" s="96"/>
      <c r="B48" s="97" t="s">
        <v>64</v>
      </c>
      <c r="C48" s="96">
        <v>4</v>
      </c>
      <c r="D48" s="96" t="s">
        <v>58</v>
      </c>
      <c r="E48" s="98">
        <v>250000</v>
      </c>
      <c r="F48" s="99">
        <f>ROUNDDOWN(C48*E48,-3)</f>
        <v>1000000</v>
      </c>
      <c r="G48" s="100"/>
      <c r="H48" s="97" t="s">
        <v>64</v>
      </c>
      <c r="I48" s="96">
        <v>4</v>
      </c>
      <c r="J48" s="96" t="s">
        <v>58</v>
      </c>
      <c r="K48" s="98">
        <v>250000</v>
      </c>
      <c r="L48" s="98">
        <f>ROUNDDOWN(I48*K48,-3)</f>
        <v>1000000</v>
      </c>
      <c r="M48" s="108">
        <f>F48-L48</f>
        <v>0</v>
      </c>
      <c r="N48" s="58" t="s">
        <v>16</v>
      </c>
    </row>
    <row r="49" spans="1:14" x14ac:dyDescent="0.25">
      <c r="A49" s="126" t="s">
        <v>38</v>
      </c>
      <c r="B49" s="125" t="s">
        <v>39</v>
      </c>
      <c r="C49" s="126"/>
      <c r="D49" s="126"/>
      <c r="E49" s="127"/>
      <c r="F49" s="137">
        <f>F50</f>
        <v>4000000</v>
      </c>
      <c r="G49" s="124" t="s">
        <v>38</v>
      </c>
      <c r="H49" s="125" t="s">
        <v>39</v>
      </c>
      <c r="I49" s="126"/>
      <c r="J49" s="126"/>
      <c r="K49" s="127"/>
      <c r="L49" s="127">
        <f>L50</f>
        <v>4000000</v>
      </c>
      <c r="M49" s="128">
        <f>M50</f>
        <v>0</v>
      </c>
      <c r="N49" s="58" t="s">
        <v>16</v>
      </c>
    </row>
    <row r="50" spans="1:14" x14ac:dyDescent="0.25">
      <c r="A50" s="96"/>
      <c r="B50" s="97" t="s">
        <v>40</v>
      </c>
      <c r="C50" s="96">
        <v>4</v>
      </c>
      <c r="D50" s="96" t="s">
        <v>41</v>
      </c>
      <c r="E50" s="98">
        <v>1000000</v>
      </c>
      <c r="F50" s="99">
        <f>ROUNDDOWN(C50*E50,-3)</f>
        <v>4000000</v>
      </c>
      <c r="G50" s="100"/>
      <c r="H50" s="97" t="s">
        <v>40</v>
      </c>
      <c r="I50" s="96">
        <v>4</v>
      </c>
      <c r="J50" s="96" t="s">
        <v>41</v>
      </c>
      <c r="K50" s="98">
        <v>1000000</v>
      </c>
      <c r="L50" s="98">
        <f>ROUNDDOWN(I50*K50,-3)</f>
        <v>4000000</v>
      </c>
      <c r="M50" s="108">
        <f>F50-L50</f>
        <v>0</v>
      </c>
      <c r="N50" s="106" t="str">
        <f>IF(AND(ISBLANK(G50),M50&lt;&gt;0),"Rev","")</f>
        <v/>
      </c>
    </row>
    <row r="51" spans="1:14" x14ac:dyDescent="0.25">
      <c r="A51" s="112" t="s">
        <v>42</v>
      </c>
      <c r="B51" s="111" t="s">
        <v>43</v>
      </c>
      <c r="C51" s="112"/>
      <c r="D51" s="112"/>
      <c r="E51" s="113"/>
      <c r="F51" s="129">
        <f>F52</f>
        <v>66252000</v>
      </c>
      <c r="G51" s="110" t="s">
        <v>42</v>
      </c>
      <c r="H51" s="111" t="s">
        <v>43</v>
      </c>
      <c r="I51" s="112"/>
      <c r="J51" s="112"/>
      <c r="K51" s="113"/>
      <c r="L51" s="113">
        <f>L52</f>
        <v>66252000</v>
      </c>
      <c r="M51" s="114">
        <f>M52</f>
        <v>0</v>
      </c>
      <c r="N51" s="58" t="s">
        <v>16</v>
      </c>
    </row>
    <row r="52" spans="1:14" x14ac:dyDescent="0.25">
      <c r="A52" s="96"/>
      <c r="B52" s="97" t="s">
        <v>65</v>
      </c>
      <c r="C52" s="96">
        <v>12</v>
      </c>
      <c r="D52" s="96" t="s">
        <v>33</v>
      </c>
      <c r="E52" s="98">
        <v>5521000</v>
      </c>
      <c r="F52" s="99">
        <f>ROUNDDOWN(C52*E52,-3)</f>
        <v>66252000</v>
      </c>
      <c r="G52" s="100"/>
      <c r="H52" s="97" t="s">
        <v>65</v>
      </c>
      <c r="I52" s="96">
        <v>12</v>
      </c>
      <c r="J52" s="96" t="s">
        <v>33</v>
      </c>
      <c r="K52" s="98">
        <v>5521000</v>
      </c>
      <c r="L52" s="98">
        <f>ROUNDDOWN(I52*K52,-3)</f>
        <v>66252000</v>
      </c>
      <c r="M52" s="108">
        <f>F52-L52</f>
        <v>0</v>
      </c>
      <c r="N52" s="109" t="str">
        <f>IF(AND(ISBLANK(G52),M52&lt;&gt;0),"Rev","")</f>
        <v/>
      </c>
    </row>
    <row r="53" spans="1:14" x14ac:dyDescent="0.25">
      <c r="A53" s="138" t="s">
        <v>66</v>
      </c>
      <c r="B53" s="139" t="s">
        <v>67</v>
      </c>
      <c r="C53" s="138"/>
      <c r="D53" s="138" t="s">
        <v>27</v>
      </c>
      <c r="E53" s="140"/>
      <c r="F53" s="141">
        <f>SUM(F54,F69)</f>
        <v>475336000</v>
      </c>
      <c r="G53" s="142" t="s">
        <v>66</v>
      </c>
      <c r="H53" s="139" t="s">
        <v>67</v>
      </c>
      <c r="I53" s="138"/>
      <c r="J53" s="138" t="s">
        <v>27</v>
      </c>
      <c r="K53" s="140"/>
      <c r="L53" s="140">
        <f>SUM(L54,L69)</f>
        <v>466536000</v>
      </c>
      <c r="M53" s="143">
        <f>SUM(M54,M69)</f>
        <v>8800000</v>
      </c>
      <c r="N53" s="58" t="s">
        <v>16</v>
      </c>
    </row>
    <row r="54" spans="1:14" x14ac:dyDescent="0.25">
      <c r="A54" s="130" t="s">
        <v>28</v>
      </c>
      <c r="B54" s="131" t="s">
        <v>68</v>
      </c>
      <c r="C54" s="130"/>
      <c r="D54" s="130"/>
      <c r="E54" s="132"/>
      <c r="F54" s="133">
        <f>SUM(F55,F63,F65,F67)</f>
        <v>404820000</v>
      </c>
      <c r="G54" s="134" t="s">
        <v>28</v>
      </c>
      <c r="H54" s="131" t="s">
        <v>68</v>
      </c>
      <c r="I54" s="130"/>
      <c r="J54" s="130"/>
      <c r="K54" s="132"/>
      <c r="L54" s="132">
        <f>SUM(L55,L61,L63,L65,L67)</f>
        <v>396020000</v>
      </c>
      <c r="M54" s="144">
        <f>SUM(M55,M61,M63,M65,M67)</f>
        <v>8800000</v>
      </c>
      <c r="N54" s="58" t="s">
        <v>16</v>
      </c>
    </row>
    <row r="55" spans="1:14" x14ac:dyDescent="0.25">
      <c r="A55" s="112" t="s">
        <v>30</v>
      </c>
      <c r="B55" s="111" t="s">
        <v>31</v>
      </c>
      <c r="C55" s="112"/>
      <c r="D55" s="112"/>
      <c r="E55" s="113"/>
      <c r="F55" s="129">
        <f>SUM(F56:F60)</f>
        <v>74000000</v>
      </c>
      <c r="G55" s="110" t="s">
        <v>30</v>
      </c>
      <c r="H55" s="111" t="s">
        <v>31</v>
      </c>
      <c r="I55" s="112"/>
      <c r="J55" s="112"/>
      <c r="K55" s="113"/>
      <c r="L55" s="113">
        <f>SUM(L56:L60)</f>
        <v>36000000</v>
      </c>
      <c r="M55" s="114">
        <f>SUM(M56:M60)</f>
        <v>38000000</v>
      </c>
      <c r="N55" s="58" t="s">
        <v>16</v>
      </c>
    </row>
    <row r="56" spans="1:14" x14ac:dyDescent="0.25">
      <c r="A56" s="96"/>
      <c r="B56" s="97" t="s">
        <v>32</v>
      </c>
      <c r="C56" s="96">
        <v>200</v>
      </c>
      <c r="D56" s="96" t="s">
        <v>33</v>
      </c>
      <c r="E56" s="98">
        <v>75000</v>
      </c>
      <c r="F56" s="99">
        <f>ROUNDDOWN(C56*E56,-3)</f>
        <v>15000000</v>
      </c>
      <c r="G56" s="100"/>
      <c r="H56" s="97" t="s">
        <v>32</v>
      </c>
      <c r="I56" s="96">
        <v>200</v>
      </c>
      <c r="J56" s="96" t="s">
        <v>33</v>
      </c>
      <c r="K56" s="98">
        <v>75000</v>
      </c>
      <c r="L56" s="98">
        <f>ROUNDDOWN(I56*K56,-3)</f>
        <v>15000000</v>
      </c>
      <c r="M56" s="108">
        <f>F56-L56</f>
        <v>0</v>
      </c>
      <c r="N56" s="58" t="s">
        <v>16</v>
      </c>
    </row>
    <row r="57" spans="1:14" x14ac:dyDescent="0.25">
      <c r="A57" s="96"/>
      <c r="B57" s="97" t="s">
        <v>34</v>
      </c>
      <c r="C57" s="96">
        <v>8</v>
      </c>
      <c r="D57" s="96" t="s">
        <v>35</v>
      </c>
      <c r="E57" s="98">
        <v>1000000</v>
      </c>
      <c r="F57" s="99">
        <f>ROUNDDOWN(C57*E57,-3)</f>
        <v>8000000</v>
      </c>
      <c r="G57" s="100"/>
      <c r="H57" s="101" t="s">
        <v>34</v>
      </c>
      <c r="I57" s="102">
        <v>6</v>
      </c>
      <c r="J57" s="102" t="s">
        <v>35</v>
      </c>
      <c r="K57" s="104">
        <v>1000000</v>
      </c>
      <c r="L57" s="104">
        <f>ROUNDDOWN(I57*K57,-3)</f>
        <v>6000000</v>
      </c>
      <c r="M57" s="107">
        <f>F57-L57</f>
        <v>2000000</v>
      </c>
      <c r="N57" s="106" t="str">
        <f>IF(AND(ISBLANK(G57),M57&lt;&gt;0),"Rev detil","")</f>
        <v>Rev detil</v>
      </c>
    </row>
    <row r="58" spans="1:14" x14ac:dyDescent="0.25">
      <c r="A58" s="96"/>
      <c r="B58" s="97" t="s">
        <v>36</v>
      </c>
      <c r="C58" s="96">
        <v>8</v>
      </c>
      <c r="D58" s="96" t="s">
        <v>35</v>
      </c>
      <c r="E58" s="98">
        <v>1500000</v>
      </c>
      <c r="F58" s="99">
        <f>ROUNDDOWN(C58*E58,-3)</f>
        <v>12000000</v>
      </c>
      <c r="G58" s="100"/>
      <c r="H58" s="101" t="s">
        <v>36</v>
      </c>
      <c r="I58" s="102">
        <v>6</v>
      </c>
      <c r="J58" s="102" t="s">
        <v>35</v>
      </c>
      <c r="K58" s="104">
        <v>1500000</v>
      </c>
      <c r="L58" s="104">
        <f>ROUNDDOWN(I58*K58,-3)</f>
        <v>9000000</v>
      </c>
      <c r="M58" s="107">
        <f>F58-L58</f>
        <v>3000000</v>
      </c>
      <c r="N58" s="106" t="str">
        <f>IF(AND(ISBLANK(G58),M58&lt;&gt;0),"Rev detil","")</f>
        <v>Rev detil</v>
      </c>
    </row>
    <row r="59" spans="1:14" x14ac:dyDescent="0.25">
      <c r="A59" s="96"/>
      <c r="B59" s="97" t="s">
        <v>37</v>
      </c>
      <c r="C59" s="96">
        <v>8</v>
      </c>
      <c r="D59" s="96" t="s">
        <v>35</v>
      </c>
      <c r="E59" s="98">
        <v>1000000</v>
      </c>
      <c r="F59" s="99">
        <f>ROUNDDOWN(C59*E59,-3)</f>
        <v>8000000</v>
      </c>
      <c r="G59" s="100"/>
      <c r="H59" s="101" t="s">
        <v>37</v>
      </c>
      <c r="I59" s="102">
        <v>6</v>
      </c>
      <c r="J59" s="102" t="s">
        <v>35</v>
      </c>
      <c r="K59" s="104">
        <v>1000000</v>
      </c>
      <c r="L59" s="104">
        <f>ROUNDDOWN(I59*K59,-3)</f>
        <v>6000000</v>
      </c>
      <c r="M59" s="107">
        <f>F59-L59</f>
        <v>2000000</v>
      </c>
      <c r="N59" s="106" t="str">
        <f>IF(AND(ISBLANK(G59),M59&lt;&gt;0),"Rev detil","")</f>
        <v>Rev detil</v>
      </c>
    </row>
    <row r="60" spans="1:14" x14ac:dyDescent="0.25">
      <c r="A60" s="96"/>
      <c r="B60" s="97" t="s">
        <v>69</v>
      </c>
      <c r="C60" s="96">
        <v>62</v>
      </c>
      <c r="D60" s="96" t="s">
        <v>70</v>
      </c>
      <c r="E60" s="98">
        <v>500000</v>
      </c>
      <c r="F60" s="99">
        <f>ROUNDDOWN(C60*E60,-3)</f>
        <v>31000000</v>
      </c>
      <c r="G60" s="100"/>
      <c r="H60" s="145"/>
      <c r="I60" s="146"/>
      <c r="J60" s="146"/>
      <c r="K60" s="147"/>
      <c r="L60" s="147"/>
      <c r="M60" s="148">
        <f>F60-L60</f>
        <v>31000000</v>
      </c>
      <c r="N60" s="106" t="str">
        <f>IF(AND(ISBLANK(G60),M60&lt;&gt;0),"Rev detil","")</f>
        <v>Rev detil</v>
      </c>
    </row>
    <row r="61" spans="1:14" x14ac:dyDescent="0.25">
      <c r="A61" s="96"/>
      <c r="B61" s="97"/>
      <c r="C61" s="96"/>
      <c r="D61" s="96"/>
      <c r="E61" s="98"/>
      <c r="F61" s="99"/>
      <c r="G61" s="94" t="s">
        <v>59</v>
      </c>
      <c r="H61" s="91" t="s">
        <v>60</v>
      </c>
      <c r="I61" s="90"/>
      <c r="J61" s="90"/>
      <c r="K61" s="92"/>
      <c r="L61" s="92">
        <f>L62</f>
        <v>31000000</v>
      </c>
      <c r="M61" s="116">
        <f>M62</f>
        <v>-31000000</v>
      </c>
      <c r="N61" s="58" t="s">
        <v>16</v>
      </c>
    </row>
    <row r="62" spans="1:14" x14ac:dyDescent="0.25">
      <c r="A62" s="96"/>
      <c r="B62" s="97"/>
      <c r="C62" s="96"/>
      <c r="D62" s="96"/>
      <c r="E62" s="98"/>
      <c r="F62" s="99"/>
      <c r="G62" s="100"/>
      <c r="H62" s="101" t="s">
        <v>71</v>
      </c>
      <c r="I62" s="102">
        <v>1</v>
      </c>
      <c r="J62" s="102" t="s">
        <v>35</v>
      </c>
      <c r="K62" s="104">
        <v>31000000</v>
      </c>
      <c r="L62" s="104">
        <f>ROUNDDOWN(I62*K62,-3)</f>
        <v>31000000</v>
      </c>
      <c r="M62" s="105">
        <f>F62-L62</f>
        <v>-31000000</v>
      </c>
      <c r="N62" s="106" t="str">
        <f>IF(AND(ISBLANK(G62),M62&lt;&gt;0),"Rev detil","")</f>
        <v>Rev detil</v>
      </c>
    </row>
    <row r="63" spans="1:14" x14ac:dyDescent="0.25">
      <c r="A63" s="112" t="s">
        <v>38</v>
      </c>
      <c r="B63" s="111" t="s">
        <v>39</v>
      </c>
      <c r="C63" s="112"/>
      <c r="D63" s="112"/>
      <c r="E63" s="113"/>
      <c r="F63" s="129">
        <f>F64</f>
        <v>25200000</v>
      </c>
      <c r="G63" s="110" t="s">
        <v>38</v>
      </c>
      <c r="H63" s="111" t="s">
        <v>39</v>
      </c>
      <c r="I63" s="112"/>
      <c r="J63" s="112"/>
      <c r="K63" s="113"/>
      <c r="L63" s="113">
        <f>L64</f>
        <v>23400000</v>
      </c>
      <c r="M63" s="114">
        <f>M64</f>
        <v>1800000</v>
      </c>
      <c r="N63" s="58" t="s">
        <v>16</v>
      </c>
    </row>
    <row r="64" spans="1:14" x14ac:dyDescent="0.25">
      <c r="A64" s="96"/>
      <c r="B64" s="97" t="s">
        <v>40</v>
      </c>
      <c r="C64" s="96">
        <v>28</v>
      </c>
      <c r="D64" s="96" t="s">
        <v>41</v>
      </c>
      <c r="E64" s="98">
        <v>900000</v>
      </c>
      <c r="F64" s="99">
        <f>ROUNDDOWN(C64*E64,-3)</f>
        <v>25200000</v>
      </c>
      <c r="G64" s="100"/>
      <c r="H64" s="101" t="s">
        <v>40</v>
      </c>
      <c r="I64" s="102">
        <v>26</v>
      </c>
      <c r="J64" s="102" t="s">
        <v>41</v>
      </c>
      <c r="K64" s="104">
        <v>900000</v>
      </c>
      <c r="L64" s="104">
        <f>ROUNDDOWN(I64*K64,-3)</f>
        <v>23400000</v>
      </c>
      <c r="M64" s="107">
        <f>F64-L64</f>
        <v>1800000</v>
      </c>
      <c r="N64" s="106" t="str">
        <f>IF(AND(ISBLANK(G64),M64&lt;&gt;0),"Rev detil","")</f>
        <v>Rev detil</v>
      </c>
    </row>
    <row r="65" spans="1:14" x14ac:dyDescent="0.25">
      <c r="A65" s="112" t="s">
        <v>42</v>
      </c>
      <c r="B65" s="111" t="s">
        <v>43</v>
      </c>
      <c r="C65" s="112"/>
      <c r="D65" s="112"/>
      <c r="E65" s="113"/>
      <c r="F65" s="129">
        <f>F66</f>
        <v>304120000</v>
      </c>
      <c r="G65" s="110" t="s">
        <v>42</v>
      </c>
      <c r="H65" s="111" t="s">
        <v>43</v>
      </c>
      <c r="I65" s="112"/>
      <c r="J65" s="112"/>
      <c r="K65" s="113"/>
      <c r="L65" s="113">
        <f>L66</f>
        <v>304120000</v>
      </c>
      <c r="M65" s="114">
        <f>M66</f>
        <v>0</v>
      </c>
      <c r="N65" s="58" t="s">
        <v>16</v>
      </c>
    </row>
    <row r="66" spans="1:14" x14ac:dyDescent="0.25">
      <c r="A66" s="96"/>
      <c r="B66" s="97" t="s">
        <v>72</v>
      </c>
      <c r="C66" s="96">
        <v>52</v>
      </c>
      <c r="D66" s="96" t="s">
        <v>33</v>
      </c>
      <c r="E66" s="98">
        <v>5848480</v>
      </c>
      <c r="F66" s="99">
        <f>ROUNDDOWN(C66*E66,-3)</f>
        <v>304120000</v>
      </c>
      <c r="G66" s="100"/>
      <c r="H66" s="97" t="s">
        <v>72</v>
      </c>
      <c r="I66" s="96">
        <v>52</v>
      </c>
      <c r="J66" s="96" t="s">
        <v>33</v>
      </c>
      <c r="K66" s="98">
        <v>5848480</v>
      </c>
      <c r="L66" s="98">
        <f>ROUNDDOWN(I66*K66,-3)</f>
        <v>304120000</v>
      </c>
      <c r="M66" s="108">
        <f>F66-L66</f>
        <v>0</v>
      </c>
      <c r="N66" s="109" t="str">
        <f>IF(AND(ISBLANK(G66),M66&lt;&gt;0),"Rev","")</f>
        <v/>
      </c>
    </row>
    <row r="67" spans="1:14" x14ac:dyDescent="0.25">
      <c r="A67" s="112" t="s">
        <v>73</v>
      </c>
      <c r="B67" s="111" t="s">
        <v>74</v>
      </c>
      <c r="C67" s="112"/>
      <c r="D67" s="112"/>
      <c r="E67" s="113"/>
      <c r="F67" s="129">
        <f>F68</f>
        <v>1500000</v>
      </c>
      <c r="G67" s="110" t="s">
        <v>73</v>
      </c>
      <c r="H67" s="111" t="s">
        <v>74</v>
      </c>
      <c r="I67" s="112"/>
      <c r="J67" s="112"/>
      <c r="K67" s="113"/>
      <c r="L67" s="113">
        <f>L68</f>
        <v>1500000</v>
      </c>
      <c r="M67" s="114">
        <f>M68</f>
        <v>0</v>
      </c>
      <c r="N67" s="58" t="s">
        <v>16</v>
      </c>
    </row>
    <row r="68" spans="1:14" x14ac:dyDescent="0.25">
      <c r="A68" s="96"/>
      <c r="B68" s="97" t="s">
        <v>75</v>
      </c>
      <c r="C68" s="96">
        <v>10</v>
      </c>
      <c r="D68" s="96" t="s">
        <v>33</v>
      </c>
      <c r="E68" s="98">
        <v>150000</v>
      </c>
      <c r="F68" s="99">
        <f>ROUNDDOWN(C68*E68,-3)</f>
        <v>1500000</v>
      </c>
      <c r="G68" s="100"/>
      <c r="H68" s="97" t="s">
        <v>75</v>
      </c>
      <c r="I68" s="96">
        <v>10</v>
      </c>
      <c r="J68" s="96" t="s">
        <v>33</v>
      </c>
      <c r="K68" s="98">
        <v>150000</v>
      </c>
      <c r="L68" s="98">
        <f>ROUNDDOWN(I68*K68,-3)</f>
        <v>1500000</v>
      </c>
      <c r="M68" s="108">
        <f>F68-L68</f>
        <v>0</v>
      </c>
      <c r="N68" s="109" t="str">
        <f>IF(AND(ISBLANK(G68),M68&lt;&gt;0),"Rev","")</f>
        <v/>
      </c>
    </row>
    <row r="69" spans="1:14" x14ac:dyDescent="0.25">
      <c r="A69" s="130" t="s">
        <v>49</v>
      </c>
      <c r="B69" s="131" t="s">
        <v>76</v>
      </c>
      <c r="C69" s="130"/>
      <c r="D69" s="130"/>
      <c r="E69" s="132"/>
      <c r="F69" s="133">
        <f>SUM(F70,F75,F77)</f>
        <v>70516000</v>
      </c>
      <c r="G69" s="134" t="s">
        <v>49</v>
      </c>
      <c r="H69" s="131" t="s">
        <v>76</v>
      </c>
      <c r="I69" s="130"/>
      <c r="J69" s="130"/>
      <c r="K69" s="132"/>
      <c r="L69" s="132">
        <f>SUM(L70,L75,L77)</f>
        <v>70516000</v>
      </c>
      <c r="M69" s="144">
        <f>SUM(M70,M75,M77)</f>
        <v>0</v>
      </c>
      <c r="N69" s="58" t="s">
        <v>16</v>
      </c>
    </row>
    <row r="70" spans="1:14" x14ac:dyDescent="0.25">
      <c r="A70" s="112" t="s">
        <v>30</v>
      </c>
      <c r="B70" s="111" t="s">
        <v>31</v>
      </c>
      <c r="C70" s="112"/>
      <c r="D70" s="112"/>
      <c r="E70" s="113"/>
      <c r="F70" s="129">
        <f>SUM(F71:F74)</f>
        <v>22625000</v>
      </c>
      <c r="G70" s="110" t="s">
        <v>30</v>
      </c>
      <c r="H70" s="111" t="s">
        <v>31</v>
      </c>
      <c r="I70" s="112"/>
      <c r="J70" s="112"/>
      <c r="K70" s="113"/>
      <c r="L70" s="113">
        <f>SUM(L71:L74)</f>
        <v>22625000</v>
      </c>
      <c r="M70" s="114">
        <f>SUM(M71:M74)</f>
        <v>0</v>
      </c>
      <c r="N70" s="149"/>
    </row>
    <row r="71" spans="1:14" x14ac:dyDescent="0.25">
      <c r="A71" s="96"/>
      <c r="B71" s="97" t="s">
        <v>32</v>
      </c>
      <c r="C71" s="96">
        <v>75</v>
      </c>
      <c r="D71" s="96" t="s">
        <v>33</v>
      </c>
      <c r="E71" s="98">
        <v>75000</v>
      </c>
      <c r="F71" s="99">
        <f>ROUNDDOWN(C71*E71,-3)</f>
        <v>5625000</v>
      </c>
      <c r="G71" s="100"/>
      <c r="H71" s="97" t="s">
        <v>32</v>
      </c>
      <c r="I71" s="96">
        <v>75</v>
      </c>
      <c r="J71" s="96" t="s">
        <v>33</v>
      </c>
      <c r="K71" s="98">
        <v>75000</v>
      </c>
      <c r="L71" s="98">
        <f>ROUNDDOWN(I71*K71,-3)</f>
        <v>5625000</v>
      </c>
      <c r="M71" s="108">
        <f>F71-L71</f>
        <v>0</v>
      </c>
      <c r="N71" s="109" t="str">
        <f>IF(AND(ISBLANK(G71),M71&lt;&gt;0),"Rev","")</f>
        <v/>
      </c>
    </row>
    <row r="72" spans="1:14" x14ac:dyDescent="0.25">
      <c r="A72" s="96"/>
      <c r="B72" s="97" t="s">
        <v>34</v>
      </c>
      <c r="C72" s="96">
        <v>4</v>
      </c>
      <c r="D72" s="96" t="s">
        <v>35</v>
      </c>
      <c r="E72" s="98">
        <v>1500000</v>
      </c>
      <c r="F72" s="99">
        <f>ROUNDDOWN(C72*E72,-3)</f>
        <v>6000000</v>
      </c>
      <c r="G72" s="100"/>
      <c r="H72" s="97" t="s">
        <v>34</v>
      </c>
      <c r="I72" s="96">
        <v>4</v>
      </c>
      <c r="J72" s="96" t="s">
        <v>35</v>
      </c>
      <c r="K72" s="98">
        <v>1500000</v>
      </c>
      <c r="L72" s="98">
        <f>ROUNDDOWN(I72*K72,-3)</f>
        <v>6000000</v>
      </c>
      <c r="M72" s="108">
        <f>F72-L72</f>
        <v>0</v>
      </c>
      <c r="N72" s="109" t="str">
        <f>IF(AND(ISBLANK(G72),M72&lt;&gt;0),"Rev","")</f>
        <v/>
      </c>
    </row>
    <row r="73" spans="1:14" x14ac:dyDescent="0.25">
      <c r="A73" s="96"/>
      <c r="B73" s="97" t="s">
        <v>36</v>
      </c>
      <c r="C73" s="96">
        <v>4</v>
      </c>
      <c r="D73" s="96" t="s">
        <v>35</v>
      </c>
      <c r="E73" s="98">
        <v>1500000</v>
      </c>
      <c r="F73" s="99">
        <f>ROUNDDOWN(C73*E73,-3)</f>
        <v>6000000</v>
      </c>
      <c r="G73" s="100"/>
      <c r="H73" s="97" t="s">
        <v>36</v>
      </c>
      <c r="I73" s="96">
        <v>4</v>
      </c>
      <c r="J73" s="96" t="s">
        <v>35</v>
      </c>
      <c r="K73" s="98">
        <v>1500000</v>
      </c>
      <c r="L73" s="98">
        <f>ROUNDDOWN(I73*K73,-3)</f>
        <v>6000000</v>
      </c>
      <c r="M73" s="108">
        <f>F73-L73</f>
        <v>0</v>
      </c>
      <c r="N73" s="109" t="str">
        <f>IF(AND(ISBLANK(G73),M73&lt;&gt;0),"Rev","")</f>
        <v/>
      </c>
    </row>
    <row r="74" spans="1:14" x14ac:dyDescent="0.25">
      <c r="A74" s="96"/>
      <c r="B74" s="97" t="s">
        <v>37</v>
      </c>
      <c r="C74" s="96">
        <v>5</v>
      </c>
      <c r="D74" s="96" t="s">
        <v>35</v>
      </c>
      <c r="E74" s="98">
        <v>1000000</v>
      </c>
      <c r="F74" s="99">
        <f>ROUNDDOWN(C74*E74,-3)</f>
        <v>5000000</v>
      </c>
      <c r="G74" s="100"/>
      <c r="H74" s="97" t="s">
        <v>37</v>
      </c>
      <c r="I74" s="96">
        <v>5</v>
      </c>
      <c r="J74" s="96" t="s">
        <v>35</v>
      </c>
      <c r="K74" s="98">
        <v>1000000</v>
      </c>
      <c r="L74" s="98">
        <f>ROUNDDOWN(I74*K74,-3)</f>
        <v>5000000</v>
      </c>
      <c r="M74" s="108">
        <f>F74-L74</f>
        <v>0</v>
      </c>
      <c r="N74" s="109" t="str">
        <f>IF(AND(ISBLANK(G74),M74&lt;&gt;0),"Rev","")</f>
        <v/>
      </c>
    </row>
    <row r="75" spans="1:14" x14ac:dyDescent="0.25">
      <c r="A75" s="90" t="s">
        <v>38</v>
      </c>
      <c r="B75" s="91" t="s">
        <v>39</v>
      </c>
      <c r="C75" s="90"/>
      <c r="D75" s="90"/>
      <c r="E75" s="92"/>
      <c r="F75" s="93">
        <f>F76</f>
        <v>7200000</v>
      </c>
      <c r="G75" s="94" t="s">
        <v>38</v>
      </c>
      <c r="H75" s="91" t="s">
        <v>39</v>
      </c>
      <c r="I75" s="90"/>
      <c r="J75" s="90"/>
      <c r="K75" s="92"/>
      <c r="L75" s="92">
        <f>L76</f>
        <v>7200000</v>
      </c>
      <c r="M75" s="95">
        <f>M76</f>
        <v>0</v>
      </c>
      <c r="N75" s="150"/>
    </row>
    <row r="76" spans="1:14" x14ac:dyDescent="0.25">
      <c r="A76" s="96"/>
      <c r="B76" s="97" t="s">
        <v>40</v>
      </c>
      <c r="C76" s="96">
        <v>8</v>
      </c>
      <c r="D76" s="96" t="s">
        <v>41</v>
      </c>
      <c r="E76" s="98">
        <v>900000</v>
      </c>
      <c r="F76" s="99">
        <f>ROUNDDOWN(C76*E76,-3)</f>
        <v>7200000</v>
      </c>
      <c r="G76" s="100"/>
      <c r="H76" s="97" t="s">
        <v>40</v>
      </c>
      <c r="I76" s="96">
        <v>8</v>
      </c>
      <c r="J76" s="96" t="s">
        <v>41</v>
      </c>
      <c r="K76" s="98">
        <v>900000</v>
      </c>
      <c r="L76" s="98">
        <f>ROUNDDOWN(I76*K76,-3)</f>
        <v>7200000</v>
      </c>
      <c r="M76" s="108">
        <f>F76-L76</f>
        <v>0</v>
      </c>
      <c r="N76" s="109" t="str">
        <f>IF(AND(ISBLANK(G76),M76&lt;&gt;0),"Rev","")</f>
        <v/>
      </c>
    </row>
    <row r="77" spans="1:14" x14ac:dyDescent="0.25">
      <c r="A77" s="112" t="s">
        <v>42</v>
      </c>
      <c r="B77" s="111" t="s">
        <v>43</v>
      </c>
      <c r="C77" s="112"/>
      <c r="D77" s="112"/>
      <c r="E77" s="113"/>
      <c r="F77" s="129">
        <f>F78</f>
        <v>40691000</v>
      </c>
      <c r="G77" s="110" t="s">
        <v>42</v>
      </c>
      <c r="H77" s="111" t="s">
        <v>43</v>
      </c>
      <c r="I77" s="112"/>
      <c r="J77" s="112"/>
      <c r="K77" s="113"/>
      <c r="L77" s="113">
        <f>L78</f>
        <v>40691000</v>
      </c>
      <c r="M77" s="114">
        <f>M78</f>
        <v>0</v>
      </c>
      <c r="N77" s="149"/>
    </row>
    <row r="78" spans="1:14" x14ac:dyDescent="0.25">
      <c r="A78" s="96"/>
      <c r="B78" s="97" t="s">
        <v>77</v>
      </c>
      <c r="C78" s="96">
        <v>20</v>
      </c>
      <c r="D78" s="96" t="s">
        <v>33</v>
      </c>
      <c r="E78" s="98">
        <v>2034550</v>
      </c>
      <c r="F78" s="99">
        <f>ROUNDDOWN(C78*E78,-3)</f>
        <v>40691000</v>
      </c>
      <c r="G78" s="100"/>
      <c r="H78" s="97" t="s">
        <v>77</v>
      </c>
      <c r="I78" s="96">
        <v>20</v>
      </c>
      <c r="J78" s="96" t="s">
        <v>33</v>
      </c>
      <c r="K78" s="98">
        <v>2034550</v>
      </c>
      <c r="L78" s="98">
        <f>ROUNDDOWN(I78*K78,-3)</f>
        <v>40691000</v>
      </c>
      <c r="M78" s="108">
        <f>F78-L78</f>
        <v>0</v>
      </c>
      <c r="N78" s="109" t="str">
        <f>IF(AND(ISBLANK(G78),M78&lt;&gt;0),"Rev","")</f>
        <v/>
      </c>
    </row>
    <row r="79" spans="1:14" x14ac:dyDescent="0.25">
      <c r="A79" s="138" t="s">
        <v>78</v>
      </c>
      <c r="B79" s="139" t="s">
        <v>79</v>
      </c>
      <c r="C79" s="138"/>
      <c r="D79" s="138" t="s">
        <v>27</v>
      </c>
      <c r="E79" s="140"/>
      <c r="F79" s="141">
        <f>SUM(F80,F88)</f>
        <v>219670000</v>
      </c>
      <c r="G79" s="142" t="s">
        <v>78</v>
      </c>
      <c r="H79" s="139" t="s">
        <v>79</v>
      </c>
      <c r="I79" s="138"/>
      <c r="J79" s="138" t="s">
        <v>27</v>
      </c>
      <c r="K79" s="140"/>
      <c r="L79" s="140">
        <f>SUM(L80,L88)</f>
        <v>211670000</v>
      </c>
      <c r="M79" s="143">
        <f>SUM(M80,M88)</f>
        <v>8000000</v>
      </c>
      <c r="N79" s="58" t="s">
        <v>16</v>
      </c>
    </row>
    <row r="80" spans="1:14" x14ac:dyDescent="0.25">
      <c r="A80" s="130" t="s">
        <v>28</v>
      </c>
      <c r="B80" s="131" t="s">
        <v>80</v>
      </c>
      <c r="C80" s="130"/>
      <c r="D80" s="130"/>
      <c r="E80" s="132"/>
      <c r="F80" s="133">
        <f>SUM(F81,F86)</f>
        <v>116750000</v>
      </c>
      <c r="G80" s="134" t="s">
        <v>28</v>
      </c>
      <c r="H80" s="131" t="s">
        <v>80</v>
      </c>
      <c r="I80" s="130"/>
      <c r="J80" s="130"/>
      <c r="K80" s="132"/>
      <c r="L80" s="132">
        <f>SUM(L81,L86)</f>
        <v>108750000</v>
      </c>
      <c r="M80" s="132">
        <f>SUM(M81,M86)</f>
        <v>8000000</v>
      </c>
      <c r="N80" s="58" t="s">
        <v>16</v>
      </c>
    </row>
    <row r="81" spans="1:14" x14ac:dyDescent="0.25">
      <c r="A81" s="112" t="s">
        <v>30</v>
      </c>
      <c r="B81" s="111" t="s">
        <v>31</v>
      </c>
      <c r="C81" s="112"/>
      <c r="D81" s="112"/>
      <c r="E81" s="113"/>
      <c r="F81" s="129">
        <f>SUM(F82:F85)</f>
        <v>50750000</v>
      </c>
      <c r="G81" s="110" t="s">
        <v>30</v>
      </c>
      <c r="H81" s="111" t="s">
        <v>31</v>
      </c>
      <c r="I81" s="112"/>
      <c r="J81" s="112"/>
      <c r="K81" s="113"/>
      <c r="L81" s="113">
        <f>SUM(L82:L85)</f>
        <v>42750000</v>
      </c>
      <c r="M81" s="114">
        <f>SUM(M82:M85)</f>
        <v>8000000</v>
      </c>
      <c r="N81" s="58" t="s">
        <v>16</v>
      </c>
    </row>
    <row r="82" spans="1:14" x14ac:dyDescent="0.25">
      <c r="A82" s="96"/>
      <c r="B82" s="97" t="s">
        <v>32</v>
      </c>
      <c r="C82" s="96">
        <v>250</v>
      </c>
      <c r="D82" s="96" t="s">
        <v>33</v>
      </c>
      <c r="E82" s="98">
        <v>75000</v>
      </c>
      <c r="F82" s="99">
        <f>ROUNDDOWN(C82*E82,-3)</f>
        <v>18750000</v>
      </c>
      <c r="G82" s="100"/>
      <c r="H82" s="97" t="s">
        <v>32</v>
      </c>
      <c r="I82" s="96">
        <v>250</v>
      </c>
      <c r="J82" s="96" t="s">
        <v>33</v>
      </c>
      <c r="K82" s="98">
        <v>75000</v>
      </c>
      <c r="L82" s="98">
        <f>ROUNDDOWN(I82*K82,-3)</f>
        <v>18750000</v>
      </c>
      <c r="M82" s="108">
        <f>F82-L82</f>
        <v>0</v>
      </c>
      <c r="N82" s="58" t="s">
        <v>16</v>
      </c>
    </row>
    <row r="83" spans="1:14" x14ac:dyDescent="0.25">
      <c r="A83" s="96"/>
      <c r="B83" s="97" t="s">
        <v>34</v>
      </c>
      <c r="C83" s="96">
        <v>8</v>
      </c>
      <c r="D83" s="96" t="s">
        <v>35</v>
      </c>
      <c r="E83" s="98">
        <v>1500000</v>
      </c>
      <c r="F83" s="99">
        <f>ROUNDDOWN(C83*E83,-3)</f>
        <v>12000000</v>
      </c>
      <c r="G83" s="100"/>
      <c r="H83" s="101" t="s">
        <v>34</v>
      </c>
      <c r="I83" s="102">
        <v>6</v>
      </c>
      <c r="J83" s="102" t="s">
        <v>35</v>
      </c>
      <c r="K83" s="104">
        <v>1500000</v>
      </c>
      <c r="L83" s="104">
        <f>ROUNDDOWN(I83*K83,-3)</f>
        <v>9000000</v>
      </c>
      <c r="M83" s="107">
        <f>F83-L83</f>
        <v>3000000</v>
      </c>
      <c r="N83" s="106" t="str">
        <f>IF(AND(ISBLANK(G83),M83&lt;&gt;0),"Rev detil","")</f>
        <v>Rev detil</v>
      </c>
    </row>
    <row r="84" spans="1:14" x14ac:dyDescent="0.25">
      <c r="A84" s="96"/>
      <c r="B84" s="97" t="s">
        <v>36</v>
      </c>
      <c r="C84" s="96">
        <v>8</v>
      </c>
      <c r="D84" s="96" t="s">
        <v>35</v>
      </c>
      <c r="E84" s="98">
        <v>1500000</v>
      </c>
      <c r="F84" s="99">
        <f>ROUNDDOWN(C84*E84,-3)</f>
        <v>12000000</v>
      </c>
      <c r="G84" s="100"/>
      <c r="H84" s="101" t="s">
        <v>36</v>
      </c>
      <c r="I84" s="102">
        <v>6</v>
      </c>
      <c r="J84" s="102" t="s">
        <v>35</v>
      </c>
      <c r="K84" s="104">
        <v>1500000</v>
      </c>
      <c r="L84" s="104">
        <f>ROUNDDOWN(I84*K84,-3)</f>
        <v>9000000</v>
      </c>
      <c r="M84" s="107">
        <f>F84-L84</f>
        <v>3000000</v>
      </c>
      <c r="N84" s="106" t="str">
        <f>IF(AND(ISBLANK(G84),M84&lt;&gt;0),"Rev detil","")</f>
        <v>Rev detil</v>
      </c>
    </row>
    <row r="85" spans="1:14" x14ac:dyDescent="0.25">
      <c r="A85" s="96"/>
      <c r="B85" s="97" t="s">
        <v>37</v>
      </c>
      <c r="C85" s="96">
        <v>8</v>
      </c>
      <c r="D85" s="96" t="s">
        <v>35</v>
      </c>
      <c r="E85" s="98">
        <v>1000000</v>
      </c>
      <c r="F85" s="99">
        <f>ROUNDDOWN(C85*E85,-3)</f>
        <v>8000000</v>
      </c>
      <c r="G85" s="100"/>
      <c r="H85" s="101" t="s">
        <v>37</v>
      </c>
      <c r="I85" s="102">
        <v>6</v>
      </c>
      <c r="J85" s="102" t="s">
        <v>35</v>
      </c>
      <c r="K85" s="104">
        <v>1000000</v>
      </c>
      <c r="L85" s="104">
        <f>ROUNDDOWN(I85*K85,-3)</f>
        <v>6000000</v>
      </c>
      <c r="M85" s="107">
        <f>F85-L85</f>
        <v>2000000</v>
      </c>
      <c r="N85" s="106" t="str">
        <f>IF(AND(ISBLANK(G85),M85&lt;&gt;0),"Rev detil","")</f>
        <v>Rev detil</v>
      </c>
    </row>
    <row r="86" spans="1:14" x14ac:dyDescent="0.25">
      <c r="A86" s="112" t="s">
        <v>42</v>
      </c>
      <c r="B86" s="111" t="s">
        <v>43</v>
      </c>
      <c r="C86" s="112"/>
      <c r="D86" s="112"/>
      <c r="E86" s="113"/>
      <c r="F86" s="129">
        <f>F87</f>
        <v>66000000</v>
      </c>
      <c r="G86" s="110" t="s">
        <v>42</v>
      </c>
      <c r="H86" s="111" t="s">
        <v>43</v>
      </c>
      <c r="I86" s="112"/>
      <c r="J86" s="112"/>
      <c r="K86" s="113"/>
      <c r="L86" s="113">
        <f>L87</f>
        <v>66000000</v>
      </c>
      <c r="M86" s="114">
        <f>M87</f>
        <v>0</v>
      </c>
      <c r="N86" s="58" t="s">
        <v>16</v>
      </c>
    </row>
    <row r="87" spans="1:14" x14ac:dyDescent="0.25">
      <c r="A87" s="96"/>
      <c r="B87" s="97" t="s">
        <v>81</v>
      </c>
      <c r="C87" s="96">
        <v>12</v>
      </c>
      <c r="D87" s="96" t="s">
        <v>33</v>
      </c>
      <c r="E87" s="98">
        <v>5500000</v>
      </c>
      <c r="F87" s="99">
        <f>ROUNDDOWN(C87*E87,-3)</f>
        <v>66000000</v>
      </c>
      <c r="G87" s="100"/>
      <c r="H87" s="97" t="s">
        <v>81</v>
      </c>
      <c r="I87" s="96">
        <v>12</v>
      </c>
      <c r="J87" s="96" t="s">
        <v>33</v>
      </c>
      <c r="K87" s="98">
        <v>5500000</v>
      </c>
      <c r="L87" s="98">
        <f>ROUNDDOWN(I87*K87,-3)</f>
        <v>66000000</v>
      </c>
      <c r="M87" s="108">
        <f>F87-L87</f>
        <v>0</v>
      </c>
      <c r="N87" s="109" t="str">
        <f>IF(AND(ISBLANK(G87),M87&lt;&gt;0),"Rev","")</f>
        <v/>
      </c>
    </row>
    <row r="88" spans="1:14" x14ac:dyDescent="0.25">
      <c r="A88" s="151" t="s">
        <v>49</v>
      </c>
      <c r="B88" s="152" t="s">
        <v>82</v>
      </c>
      <c r="C88" s="151"/>
      <c r="D88" s="151"/>
      <c r="E88" s="153"/>
      <c r="F88" s="154">
        <f>SUM(F89,F95,F97)</f>
        <v>102920000</v>
      </c>
      <c r="G88" s="155" t="s">
        <v>49</v>
      </c>
      <c r="H88" s="152" t="s">
        <v>82</v>
      </c>
      <c r="I88" s="151"/>
      <c r="J88" s="151"/>
      <c r="K88" s="153"/>
      <c r="L88" s="153">
        <f>SUM(L89,L95,L97)</f>
        <v>102920000</v>
      </c>
      <c r="M88" s="156">
        <f>SUM(M89,M95,M97)</f>
        <v>0</v>
      </c>
      <c r="N88" s="58" t="s">
        <v>16</v>
      </c>
    </row>
    <row r="89" spans="1:14" x14ac:dyDescent="0.25">
      <c r="A89" s="112" t="s">
        <v>30</v>
      </c>
      <c r="B89" s="111" t="s">
        <v>31</v>
      </c>
      <c r="C89" s="112"/>
      <c r="D89" s="112"/>
      <c r="E89" s="113"/>
      <c r="F89" s="129">
        <f>SUM(F90:F94)</f>
        <v>23750000</v>
      </c>
      <c r="G89" s="110" t="s">
        <v>30</v>
      </c>
      <c r="H89" s="111" t="s">
        <v>31</v>
      </c>
      <c r="I89" s="112"/>
      <c r="J89" s="112"/>
      <c r="K89" s="113"/>
      <c r="L89" s="113">
        <f>SUM(L90:L94)</f>
        <v>23750000</v>
      </c>
      <c r="M89" s="114">
        <f>SUM(M90:M94)</f>
        <v>0</v>
      </c>
      <c r="N89" s="58"/>
    </row>
    <row r="90" spans="1:14" x14ac:dyDescent="0.25">
      <c r="A90" s="96"/>
      <c r="B90" s="97" t="s">
        <v>32</v>
      </c>
      <c r="C90" s="96">
        <v>90</v>
      </c>
      <c r="D90" s="96" t="s">
        <v>33</v>
      </c>
      <c r="E90" s="98">
        <v>75000</v>
      </c>
      <c r="F90" s="99">
        <f>ROUNDDOWN(C90*E90,-3)</f>
        <v>6750000</v>
      </c>
      <c r="G90" s="100"/>
      <c r="H90" s="97" t="s">
        <v>32</v>
      </c>
      <c r="I90" s="96">
        <v>90</v>
      </c>
      <c r="J90" s="96" t="s">
        <v>33</v>
      </c>
      <c r="K90" s="98">
        <v>75000</v>
      </c>
      <c r="L90" s="98">
        <f>ROUNDDOWN(I90*K90,-3)</f>
        <v>6750000</v>
      </c>
      <c r="M90" s="108">
        <f>F90-L90</f>
        <v>0</v>
      </c>
      <c r="N90" s="109" t="str">
        <f>IF(AND(ISBLANK(G90),M90&lt;&gt;0),"Rev","")</f>
        <v/>
      </c>
    </row>
    <row r="91" spans="1:14" x14ac:dyDescent="0.25">
      <c r="A91" s="96"/>
      <c r="B91" s="97" t="s">
        <v>34</v>
      </c>
      <c r="C91" s="96">
        <v>2</v>
      </c>
      <c r="D91" s="96" t="s">
        <v>35</v>
      </c>
      <c r="E91" s="98">
        <v>1500000</v>
      </c>
      <c r="F91" s="99">
        <f>ROUNDDOWN(C91*E91,-3)</f>
        <v>3000000</v>
      </c>
      <c r="G91" s="100"/>
      <c r="H91" s="97" t="s">
        <v>34</v>
      </c>
      <c r="I91" s="96">
        <v>2</v>
      </c>
      <c r="J91" s="96" t="s">
        <v>35</v>
      </c>
      <c r="K91" s="98">
        <v>1500000</v>
      </c>
      <c r="L91" s="98">
        <f>ROUNDDOWN(I91*K91,-3)</f>
        <v>3000000</v>
      </c>
      <c r="M91" s="108">
        <f>F91-L91</f>
        <v>0</v>
      </c>
      <c r="N91" s="109" t="str">
        <f>IF(AND(ISBLANK(G91),M91&lt;&gt;0),"Rev","")</f>
        <v/>
      </c>
    </row>
    <row r="92" spans="1:14" x14ac:dyDescent="0.25">
      <c r="A92" s="96"/>
      <c r="B92" s="97" t="s">
        <v>36</v>
      </c>
      <c r="C92" s="96">
        <v>2</v>
      </c>
      <c r="D92" s="96" t="s">
        <v>35</v>
      </c>
      <c r="E92" s="98">
        <v>1500000</v>
      </c>
      <c r="F92" s="99">
        <f>ROUNDDOWN(C92*E92,-3)</f>
        <v>3000000</v>
      </c>
      <c r="G92" s="100"/>
      <c r="H92" s="97" t="s">
        <v>36</v>
      </c>
      <c r="I92" s="96">
        <v>2</v>
      </c>
      <c r="J92" s="96" t="s">
        <v>35</v>
      </c>
      <c r="K92" s="98">
        <v>1500000</v>
      </c>
      <c r="L92" s="98">
        <f>ROUNDDOWN(I92*K92,-3)</f>
        <v>3000000</v>
      </c>
      <c r="M92" s="108">
        <f>F92-L92</f>
        <v>0</v>
      </c>
      <c r="N92" s="109" t="str">
        <f>IF(AND(ISBLANK(G92),M92&lt;&gt;0),"Rev","")</f>
        <v/>
      </c>
    </row>
    <row r="93" spans="1:14" x14ac:dyDescent="0.25">
      <c r="A93" s="96"/>
      <c r="B93" s="97" t="s">
        <v>37</v>
      </c>
      <c r="C93" s="96">
        <v>2</v>
      </c>
      <c r="D93" s="96" t="s">
        <v>35</v>
      </c>
      <c r="E93" s="98">
        <v>1000000</v>
      </c>
      <c r="F93" s="99">
        <f>ROUNDDOWN(C93*E93,-3)</f>
        <v>2000000</v>
      </c>
      <c r="G93" s="100"/>
      <c r="H93" s="97" t="s">
        <v>37</v>
      </c>
      <c r="I93" s="96">
        <v>2</v>
      </c>
      <c r="J93" s="96" t="s">
        <v>35</v>
      </c>
      <c r="K93" s="98">
        <v>1000000</v>
      </c>
      <c r="L93" s="98">
        <f>ROUNDDOWN(I93*K93,-3)</f>
        <v>2000000</v>
      </c>
      <c r="M93" s="108">
        <f>F93-L93</f>
        <v>0</v>
      </c>
      <c r="N93" s="109" t="str">
        <f>IF(AND(ISBLANK(G93),M93&lt;&gt;0),"Rev","")</f>
        <v/>
      </c>
    </row>
    <row r="94" spans="1:14" x14ac:dyDescent="0.25">
      <c r="A94" s="96"/>
      <c r="B94" s="97" t="s">
        <v>83</v>
      </c>
      <c r="C94" s="96">
        <v>36</v>
      </c>
      <c r="D94" s="96" t="s">
        <v>33</v>
      </c>
      <c r="E94" s="98">
        <v>250000</v>
      </c>
      <c r="F94" s="99">
        <f>ROUNDDOWN(C94*E94,-3)</f>
        <v>9000000</v>
      </c>
      <c r="G94" s="100"/>
      <c r="H94" s="97" t="s">
        <v>83</v>
      </c>
      <c r="I94" s="96">
        <v>36</v>
      </c>
      <c r="J94" s="96" t="s">
        <v>33</v>
      </c>
      <c r="K94" s="98">
        <v>250000</v>
      </c>
      <c r="L94" s="98">
        <f>ROUNDDOWN(I94*K94,-3)</f>
        <v>9000000</v>
      </c>
      <c r="M94" s="108">
        <f>F94-L94</f>
        <v>0</v>
      </c>
      <c r="N94" s="109" t="str">
        <f>IF(AND(ISBLANK(G94),M94&lt;&gt;0),"Rev","")</f>
        <v/>
      </c>
    </row>
    <row r="95" spans="1:14" x14ac:dyDescent="0.25">
      <c r="A95" s="126" t="s">
        <v>38</v>
      </c>
      <c r="B95" s="125" t="s">
        <v>39</v>
      </c>
      <c r="C95" s="126"/>
      <c r="D95" s="126"/>
      <c r="E95" s="127"/>
      <c r="F95" s="137">
        <f>F96</f>
        <v>10000000</v>
      </c>
      <c r="G95" s="124" t="s">
        <v>38</v>
      </c>
      <c r="H95" s="125" t="s">
        <v>39</v>
      </c>
      <c r="I95" s="126"/>
      <c r="J95" s="126"/>
      <c r="K95" s="127"/>
      <c r="L95" s="127">
        <f>L96</f>
        <v>10000000</v>
      </c>
      <c r="M95" s="128">
        <f>M96</f>
        <v>0</v>
      </c>
      <c r="N95" s="58"/>
    </row>
    <row r="96" spans="1:14" x14ac:dyDescent="0.25">
      <c r="A96" s="96"/>
      <c r="B96" s="97" t="s">
        <v>40</v>
      </c>
      <c r="C96" s="96">
        <v>10</v>
      </c>
      <c r="D96" s="96" t="s">
        <v>41</v>
      </c>
      <c r="E96" s="98">
        <v>1000000</v>
      </c>
      <c r="F96" s="99">
        <f>ROUNDDOWN(C96*E96,-3)</f>
        <v>10000000</v>
      </c>
      <c r="G96" s="100"/>
      <c r="H96" s="97" t="s">
        <v>40</v>
      </c>
      <c r="I96" s="96">
        <v>10</v>
      </c>
      <c r="J96" s="96" t="s">
        <v>41</v>
      </c>
      <c r="K96" s="98">
        <v>1000000</v>
      </c>
      <c r="L96" s="98">
        <f>ROUNDDOWN(I96*K96,-3)</f>
        <v>10000000</v>
      </c>
      <c r="M96" s="108">
        <f>F96-L96</f>
        <v>0</v>
      </c>
      <c r="N96" s="106"/>
    </row>
    <row r="97" spans="1:14" x14ac:dyDescent="0.25">
      <c r="A97" s="112" t="s">
        <v>42</v>
      </c>
      <c r="B97" s="111" t="s">
        <v>43</v>
      </c>
      <c r="C97" s="112"/>
      <c r="D97" s="112"/>
      <c r="E97" s="113"/>
      <c r="F97" s="129">
        <f>F98</f>
        <v>69170000</v>
      </c>
      <c r="G97" s="110" t="s">
        <v>42</v>
      </c>
      <c r="H97" s="111" t="s">
        <v>43</v>
      </c>
      <c r="I97" s="112"/>
      <c r="J97" s="112"/>
      <c r="K97" s="113"/>
      <c r="L97" s="113">
        <f>L98</f>
        <v>69170000</v>
      </c>
      <c r="M97" s="114">
        <f>M98</f>
        <v>0</v>
      </c>
      <c r="N97" s="58"/>
    </row>
    <row r="98" spans="1:14" x14ac:dyDescent="0.25">
      <c r="A98" s="96"/>
      <c r="B98" s="97" t="s">
        <v>84</v>
      </c>
      <c r="C98" s="96">
        <v>26</v>
      </c>
      <c r="D98" s="96" t="s">
        <v>33</v>
      </c>
      <c r="E98" s="98">
        <v>2660417</v>
      </c>
      <c r="F98" s="99">
        <f>ROUNDDOWN(C98*E98,-3)</f>
        <v>69170000</v>
      </c>
      <c r="G98" s="100"/>
      <c r="H98" s="97" t="s">
        <v>84</v>
      </c>
      <c r="I98" s="96">
        <v>26</v>
      </c>
      <c r="J98" s="96" t="s">
        <v>33</v>
      </c>
      <c r="K98" s="98">
        <v>2660417</v>
      </c>
      <c r="L98" s="98">
        <f>ROUNDDOWN(I98*K98,-3)</f>
        <v>69170000</v>
      </c>
      <c r="M98" s="108">
        <f>F98-L98</f>
        <v>0</v>
      </c>
      <c r="N98" s="109" t="str">
        <f>IF(AND(ISBLANK(G98),M98&lt;&gt;0),"Rev","")</f>
        <v/>
      </c>
    </row>
    <row r="99" spans="1:14" x14ac:dyDescent="0.25">
      <c r="A99" s="157" t="s">
        <v>85</v>
      </c>
      <c r="B99" s="158" t="s">
        <v>86</v>
      </c>
      <c r="C99" s="157"/>
      <c r="D99" s="157"/>
      <c r="E99" s="159"/>
      <c r="F99" s="160">
        <f>SUM(F100,F554)</f>
        <v>22288180000</v>
      </c>
      <c r="G99" s="161" t="s">
        <v>85</v>
      </c>
      <c r="H99" s="158" t="s">
        <v>86</v>
      </c>
      <c r="I99" s="157"/>
      <c r="J99" s="157"/>
      <c r="K99" s="159"/>
      <c r="L99" s="159">
        <f>SUM(L100,L554)</f>
        <v>22288180000</v>
      </c>
      <c r="M99" s="162">
        <f>SUM(M100,M554)</f>
        <v>0</v>
      </c>
      <c r="N99" s="58" t="s">
        <v>16</v>
      </c>
    </row>
    <row r="100" spans="1:14" ht="26.4" x14ac:dyDescent="0.25">
      <c r="A100" s="163" t="s">
        <v>87</v>
      </c>
      <c r="B100" s="164" t="s">
        <v>88</v>
      </c>
      <c r="C100" s="163"/>
      <c r="D100" s="163"/>
      <c r="E100" s="165"/>
      <c r="F100" s="166">
        <f>SUM(F101,F107,F345,F351)</f>
        <v>13788180000</v>
      </c>
      <c r="G100" s="167" t="s">
        <v>87</v>
      </c>
      <c r="H100" s="164" t="s">
        <v>88</v>
      </c>
      <c r="I100" s="163"/>
      <c r="J100" s="163"/>
      <c r="K100" s="165"/>
      <c r="L100" s="165">
        <f>SUM(L101,L107,L345,L351)</f>
        <v>13788180000</v>
      </c>
      <c r="M100" s="168">
        <f>SUM(M101,M107,M345,M351)</f>
        <v>0</v>
      </c>
      <c r="N100" s="58" t="s">
        <v>16</v>
      </c>
    </row>
    <row r="101" spans="1:14" ht="26.4" x14ac:dyDescent="0.25">
      <c r="A101" s="169" t="s">
        <v>89</v>
      </c>
      <c r="B101" s="170" t="s">
        <v>90</v>
      </c>
      <c r="C101" s="169">
        <v>2</v>
      </c>
      <c r="D101" s="169" t="s">
        <v>91</v>
      </c>
      <c r="E101" s="171"/>
      <c r="F101" s="172">
        <f>F102</f>
        <v>260000000</v>
      </c>
      <c r="G101" s="173" t="s">
        <v>89</v>
      </c>
      <c r="H101" s="170" t="s">
        <v>90</v>
      </c>
      <c r="I101" s="169">
        <v>2</v>
      </c>
      <c r="J101" s="169" t="s">
        <v>91</v>
      </c>
      <c r="K101" s="171"/>
      <c r="L101" s="171">
        <f t="shared" ref="L101:M105" si="1">L102</f>
        <v>260000000</v>
      </c>
      <c r="M101" s="174">
        <f t="shared" si="1"/>
        <v>0</v>
      </c>
      <c r="N101" s="58" t="s">
        <v>16</v>
      </c>
    </row>
    <row r="102" spans="1:14" ht="26.4" x14ac:dyDescent="0.25">
      <c r="A102" s="175" t="s">
        <v>92</v>
      </c>
      <c r="B102" s="176" t="s">
        <v>93</v>
      </c>
      <c r="C102" s="175">
        <v>2</v>
      </c>
      <c r="D102" s="175" t="s">
        <v>91</v>
      </c>
      <c r="E102" s="177"/>
      <c r="F102" s="177">
        <f>F103</f>
        <v>260000000</v>
      </c>
      <c r="G102" s="175" t="s">
        <v>92</v>
      </c>
      <c r="H102" s="176" t="s">
        <v>93</v>
      </c>
      <c r="I102" s="175">
        <v>2</v>
      </c>
      <c r="J102" s="175" t="s">
        <v>91</v>
      </c>
      <c r="K102" s="177"/>
      <c r="L102" s="177">
        <f t="shared" si="1"/>
        <v>260000000</v>
      </c>
      <c r="M102" s="178">
        <f t="shared" si="1"/>
        <v>0</v>
      </c>
      <c r="N102" s="179"/>
    </row>
    <row r="103" spans="1:14" ht="26.4" x14ac:dyDescent="0.25">
      <c r="A103" s="180" t="s">
        <v>94</v>
      </c>
      <c r="B103" s="181" t="s">
        <v>95</v>
      </c>
      <c r="C103" s="180"/>
      <c r="D103" s="180" t="s">
        <v>27</v>
      </c>
      <c r="E103" s="182"/>
      <c r="F103" s="183">
        <f>F104</f>
        <v>260000000</v>
      </c>
      <c r="G103" s="184" t="s">
        <v>94</v>
      </c>
      <c r="H103" s="181" t="s">
        <v>95</v>
      </c>
      <c r="I103" s="180"/>
      <c r="J103" s="180" t="s">
        <v>27</v>
      </c>
      <c r="K103" s="182"/>
      <c r="L103" s="182">
        <f t="shared" si="1"/>
        <v>260000000</v>
      </c>
      <c r="M103" s="185">
        <f t="shared" si="1"/>
        <v>0</v>
      </c>
      <c r="N103" s="186"/>
    </row>
    <row r="104" spans="1:14" x14ac:dyDescent="0.25">
      <c r="A104" s="151" t="s">
        <v>28</v>
      </c>
      <c r="B104" s="152" t="s">
        <v>96</v>
      </c>
      <c r="C104" s="151"/>
      <c r="D104" s="151"/>
      <c r="E104" s="153"/>
      <c r="F104" s="154">
        <f>F105</f>
        <v>260000000</v>
      </c>
      <c r="G104" s="155" t="s">
        <v>28</v>
      </c>
      <c r="H104" s="152" t="s">
        <v>96</v>
      </c>
      <c r="I104" s="151"/>
      <c r="J104" s="151"/>
      <c r="K104" s="153"/>
      <c r="L104" s="153">
        <f t="shared" si="1"/>
        <v>260000000</v>
      </c>
      <c r="M104" s="156">
        <f t="shared" si="1"/>
        <v>0</v>
      </c>
      <c r="N104" s="187"/>
    </row>
    <row r="105" spans="1:14" x14ac:dyDescent="0.25">
      <c r="A105" s="90" t="s">
        <v>97</v>
      </c>
      <c r="B105" s="91" t="s">
        <v>98</v>
      </c>
      <c r="C105" s="90"/>
      <c r="D105" s="90"/>
      <c r="E105" s="92"/>
      <c r="F105" s="93">
        <f>F106</f>
        <v>260000000</v>
      </c>
      <c r="G105" s="94" t="s">
        <v>97</v>
      </c>
      <c r="H105" s="91" t="s">
        <v>98</v>
      </c>
      <c r="I105" s="90"/>
      <c r="J105" s="90"/>
      <c r="K105" s="92"/>
      <c r="L105" s="92">
        <f t="shared" si="1"/>
        <v>260000000</v>
      </c>
      <c r="M105" s="95">
        <f t="shared" si="1"/>
        <v>0</v>
      </c>
      <c r="N105" s="150"/>
    </row>
    <row r="106" spans="1:14" x14ac:dyDescent="0.25">
      <c r="A106" s="96"/>
      <c r="B106" s="97" t="s">
        <v>99</v>
      </c>
      <c r="C106" s="96">
        <v>1</v>
      </c>
      <c r="D106" s="96" t="s">
        <v>35</v>
      </c>
      <c r="E106" s="98">
        <v>260000000</v>
      </c>
      <c r="F106" s="99">
        <f>ROUNDDOWN(C106*E106,-3)</f>
        <v>260000000</v>
      </c>
      <c r="G106" s="100"/>
      <c r="H106" s="97" t="s">
        <v>99</v>
      </c>
      <c r="I106" s="96">
        <v>1</v>
      </c>
      <c r="J106" s="96" t="s">
        <v>35</v>
      </c>
      <c r="K106" s="98">
        <v>260000000</v>
      </c>
      <c r="L106" s="98">
        <f>ROUNDDOWN(I106*K106,-3)</f>
        <v>260000000</v>
      </c>
      <c r="M106" s="108">
        <f>F106-L106</f>
        <v>0</v>
      </c>
      <c r="N106" s="109" t="str">
        <f>IF(AND(ISBLANK(G106),M106&lt;&gt;0),"Rev","")</f>
        <v/>
      </c>
    </row>
    <row r="107" spans="1:14" x14ac:dyDescent="0.25">
      <c r="A107" s="188" t="s">
        <v>100</v>
      </c>
      <c r="B107" s="189" t="s">
        <v>101</v>
      </c>
      <c r="C107" s="188">
        <v>8</v>
      </c>
      <c r="D107" s="307" t="s">
        <v>102</v>
      </c>
      <c r="E107" s="307"/>
      <c r="F107" s="190">
        <f>SUM(F108,F123,F260)</f>
        <v>10694573000</v>
      </c>
      <c r="G107" s="191" t="s">
        <v>100</v>
      </c>
      <c r="H107" s="189" t="s">
        <v>101</v>
      </c>
      <c r="I107" s="188">
        <v>8</v>
      </c>
      <c r="J107" s="192" t="s">
        <v>102</v>
      </c>
      <c r="K107" s="192"/>
      <c r="L107" s="193">
        <f>SUM(L108,L123,L260)</f>
        <v>11259205000</v>
      </c>
      <c r="M107" s="194">
        <f>SUM(M108,M123,M260)</f>
        <v>-564632000</v>
      </c>
      <c r="N107" s="58" t="s">
        <v>16</v>
      </c>
    </row>
    <row r="108" spans="1:14" x14ac:dyDescent="0.25">
      <c r="A108" s="195" t="s">
        <v>103</v>
      </c>
      <c r="B108" s="196" t="s">
        <v>104</v>
      </c>
      <c r="C108" s="195">
        <v>1</v>
      </c>
      <c r="D108" s="195" t="s">
        <v>105</v>
      </c>
      <c r="E108" s="197"/>
      <c r="F108" s="198">
        <f>F109</f>
        <v>253780000</v>
      </c>
      <c r="G108" s="199" t="s">
        <v>103</v>
      </c>
      <c r="H108" s="196" t="s">
        <v>104</v>
      </c>
      <c r="I108" s="195">
        <v>1</v>
      </c>
      <c r="J108" s="195" t="s">
        <v>105</v>
      </c>
      <c r="K108" s="197"/>
      <c r="L108" s="197">
        <f t="shared" ref="L108:M109" si="2">L109</f>
        <v>104426000</v>
      </c>
      <c r="M108" s="200">
        <f t="shared" si="2"/>
        <v>149354000</v>
      </c>
      <c r="N108" s="58" t="s">
        <v>16</v>
      </c>
    </row>
    <row r="109" spans="1:14" x14ac:dyDescent="0.25">
      <c r="A109" s="201" t="s">
        <v>106</v>
      </c>
      <c r="B109" s="202" t="s">
        <v>107</v>
      </c>
      <c r="C109" s="201"/>
      <c r="D109" s="201" t="s">
        <v>27</v>
      </c>
      <c r="E109" s="203"/>
      <c r="F109" s="204">
        <f>F110</f>
        <v>253780000</v>
      </c>
      <c r="G109" s="205" t="s">
        <v>106</v>
      </c>
      <c r="H109" s="202" t="s">
        <v>107</v>
      </c>
      <c r="I109" s="201"/>
      <c r="J109" s="201" t="s">
        <v>27</v>
      </c>
      <c r="K109" s="203"/>
      <c r="L109" s="203">
        <f t="shared" si="2"/>
        <v>104426000</v>
      </c>
      <c r="M109" s="206">
        <f t="shared" si="2"/>
        <v>149354000</v>
      </c>
      <c r="N109" s="58" t="s">
        <v>16</v>
      </c>
    </row>
    <row r="110" spans="1:14" x14ac:dyDescent="0.25">
      <c r="A110" s="207" t="s">
        <v>28</v>
      </c>
      <c r="B110" s="208" t="s">
        <v>108</v>
      </c>
      <c r="C110" s="207"/>
      <c r="D110" s="207"/>
      <c r="E110" s="209"/>
      <c r="F110" s="210">
        <f>SUM(F111,F116,F119,F121)</f>
        <v>253780000</v>
      </c>
      <c r="G110" s="211" t="s">
        <v>28</v>
      </c>
      <c r="H110" s="208" t="s">
        <v>108</v>
      </c>
      <c r="I110" s="207"/>
      <c r="J110" s="207"/>
      <c r="K110" s="209"/>
      <c r="L110" s="209">
        <f>SUM(L111,L116,L119,L121)</f>
        <v>104426000</v>
      </c>
      <c r="M110" s="212">
        <f>SUM(M111,M116,M119,M121)</f>
        <v>149354000</v>
      </c>
      <c r="N110" s="58" t="s">
        <v>16</v>
      </c>
    </row>
    <row r="111" spans="1:14" x14ac:dyDescent="0.25">
      <c r="A111" s="213" t="s">
        <v>30</v>
      </c>
      <c r="B111" s="214" t="s">
        <v>31</v>
      </c>
      <c r="C111" s="213"/>
      <c r="D111" s="213"/>
      <c r="E111" s="215"/>
      <c r="F111" s="216">
        <f>SUM(F112:F115)</f>
        <v>39000000</v>
      </c>
      <c r="G111" s="217" t="s">
        <v>30</v>
      </c>
      <c r="H111" s="214" t="s">
        <v>31</v>
      </c>
      <c r="I111" s="213"/>
      <c r="J111" s="213"/>
      <c r="K111" s="215"/>
      <c r="L111" s="215">
        <f>SUM(L112:L115)</f>
        <v>23500000</v>
      </c>
      <c r="M111" s="218">
        <f>SUM(M112:M115)</f>
        <v>15500000</v>
      </c>
      <c r="N111" s="58" t="s">
        <v>16</v>
      </c>
    </row>
    <row r="112" spans="1:14" x14ac:dyDescent="0.25">
      <c r="A112" s="96"/>
      <c r="B112" s="97" t="s">
        <v>32</v>
      </c>
      <c r="C112" s="96">
        <v>200</v>
      </c>
      <c r="D112" s="96" t="s">
        <v>33</v>
      </c>
      <c r="E112" s="98">
        <v>75000</v>
      </c>
      <c r="F112" s="99">
        <f>ROUNDDOWN(C112*E112,-3)</f>
        <v>15000000</v>
      </c>
      <c r="G112" s="100"/>
      <c r="H112" s="101" t="s">
        <v>32</v>
      </c>
      <c r="I112" s="102">
        <v>100</v>
      </c>
      <c r="J112" s="102" t="s">
        <v>33</v>
      </c>
      <c r="K112" s="104">
        <v>75000</v>
      </c>
      <c r="L112" s="104">
        <f>ROUNDDOWN(I112*K112,-3)</f>
        <v>7500000</v>
      </c>
      <c r="M112" s="107">
        <f>F112-L112</f>
        <v>7500000</v>
      </c>
      <c r="N112" s="106" t="str">
        <f>IF(AND(ISBLANK(G112),M112&lt;&gt;0),"Rev detil","")</f>
        <v>Rev detil</v>
      </c>
    </row>
    <row r="113" spans="1:14" x14ac:dyDescent="0.25">
      <c r="A113" s="96"/>
      <c r="B113" s="97" t="s">
        <v>34</v>
      </c>
      <c r="C113" s="96">
        <v>6</v>
      </c>
      <c r="D113" s="96" t="s">
        <v>35</v>
      </c>
      <c r="E113" s="98">
        <v>1500000</v>
      </c>
      <c r="F113" s="99">
        <f>ROUNDDOWN(C113*E113,-3)</f>
        <v>9000000</v>
      </c>
      <c r="G113" s="100"/>
      <c r="H113" s="101" t="s">
        <v>34</v>
      </c>
      <c r="I113" s="102">
        <v>4</v>
      </c>
      <c r="J113" s="102" t="s">
        <v>35</v>
      </c>
      <c r="K113" s="104">
        <v>1500000</v>
      </c>
      <c r="L113" s="104">
        <f>ROUNDDOWN(I113*K113,-3)</f>
        <v>6000000</v>
      </c>
      <c r="M113" s="107">
        <f>F113-L113</f>
        <v>3000000</v>
      </c>
      <c r="N113" s="106" t="str">
        <f>IF(AND(ISBLANK(G113),M113&lt;&gt;0),"Rev detil","")</f>
        <v>Rev detil</v>
      </c>
    </row>
    <row r="114" spans="1:14" x14ac:dyDescent="0.25">
      <c r="A114" s="96"/>
      <c r="B114" s="97" t="s">
        <v>36</v>
      </c>
      <c r="C114" s="96">
        <v>6</v>
      </c>
      <c r="D114" s="96" t="s">
        <v>35</v>
      </c>
      <c r="E114" s="98">
        <v>1500000</v>
      </c>
      <c r="F114" s="99">
        <f>ROUNDDOWN(C114*E114,-3)</f>
        <v>9000000</v>
      </c>
      <c r="G114" s="100"/>
      <c r="H114" s="101" t="s">
        <v>36</v>
      </c>
      <c r="I114" s="102">
        <v>4</v>
      </c>
      <c r="J114" s="102" t="s">
        <v>35</v>
      </c>
      <c r="K114" s="104">
        <v>1500000</v>
      </c>
      <c r="L114" s="104">
        <f>ROUNDDOWN(I114*K114,-3)</f>
        <v>6000000</v>
      </c>
      <c r="M114" s="107">
        <f>F114-L114</f>
        <v>3000000</v>
      </c>
      <c r="N114" s="106" t="str">
        <f>IF(AND(ISBLANK(G114),M114&lt;&gt;0),"Rev detil","")</f>
        <v>Rev detil</v>
      </c>
    </row>
    <row r="115" spans="1:14" x14ac:dyDescent="0.25">
      <c r="A115" s="96"/>
      <c r="B115" s="97" t="s">
        <v>37</v>
      </c>
      <c r="C115" s="96">
        <v>6</v>
      </c>
      <c r="D115" s="96" t="s">
        <v>35</v>
      </c>
      <c r="E115" s="98">
        <v>1000000</v>
      </c>
      <c r="F115" s="99">
        <f>ROUNDDOWN(C115*E115,-3)</f>
        <v>6000000</v>
      </c>
      <c r="G115" s="100"/>
      <c r="H115" s="101" t="s">
        <v>37</v>
      </c>
      <c r="I115" s="102">
        <v>4</v>
      </c>
      <c r="J115" s="102" t="s">
        <v>35</v>
      </c>
      <c r="K115" s="104">
        <v>1000000</v>
      </c>
      <c r="L115" s="104">
        <f>ROUNDDOWN(I115*K115,-3)</f>
        <v>4000000</v>
      </c>
      <c r="M115" s="107">
        <f>F115-L115</f>
        <v>2000000</v>
      </c>
      <c r="N115" s="106" t="str">
        <f>IF(AND(ISBLANK(G115),M115&lt;&gt;0),"Rev detil","")</f>
        <v>Rev detil</v>
      </c>
    </row>
    <row r="116" spans="1:14" x14ac:dyDescent="0.25">
      <c r="A116" s="90" t="s">
        <v>59</v>
      </c>
      <c r="B116" s="91" t="s">
        <v>60</v>
      </c>
      <c r="C116" s="90"/>
      <c r="D116" s="90"/>
      <c r="E116" s="92"/>
      <c r="F116" s="93">
        <f>SUM(F117:F118)</f>
        <v>9000000</v>
      </c>
      <c r="G116" s="94" t="s">
        <v>59</v>
      </c>
      <c r="H116" s="91" t="s">
        <v>60</v>
      </c>
      <c r="I116" s="90"/>
      <c r="J116" s="90"/>
      <c r="K116" s="92"/>
      <c r="L116" s="92">
        <f>SUM(L117:L118)</f>
        <v>9000000</v>
      </c>
      <c r="M116" s="95">
        <f>SUM(M117:M118)</f>
        <v>0</v>
      </c>
      <c r="N116" s="58" t="s">
        <v>16</v>
      </c>
    </row>
    <row r="117" spans="1:14" x14ac:dyDescent="0.25">
      <c r="A117" s="96"/>
      <c r="B117" s="97" t="s">
        <v>109</v>
      </c>
      <c r="C117" s="96">
        <v>4</v>
      </c>
      <c r="D117" s="96" t="s">
        <v>35</v>
      </c>
      <c r="E117" s="98">
        <v>250000</v>
      </c>
      <c r="F117" s="99">
        <f>ROUNDDOWN(C117*E117,-3)</f>
        <v>1000000</v>
      </c>
      <c r="G117" s="100"/>
      <c r="H117" s="97" t="s">
        <v>109</v>
      </c>
      <c r="I117" s="96">
        <v>4</v>
      </c>
      <c r="J117" s="96" t="s">
        <v>35</v>
      </c>
      <c r="K117" s="98">
        <v>250000</v>
      </c>
      <c r="L117" s="98">
        <f>ROUNDDOWN(I117*K117,-3)</f>
        <v>1000000</v>
      </c>
      <c r="M117" s="108">
        <f>F117-L117</f>
        <v>0</v>
      </c>
      <c r="N117" s="109" t="str">
        <f>IF(AND(ISBLANK(G117),M117&lt;&gt;0),"Rev","")</f>
        <v/>
      </c>
    </row>
    <row r="118" spans="1:14" x14ac:dyDescent="0.25">
      <c r="A118" s="96"/>
      <c r="B118" s="97" t="s">
        <v>110</v>
      </c>
      <c r="C118" s="96">
        <v>1</v>
      </c>
      <c r="D118" s="96" t="s">
        <v>35</v>
      </c>
      <c r="E118" s="98">
        <v>8000000</v>
      </c>
      <c r="F118" s="99">
        <f>ROUNDDOWN(C118*E118,-3)</f>
        <v>8000000</v>
      </c>
      <c r="G118" s="100"/>
      <c r="H118" s="97" t="s">
        <v>110</v>
      </c>
      <c r="I118" s="96">
        <v>1</v>
      </c>
      <c r="J118" s="96" t="s">
        <v>35</v>
      </c>
      <c r="K118" s="98">
        <v>8000000</v>
      </c>
      <c r="L118" s="98">
        <f>ROUNDDOWN(I118*K118,-3)</f>
        <v>8000000</v>
      </c>
      <c r="M118" s="108">
        <f>F118-L118</f>
        <v>0</v>
      </c>
      <c r="N118" s="109" t="str">
        <f>IF(AND(ISBLANK(G118),M118&lt;&gt;0),"Rev","")</f>
        <v/>
      </c>
    </row>
    <row r="119" spans="1:14" x14ac:dyDescent="0.25">
      <c r="A119" s="219" t="s">
        <v>38</v>
      </c>
      <c r="B119" s="220" t="s">
        <v>39</v>
      </c>
      <c r="C119" s="219"/>
      <c r="D119" s="219"/>
      <c r="E119" s="221"/>
      <c r="F119" s="222">
        <f>F120</f>
        <v>8000000</v>
      </c>
      <c r="G119" s="223" t="s">
        <v>38</v>
      </c>
      <c r="H119" s="220" t="s">
        <v>39</v>
      </c>
      <c r="I119" s="219"/>
      <c r="J119" s="219"/>
      <c r="K119" s="221"/>
      <c r="L119" s="221">
        <f>L120</f>
        <v>6000000</v>
      </c>
      <c r="M119" s="224">
        <f>M120</f>
        <v>2000000</v>
      </c>
      <c r="N119" s="58" t="s">
        <v>16</v>
      </c>
    </row>
    <row r="120" spans="1:14" x14ac:dyDescent="0.25">
      <c r="A120" s="96"/>
      <c r="B120" s="97" t="s">
        <v>40</v>
      </c>
      <c r="C120" s="96">
        <v>8</v>
      </c>
      <c r="D120" s="96" t="s">
        <v>41</v>
      </c>
      <c r="E120" s="98">
        <v>1000000</v>
      </c>
      <c r="F120" s="99">
        <f>ROUNDDOWN(C120*E120,-3)</f>
        <v>8000000</v>
      </c>
      <c r="G120" s="100"/>
      <c r="H120" s="101" t="s">
        <v>40</v>
      </c>
      <c r="I120" s="102">
        <v>6</v>
      </c>
      <c r="J120" s="102" t="s">
        <v>41</v>
      </c>
      <c r="K120" s="104">
        <v>1000000</v>
      </c>
      <c r="L120" s="104">
        <f>ROUNDDOWN(I120*K120,-3)</f>
        <v>6000000</v>
      </c>
      <c r="M120" s="107">
        <f>F120-L120</f>
        <v>2000000</v>
      </c>
      <c r="N120" s="106" t="str">
        <f>IF(AND(ISBLANK(G120),M120&lt;&gt;0),"Rev detil","")</f>
        <v>Rev detil</v>
      </c>
    </row>
    <row r="121" spans="1:14" x14ac:dyDescent="0.25">
      <c r="A121" s="126" t="s">
        <v>42</v>
      </c>
      <c r="B121" s="125" t="s">
        <v>43</v>
      </c>
      <c r="C121" s="126"/>
      <c r="D121" s="126"/>
      <c r="E121" s="127"/>
      <c r="F121" s="137">
        <f>F122</f>
        <v>197780000</v>
      </c>
      <c r="G121" s="124" t="s">
        <v>42</v>
      </c>
      <c r="H121" s="125" t="s">
        <v>43</v>
      </c>
      <c r="I121" s="126"/>
      <c r="J121" s="126"/>
      <c r="K121" s="127"/>
      <c r="L121" s="127">
        <f>L122</f>
        <v>65926000</v>
      </c>
      <c r="M121" s="128">
        <f>M122</f>
        <v>131854000</v>
      </c>
      <c r="N121" s="58" t="s">
        <v>16</v>
      </c>
    </row>
    <row r="122" spans="1:14" x14ac:dyDescent="0.25">
      <c r="A122" s="96"/>
      <c r="B122" s="97" t="s">
        <v>111</v>
      </c>
      <c r="C122" s="96">
        <v>30</v>
      </c>
      <c r="D122" s="96" t="s">
        <v>33</v>
      </c>
      <c r="E122" s="98">
        <v>6592667</v>
      </c>
      <c r="F122" s="99">
        <f>ROUNDDOWN(C122*E122,-3)</f>
        <v>197780000</v>
      </c>
      <c r="G122" s="100"/>
      <c r="H122" s="101" t="s">
        <v>111</v>
      </c>
      <c r="I122" s="102">
        <v>10</v>
      </c>
      <c r="J122" s="102" t="s">
        <v>33</v>
      </c>
      <c r="K122" s="104">
        <v>6592667</v>
      </c>
      <c r="L122" s="104">
        <f>ROUNDDOWN(I122*K122,-3)</f>
        <v>65926000</v>
      </c>
      <c r="M122" s="107">
        <f>F122-L122</f>
        <v>131854000</v>
      </c>
      <c r="N122" s="106" t="str">
        <f>IF(AND(ISBLANK(G122),M122&lt;&gt;0),"Rev detil","")</f>
        <v>Rev detil</v>
      </c>
    </row>
    <row r="123" spans="1:14" x14ac:dyDescent="0.25">
      <c r="A123" s="195" t="s">
        <v>112</v>
      </c>
      <c r="B123" s="196" t="s">
        <v>113</v>
      </c>
      <c r="C123" s="195">
        <v>1</v>
      </c>
      <c r="D123" s="195" t="s">
        <v>105</v>
      </c>
      <c r="E123" s="197"/>
      <c r="F123" s="198">
        <f>F124</f>
        <v>1209115000</v>
      </c>
      <c r="G123" s="199" t="s">
        <v>112</v>
      </c>
      <c r="H123" s="196" t="s">
        <v>113</v>
      </c>
      <c r="I123" s="195">
        <v>1</v>
      </c>
      <c r="J123" s="195" t="s">
        <v>105</v>
      </c>
      <c r="K123" s="197"/>
      <c r="L123" s="197">
        <f>L124</f>
        <v>1923101000</v>
      </c>
      <c r="M123" s="225">
        <f>M124</f>
        <v>-713986000</v>
      </c>
      <c r="N123" s="58" t="s">
        <v>16</v>
      </c>
    </row>
    <row r="124" spans="1:14" ht="26.4" x14ac:dyDescent="0.25">
      <c r="A124" s="226" t="s">
        <v>94</v>
      </c>
      <c r="B124" s="227" t="s">
        <v>114</v>
      </c>
      <c r="C124" s="226"/>
      <c r="D124" s="226" t="s">
        <v>27</v>
      </c>
      <c r="E124" s="228"/>
      <c r="F124" s="229">
        <f>SUM(F125,F135,F144,F156,F167,F181,F193,F204,F212)</f>
        <v>1209115000</v>
      </c>
      <c r="G124" s="230" t="s">
        <v>94</v>
      </c>
      <c r="H124" s="227" t="s">
        <v>114</v>
      </c>
      <c r="I124" s="226"/>
      <c r="J124" s="226" t="s">
        <v>27</v>
      </c>
      <c r="K124" s="228"/>
      <c r="L124" s="228">
        <f>SUM(L125,L135,L144,L156,L167,L181,L193,L204,L212,L220,L235,L245,L248,L252,L257)</f>
        <v>1923101000</v>
      </c>
      <c r="M124" s="231">
        <f>SUM(M125,M135,M144,M156,M167,M181,M193,M204,M212,M220,M235,M245,M248,M252,M257)</f>
        <v>-713986000</v>
      </c>
      <c r="N124" s="58" t="s">
        <v>16</v>
      </c>
    </row>
    <row r="125" spans="1:14" x14ac:dyDescent="0.25">
      <c r="A125" s="151" t="s">
        <v>28</v>
      </c>
      <c r="B125" s="152" t="s">
        <v>115</v>
      </c>
      <c r="C125" s="151"/>
      <c r="D125" s="151"/>
      <c r="E125" s="153"/>
      <c r="F125" s="154">
        <f>SUM(F126,F131,F133)</f>
        <v>72100000</v>
      </c>
      <c r="G125" s="155" t="s">
        <v>28</v>
      </c>
      <c r="H125" s="152" t="s">
        <v>115</v>
      </c>
      <c r="I125" s="151"/>
      <c r="J125" s="151"/>
      <c r="K125" s="153"/>
      <c r="L125" s="153">
        <f>SUM(L126,L131,L133)</f>
        <v>61900000</v>
      </c>
      <c r="M125" s="156">
        <f>SUM(M126,M131,M133)</f>
        <v>10200000</v>
      </c>
      <c r="N125" s="58" t="s">
        <v>16</v>
      </c>
    </row>
    <row r="126" spans="1:14" x14ac:dyDescent="0.25">
      <c r="A126" s="90" t="s">
        <v>30</v>
      </c>
      <c r="B126" s="91" t="s">
        <v>31</v>
      </c>
      <c r="C126" s="90"/>
      <c r="D126" s="90"/>
      <c r="E126" s="92"/>
      <c r="F126" s="93">
        <f>SUM(F127:F130)</f>
        <v>22000000</v>
      </c>
      <c r="G126" s="94" t="s">
        <v>30</v>
      </c>
      <c r="H126" s="91" t="s">
        <v>31</v>
      </c>
      <c r="I126" s="90"/>
      <c r="J126" s="90"/>
      <c r="K126" s="92"/>
      <c r="L126" s="92">
        <f>SUM(L127:L130)</f>
        <v>15000000</v>
      </c>
      <c r="M126" s="95">
        <f>SUM(M127:M130)</f>
        <v>7000000</v>
      </c>
      <c r="N126" s="58" t="s">
        <v>16</v>
      </c>
    </row>
    <row r="127" spans="1:14" x14ac:dyDescent="0.25">
      <c r="A127" s="96"/>
      <c r="B127" s="97" t="s">
        <v>116</v>
      </c>
      <c r="C127" s="96">
        <v>4</v>
      </c>
      <c r="D127" s="96" t="s">
        <v>35</v>
      </c>
      <c r="E127" s="98">
        <v>1500000</v>
      </c>
      <c r="F127" s="99">
        <f>ROUNDDOWN(C127*E127,-3)</f>
        <v>6000000</v>
      </c>
      <c r="G127" s="100"/>
      <c r="H127" s="101" t="s">
        <v>116</v>
      </c>
      <c r="I127" s="102">
        <v>3</v>
      </c>
      <c r="J127" s="102" t="s">
        <v>35</v>
      </c>
      <c r="K127" s="104">
        <v>1500000</v>
      </c>
      <c r="L127" s="104">
        <f>ROUNDDOWN(I127*K127,-3)</f>
        <v>4500000</v>
      </c>
      <c r="M127" s="107">
        <f>F127-L127</f>
        <v>1500000</v>
      </c>
      <c r="N127" s="58" t="s">
        <v>16</v>
      </c>
    </row>
    <row r="128" spans="1:14" x14ac:dyDescent="0.25">
      <c r="A128" s="96"/>
      <c r="B128" s="97" t="s">
        <v>55</v>
      </c>
      <c r="C128" s="96">
        <v>4</v>
      </c>
      <c r="D128" s="96" t="s">
        <v>35</v>
      </c>
      <c r="E128" s="98">
        <v>1500000</v>
      </c>
      <c r="F128" s="99">
        <f>ROUNDDOWN(C128*E128,-3)</f>
        <v>6000000</v>
      </c>
      <c r="G128" s="100"/>
      <c r="H128" s="101" t="s">
        <v>55</v>
      </c>
      <c r="I128" s="102">
        <v>3</v>
      </c>
      <c r="J128" s="102" t="s">
        <v>35</v>
      </c>
      <c r="K128" s="104">
        <v>1500000</v>
      </c>
      <c r="L128" s="104">
        <f>ROUNDDOWN(I128*K128,-3)</f>
        <v>4500000</v>
      </c>
      <c r="M128" s="107">
        <f>F128-L128</f>
        <v>1500000</v>
      </c>
      <c r="N128" s="58" t="s">
        <v>16</v>
      </c>
    </row>
    <row r="129" spans="1:14" x14ac:dyDescent="0.25">
      <c r="A129" s="96"/>
      <c r="B129" s="97" t="s">
        <v>56</v>
      </c>
      <c r="C129" s="96">
        <v>4</v>
      </c>
      <c r="D129" s="96" t="s">
        <v>35</v>
      </c>
      <c r="E129" s="98">
        <v>1000000</v>
      </c>
      <c r="F129" s="99">
        <f>ROUNDDOWN(C129*E129,-3)</f>
        <v>4000000</v>
      </c>
      <c r="G129" s="100"/>
      <c r="H129" s="101" t="s">
        <v>56</v>
      </c>
      <c r="I129" s="102">
        <v>3</v>
      </c>
      <c r="J129" s="102" t="s">
        <v>35</v>
      </c>
      <c r="K129" s="104">
        <v>1000000</v>
      </c>
      <c r="L129" s="104">
        <f>ROUNDDOWN(I129*K129,-3)</f>
        <v>3000000</v>
      </c>
      <c r="M129" s="107">
        <f>F129-L129</f>
        <v>1000000</v>
      </c>
      <c r="N129" s="58" t="s">
        <v>16</v>
      </c>
    </row>
    <row r="130" spans="1:14" x14ac:dyDescent="0.25">
      <c r="A130" s="96"/>
      <c r="B130" s="97" t="s">
        <v>117</v>
      </c>
      <c r="C130" s="96">
        <v>12</v>
      </c>
      <c r="D130" s="96" t="s">
        <v>118</v>
      </c>
      <c r="E130" s="98">
        <v>500000</v>
      </c>
      <c r="F130" s="99">
        <f>ROUNDDOWN(C130*E130,-3)</f>
        <v>6000000</v>
      </c>
      <c r="G130" s="100"/>
      <c r="H130" s="101" t="s">
        <v>117</v>
      </c>
      <c r="I130" s="102">
        <v>6</v>
      </c>
      <c r="J130" s="102" t="s">
        <v>118</v>
      </c>
      <c r="K130" s="104">
        <v>500000</v>
      </c>
      <c r="L130" s="104">
        <f>ROUNDDOWN(I130*K130,-3)</f>
        <v>3000000</v>
      </c>
      <c r="M130" s="107">
        <f>F130-L130</f>
        <v>3000000</v>
      </c>
      <c r="N130" s="106" t="str">
        <f>IF(AND(ISBLANK(G130),M130&lt;&gt;0),"Rev detil","")</f>
        <v>Rev detil</v>
      </c>
    </row>
    <row r="131" spans="1:14" x14ac:dyDescent="0.25">
      <c r="A131" s="126" t="s">
        <v>42</v>
      </c>
      <c r="B131" s="125" t="s">
        <v>43</v>
      </c>
      <c r="C131" s="126"/>
      <c r="D131" s="126"/>
      <c r="E131" s="127"/>
      <c r="F131" s="137">
        <f>F132</f>
        <v>48000000</v>
      </c>
      <c r="G131" s="124" t="s">
        <v>42</v>
      </c>
      <c r="H131" s="125" t="s">
        <v>43</v>
      </c>
      <c r="I131" s="126"/>
      <c r="J131" s="126"/>
      <c r="K131" s="127"/>
      <c r="L131" s="127">
        <f>L132</f>
        <v>44800000</v>
      </c>
      <c r="M131" s="128">
        <f>M132</f>
        <v>3200000</v>
      </c>
      <c r="N131" s="58" t="s">
        <v>16</v>
      </c>
    </row>
    <row r="132" spans="1:14" x14ac:dyDescent="0.25">
      <c r="A132" s="96"/>
      <c r="B132" s="97" t="s">
        <v>119</v>
      </c>
      <c r="C132" s="96">
        <v>12</v>
      </c>
      <c r="D132" s="96" t="s">
        <v>33</v>
      </c>
      <c r="E132" s="98">
        <v>4000000</v>
      </c>
      <c r="F132" s="99">
        <f>ROUNDDOWN(C132*E132,-3)</f>
        <v>48000000</v>
      </c>
      <c r="G132" s="100"/>
      <c r="H132" s="101" t="s">
        <v>119</v>
      </c>
      <c r="I132" s="102">
        <v>8</v>
      </c>
      <c r="J132" s="102" t="s">
        <v>33</v>
      </c>
      <c r="K132" s="104">
        <v>5600000</v>
      </c>
      <c r="L132" s="104">
        <f>ROUNDDOWN(I132*K132,-3)</f>
        <v>44800000</v>
      </c>
      <c r="M132" s="107">
        <f>F132-L132</f>
        <v>3200000</v>
      </c>
      <c r="N132" s="106" t="str">
        <f>IF(AND(ISBLANK(G132),M132&lt;&gt;0),"Rev detil","")</f>
        <v>Rev detil</v>
      </c>
    </row>
    <row r="133" spans="1:14" x14ac:dyDescent="0.25">
      <c r="A133" s="112" t="s">
        <v>73</v>
      </c>
      <c r="B133" s="111" t="s">
        <v>74</v>
      </c>
      <c r="C133" s="112"/>
      <c r="D133" s="112"/>
      <c r="E133" s="113"/>
      <c r="F133" s="129">
        <f>F134</f>
        <v>2100000</v>
      </c>
      <c r="G133" s="110" t="s">
        <v>73</v>
      </c>
      <c r="H133" s="111" t="s">
        <v>74</v>
      </c>
      <c r="I133" s="112"/>
      <c r="J133" s="112"/>
      <c r="K133" s="113"/>
      <c r="L133" s="113">
        <f>L134</f>
        <v>2100000</v>
      </c>
      <c r="M133" s="114">
        <f>M134</f>
        <v>0</v>
      </c>
      <c r="N133" s="58" t="s">
        <v>16</v>
      </c>
    </row>
    <row r="134" spans="1:14" x14ac:dyDescent="0.25">
      <c r="A134" s="96"/>
      <c r="B134" s="97" t="s">
        <v>120</v>
      </c>
      <c r="C134" s="96">
        <v>14</v>
      </c>
      <c r="D134" s="96" t="s">
        <v>33</v>
      </c>
      <c r="E134" s="98">
        <v>150000</v>
      </c>
      <c r="F134" s="99">
        <f>ROUNDDOWN(C134*E134,-3)</f>
        <v>2100000</v>
      </c>
      <c r="G134" s="100"/>
      <c r="H134" s="97" t="s">
        <v>120</v>
      </c>
      <c r="I134" s="96">
        <v>14</v>
      </c>
      <c r="J134" s="96" t="s">
        <v>33</v>
      </c>
      <c r="K134" s="98">
        <v>150000</v>
      </c>
      <c r="L134" s="98">
        <f>ROUNDDOWN(I134*K134,-3)</f>
        <v>2100000</v>
      </c>
      <c r="M134" s="108">
        <f>F134-L134</f>
        <v>0</v>
      </c>
      <c r="N134" s="109" t="str">
        <f>IF(AND(ISBLANK(G134),M134&lt;&gt;0),"Rev","")</f>
        <v/>
      </c>
    </row>
    <row r="135" spans="1:14" x14ac:dyDescent="0.25">
      <c r="A135" s="232" t="s">
        <v>49</v>
      </c>
      <c r="B135" s="233" t="s">
        <v>121</v>
      </c>
      <c r="C135" s="232"/>
      <c r="D135" s="232"/>
      <c r="E135" s="234"/>
      <c r="F135" s="235">
        <f>SUM(F136,F139,F141)</f>
        <v>572300000</v>
      </c>
      <c r="G135" s="236" t="s">
        <v>49</v>
      </c>
      <c r="H135" s="233" t="s">
        <v>122</v>
      </c>
      <c r="I135" s="232"/>
      <c r="J135" s="232"/>
      <c r="K135" s="234"/>
      <c r="L135" s="234">
        <f>SUM(L136,L139,L141)</f>
        <v>498618000</v>
      </c>
      <c r="M135" s="237">
        <f>SUM(M136,M139,M141)</f>
        <v>73682000</v>
      </c>
      <c r="N135" s="58" t="s">
        <v>16</v>
      </c>
    </row>
    <row r="136" spans="1:14" x14ac:dyDescent="0.25">
      <c r="A136" s="126" t="s">
        <v>30</v>
      </c>
      <c r="B136" s="125" t="s">
        <v>31</v>
      </c>
      <c r="C136" s="126"/>
      <c r="D136" s="126"/>
      <c r="E136" s="127"/>
      <c r="F136" s="137">
        <f>SUM(F137:F138)</f>
        <v>10000000</v>
      </c>
      <c r="G136" s="124" t="s">
        <v>30</v>
      </c>
      <c r="H136" s="125" t="s">
        <v>31</v>
      </c>
      <c r="I136" s="126"/>
      <c r="J136" s="126"/>
      <c r="K136" s="127"/>
      <c r="L136" s="127">
        <f>SUM(L137:L138)</f>
        <v>5000000</v>
      </c>
      <c r="M136" s="128">
        <f>SUM(M137:M138)</f>
        <v>5000000</v>
      </c>
      <c r="N136" s="58" t="s">
        <v>16</v>
      </c>
    </row>
    <row r="137" spans="1:14" x14ac:dyDescent="0.25">
      <c r="A137" s="96"/>
      <c r="B137" s="97" t="s">
        <v>123</v>
      </c>
      <c r="C137" s="96">
        <v>4</v>
      </c>
      <c r="D137" s="96" t="s">
        <v>35</v>
      </c>
      <c r="E137" s="98">
        <v>1500000</v>
      </c>
      <c r="F137" s="99">
        <f>ROUNDDOWN(C137*E137,-3)</f>
        <v>6000000</v>
      </c>
      <c r="G137" s="100"/>
      <c r="H137" s="101" t="s">
        <v>123</v>
      </c>
      <c r="I137" s="102">
        <v>2</v>
      </c>
      <c r="J137" s="102" t="s">
        <v>35</v>
      </c>
      <c r="K137" s="104">
        <v>1500000</v>
      </c>
      <c r="L137" s="104">
        <f>ROUNDDOWN(I137*K137,-3)</f>
        <v>3000000</v>
      </c>
      <c r="M137" s="107">
        <f>F137-L137</f>
        <v>3000000</v>
      </c>
      <c r="N137" s="106" t="str">
        <f>IF(AND(ISBLANK(G137),M137&lt;&gt;0),"Rev detil","")</f>
        <v>Rev detil</v>
      </c>
    </row>
    <row r="138" spans="1:14" x14ac:dyDescent="0.25">
      <c r="A138" s="96"/>
      <c r="B138" s="97" t="s">
        <v>124</v>
      </c>
      <c r="C138" s="96">
        <v>4</v>
      </c>
      <c r="D138" s="96" t="s">
        <v>35</v>
      </c>
      <c r="E138" s="98">
        <v>1000000</v>
      </c>
      <c r="F138" s="99">
        <f>ROUNDDOWN(C138*E138,-3)</f>
        <v>4000000</v>
      </c>
      <c r="G138" s="100"/>
      <c r="H138" s="101" t="s">
        <v>124</v>
      </c>
      <c r="I138" s="102">
        <v>2</v>
      </c>
      <c r="J138" s="102" t="s">
        <v>35</v>
      </c>
      <c r="K138" s="104">
        <v>1000000</v>
      </c>
      <c r="L138" s="104">
        <f>ROUNDDOWN(I138*K138,-3)</f>
        <v>2000000</v>
      </c>
      <c r="M138" s="107">
        <f>F138-L138</f>
        <v>2000000</v>
      </c>
      <c r="N138" s="106" t="str">
        <f>IF(AND(ISBLANK(G138),M138&lt;&gt;0),"Rev detil","")</f>
        <v>Rev detil</v>
      </c>
    </row>
    <row r="139" spans="1:14" x14ac:dyDescent="0.25">
      <c r="A139" s="112" t="s">
        <v>59</v>
      </c>
      <c r="B139" s="111" t="s">
        <v>60</v>
      </c>
      <c r="C139" s="112"/>
      <c r="D139" s="112"/>
      <c r="E139" s="113"/>
      <c r="F139" s="129">
        <f>F140</f>
        <v>7800000</v>
      </c>
      <c r="G139" s="110" t="s">
        <v>59</v>
      </c>
      <c r="H139" s="111" t="s">
        <v>60</v>
      </c>
      <c r="I139" s="112"/>
      <c r="J139" s="112"/>
      <c r="K139" s="113"/>
      <c r="L139" s="113">
        <f>L140</f>
        <v>7800000</v>
      </c>
      <c r="M139" s="114">
        <f>M140</f>
        <v>0</v>
      </c>
      <c r="N139" s="58" t="s">
        <v>16</v>
      </c>
    </row>
    <row r="140" spans="1:14" x14ac:dyDescent="0.25">
      <c r="A140" s="96"/>
      <c r="B140" s="97" t="s">
        <v>109</v>
      </c>
      <c r="C140" s="96">
        <v>12</v>
      </c>
      <c r="D140" s="96" t="s">
        <v>35</v>
      </c>
      <c r="E140" s="98">
        <v>650000</v>
      </c>
      <c r="F140" s="99">
        <f>ROUNDDOWN(C140*E140,-3)</f>
        <v>7800000</v>
      </c>
      <c r="G140" s="100"/>
      <c r="H140" s="97" t="s">
        <v>125</v>
      </c>
      <c r="I140" s="96">
        <v>2</v>
      </c>
      <c r="J140" s="96" t="s">
        <v>35</v>
      </c>
      <c r="K140" s="98">
        <v>3900000</v>
      </c>
      <c r="L140" s="98">
        <f>ROUNDDOWN(I140*K140,-3)</f>
        <v>7800000</v>
      </c>
      <c r="M140" s="108">
        <f>F140-L140</f>
        <v>0</v>
      </c>
      <c r="N140" s="109" t="str">
        <f>IF(AND(ISBLANK(G140),M140&lt;&gt;0),"Rev","")</f>
        <v/>
      </c>
    </row>
    <row r="141" spans="1:14" x14ac:dyDescent="0.25">
      <c r="A141" s="90" t="s">
        <v>42</v>
      </c>
      <c r="B141" s="91" t="s">
        <v>43</v>
      </c>
      <c r="C141" s="90"/>
      <c r="D141" s="90"/>
      <c r="E141" s="92"/>
      <c r="F141" s="93">
        <f>SUM(F142:F143)</f>
        <v>554500000</v>
      </c>
      <c r="G141" s="94" t="s">
        <v>42</v>
      </c>
      <c r="H141" s="91" t="s">
        <v>43</v>
      </c>
      <c r="I141" s="90"/>
      <c r="J141" s="90"/>
      <c r="K141" s="92"/>
      <c r="L141" s="92">
        <f>SUM(L142:L143)</f>
        <v>485818000</v>
      </c>
      <c r="M141" s="95">
        <f>SUM(M142:M143)</f>
        <v>68682000</v>
      </c>
      <c r="N141" s="58" t="s">
        <v>16</v>
      </c>
    </row>
    <row r="142" spans="1:14" ht="26.4" x14ac:dyDescent="0.25">
      <c r="A142" s="96"/>
      <c r="B142" s="97" t="s">
        <v>126</v>
      </c>
      <c r="C142" s="96">
        <v>55</v>
      </c>
      <c r="D142" s="96" t="s">
        <v>33</v>
      </c>
      <c r="E142" s="98">
        <v>6075000</v>
      </c>
      <c r="F142" s="99">
        <f>ROUNDDOWN(C142*E142,-3)</f>
        <v>334125000</v>
      </c>
      <c r="G142" s="100"/>
      <c r="H142" s="101" t="s">
        <v>127</v>
      </c>
      <c r="I142" s="102">
        <v>68</v>
      </c>
      <c r="J142" s="102" t="s">
        <v>33</v>
      </c>
      <c r="K142" s="104">
        <v>7144383</v>
      </c>
      <c r="L142" s="104">
        <f>ROUNDDOWN(I142*K142,-3)</f>
        <v>485818000</v>
      </c>
      <c r="M142" s="105">
        <f>F142-L142</f>
        <v>-151693000</v>
      </c>
      <c r="N142" s="106" t="str">
        <f>IF(AND(ISBLANK(G142),M142&lt;&gt;0),"Rev detil","")</f>
        <v>Rev detil</v>
      </c>
    </row>
    <row r="143" spans="1:14" ht="26.4" x14ac:dyDescent="0.25">
      <c r="A143" s="96"/>
      <c r="B143" s="97" t="s">
        <v>128</v>
      </c>
      <c r="C143" s="96">
        <v>36</v>
      </c>
      <c r="D143" s="96" t="s">
        <v>33</v>
      </c>
      <c r="E143" s="98">
        <v>6121528</v>
      </c>
      <c r="F143" s="99">
        <f>ROUNDDOWN(C143*E143,-3)</f>
        <v>220375000</v>
      </c>
      <c r="G143" s="100"/>
      <c r="H143" s="145"/>
      <c r="I143" s="146"/>
      <c r="J143" s="146"/>
      <c r="K143" s="147"/>
      <c r="L143" s="147">
        <f>ROUNDDOWN(I143*K143,-3)</f>
        <v>0</v>
      </c>
      <c r="M143" s="148">
        <f>F143-L143</f>
        <v>220375000</v>
      </c>
      <c r="N143" s="106" t="str">
        <f>IF(AND(ISBLANK(G143),M143&lt;&gt;0),"Rev detil","")</f>
        <v>Rev detil</v>
      </c>
    </row>
    <row r="144" spans="1:14" ht="26.4" x14ac:dyDescent="0.25">
      <c r="A144" s="151" t="s">
        <v>129</v>
      </c>
      <c r="B144" s="152" t="s">
        <v>130</v>
      </c>
      <c r="C144" s="151"/>
      <c r="D144" s="151"/>
      <c r="E144" s="153"/>
      <c r="F144" s="154">
        <f>SUM(F145,F150,F152,F154)</f>
        <v>78000000</v>
      </c>
      <c r="G144" s="155" t="s">
        <v>129</v>
      </c>
      <c r="H144" s="152" t="s">
        <v>130</v>
      </c>
      <c r="I144" s="151"/>
      <c r="J144" s="151"/>
      <c r="K144" s="153"/>
      <c r="L144" s="153">
        <f>SUM(L145,L150,L152,L154)</f>
        <v>63200000</v>
      </c>
      <c r="M144" s="156">
        <f>SUM(M145,M150,M152,M154)</f>
        <v>14800000</v>
      </c>
      <c r="N144" s="58" t="s">
        <v>16</v>
      </c>
    </row>
    <row r="145" spans="1:14" x14ac:dyDescent="0.25">
      <c r="A145" s="126" t="s">
        <v>30</v>
      </c>
      <c r="B145" s="125" t="s">
        <v>31</v>
      </c>
      <c r="C145" s="126"/>
      <c r="D145" s="126"/>
      <c r="E145" s="127"/>
      <c r="F145" s="137">
        <f>SUM(F146:F149)</f>
        <v>34000000</v>
      </c>
      <c r="G145" s="124" t="s">
        <v>30</v>
      </c>
      <c r="H145" s="125" t="s">
        <v>31</v>
      </c>
      <c r="I145" s="126"/>
      <c r="J145" s="126"/>
      <c r="K145" s="127"/>
      <c r="L145" s="127">
        <f>SUM(L146:L149)</f>
        <v>18000000</v>
      </c>
      <c r="M145" s="128">
        <f>SUM(M146:M149)</f>
        <v>16000000</v>
      </c>
      <c r="N145" s="58" t="s">
        <v>16</v>
      </c>
    </row>
    <row r="146" spans="1:14" x14ac:dyDescent="0.25">
      <c r="A146" s="96"/>
      <c r="B146" s="97" t="s">
        <v>116</v>
      </c>
      <c r="C146" s="96">
        <v>8</v>
      </c>
      <c r="D146" s="96" t="s">
        <v>35</v>
      </c>
      <c r="E146" s="98">
        <v>1000000</v>
      </c>
      <c r="F146" s="99">
        <f>ROUNDDOWN(C146*E146,-3)</f>
        <v>8000000</v>
      </c>
      <c r="G146" s="100"/>
      <c r="H146" s="101" t="s">
        <v>116</v>
      </c>
      <c r="I146" s="102">
        <v>4</v>
      </c>
      <c r="J146" s="102" t="s">
        <v>35</v>
      </c>
      <c r="K146" s="104">
        <v>1000000</v>
      </c>
      <c r="L146" s="104">
        <f>ROUNDDOWN(I146*K146,-3)</f>
        <v>4000000</v>
      </c>
      <c r="M146" s="107">
        <f>F146-L146</f>
        <v>4000000</v>
      </c>
      <c r="N146" s="106" t="str">
        <f>IF(AND(ISBLANK(G146),M146&lt;&gt;0),"Rev detil","")</f>
        <v>Rev detil</v>
      </c>
    </row>
    <row r="147" spans="1:14" x14ac:dyDescent="0.25">
      <c r="A147" s="96"/>
      <c r="B147" s="97" t="s">
        <v>55</v>
      </c>
      <c r="C147" s="96">
        <v>8</v>
      </c>
      <c r="D147" s="96" t="s">
        <v>35</v>
      </c>
      <c r="E147" s="98">
        <v>1500000</v>
      </c>
      <c r="F147" s="99">
        <f>ROUNDDOWN(C147*E147,-3)</f>
        <v>12000000</v>
      </c>
      <c r="G147" s="100"/>
      <c r="H147" s="101" t="s">
        <v>55</v>
      </c>
      <c r="I147" s="102">
        <v>4</v>
      </c>
      <c r="J147" s="102" t="s">
        <v>35</v>
      </c>
      <c r="K147" s="104">
        <v>1500000</v>
      </c>
      <c r="L147" s="104">
        <f>ROUNDDOWN(I147*K147,-3)</f>
        <v>6000000</v>
      </c>
      <c r="M147" s="107">
        <f>F147-L147</f>
        <v>6000000</v>
      </c>
      <c r="N147" s="106" t="str">
        <f>IF(AND(ISBLANK(G147),M147&lt;&gt;0),"Rev detil","")</f>
        <v>Rev detil</v>
      </c>
    </row>
    <row r="148" spans="1:14" x14ac:dyDescent="0.25">
      <c r="A148" s="96"/>
      <c r="B148" s="97" t="s">
        <v>56</v>
      </c>
      <c r="C148" s="96">
        <v>8</v>
      </c>
      <c r="D148" s="96" t="s">
        <v>35</v>
      </c>
      <c r="E148" s="98">
        <v>1000000</v>
      </c>
      <c r="F148" s="99">
        <f>ROUNDDOWN(C148*E148,-3)</f>
        <v>8000000</v>
      </c>
      <c r="G148" s="100"/>
      <c r="H148" s="101" t="s">
        <v>56</v>
      </c>
      <c r="I148" s="102">
        <v>4</v>
      </c>
      <c r="J148" s="102" t="s">
        <v>35</v>
      </c>
      <c r="K148" s="104">
        <v>1000000</v>
      </c>
      <c r="L148" s="104">
        <f>ROUNDDOWN(I148*K148,-3)</f>
        <v>4000000</v>
      </c>
      <c r="M148" s="107">
        <f>F148-L148</f>
        <v>4000000</v>
      </c>
      <c r="N148" s="106" t="str">
        <f>IF(AND(ISBLANK(G148),M148&lt;&gt;0),"Rev detil","")</f>
        <v>Rev detil</v>
      </c>
    </row>
    <row r="149" spans="1:14" x14ac:dyDescent="0.25">
      <c r="A149" s="96"/>
      <c r="B149" s="97" t="s">
        <v>131</v>
      </c>
      <c r="C149" s="96">
        <v>12</v>
      </c>
      <c r="D149" s="96" t="s">
        <v>118</v>
      </c>
      <c r="E149" s="98">
        <v>500000</v>
      </c>
      <c r="F149" s="99">
        <f>ROUNDDOWN(C149*E149,-3)</f>
        <v>6000000</v>
      </c>
      <c r="G149" s="100"/>
      <c r="H149" s="101" t="s">
        <v>131</v>
      </c>
      <c r="I149" s="102">
        <v>8</v>
      </c>
      <c r="J149" s="102" t="s">
        <v>118</v>
      </c>
      <c r="K149" s="104">
        <v>500000</v>
      </c>
      <c r="L149" s="104">
        <f>ROUNDDOWN(I149*K149,-3)</f>
        <v>4000000</v>
      </c>
      <c r="M149" s="107">
        <f>F149-L149</f>
        <v>2000000</v>
      </c>
      <c r="N149" s="106" t="str">
        <f>IF(AND(ISBLANK(G149),M149&lt;&gt;0),"Rev detil","")</f>
        <v>Rev detil</v>
      </c>
    </row>
    <row r="150" spans="1:14" x14ac:dyDescent="0.25">
      <c r="A150" s="112" t="s">
        <v>132</v>
      </c>
      <c r="B150" s="111" t="s">
        <v>133</v>
      </c>
      <c r="C150" s="112"/>
      <c r="D150" s="112"/>
      <c r="E150" s="113"/>
      <c r="F150" s="129">
        <f>F151</f>
        <v>3000000</v>
      </c>
      <c r="G150" s="110" t="s">
        <v>132</v>
      </c>
      <c r="H150" s="111" t="s">
        <v>133</v>
      </c>
      <c r="I150" s="112"/>
      <c r="J150" s="112"/>
      <c r="K150" s="113"/>
      <c r="L150" s="113">
        <f>L151</f>
        <v>3000000</v>
      </c>
      <c r="M150" s="114">
        <f>M151</f>
        <v>0</v>
      </c>
      <c r="N150" s="58" t="s">
        <v>16</v>
      </c>
    </row>
    <row r="151" spans="1:14" x14ac:dyDescent="0.25">
      <c r="A151" s="96"/>
      <c r="B151" s="97" t="s">
        <v>134</v>
      </c>
      <c r="C151" s="96">
        <v>2</v>
      </c>
      <c r="D151" s="96" t="s">
        <v>135</v>
      </c>
      <c r="E151" s="98">
        <v>1500000</v>
      </c>
      <c r="F151" s="99">
        <f>ROUNDDOWN(C151*E151,-3)</f>
        <v>3000000</v>
      </c>
      <c r="G151" s="100"/>
      <c r="H151" s="97" t="s">
        <v>134</v>
      </c>
      <c r="I151" s="96">
        <v>2</v>
      </c>
      <c r="J151" s="96" t="s">
        <v>135</v>
      </c>
      <c r="K151" s="98">
        <v>1500000</v>
      </c>
      <c r="L151" s="98">
        <f>ROUNDDOWN(I151*K151,-3)</f>
        <v>3000000</v>
      </c>
      <c r="M151" s="108">
        <f>F151-L151</f>
        <v>0</v>
      </c>
      <c r="N151" s="109" t="str">
        <f>IF(AND(ISBLANK(G151),M151&lt;&gt;0),"Rev","")</f>
        <v/>
      </c>
    </row>
    <row r="152" spans="1:14" x14ac:dyDescent="0.25">
      <c r="A152" s="112" t="s">
        <v>42</v>
      </c>
      <c r="B152" s="111" t="s">
        <v>43</v>
      </c>
      <c r="C152" s="112"/>
      <c r="D152" s="112"/>
      <c r="E152" s="113"/>
      <c r="F152" s="129">
        <f>F153</f>
        <v>38000000</v>
      </c>
      <c r="G152" s="110" t="s">
        <v>42</v>
      </c>
      <c r="H152" s="111" t="s">
        <v>43</v>
      </c>
      <c r="I152" s="112"/>
      <c r="J152" s="112"/>
      <c r="K152" s="113"/>
      <c r="L152" s="113">
        <f>L153</f>
        <v>38000000</v>
      </c>
      <c r="M152" s="114">
        <f>M153</f>
        <v>0</v>
      </c>
      <c r="N152" s="58" t="s">
        <v>16</v>
      </c>
    </row>
    <row r="153" spans="1:14" ht="26.4" x14ac:dyDescent="0.25">
      <c r="A153" s="96"/>
      <c r="B153" s="97" t="s">
        <v>136</v>
      </c>
      <c r="C153" s="96">
        <v>8</v>
      </c>
      <c r="D153" s="96" t="s">
        <v>33</v>
      </c>
      <c r="E153" s="98">
        <v>4750000</v>
      </c>
      <c r="F153" s="99">
        <f>ROUNDDOWN(C153*E153,-3)</f>
        <v>38000000</v>
      </c>
      <c r="G153" s="100"/>
      <c r="H153" s="97" t="s">
        <v>137</v>
      </c>
      <c r="I153" s="96">
        <v>8</v>
      </c>
      <c r="J153" s="96" t="s">
        <v>33</v>
      </c>
      <c r="K153" s="98">
        <v>4750000</v>
      </c>
      <c r="L153" s="98">
        <f>ROUNDDOWN(I153*K153,-3)</f>
        <v>38000000</v>
      </c>
      <c r="M153" s="238">
        <f>F153-L153</f>
        <v>0</v>
      </c>
      <c r="N153" s="106" t="str">
        <f>IF(AND(ISBLANK(G153),M153&lt;&gt;0),"Rev detil","")</f>
        <v/>
      </c>
    </row>
    <row r="154" spans="1:14" x14ac:dyDescent="0.25">
      <c r="A154" s="126" t="s">
        <v>73</v>
      </c>
      <c r="B154" s="125" t="s">
        <v>74</v>
      </c>
      <c r="C154" s="126"/>
      <c r="D154" s="126"/>
      <c r="E154" s="127"/>
      <c r="F154" s="137">
        <f>F155</f>
        <v>3000000</v>
      </c>
      <c r="G154" s="124" t="s">
        <v>73</v>
      </c>
      <c r="H154" s="125" t="s">
        <v>74</v>
      </c>
      <c r="I154" s="126"/>
      <c r="J154" s="126"/>
      <c r="K154" s="127"/>
      <c r="L154" s="127">
        <f>L155</f>
        <v>4200000</v>
      </c>
      <c r="M154" s="239">
        <f>M155</f>
        <v>-1200000</v>
      </c>
      <c r="N154" s="58" t="s">
        <v>16</v>
      </c>
    </row>
    <row r="155" spans="1:14" x14ac:dyDescent="0.25">
      <c r="A155" s="96"/>
      <c r="B155" s="97" t="s">
        <v>138</v>
      </c>
      <c r="C155" s="96">
        <v>20</v>
      </c>
      <c r="D155" s="96" t="s">
        <v>33</v>
      </c>
      <c r="E155" s="98">
        <v>150000</v>
      </c>
      <c r="F155" s="99">
        <f>ROUNDDOWN(C155*E155,-3)</f>
        <v>3000000</v>
      </c>
      <c r="G155" s="100"/>
      <c r="H155" s="101" t="s">
        <v>138</v>
      </c>
      <c r="I155" s="102">
        <v>28</v>
      </c>
      <c r="J155" s="102" t="s">
        <v>33</v>
      </c>
      <c r="K155" s="104">
        <v>150000</v>
      </c>
      <c r="L155" s="104">
        <f>ROUNDDOWN(I155*K155,-3)</f>
        <v>4200000</v>
      </c>
      <c r="M155" s="105">
        <f>F155-L155</f>
        <v>-1200000</v>
      </c>
      <c r="N155" s="106" t="str">
        <f>IF(AND(ISBLANK(G155),M155&lt;&gt;0),"Rev detil","")</f>
        <v>Rev detil</v>
      </c>
    </row>
    <row r="156" spans="1:14" x14ac:dyDescent="0.25">
      <c r="A156" s="151" t="s">
        <v>139</v>
      </c>
      <c r="B156" s="152" t="s">
        <v>140</v>
      </c>
      <c r="C156" s="151"/>
      <c r="D156" s="151"/>
      <c r="E156" s="153"/>
      <c r="F156" s="154">
        <f>SUM(F157,F163,F165)</f>
        <v>65000000</v>
      </c>
      <c r="G156" s="155" t="s">
        <v>139</v>
      </c>
      <c r="H156" s="152" t="s">
        <v>140</v>
      </c>
      <c r="I156" s="151"/>
      <c r="J156" s="151"/>
      <c r="K156" s="153"/>
      <c r="L156" s="153">
        <f>SUM(L157,L163,L165)</f>
        <v>64800000</v>
      </c>
      <c r="M156" s="156">
        <f>SUM(M157,M163,M165)</f>
        <v>200000</v>
      </c>
      <c r="N156" s="58" t="s">
        <v>16</v>
      </c>
    </row>
    <row r="157" spans="1:14" x14ac:dyDescent="0.25">
      <c r="A157" s="112" t="s">
        <v>30</v>
      </c>
      <c r="B157" s="111" t="s">
        <v>31</v>
      </c>
      <c r="C157" s="112"/>
      <c r="D157" s="112"/>
      <c r="E157" s="113"/>
      <c r="F157" s="129">
        <f>SUM(F158:F161)</f>
        <v>22000000</v>
      </c>
      <c r="G157" s="110" t="s">
        <v>30</v>
      </c>
      <c r="H157" s="111" t="s">
        <v>31</v>
      </c>
      <c r="I157" s="112"/>
      <c r="J157" s="112"/>
      <c r="K157" s="113"/>
      <c r="L157" s="113">
        <f>SUM(L158:L162)</f>
        <v>23000000</v>
      </c>
      <c r="M157" s="114">
        <f>SUM(M158:M162)</f>
        <v>-1000000</v>
      </c>
      <c r="N157" s="58" t="s">
        <v>16</v>
      </c>
    </row>
    <row r="158" spans="1:14" x14ac:dyDescent="0.25">
      <c r="A158" s="96"/>
      <c r="B158" s="97" t="s">
        <v>116</v>
      </c>
      <c r="C158" s="96">
        <v>4</v>
      </c>
      <c r="D158" s="96" t="s">
        <v>35</v>
      </c>
      <c r="E158" s="98">
        <v>1500000</v>
      </c>
      <c r="F158" s="99">
        <f>ROUNDDOWN(C158*E158,-3)</f>
        <v>6000000</v>
      </c>
      <c r="G158" s="100"/>
      <c r="H158" s="97" t="s">
        <v>116</v>
      </c>
      <c r="I158" s="96">
        <v>4</v>
      </c>
      <c r="J158" s="96" t="s">
        <v>35</v>
      </c>
      <c r="K158" s="98">
        <v>1500000</v>
      </c>
      <c r="L158" s="98">
        <f>ROUNDDOWN(I158*K158,-3)</f>
        <v>6000000</v>
      </c>
      <c r="M158" s="108">
        <f>F158-L158</f>
        <v>0</v>
      </c>
      <c r="N158" s="58" t="s">
        <v>16</v>
      </c>
    </row>
    <row r="159" spans="1:14" x14ac:dyDescent="0.25">
      <c r="A159" s="96"/>
      <c r="B159" s="97" t="s">
        <v>55</v>
      </c>
      <c r="C159" s="96">
        <v>4</v>
      </c>
      <c r="D159" s="96" t="s">
        <v>35</v>
      </c>
      <c r="E159" s="98">
        <v>1500000</v>
      </c>
      <c r="F159" s="99">
        <f>ROUNDDOWN(C159*E159,-3)</f>
        <v>6000000</v>
      </c>
      <c r="G159" s="100"/>
      <c r="H159" s="97" t="s">
        <v>55</v>
      </c>
      <c r="I159" s="96">
        <v>4</v>
      </c>
      <c r="J159" s="96" t="s">
        <v>35</v>
      </c>
      <c r="K159" s="98">
        <v>1500000</v>
      </c>
      <c r="L159" s="98">
        <f>ROUNDDOWN(I159*K159,-3)</f>
        <v>6000000</v>
      </c>
      <c r="M159" s="108">
        <f>F159-L159</f>
        <v>0</v>
      </c>
      <c r="N159" s="58" t="s">
        <v>16</v>
      </c>
    </row>
    <row r="160" spans="1:14" x14ac:dyDescent="0.25">
      <c r="A160" s="96"/>
      <c r="B160" s="97" t="s">
        <v>56</v>
      </c>
      <c r="C160" s="96">
        <v>4</v>
      </c>
      <c r="D160" s="96" t="s">
        <v>35</v>
      </c>
      <c r="E160" s="98">
        <v>1000000</v>
      </c>
      <c r="F160" s="99">
        <f>ROUNDDOWN(C160*E160,-3)</f>
        <v>4000000</v>
      </c>
      <c r="G160" s="100"/>
      <c r="H160" s="97" t="s">
        <v>56</v>
      </c>
      <c r="I160" s="96">
        <v>4</v>
      </c>
      <c r="J160" s="96" t="s">
        <v>35</v>
      </c>
      <c r="K160" s="98">
        <v>1000000</v>
      </c>
      <c r="L160" s="98">
        <f>ROUNDDOWN(I160*K160,-3)</f>
        <v>4000000</v>
      </c>
      <c r="M160" s="108">
        <f>F160-L160</f>
        <v>0</v>
      </c>
      <c r="N160" s="58" t="s">
        <v>16</v>
      </c>
    </row>
    <row r="161" spans="1:14" x14ac:dyDescent="0.25">
      <c r="A161" s="96"/>
      <c r="B161" s="97" t="s">
        <v>131</v>
      </c>
      <c r="C161" s="96">
        <v>12</v>
      </c>
      <c r="D161" s="96" t="s">
        <v>118</v>
      </c>
      <c r="E161" s="98">
        <v>500000</v>
      </c>
      <c r="F161" s="99">
        <f>ROUNDDOWN(C161*E161,-3)</f>
        <v>6000000</v>
      </c>
      <c r="G161" s="100"/>
      <c r="H161" s="101" t="s">
        <v>131</v>
      </c>
      <c r="I161" s="102">
        <v>8</v>
      </c>
      <c r="J161" s="102" t="s">
        <v>118</v>
      </c>
      <c r="K161" s="104">
        <v>500000</v>
      </c>
      <c r="L161" s="104">
        <f>ROUNDDOWN(I161*K161,-3)</f>
        <v>4000000</v>
      </c>
      <c r="M161" s="107">
        <f>F161-L161</f>
        <v>2000000</v>
      </c>
      <c r="N161" s="106" t="str">
        <f>IF(AND(ISBLANK(G161),M161&lt;&gt;0),"Rev detil","")</f>
        <v>Rev detil</v>
      </c>
    </row>
    <row r="162" spans="1:14" x14ac:dyDescent="0.25">
      <c r="A162" s="96"/>
      <c r="B162" s="97"/>
      <c r="C162" s="96"/>
      <c r="D162" s="96"/>
      <c r="E162" s="98"/>
      <c r="F162" s="99"/>
      <c r="G162" s="100"/>
      <c r="H162" s="309" t="s">
        <v>141</v>
      </c>
      <c r="I162" s="102">
        <v>40</v>
      </c>
      <c r="J162" s="102" t="s">
        <v>33</v>
      </c>
      <c r="K162" s="104">
        <v>75000</v>
      </c>
      <c r="L162" s="104">
        <f>ROUNDDOWN(I162*K162,-3)</f>
        <v>3000000</v>
      </c>
      <c r="M162" s="107">
        <f>F162-L162</f>
        <v>-3000000</v>
      </c>
      <c r="N162" s="106" t="str">
        <f>IF(AND(ISBLANK(G162),M162&lt;&gt;0),"Rev detil","")</f>
        <v>Rev detil</v>
      </c>
    </row>
    <row r="163" spans="1:14" x14ac:dyDescent="0.25">
      <c r="A163" s="112" t="s">
        <v>42</v>
      </c>
      <c r="B163" s="111" t="s">
        <v>43</v>
      </c>
      <c r="C163" s="112"/>
      <c r="D163" s="112"/>
      <c r="E163" s="113"/>
      <c r="F163" s="129">
        <f>F164</f>
        <v>40000000</v>
      </c>
      <c r="G163" s="110" t="s">
        <v>42</v>
      </c>
      <c r="H163" s="111" t="s">
        <v>43</v>
      </c>
      <c r="I163" s="112"/>
      <c r="J163" s="112"/>
      <c r="K163" s="113"/>
      <c r="L163" s="113">
        <f>L164</f>
        <v>40000000</v>
      </c>
      <c r="M163" s="114">
        <f>M164</f>
        <v>0</v>
      </c>
      <c r="N163" s="58" t="s">
        <v>16</v>
      </c>
    </row>
    <row r="164" spans="1:14" ht="26.4" x14ac:dyDescent="0.25">
      <c r="A164" s="96"/>
      <c r="B164" s="97" t="s">
        <v>142</v>
      </c>
      <c r="C164" s="96">
        <v>10</v>
      </c>
      <c r="D164" s="96" t="s">
        <v>33</v>
      </c>
      <c r="E164" s="98">
        <v>4000000</v>
      </c>
      <c r="F164" s="99">
        <f>ROUNDDOWN(C164*E164,-3)</f>
        <v>40000000</v>
      </c>
      <c r="G164" s="100"/>
      <c r="H164" s="97" t="s">
        <v>142</v>
      </c>
      <c r="I164" s="96">
        <v>10</v>
      </c>
      <c r="J164" s="96" t="s">
        <v>33</v>
      </c>
      <c r="K164" s="98">
        <v>4000000</v>
      </c>
      <c r="L164" s="98">
        <f>ROUNDDOWN(I164*K164,-3)</f>
        <v>40000000</v>
      </c>
      <c r="M164" s="108">
        <f>F164-L164</f>
        <v>0</v>
      </c>
      <c r="N164" s="109" t="str">
        <f>IF(AND(ISBLANK(G164),M164&lt;&gt;0),"Rev","")</f>
        <v/>
      </c>
    </row>
    <row r="165" spans="1:14" x14ac:dyDescent="0.25">
      <c r="A165" s="112" t="s">
        <v>73</v>
      </c>
      <c r="B165" s="111" t="s">
        <v>74</v>
      </c>
      <c r="C165" s="112"/>
      <c r="D165" s="112"/>
      <c r="E165" s="113"/>
      <c r="F165" s="129">
        <f>F166</f>
        <v>3000000</v>
      </c>
      <c r="G165" s="110" t="s">
        <v>73</v>
      </c>
      <c r="H165" s="111" t="s">
        <v>74</v>
      </c>
      <c r="I165" s="112"/>
      <c r="J165" s="112"/>
      <c r="K165" s="113"/>
      <c r="L165" s="113">
        <f>L166</f>
        <v>1800000</v>
      </c>
      <c r="M165" s="114">
        <f>M166</f>
        <v>1200000</v>
      </c>
      <c r="N165" s="58" t="s">
        <v>16</v>
      </c>
    </row>
    <row r="166" spans="1:14" x14ac:dyDescent="0.25">
      <c r="A166" s="96"/>
      <c r="B166" s="97" t="s">
        <v>138</v>
      </c>
      <c r="C166" s="96">
        <v>20</v>
      </c>
      <c r="D166" s="96" t="s">
        <v>33</v>
      </c>
      <c r="E166" s="98">
        <v>150000</v>
      </c>
      <c r="F166" s="99">
        <f>ROUNDDOWN(C166*E166,-3)</f>
        <v>3000000</v>
      </c>
      <c r="G166" s="100"/>
      <c r="H166" s="101" t="s">
        <v>138</v>
      </c>
      <c r="I166" s="102">
        <v>12</v>
      </c>
      <c r="J166" s="102" t="s">
        <v>33</v>
      </c>
      <c r="K166" s="104">
        <v>150000</v>
      </c>
      <c r="L166" s="104">
        <f>ROUNDDOWN(I166*K166,-3)</f>
        <v>1800000</v>
      </c>
      <c r="M166" s="107">
        <f>F166-L166</f>
        <v>1200000</v>
      </c>
      <c r="N166" s="106" t="str">
        <f>IF(AND(ISBLANK(G166),M166&lt;&gt;0),"Rev detil","")</f>
        <v>Rev detil</v>
      </c>
    </row>
    <row r="167" spans="1:14" x14ac:dyDescent="0.25">
      <c r="A167" s="151" t="s">
        <v>143</v>
      </c>
      <c r="B167" s="152" t="s">
        <v>144</v>
      </c>
      <c r="C167" s="151"/>
      <c r="D167" s="151"/>
      <c r="E167" s="153"/>
      <c r="F167" s="154">
        <f>SUM(F168,F174,F176,F179)</f>
        <v>82785000</v>
      </c>
      <c r="G167" s="155" t="s">
        <v>143</v>
      </c>
      <c r="H167" s="152" t="s">
        <v>144</v>
      </c>
      <c r="I167" s="151"/>
      <c r="J167" s="151"/>
      <c r="K167" s="153"/>
      <c r="L167" s="153">
        <f>SUM(L168,L174,L176,L179)</f>
        <v>151850000</v>
      </c>
      <c r="M167" s="240">
        <f>SUM(M168,M174,M176,M179)</f>
        <v>-69065000</v>
      </c>
      <c r="N167" s="58" t="s">
        <v>16</v>
      </c>
    </row>
    <row r="168" spans="1:14" x14ac:dyDescent="0.25">
      <c r="A168" s="126" t="s">
        <v>30</v>
      </c>
      <c r="B168" s="125" t="s">
        <v>31</v>
      </c>
      <c r="C168" s="126"/>
      <c r="D168" s="126"/>
      <c r="E168" s="127"/>
      <c r="F168" s="137">
        <f>SUM(F169:F172)</f>
        <v>22000000</v>
      </c>
      <c r="G168" s="124" t="s">
        <v>30</v>
      </c>
      <c r="H168" s="125" t="s">
        <v>31</v>
      </c>
      <c r="I168" s="126"/>
      <c r="J168" s="126"/>
      <c r="K168" s="127"/>
      <c r="L168" s="127">
        <f>SUM(L169:L173)</f>
        <v>22000000</v>
      </c>
      <c r="M168" s="128">
        <f>SUM(M169:M173)</f>
        <v>0</v>
      </c>
      <c r="N168" s="58" t="s">
        <v>16</v>
      </c>
    </row>
    <row r="169" spans="1:14" x14ac:dyDescent="0.25">
      <c r="A169" s="96"/>
      <c r="B169" s="97" t="s">
        <v>116</v>
      </c>
      <c r="C169" s="96">
        <v>4</v>
      </c>
      <c r="D169" s="96" t="s">
        <v>35</v>
      </c>
      <c r="E169" s="98">
        <v>1500000</v>
      </c>
      <c r="F169" s="99">
        <f>ROUNDDOWN(C169*E169,-3)</f>
        <v>6000000</v>
      </c>
      <c r="G169" s="100"/>
      <c r="H169" s="97" t="s">
        <v>116</v>
      </c>
      <c r="I169" s="96">
        <v>4</v>
      </c>
      <c r="J169" s="96" t="s">
        <v>35</v>
      </c>
      <c r="K169" s="98">
        <v>1500000</v>
      </c>
      <c r="L169" s="98">
        <f>ROUNDDOWN(I169*K169,-3)</f>
        <v>6000000</v>
      </c>
      <c r="M169" s="108">
        <f>F169-L169</f>
        <v>0</v>
      </c>
      <c r="N169" s="58" t="s">
        <v>16</v>
      </c>
    </row>
    <row r="170" spans="1:14" x14ac:dyDescent="0.25">
      <c r="A170" s="96"/>
      <c r="B170" s="97" t="s">
        <v>55</v>
      </c>
      <c r="C170" s="96">
        <v>4</v>
      </c>
      <c r="D170" s="96" t="s">
        <v>35</v>
      </c>
      <c r="E170" s="98">
        <v>1500000</v>
      </c>
      <c r="F170" s="99">
        <f>ROUNDDOWN(C170*E170,-3)</f>
        <v>6000000</v>
      </c>
      <c r="G170" s="100"/>
      <c r="H170" s="97" t="s">
        <v>55</v>
      </c>
      <c r="I170" s="96">
        <v>4</v>
      </c>
      <c r="J170" s="96" t="s">
        <v>35</v>
      </c>
      <c r="K170" s="98">
        <v>1500000</v>
      </c>
      <c r="L170" s="98">
        <f>ROUNDDOWN(I170*K170,-3)</f>
        <v>6000000</v>
      </c>
      <c r="M170" s="108">
        <f>F170-L170</f>
        <v>0</v>
      </c>
      <c r="N170" s="58" t="s">
        <v>16</v>
      </c>
    </row>
    <row r="171" spans="1:14" x14ac:dyDescent="0.25">
      <c r="A171" s="96"/>
      <c r="B171" s="97" t="s">
        <v>56</v>
      </c>
      <c r="C171" s="96">
        <v>4</v>
      </c>
      <c r="D171" s="96" t="s">
        <v>35</v>
      </c>
      <c r="E171" s="98">
        <v>1000000</v>
      </c>
      <c r="F171" s="99">
        <f>ROUNDDOWN(C171*E171,-3)</f>
        <v>4000000</v>
      </c>
      <c r="G171" s="100"/>
      <c r="H171" s="97" t="s">
        <v>56</v>
      </c>
      <c r="I171" s="96">
        <v>4</v>
      </c>
      <c r="J171" s="96" t="s">
        <v>35</v>
      </c>
      <c r="K171" s="98">
        <v>1000000</v>
      </c>
      <c r="L171" s="98">
        <f>ROUNDDOWN(I171*K171,-3)</f>
        <v>4000000</v>
      </c>
      <c r="M171" s="108">
        <f>F171-L171</f>
        <v>0</v>
      </c>
      <c r="N171" s="58" t="s">
        <v>16</v>
      </c>
    </row>
    <row r="172" spans="1:14" x14ac:dyDescent="0.25">
      <c r="A172" s="96"/>
      <c r="B172" s="97" t="s">
        <v>131</v>
      </c>
      <c r="C172" s="96">
        <v>24</v>
      </c>
      <c r="D172" s="96" t="s">
        <v>118</v>
      </c>
      <c r="E172" s="98">
        <v>250000</v>
      </c>
      <c r="F172" s="99">
        <f>ROUNDDOWN(C172*E172,-3)</f>
        <v>6000000</v>
      </c>
      <c r="G172" s="100"/>
      <c r="H172" s="101" t="s">
        <v>131</v>
      </c>
      <c r="I172" s="102">
        <v>12</v>
      </c>
      <c r="J172" s="102" t="s">
        <v>118</v>
      </c>
      <c r="K172" s="104">
        <v>250000</v>
      </c>
      <c r="L172" s="104">
        <f>ROUNDDOWN(I172*K172,-3)</f>
        <v>3000000</v>
      </c>
      <c r="M172" s="107">
        <f>F172-L172</f>
        <v>3000000</v>
      </c>
      <c r="N172" s="106" t="str">
        <f>IF(AND(ISBLANK(G172),M172&lt;&gt;0),"Rev detil","")</f>
        <v>Rev detil</v>
      </c>
    </row>
    <row r="173" spans="1:14" x14ac:dyDescent="0.25">
      <c r="A173" s="96"/>
      <c r="B173" s="97"/>
      <c r="C173" s="96"/>
      <c r="D173" s="96"/>
      <c r="E173" s="98"/>
      <c r="F173" s="99"/>
      <c r="G173" s="100"/>
      <c r="H173" s="101" t="s">
        <v>141</v>
      </c>
      <c r="I173" s="102">
        <v>40</v>
      </c>
      <c r="J173" s="102" t="s">
        <v>33</v>
      </c>
      <c r="K173" s="104">
        <v>75000</v>
      </c>
      <c r="L173" s="104">
        <f>ROUNDDOWN(I173*K173,-3)</f>
        <v>3000000</v>
      </c>
      <c r="M173" s="107">
        <f>F173-L173</f>
        <v>-3000000</v>
      </c>
      <c r="N173" s="106" t="str">
        <f>IF(AND(ISBLANK(G173),M173&lt;&gt;0),"Rev detil","")</f>
        <v>Rev detil</v>
      </c>
    </row>
    <row r="174" spans="1:14" x14ac:dyDescent="0.25">
      <c r="A174" s="112" t="s">
        <v>59</v>
      </c>
      <c r="B174" s="111" t="s">
        <v>60</v>
      </c>
      <c r="C174" s="112"/>
      <c r="D174" s="112"/>
      <c r="E174" s="113"/>
      <c r="F174" s="129">
        <f>F175</f>
        <v>26250000</v>
      </c>
      <c r="G174" s="110" t="s">
        <v>59</v>
      </c>
      <c r="H174" s="111" t="s">
        <v>60</v>
      </c>
      <c r="I174" s="112"/>
      <c r="J174" s="112"/>
      <c r="K174" s="113"/>
      <c r="L174" s="113">
        <f>L175</f>
        <v>26250000</v>
      </c>
      <c r="M174" s="114">
        <f>M175</f>
        <v>0</v>
      </c>
      <c r="N174" s="58" t="s">
        <v>16</v>
      </c>
    </row>
    <row r="175" spans="1:14" x14ac:dyDescent="0.25">
      <c r="A175" s="96"/>
      <c r="B175" s="97" t="s">
        <v>145</v>
      </c>
      <c r="C175" s="96">
        <v>15</v>
      </c>
      <c r="D175" s="96" t="s">
        <v>33</v>
      </c>
      <c r="E175" s="98">
        <v>1750000</v>
      </c>
      <c r="F175" s="99">
        <f>ROUNDDOWN(C175*E175,-3)</f>
        <v>26250000</v>
      </c>
      <c r="G175" s="100"/>
      <c r="H175" s="97" t="s">
        <v>145</v>
      </c>
      <c r="I175" s="96">
        <v>15</v>
      </c>
      <c r="J175" s="96" t="s">
        <v>33</v>
      </c>
      <c r="K175" s="98">
        <v>1750000</v>
      </c>
      <c r="L175" s="98">
        <f>ROUNDDOWN(I175*K175,-3)</f>
        <v>26250000</v>
      </c>
      <c r="M175" s="108">
        <f>F175-L175</f>
        <v>0</v>
      </c>
      <c r="N175" s="109" t="str">
        <f>IF(AND(ISBLANK(G175),M175&lt;&gt;0),"Rev","")</f>
        <v/>
      </c>
    </row>
    <row r="176" spans="1:14" x14ac:dyDescent="0.25">
      <c r="A176" s="112" t="s">
        <v>42</v>
      </c>
      <c r="B176" s="111" t="s">
        <v>43</v>
      </c>
      <c r="C176" s="112"/>
      <c r="D176" s="112"/>
      <c r="E176" s="113"/>
      <c r="F176" s="129">
        <f>F177</f>
        <v>32435000</v>
      </c>
      <c r="G176" s="110" t="s">
        <v>42</v>
      </c>
      <c r="H176" s="111" t="s">
        <v>43</v>
      </c>
      <c r="I176" s="112"/>
      <c r="J176" s="112"/>
      <c r="K176" s="113"/>
      <c r="L176" s="113">
        <f>SUM(L177:L178)</f>
        <v>101500000</v>
      </c>
      <c r="M176" s="136">
        <f>SUM(M177:M178)</f>
        <v>-69065000</v>
      </c>
      <c r="N176" s="58" t="s">
        <v>16</v>
      </c>
    </row>
    <row r="177" spans="1:14" x14ac:dyDescent="0.25">
      <c r="A177" s="96"/>
      <c r="B177" s="97" t="s">
        <v>146</v>
      </c>
      <c r="C177" s="96">
        <v>12</v>
      </c>
      <c r="D177" s="96" t="s">
        <v>33</v>
      </c>
      <c r="E177" s="98">
        <v>2702917</v>
      </c>
      <c r="F177" s="99">
        <f>ROUNDDOWN(C177*E177,-3)</f>
        <v>32435000</v>
      </c>
      <c r="G177" s="100"/>
      <c r="H177" s="101" t="s">
        <v>146</v>
      </c>
      <c r="I177" s="102">
        <v>8</v>
      </c>
      <c r="J177" s="102" t="s">
        <v>33</v>
      </c>
      <c r="K177" s="104">
        <v>4250000</v>
      </c>
      <c r="L177" s="104">
        <f>ROUNDDOWN(I177*K177,-3)</f>
        <v>34000000</v>
      </c>
      <c r="M177" s="105">
        <f>F177-L177</f>
        <v>-1565000</v>
      </c>
      <c r="N177" s="106" t="str">
        <f>IF(AND(ISBLANK(G177),M177&lt;&gt;0),"Rev detil","")</f>
        <v>Rev detil</v>
      </c>
    </row>
    <row r="178" spans="1:14" ht="26.4" x14ac:dyDescent="0.25">
      <c r="A178" s="96"/>
      <c r="B178" s="97"/>
      <c r="C178" s="96"/>
      <c r="D178" s="96"/>
      <c r="E178" s="98"/>
      <c r="F178" s="99"/>
      <c r="G178" s="100"/>
      <c r="H178" s="241" t="s">
        <v>147</v>
      </c>
      <c r="I178" s="102">
        <v>15</v>
      </c>
      <c r="J178" s="102" t="s">
        <v>33</v>
      </c>
      <c r="K178" s="104">
        <v>4500000</v>
      </c>
      <c r="L178" s="104">
        <f>ROUNDDOWN(I178*K178,-3)</f>
        <v>67500000</v>
      </c>
      <c r="M178" s="105">
        <f>F178-L178</f>
        <v>-67500000</v>
      </c>
      <c r="N178" s="106" t="str">
        <f>IF(AND(ISBLANK(G178),M178&lt;&gt;0),"Rev detil","")</f>
        <v>Rev detil</v>
      </c>
    </row>
    <row r="179" spans="1:14" x14ac:dyDescent="0.25">
      <c r="A179" s="90" t="s">
        <v>73</v>
      </c>
      <c r="B179" s="91" t="s">
        <v>74</v>
      </c>
      <c r="C179" s="90"/>
      <c r="D179" s="90"/>
      <c r="E179" s="92"/>
      <c r="F179" s="93">
        <f>F180</f>
        <v>2100000</v>
      </c>
      <c r="G179" s="94" t="s">
        <v>73</v>
      </c>
      <c r="H179" s="91" t="s">
        <v>74</v>
      </c>
      <c r="I179" s="90"/>
      <c r="J179" s="90"/>
      <c r="K179" s="92"/>
      <c r="L179" s="92">
        <f>L180</f>
        <v>2100000</v>
      </c>
      <c r="M179" s="95">
        <f>M180</f>
        <v>0</v>
      </c>
      <c r="N179" s="58" t="s">
        <v>16</v>
      </c>
    </row>
    <row r="180" spans="1:14" x14ac:dyDescent="0.25">
      <c r="A180" s="96"/>
      <c r="B180" s="97" t="s">
        <v>138</v>
      </c>
      <c r="C180" s="96">
        <v>14</v>
      </c>
      <c r="D180" s="96" t="s">
        <v>33</v>
      </c>
      <c r="E180" s="98">
        <v>150000</v>
      </c>
      <c r="F180" s="99">
        <f>ROUNDDOWN(C180*E180,-3)</f>
        <v>2100000</v>
      </c>
      <c r="G180" s="100"/>
      <c r="H180" s="97" t="s">
        <v>138</v>
      </c>
      <c r="I180" s="96">
        <v>14</v>
      </c>
      <c r="J180" s="96" t="s">
        <v>33</v>
      </c>
      <c r="K180" s="98">
        <v>150000</v>
      </c>
      <c r="L180" s="98">
        <f>ROUNDDOWN(I180*K180,-3)</f>
        <v>2100000</v>
      </c>
      <c r="M180" s="108">
        <f>F180-L180</f>
        <v>0</v>
      </c>
      <c r="N180" s="109" t="str">
        <f>IF(AND(ISBLANK(G180),M180&lt;&gt;0),"Rev","")</f>
        <v/>
      </c>
    </row>
    <row r="181" spans="1:14" x14ac:dyDescent="0.25">
      <c r="A181" s="151" t="s">
        <v>148</v>
      </c>
      <c r="B181" s="152" t="s">
        <v>149</v>
      </c>
      <c r="C181" s="151"/>
      <c r="D181" s="151"/>
      <c r="E181" s="153"/>
      <c r="F181" s="154">
        <f>SUM(F182,F187,F189,F191)</f>
        <v>50042000</v>
      </c>
      <c r="G181" s="155" t="s">
        <v>148</v>
      </c>
      <c r="H181" s="152" t="s">
        <v>149</v>
      </c>
      <c r="I181" s="151"/>
      <c r="J181" s="151"/>
      <c r="K181" s="153"/>
      <c r="L181" s="153">
        <f>SUM(L182,L187,L189,L191)</f>
        <v>44492000</v>
      </c>
      <c r="M181" s="156">
        <f>SUM(M182,M187,M189,M191)</f>
        <v>5550000</v>
      </c>
      <c r="N181" s="58" t="s">
        <v>16</v>
      </c>
    </row>
    <row r="182" spans="1:14" x14ac:dyDescent="0.25">
      <c r="A182" s="112" t="s">
        <v>30</v>
      </c>
      <c r="B182" s="111" t="s">
        <v>31</v>
      </c>
      <c r="C182" s="112"/>
      <c r="D182" s="112"/>
      <c r="E182" s="113"/>
      <c r="F182" s="129">
        <f>SUM(F183:F186)</f>
        <v>20000000</v>
      </c>
      <c r="G182" s="110" t="s">
        <v>30</v>
      </c>
      <c r="H182" s="111" t="s">
        <v>31</v>
      </c>
      <c r="I182" s="112"/>
      <c r="J182" s="112"/>
      <c r="K182" s="113"/>
      <c r="L182" s="113">
        <f>SUM(L183:L186)</f>
        <v>16250000</v>
      </c>
      <c r="M182" s="114">
        <f>SUM(M183:M186)</f>
        <v>3750000</v>
      </c>
      <c r="N182" s="58" t="s">
        <v>16</v>
      </c>
    </row>
    <row r="183" spans="1:14" x14ac:dyDescent="0.25">
      <c r="A183" s="96"/>
      <c r="B183" s="97" t="s">
        <v>32</v>
      </c>
      <c r="C183" s="96">
        <v>160</v>
      </c>
      <c r="D183" s="96" t="s">
        <v>33</v>
      </c>
      <c r="E183" s="98">
        <v>75000</v>
      </c>
      <c r="F183" s="99">
        <f>ROUNDDOWN(C183*E183,-3)</f>
        <v>12000000</v>
      </c>
      <c r="G183" s="100"/>
      <c r="H183" s="101" t="s">
        <v>32</v>
      </c>
      <c r="I183" s="102">
        <v>110</v>
      </c>
      <c r="J183" s="102" t="s">
        <v>33</v>
      </c>
      <c r="K183" s="104">
        <v>75000</v>
      </c>
      <c r="L183" s="104">
        <f>ROUNDDOWN(I183*K183,-3)</f>
        <v>8250000</v>
      </c>
      <c r="M183" s="107">
        <f>F183-L183</f>
        <v>3750000</v>
      </c>
      <c r="N183" s="109" t="str">
        <f>IF(AND(ISBLANK(G183),M183&lt;&gt;0),"Rev","")</f>
        <v>Rev</v>
      </c>
    </row>
    <row r="184" spans="1:14" x14ac:dyDescent="0.25">
      <c r="A184" s="96"/>
      <c r="B184" s="97" t="s">
        <v>34</v>
      </c>
      <c r="C184" s="96">
        <v>2</v>
      </c>
      <c r="D184" s="96" t="s">
        <v>35</v>
      </c>
      <c r="E184" s="98">
        <v>1500000</v>
      </c>
      <c r="F184" s="99">
        <f>ROUNDDOWN(C184*E184,-3)</f>
        <v>3000000</v>
      </c>
      <c r="G184" s="100"/>
      <c r="H184" s="97" t="s">
        <v>34</v>
      </c>
      <c r="I184" s="96">
        <v>2</v>
      </c>
      <c r="J184" s="96" t="s">
        <v>35</v>
      </c>
      <c r="K184" s="98">
        <v>1500000</v>
      </c>
      <c r="L184" s="98">
        <f>ROUNDDOWN(I184*K184,-3)</f>
        <v>3000000</v>
      </c>
      <c r="M184" s="108">
        <f>F184-L184</f>
        <v>0</v>
      </c>
      <c r="N184" s="58" t="s">
        <v>16</v>
      </c>
    </row>
    <row r="185" spans="1:14" x14ac:dyDescent="0.25">
      <c r="A185" s="96"/>
      <c r="B185" s="97" t="s">
        <v>36</v>
      </c>
      <c r="C185" s="96">
        <v>2</v>
      </c>
      <c r="D185" s="96" t="s">
        <v>35</v>
      </c>
      <c r="E185" s="98">
        <v>1500000</v>
      </c>
      <c r="F185" s="99">
        <f>ROUNDDOWN(C185*E185,-3)</f>
        <v>3000000</v>
      </c>
      <c r="G185" s="100"/>
      <c r="H185" s="97" t="s">
        <v>36</v>
      </c>
      <c r="I185" s="96">
        <v>2</v>
      </c>
      <c r="J185" s="96" t="s">
        <v>35</v>
      </c>
      <c r="K185" s="98">
        <v>1500000</v>
      </c>
      <c r="L185" s="98">
        <f>ROUNDDOWN(I185*K185,-3)</f>
        <v>3000000</v>
      </c>
      <c r="M185" s="108">
        <f>F185-L185</f>
        <v>0</v>
      </c>
      <c r="N185" s="58" t="s">
        <v>16</v>
      </c>
    </row>
    <row r="186" spans="1:14" x14ac:dyDescent="0.25">
      <c r="A186" s="96"/>
      <c r="B186" s="97" t="s">
        <v>37</v>
      </c>
      <c r="C186" s="96">
        <v>2</v>
      </c>
      <c r="D186" s="96" t="s">
        <v>35</v>
      </c>
      <c r="E186" s="98">
        <v>1000000</v>
      </c>
      <c r="F186" s="99">
        <f>ROUNDDOWN(C186*E186,-3)</f>
        <v>2000000</v>
      </c>
      <c r="G186" s="100"/>
      <c r="H186" s="97" t="s">
        <v>37</v>
      </c>
      <c r="I186" s="96">
        <v>2</v>
      </c>
      <c r="J186" s="96" t="s">
        <v>35</v>
      </c>
      <c r="K186" s="98">
        <v>1000000</v>
      </c>
      <c r="L186" s="98">
        <f>ROUNDDOWN(I186*K186,-3)</f>
        <v>2000000</v>
      </c>
      <c r="M186" s="108">
        <f>F186-L186</f>
        <v>0</v>
      </c>
      <c r="N186" s="58" t="s">
        <v>16</v>
      </c>
    </row>
    <row r="187" spans="1:14" x14ac:dyDescent="0.25">
      <c r="A187" s="112" t="s">
        <v>59</v>
      </c>
      <c r="B187" s="111" t="s">
        <v>60</v>
      </c>
      <c r="C187" s="112"/>
      <c r="D187" s="112"/>
      <c r="E187" s="113"/>
      <c r="F187" s="129">
        <f>F188</f>
        <v>3000000</v>
      </c>
      <c r="G187" s="110" t="s">
        <v>59</v>
      </c>
      <c r="H187" s="111" t="s">
        <v>60</v>
      </c>
      <c r="I187" s="112"/>
      <c r="J187" s="112"/>
      <c r="K187" s="113"/>
      <c r="L187" s="113">
        <f>L188</f>
        <v>3000000</v>
      </c>
      <c r="M187" s="114">
        <f>M188</f>
        <v>0</v>
      </c>
      <c r="N187" s="58" t="s">
        <v>16</v>
      </c>
    </row>
    <row r="188" spans="1:14" x14ac:dyDescent="0.25">
      <c r="A188" s="96"/>
      <c r="B188" s="97" t="s">
        <v>109</v>
      </c>
      <c r="C188" s="96">
        <v>12</v>
      </c>
      <c r="D188" s="96" t="s">
        <v>35</v>
      </c>
      <c r="E188" s="98">
        <v>250000</v>
      </c>
      <c r="F188" s="99">
        <f>ROUNDDOWN(C188*E188,-3)</f>
        <v>3000000</v>
      </c>
      <c r="G188" s="100"/>
      <c r="H188" s="97" t="s">
        <v>109</v>
      </c>
      <c r="I188" s="96">
        <v>12</v>
      </c>
      <c r="J188" s="96" t="s">
        <v>35</v>
      </c>
      <c r="K188" s="98">
        <v>250000</v>
      </c>
      <c r="L188" s="98">
        <f>ROUNDDOWN(I188*K188,-3)</f>
        <v>3000000</v>
      </c>
      <c r="M188" s="108">
        <f>F188-L188</f>
        <v>0</v>
      </c>
      <c r="N188" s="109" t="str">
        <f>IF(AND(ISBLANK(G188),M188&lt;&gt;0),"Rev","")</f>
        <v/>
      </c>
    </row>
    <row r="189" spans="1:14" x14ac:dyDescent="0.25">
      <c r="A189" s="112" t="s">
        <v>38</v>
      </c>
      <c r="B189" s="111" t="s">
        <v>39</v>
      </c>
      <c r="C189" s="112"/>
      <c r="D189" s="112"/>
      <c r="E189" s="113"/>
      <c r="F189" s="129">
        <f>F190</f>
        <v>9000000</v>
      </c>
      <c r="G189" s="110" t="s">
        <v>38</v>
      </c>
      <c r="H189" s="111" t="s">
        <v>39</v>
      </c>
      <c r="I189" s="112"/>
      <c r="J189" s="112"/>
      <c r="K189" s="113"/>
      <c r="L189" s="113">
        <f>L190</f>
        <v>7200000</v>
      </c>
      <c r="M189" s="114">
        <f>M190</f>
        <v>1800000</v>
      </c>
      <c r="N189" s="58" t="s">
        <v>16</v>
      </c>
    </row>
    <row r="190" spans="1:14" x14ac:dyDescent="0.25">
      <c r="A190" s="96"/>
      <c r="B190" s="97" t="s">
        <v>40</v>
      </c>
      <c r="C190" s="96">
        <v>10</v>
      </c>
      <c r="D190" s="96" t="s">
        <v>41</v>
      </c>
      <c r="E190" s="98">
        <v>900000</v>
      </c>
      <c r="F190" s="99">
        <f>ROUNDDOWN(C190*E190,-3)</f>
        <v>9000000</v>
      </c>
      <c r="G190" s="100"/>
      <c r="H190" s="101" t="s">
        <v>40</v>
      </c>
      <c r="I190" s="102">
        <v>8</v>
      </c>
      <c r="J190" s="102" t="s">
        <v>41</v>
      </c>
      <c r="K190" s="104">
        <v>900000</v>
      </c>
      <c r="L190" s="104">
        <f>ROUNDDOWN(I190*K190,-3)</f>
        <v>7200000</v>
      </c>
      <c r="M190" s="107">
        <f>F190-L190</f>
        <v>1800000</v>
      </c>
      <c r="N190" s="106" t="str">
        <f>IF(AND(ISBLANK(G190),M190&lt;&gt;0),"Rev detil","")</f>
        <v>Rev detil</v>
      </c>
    </row>
    <row r="191" spans="1:14" x14ac:dyDescent="0.25">
      <c r="A191" s="112" t="s">
        <v>42</v>
      </c>
      <c r="B191" s="111" t="s">
        <v>43</v>
      </c>
      <c r="C191" s="112"/>
      <c r="D191" s="112"/>
      <c r="E191" s="113"/>
      <c r="F191" s="129">
        <f>F192</f>
        <v>18042000</v>
      </c>
      <c r="G191" s="110" t="s">
        <v>42</v>
      </c>
      <c r="H191" s="111" t="s">
        <v>43</v>
      </c>
      <c r="I191" s="112"/>
      <c r="J191" s="112"/>
      <c r="K191" s="113"/>
      <c r="L191" s="113">
        <f>L192</f>
        <v>18042000</v>
      </c>
      <c r="M191" s="114">
        <f>M192</f>
        <v>0</v>
      </c>
      <c r="N191" s="58" t="s">
        <v>16</v>
      </c>
    </row>
    <row r="192" spans="1:14" x14ac:dyDescent="0.25">
      <c r="A192" s="96"/>
      <c r="B192" s="97" t="s">
        <v>150</v>
      </c>
      <c r="C192" s="96">
        <v>6</v>
      </c>
      <c r="D192" s="96" t="s">
        <v>33</v>
      </c>
      <c r="E192" s="98">
        <v>3007000</v>
      </c>
      <c r="F192" s="99">
        <f>ROUNDDOWN(C192*E192,-3)</f>
        <v>18042000</v>
      </c>
      <c r="G192" s="100"/>
      <c r="H192" s="97" t="s">
        <v>150</v>
      </c>
      <c r="I192" s="96">
        <v>6</v>
      </c>
      <c r="J192" s="96" t="s">
        <v>33</v>
      </c>
      <c r="K192" s="98">
        <v>3007000</v>
      </c>
      <c r="L192" s="98">
        <f>ROUNDDOWN(I192*K192,-3)</f>
        <v>18042000</v>
      </c>
      <c r="M192" s="108">
        <f>F192-L192</f>
        <v>0</v>
      </c>
      <c r="N192" s="109" t="str">
        <f>IF(AND(ISBLANK(G192),M192&lt;&gt;0),"Rev","")</f>
        <v/>
      </c>
    </row>
    <row r="193" spans="1:14" x14ac:dyDescent="0.25">
      <c r="A193" s="151" t="s">
        <v>151</v>
      </c>
      <c r="B193" s="152" t="s">
        <v>152</v>
      </c>
      <c r="C193" s="151"/>
      <c r="D193" s="151"/>
      <c r="E193" s="153"/>
      <c r="F193" s="154">
        <f>SUM(F194,F199,F202)</f>
        <v>99334000</v>
      </c>
      <c r="G193" s="155" t="s">
        <v>151</v>
      </c>
      <c r="H193" s="152" t="s">
        <v>152</v>
      </c>
      <c r="I193" s="151"/>
      <c r="J193" s="151"/>
      <c r="K193" s="153"/>
      <c r="L193" s="153">
        <f>SUM(L194,L199,L202)</f>
        <v>94784000</v>
      </c>
      <c r="M193" s="240">
        <f>SUM(M194,M199,M202)</f>
        <v>4550000</v>
      </c>
      <c r="N193" s="58" t="s">
        <v>16</v>
      </c>
    </row>
    <row r="194" spans="1:14" x14ac:dyDescent="0.25">
      <c r="A194" s="90" t="s">
        <v>30</v>
      </c>
      <c r="B194" s="91" t="s">
        <v>31</v>
      </c>
      <c r="C194" s="90"/>
      <c r="D194" s="90"/>
      <c r="E194" s="92"/>
      <c r="F194" s="93">
        <f>SUM(F195:F198)</f>
        <v>24800000</v>
      </c>
      <c r="G194" s="94" t="s">
        <v>30</v>
      </c>
      <c r="H194" s="91" t="s">
        <v>31</v>
      </c>
      <c r="I194" s="90"/>
      <c r="J194" s="90"/>
      <c r="K194" s="92"/>
      <c r="L194" s="92">
        <f>SUM(L195:L198)</f>
        <v>10250000</v>
      </c>
      <c r="M194" s="95">
        <f>SUM(M195:M198)</f>
        <v>14550000</v>
      </c>
      <c r="N194" s="58" t="s">
        <v>16</v>
      </c>
    </row>
    <row r="195" spans="1:14" x14ac:dyDescent="0.25">
      <c r="A195" s="96"/>
      <c r="B195" s="97" t="s">
        <v>32</v>
      </c>
      <c r="C195" s="96">
        <v>224</v>
      </c>
      <c r="D195" s="96" t="s">
        <v>33</v>
      </c>
      <c r="E195" s="98">
        <v>75000</v>
      </c>
      <c r="F195" s="99">
        <f>ROUNDDOWN(C195*E195,-3)</f>
        <v>16800000</v>
      </c>
      <c r="G195" s="100"/>
      <c r="H195" s="101" t="s">
        <v>32</v>
      </c>
      <c r="I195" s="102">
        <v>60</v>
      </c>
      <c r="J195" s="102" t="s">
        <v>33</v>
      </c>
      <c r="K195" s="104">
        <v>75000</v>
      </c>
      <c r="L195" s="104">
        <f>ROUNDDOWN(I195*K195,-3)</f>
        <v>4500000</v>
      </c>
      <c r="M195" s="107">
        <f>F195-L195</f>
        <v>12300000</v>
      </c>
      <c r="N195" s="106" t="str">
        <f>IF(AND(ISBLANK(G195),M195&lt;&gt;0),"Rev detil","")</f>
        <v>Rev detil</v>
      </c>
    </row>
    <row r="196" spans="1:14" x14ac:dyDescent="0.25">
      <c r="A196" s="96"/>
      <c r="B196" s="97" t="s">
        <v>34</v>
      </c>
      <c r="C196" s="96">
        <v>2</v>
      </c>
      <c r="D196" s="96" t="s">
        <v>35</v>
      </c>
      <c r="E196" s="98">
        <v>1500000</v>
      </c>
      <c r="F196" s="99">
        <f>ROUNDDOWN(C196*E196,-3)</f>
        <v>3000000</v>
      </c>
      <c r="G196" s="100"/>
      <c r="H196" s="101" t="s">
        <v>34</v>
      </c>
      <c r="I196" s="102">
        <v>1</v>
      </c>
      <c r="J196" s="102" t="s">
        <v>35</v>
      </c>
      <c r="K196" s="104">
        <v>750000</v>
      </c>
      <c r="L196" s="104">
        <f>ROUNDDOWN(I196*K196,-3)</f>
        <v>750000</v>
      </c>
      <c r="M196" s="107">
        <f>F196-L196</f>
        <v>2250000</v>
      </c>
      <c r="N196" s="106" t="str">
        <f>IF(AND(ISBLANK(G196),M196&lt;&gt;0),"Rev detil","")</f>
        <v>Rev detil</v>
      </c>
    </row>
    <row r="197" spans="1:14" x14ac:dyDescent="0.25">
      <c r="A197" s="96"/>
      <c r="B197" s="97" t="s">
        <v>36</v>
      </c>
      <c r="C197" s="96">
        <v>2</v>
      </c>
      <c r="D197" s="96" t="s">
        <v>35</v>
      </c>
      <c r="E197" s="98">
        <v>1500000</v>
      </c>
      <c r="F197" s="99">
        <f>ROUNDDOWN(C197*E197,-3)</f>
        <v>3000000</v>
      </c>
      <c r="G197" s="100"/>
      <c r="H197" s="97" t="s">
        <v>36</v>
      </c>
      <c r="I197" s="96">
        <v>2</v>
      </c>
      <c r="J197" s="96" t="s">
        <v>35</v>
      </c>
      <c r="K197" s="98">
        <v>1500000</v>
      </c>
      <c r="L197" s="98">
        <f>ROUNDDOWN(I197*K197,-3)</f>
        <v>3000000</v>
      </c>
      <c r="M197" s="108">
        <f>F197-L197</f>
        <v>0</v>
      </c>
      <c r="N197" s="58" t="s">
        <v>16</v>
      </c>
    </row>
    <row r="198" spans="1:14" x14ac:dyDescent="0.25">
      <c r="A198" s="96"/>
      <c r="B198" s="97" t="s">
        <v>37</v>
      </c>
      <c r="C198" s="96">
        <v>2</v>
      </c>
      <c r="D198" s="96" t="s">
        <v>35</v>
      </c>
      <c r="E198" s="98">
        <v>1000000</v>
      </c>
      <c r="F198" s="99">
        <f>ROUNDDOWN(C198*E198,-3)</f>
        <v>2000000</v>
      </c>
      <c r="G198" s="100"/>
      <c r="H198" s="97" t="s">
        <v>37</v>
      </c>
      <c r="I198" s="96">
        <v>2</v>
      </c>
      <c r="J198" s="96" t="s">
        <v>35</v>
      </c>
      <c r="K198" s="98">
        <v>1000000</v>
      </c>
      <c r="L198" s="98">
        <f>ROUNDDOWN(I198*K198,-3)</f>
        <v>2000000</v>
      </c>
      <c r="M198" s="108">
        <f>F198-L198</f>
        <v>0</v>
      </c>
      <c r="N198" s="58" t="s">
        <v>16</v>
      </c>
    </row>
    <row r="199" spans="1:14" x14ac:dyDescent="0.25">
      <c r="A199" s="112" t="s">
        <v>59</v>
      </c>
      <c r="B199" s="111" t="s">
        <v>60</v>
      </c>
      <c r="C199" s="112"/>
      <c r="D199" s="112"/>
      <c r="E199" s="113"/>
      <c r="F199" s="129">
        <f>F200</f>
        <v>3000000</v>
      </c>
      <c r="G199" s="110" t="s">
        <v>59</v>
      </c>
      <c r="H199" s="111" t="s">
        <v>60</v>
      </c>
      <c r="I199" s="112"/>
      <c r="J199" s="112"/>
      <c r="K199" s="113"/>
      <c r="L199" s="113">
        <f>SUM(L200:L201)</f>
        <v>13000000</v>
      </c>
      <c r="M199" s="136">
        <f>SUM(M200:M201)</f>
        <v>-10000000</v>
      </c>
      <c r="N199" s="58" t="s">
        <v>16</v>
      </c>
    </row>
    <row r="200" spans="1:14" x14ac:dyDescent="0.25">
      <c r="A200" s="96"/>
      <c r="B200" s="97" t="s">
        <v>109</v>
      </c>
      <c r="C200" s="96">
        <v>12</v>
      </c>
      <c r="D200" s="96" t="s">
        <v>35</v>
      </c>
      <c r="E200" s="98">
        <v>250000</v>
      </c>
      <c r="F200" s="99">
        <f>ROUNDDOWN(C200*E200,-3)</f>
        <v>3000000</v>
      </c>
      <c r="G200" s="100"/>
      <c r="H200" s="97" t="s">
        <v>109</v>
      </c>
      <c r="I200" s="96">
        <v>12</v>
      </c>
      <c r="J200" s="96" t="s">
        <v>35</v>
      </c>
      <c r="K200" s="98">
        <v>250000</v>
      </c>
      <c r="L200" s="98">
        <f>ROUNDDOWN(I200*K200,-3)</f>
        <v>3000000</v>
      </c>
      <c r="M200" s="108">
        <f>F200-L200</f>
        <v>0</v>
      </c>
      <c r="N200" s="58" t="s">
        <v>16</v>
      </c>
    </row>
    <row r="201" spans="1:14" x14ac:dyDescent="0.25">
      <c r="A201" s="96"/>
      <c r="B201" s="97"/>
      <c r="C201" s="96"/>
      <c r="D201" s="96"/>
      <c r="E201" s="98"/>
      <c r="F201" s="99"/>
      <c r="G201" s="100"/>
      <c r="H201" s="101" t="s">
        <v>153</v>
      </c>
      <c r="I201" s="102">
        <v>1</v>
      </c>
      <c r="J201" s="102" t="s">
        <v>35</v>
      </c>
      <c r="K201" s="104">
        <v>10000000</v>
      </c>
      <c r="L201" s="104">
        <f>ROUNDDOWN(I201*K201,-3)</f>
        <v>10000000</v>
      </c>
      <c r="M201" s="105">
        <f>F201-L201</f>
        <v>-10000000</v>
      </c>
      <c r="N201" s="106" t="str">
        <f>IF(AND(ISBLANK(G201),M201&lt;&gt;0),"Rev detil","")</f>
        <v>Rev detil</v>
      </c>
    </row>
    <row r="202" spans="1:14" x14ac:dyDescent="0.25">
      <c r="A202" s="90" t="s">
        <v>42</v>
      </c>
      <c r="B202" s="91" t="s">
        <v>43</v>
      </c>
      <c r="C202" s="90"/>
      <c r="D202" s="90"/>
      <c r="E202" s="92"/>
      <c r="F202" s="93">
        <f>F203</f>
        <v>71534000</v>
      </c>
      <c r="G202" s="94" t="s">
        <v>42</v>
      </c>
      <c r="H202" s="91" t="s">
        <v>43</v>
      </c>
      <c r="I202" s="90"/>
      <c r="J202" s="90"/>
      <c r="K202" s="92"/>
      <c r="L202" s="92">
        <f>L203</f>
        <v>71534000</v>
      </c>
      <c r="M202" s="95">
        <f>M203</f>
        <v>0</v>
      </c>
      <c r="N202" s="58" t="s">
        <v>16</v>
      </c>
    </row>
    <row r="203" spans="1:14" ht="26.4" x14ac:dyDescent="0.25">
      <c r="A203" s="96"/>
      <c r="B203" s="97" t="s">
        <v>154</v>
      </c>
      <c r="C203" s="96">
        <v>14</v>
      </c>
      <c r="D203" s="96" t="s">
        <v>33</v>
      </c>
      <c r="E203" s="98">
        <v>5109636</v>
      </c>
      <c r="F203" s="99">
        <f>ROUNDDOWN(C203*E203,-3)</f>
        <v>71534000</v>
      </c>
      <c r="G203" s="100"/>
      <c r="H203" s="97" t="s">
        <v>154</v>
      </c>
      <c r="I203" s="96">
        <v>14</v>
      </c>
      <c r="J203" s="96" t="s">
        <v>33</v>
      </c>
      <c r="K203" s="98">
        <v>5109636</v>
      </c>
      <c r="L203" s="98">
        <f>ROUNDDOWN(I203*K203,-3)</f>
        <v>71534000</v>
      </c>
      <c r="M203" s="108">
        <f>F203-L203</f>
        <v>0</v>
      </c>
      <c r="N203" s="109" t="str">
        <f>IF(AND(ISBLANK(G203),M203&lt;&gt;0),"Rev","")</f>
        <v/>
      </c>
    </row>
    <row r="204" spans="1:14" x14ac:dyDescent="0.25">
      <c r="A204" s="151" t="s">
        <v>155</v>
      </c>
      <c r="B204" s="152" t="s">
        <v>156</v>
      </c>
      <c r="C204" s="151"/>
      <c r="D204" s="151"/>
      <c r="E204" s="153"/>
      <c r="F204" s="154">
        <f>SUM(F205,F210)</f>
        <v>139554000</v>
      </c>
      <c r="G204" s="155" t="s">
        <v>155</v>
      </c>
      <c r="H204" s="152" t="s">
        <v>156</v>
      </c>
      <c r="I204" s="151"/>
      <c r="J204" s="151"/>
      <c r="K204" s="153"/>
      <c r="L204" s="153">
        <f>SUM(L205,L210)</f>
        <v>187067000</v>
      </c>
      <c r="M204" s="240">
        <f>SUM(M205,M210)</f>
        <v>-47513000</v>
      </c>
      <c r="N204" s="58" t="s">
        <v>16</v>
      </c>
    </row>
    <row r="205" spans="1:14" x14ac:dyDescent="0.25">
      <c r="A205" s="90" t="s">
        <v>30</v>
      </c>
      <c r="B205" s="91" t="s">
        <v>31</v>
      </c>
      <c r="C205" s="90"/>
      <c r="D205" s="90"/>
      <c r="E205" s="92"/>
      <c r="F205" s="93">
        <f>SUM(F206:F209)</f>
        <v>23500000</v>
      </c>
      <c r="G205" s="94" t="s">
        <v>30</v>
      </c>
      <c r="H205" s="91" t="s">
        <v>31</v>
      </c>
      <c r="I205" s="90"/>
      <c r="J205" s="90"/>
      <c r="K205" s="92"/>
      <c r="L205" s="92">
        <f>SUM(L206:L209)</f>
        <v>15750000</v>
      </c>
      <c r="M205" s="116">
        <f>SUM(M206:M209)</f>
        <v>7750000</v>
      </c>
      <c r="N205" s="58" t="s">
        <v>16</v>
      </c>
    </row>
    <row r="206" spans="1:14" x14ac:dyDescent="0.25">
      <c r="A206" s="96"/>
      <c r="B206" s="97" t="s">
        <v>32</v>
      </c>
      <c r="C206" s="96">
        <v>100</v>
      </c>
      <c r="D206" s="96" t="s">
        <v>33</v>
      </c>
      <c r="E206" s="98">
        <v>75000</v>
      </c>
      <c r="F206" s="99">
        <f>ROUNDDOWN(C206*E206,-3)</f>
        <v>7500000</v>
      </c>
      <c r="G206" s="100"/>
      <c r="H206" s="101" t="s">
        <v>32</v>
      </c>
      <c r="I206" s="102">
        <v>50</v>
      </c>
      <c r="J206" s="102" t="s">
        <v>33</v>
      </c>
      <c r="K206" s="104">
        <v>75000</v>
      </c>
      <c r="L206" s="104">
        <f>ROUNDDOWN(I206*K206,-3)</f>
        <v>3750000</v>
      </c>
      <c r="M206" s="105">
        <f>F206-L206</f>
        <v>3750000</v>
      </c>
      <c r="N206" s="106" t="str">
        <f>IF(AND(ISBLANK(G206),M206&lt;&gt;0),"Rev detil","")</f>
        <v>Rev detil</v>
      </c>
    </row>
    <row r="207" spans="1:14" x14ac:dyDescent="0.25">
      <c r="A207" s="96"/>
      <c r="B207" s="97" t="s">
        <v>34</v>
      </c>
      <c r="C207" s="96">
        <v>4</v>
      </c>
      <c r="D207" s="96" t="s">
        <v>35</v>
      </c>
      <c r="E207" s="98">
        <v>1500000</v>
      </c>
      <c r="F207" s="99">
        <f>ROUNDDOWN(C207*E207,-3)</f>
        <v>6000000</v>
      </c>
      <c r="G207" s="100"/>
      <c r="H207" s="101" t="s">
        <v>34</v>
      </c>
      <c r="I207" s="102">
        <v>3</v>
      </c>
      <c r="J207" s="102" t="s">
        <v>35</v>
      </c>
      <c r="K207" s="104">
        <v>1500000</v>
      </c>
      <c r="L207" s="104">
        <f>ROUNDDOWN(I207*K207,-3)</f>
        <v>4500000</v>
      </c>
      <c r="M207" s="107">
        <f>F207-L207</f>
        <v>1500000</v>
      </c>
      <c r="N207" s="58" t="s">
        <v>16</v>
      </c>
    </row>
    <row r="208" spans="1:14" x14ac:dyDescent="0.25">
      <c r="A208" s="96"/>
      <c r="B208" s="97" t="s">
        <v>36</v>
      </c>
      <c r="C208" s="96">
        <v>4</v>
      </c>
      <c r="D208" s="96" t="s">
        <v>35</v>
      </c>
      <c r="E208" s="98">
        <v>1500000</v>
      </c>
      <c r="F208" s="99">
        <f>ROUNDDOWN(C208*E208,-3)</f>
        <v>6000000</v>
      </c>
      <c r="G208" s="100"/>
      <c r="H208" s="101" t="s">
        <v>36</v>
      </c>
      <c r="I208" s="102">
        <v>3</v>
      </c>
      <c r="J208" s="102" t="s">
        <v>35</v>
      </c>
      <c r="K208" s="104">
        <v>1500000</v>
      </c>
      <c r="L208" s="104">
        <f>ROUNDDOWN(I208*K208,-3)</f>
        <v>4500000</v>
      </c>
      <c r="M208" s="107">
        <f>F208-L208</f>
        <v>1500000</v>
      </c>
      <c r="N208" s="58" t="s">
        <v>16</v>
      </c>
    </row>
    <row r="209" spans="1:14" x14ac:dyDescent="0.25">
      <c r="A209" s="96"/>
      <c r="B209" s="97" t="s">
        <v>37</v>
      </c>
      <c r="C209" s="96">
        <v>4</v>
      </c>
      <c r="D209" s="96" t="s">
        <v>35</v>
      </c>
      <c r="E209" s="98">
        <v>1000000</v>
      </c>
      <c r="F209" s="99">
        <f>ROUNDDOWN(C209*E209,-3)</f>
        <v>4000000</v>
      </c>
      <c r="G209" s="100"/>
      <c r="H209" s="101" t="s">
        <v>37</v>
      </c>
      <c r="I209" s="102">
        <v>3</v>
      </c>
      <c r="J209" s="102" t="s">
        <v>35</v>
      </c>
      <c r="K209" s="104">
        <v>1000000</v>
      </c>
      <c r="L209" s="104">
        <f>ROUNDDOWN(I209*K209,-3)</f>
        <v>3000000</v>
      </c>
      <c r="M209" s="107">
        <f>F209-L209</f>
        <v>1000000</v>
      </c>
      <c r="N209" s="58" t="s">
        <v>16</v>
      </c>
    </row>
    <row r="210" spans="1:14" x14ac:dyDescent="0.25">
      <c r="A210" s="90" t="s">
        <v>42</v>
      </c>
      <c r="B210" s="91" t="s">
        <v>43</v>
      </c>
      <c r="C210" s="90"/>
      <c r="D210" s="90"/>
      <c r="E210" s="92"/>
      <c r="F210" s="93">
        <f>F211</f>
        <v>116054000</v>
      </c>
      <c r="G210" s="94" t="s">
        <v>42</v>
      </c>
      <c r="H210" s="91" t="s">
        <v>43</v>
      </c>
      <c r="I210" s="90"/>
      <c r="J210" s="90"/>
      <c r="K210" s="92"/>
      <c r="L210" s="92">
        <f>L211</f>
        <v>171317000</v>
      </c>
      <c r="M210" s="116">
        <f>M211</f>
        <v>-55263000</v>
      </c>
      <c r="N210" s="58" t="s">
        <v>16</v>
      </c>
    </row>
    <row r="211" spans="1:14" ht="26.4" x14ac:dyDescent="0.25">
      <c r="A211" s="96"/>
      <c r="B211" s="97" t="s">
        <v>157</v>
      </c>
      <c r="C211" s="96">
        <v>21</v>
      </c>
      <c r="D211" s="96" t="s">
        <v>33</v>
      </c>
      <c r="E211" s="98">
        <v>5526381</v>
      </c>
      <c r="F211" s="99">
        <f>ROUNDDOWN(C211*E211,-3)</f>
        <v>116054000</v>
      </c>
      <c r="G211" s="100"/>
      <c r="H211" s="101" t="s">
        <v>158</v>
      </c>
      <c r="I211" s="102">
        <v>31</v>
      </c>
      <c r="J211" s="102" t="s">
        <v>33</v>
      </c>
      <c r="K211" s="104">
        <v>5526381</v>
      </c>
      <c r="L211" s="104">
        <f>ROUNDDOWN(I211*K211,-3)</f>
        <v>171317000</v>
      </c>
      <c r="M211" s="105">
        <f>F211-L211</f>
        <v>-55263000</v>
      </c>
      <c r="N211" s="106" t="str">
        <f>IF(AND(ISBLANK(G211),M211&lt;&gt;0),"Rev detil","")</f>
        <v>Rev detil</v>
      </c>
    </row>
    <row r="212" spans="1:14" x14ac:dyDescent="0.25">
      <c r="A212" s="151" t="s">
        <v>159</v>
      </c>
      <c r="B212" s="152" t="s">
        <v>160</v>
      </c>
      <c r="C212" s="151"/>
      <c r="D212" s="151"/>
      <c r="E212" s="153"/>
      <c r="F212" s="154">
        <f>SUM(F213,F218)</f>
        <v>50000000</v>
      </c>
      <c r="G212" s="155" t="s">
        <v>159</v>
      </c>
      <c r="H212" s="152" t="s">
        <v>160</v>
      </c>
      <c r="I212" s="151"/>
      <c r="J212" s="151"/>
      <c r="K212" s="153"/>
      <c r="L212" s="153">
        <f>SUM(L213,L218)</f>
        <v>50000000</v>
      </c>
      <c r="M212" s="156">
        <f>SUM(M213,M218)</f>
        <v>0</v>
      </c>
      <c r="N212" s="58" t="s">
        <v>16</v>
      </c>
    </row>
    <row r="213" spans="1:14" x14ac:dyDescent="0.25">
      <c r="A213" s="112" t="s">
        <v>30</v>
      </c>
      <c r="B213" s="111" t="s">
        <v>31</v>
      </c>
      <c r="C213" s="112"/>
      <c r="D213" s="112"/>
      <c r="E213" s="113"/>
      <c r="F213" s="129">
        <f>SUM(F214:F217)</f>
        <v>15500000</v>
      </c>
      <c r="G213" s="110" t="s">
        <v>30</v>
      </c>
      <c r="H213" s="111" t="s">
        <v>31</v>
      </c>
      <c r="I213" s="112"/>
      <c r="J213" s="112"/>
      <c r="K213" s="113"/>
      <c r="L213" s="113">
        <f>SUM(L214:L217)</f>
        <v>15500000</v>
      </c>
      <c r="M213" s="114">
        <f>SUM(M214:M217)</f>
        <v>0</v>
      </c>
      <c r="N213" s="149"/>
    </row>
    <row r="214" spans="1:14" x14ac:dyDescent="0.25">
      <c r="A214" s="96"/>
      <c r="B214" s="97" t="s">
        <v>32</v>
      </c>
      <c r="C214" s="96">
        <v>100</v>
      </c>
      <c r="D214" s="96" t="s">
        <v>33</v>
      </c>
      <c r="E214" s="98">
        <v>75000</v>
      </c>
      <c r="F214" s="99">
        <f>ROUNDDOWN(C214*E214,-3)</f>
        <v>7500000</v>
      </c>
      <c r="G214" s="100"/>
      <c r="H214" s="97" t="s">
        <v>32</v>
      </c>
      <c r="I214" s="96">
        <v>100</v>
      </c>
      <c r="J214" s="96" t="s">
        <v>33</v>
      </c>
      <c r="K214" s="98">
        <v>75000</v>
      </c>
      <c r="L214" s="98">
        <f>ROUNDDOWN(I214*K214,-3)</f>
        <v>7500000</v>
      </c>
      <c r="M214" s="108">
        <f>F214-L214</f>
        <v>0</v>
      </c>
      <c r="N214" s="109" t="str">
        <f>IF(AND(ISBLANK(G214),M214&lt;&gt;0),"Rev","")</f>
        <v/>
      </c>
    </row>
    <row r="215" spans="1:14" x14ac:dyDescent="0.25">
      <c r="A215" s="96"/>
      <c r="B215" s="97" t="s">
        <v>34</v>
      </c>
      <c r="C215" s="96">
        <v>2</v>
      </c>
      <c r="D215" s="96" t="s">
        <v>35</v>
      </c>
      <c r="E215" s="98">
        <v>1500000</v>
      </c>
      <c r="F215" s="99">
        <f>ROUNDDOWN(C215*E215,-3)</f>
        <v>3000000</v>
      </c>
      <c r="G215" s="100"/>
      <c r="H215" s="97" t="s">
        <v>34</v>
      </c>
      <c r="I215" s="96">
        <v>2</v>
      </c>
      <c r="J215" s="96" t="s">
        <v>35</v>
      </c>
      <c r="K215" s="98">
        <v>1500000</v>
      </c>
      <c r="L215" s="98">
        <f>ROUNDDOWN(I215*K215,-3)</f>
        <v>3000000</v>
      </c>
      <c r="M215" s="108">
        <f>F215-L215</f>
        <v>0</v>
      </c>
      <c r="N215" s="109" t="str">
        <f>IF(AND(ISBLANK(G215),M215&lt;&gt;0),"Rev","")</f>
        <v/>
      </c>
    </row>
    <row r="216" spans="1:14" x14ac:dyDescent="0.25">
      <c r="A216" s="96"/>
      <c r="B216" s="97" t="s">
        <v>36</v>
      </c>
      <c r="C216" s="96">
        <v>2</v>
      </c>
      <c r="D216" s="96" t="s">
        <v>35</v>
      </c>
      <c r="E216" s="98">
        <v>1500000</v>
      </c>
      <c r="F216" s="99">
        <f>ROUNDDOWN(C216*E216,-3)</f>
        <v>3000000</v>
      </c>
      <c r="G216" s="100"/>
      <c r="H216" s="97" t="s">
        <v>36</v>
      </c>
      <c r="I216" s="96">
        <v>2</v>
      </c>
      <c r="J216" s="96" t="s">
        <v>35</v>
      </c>
      <c r="K216" s="98">
        <v>1500000</v>
      </c>
      <c r="L216" s="98">
        <f>ROUNDDOWN(I216*K216,-3)</f>
        <v>3000000</v>
      </c>
      <c r="M216" s="108">
        <f>F216-L216</f>
        <v>0</v>
      </c>
      <c r="N216" s="109" t="str">
        <f>IF(AND(ISBLANK(G216),M216&lt;&gt;0),"Rev","")</f>
        <v/>
      </c>
    </row>
    <row r="217" spans="1:14" x14ac:dyDescent="0.25">
      <c r="A217" s="96"/>
      <c r="B217" s="97" t="s">
        <v>37</v>
      </c>
      <c r="C217" s="96">
        <v>2</v>
      </c>
      <c r="D217" s="96" t="s">
        <v>35</v>
      </c>
      <c r="E217" s="98">
        <v>1000000</v>
      </c>
      <c r="F217" s="99">
        <f>ROUNDDOWN(C217*E217,-3)</f>
        <v>2000000</v>
      </c>
      <c r="G217" s="100"/>
      <c r="H217" s="97" t="s">
        <v>37</v>
      </c>
      <c r="I217" s="96">
        <v>2</v>
      </c>
      <c r="J217" s="96" t="s">
        <v>35</v>
      </c>
      <c r="K217" s="98">
        <v>1000000</v>
      </c>
      <c r="L217" s="98">
        <f>ROUNDDOWN(I217*K217,-3)</f>
        <v>2000000</v>
      </c>
      <c r="M217" s="108">
        <f>F217-L217</f>
        <v>0</v>
      </c>
      <c r="N217" s="109" t="str">
        <f>IF(AND(ISBLANK(G217),M217&lt;&gt;0),"Rev","")</f>
        <v/>
      </c>
    </row>
    <row r="218" spans="1:14" x14ac:dyDescent="0.25">
      <c r="A218" s="90" t="s">
        <v>42</v>
      </c>
      <c r="B218" s="91" t="s">
        <v>43</v>
      </c>
      <c r="C218" s="90"/>
      <c r="D218" s="90"/>
      <c r="E218" s="92"/>
      <c r="F218" s="93">
        <f>F219</f>
        <v>34500000</v>
      </c>
      <c r="G218" s="94" t="s">
        <v>42</v>
      </c>
      <c r="H218" s="91" t="s">
        <v>43</v>
      </c>
      <c r="I218" s="90"/>
      <c r="J218" s="90"/>
      <c r="K218" s="92"/>
      <c r="L218" s="92">
        <f>L219</f>
        <v>34500000</v>
      </c>
      <c r="M218" s="95">
        <f>M219</f>
        <v>0</v>
      </c>
      <c r="N218" s="150"/>
    </row>
    <row r="219" spans="1:14" x14ac:dyDescent="0.25">
      <c r="A219" s="96"/>
      <c r="B219" s="97" t="s">
        <v>161</v>
      </c>
      <c r="C219" s="96">
        <v>6</v>
      </c>
      <c r="D219" s="96" t="s">
        <v>33</v>
      </c>
      <c r="E219" s="98">
        <v>5750000</v>
      </c>
      <c r="F219" s="99">
        <f>ROUNDDOWN(C219*E219,-3)</f>
        <v>34500000</v>
      </c>
      <c r="G219" s="100"/>
      <c r="H219" s="97" t="s">
        <v>161</v>
      </c>
      <c r="I219" s="96">
        <v>6</v>
      </c>
      <c r="J219" s="96" t="s">
        <v>33</v>
      </c>
      <c r="K219" s="98">
        <v>5750000</v>
      </c>
      <c r="L219" s="98">
        <f>ROUNDDOWN(I219*K219,-3)</f>
        <v>34500000</v>
      </c>
      <c r="M219" s="108">
        <f>F219-L219</f>
        <v>0</v>
      </c>
      <c r="N219" s="109" t="str">
        <f>IF(AND(ISBLANK(G219),M219&lt;&gt;0),"Rev","")</f>
        <v/>
      </c>
    </row>
    <row r="220" spans="1:14" x14ac:dyDescent="0.25">
      <c r="A220" s="96"/>
      <c r="B220" s="97"/>
      <c r="C220" s="96"/>
      <c r="D220" s="96"/>
      <c r="E220" s="98"/>
      <c r="F220" s="99"/>
      <c r="G220" s="155" t="s">
        <v>162</v>
      </c>
      <c r="H220" s="152" t="s">
        <v>163</v>
      </c>
      <c r="I220" s="151"/>
      <c r="J220" s="151"/>
      <c r="K220" s="153"/>
      <c r="L220" s="153">
        <f>SUM(L221,L228,L230,L232,L226)</f>
        <v>264810000</v>
      </c>
      <c r="M220" s="240">
        <f>SUM(M221,M228,M230,M232,M226)</f>
        <v>-264810000</v>
      </c>
      <c r="N220" s="58" t="s">
        <v>16</v>
      </c>
    </row>
    <row r="221" spans="1:14" x14ac:dyDescent="0.25">
      <c r="A221" s="96"/>
      <c r="B221" s="97"/>
      <c r="C221" s="96"/>
      <c r="D221" s="96"/>
      <c r="E221" s="98"/>
      <c r="F221" s="99"/>
      <c r="G221" s="110">
        <v>521211</v>
      </c>
      <c r="H221" s="111" t="s">
        <v>31</v>
      </c>
      <c r="I221" s="112"/>
      <c r="J221" s="112"/>
      <c r="K221" s="113"/>
      <c r="L221" s="113">
        <f>SUM(L222:L225)</f>
        <v>49500000</v>
      </c>
      <c r="M221" s="136">
        <f>SUM(M222:M225)</f>
        <v>-49500000</v>
      </c>
      <c r="N221" s="58" t="s">
        <v>16</v>
      </c>
    </row>
    <row r="222" spans="1:14" x14ac:dyDescent="0.25">
      <c r="A222" s="96"/>
      <c r="B222" s="97"/>
      <c r="C222" s="96"/>
      <c r="D222" s="96"/>
      <c r="E222" s="98"/>
      <c r="F222" s="99"/>
      <c r="G222" s="100"/>
      <c r="H222" s="101" t="s">
        <v>164</v>
      </c>
      <c r="I222" s="102">
        <v>65</v>
      </c>
      <c r="J222" s="102" t="s">
        <v>35</v>
      </c>
      <c r="K222" s="104">
        <v>700000</v>
      </c>
      <c r="L222" s="104">
        <f>ROUNDDOWN(I222*K222,-3)</f>
        <v>45500000</v>
      </c>
      <c r="M222" s="105">
        <f t="shared" ref="M222:M227" si="3">F222-L222</f>
        <v>-45500000</v>
      </c>
      <c r="N222" s="106" t="str">
        <f>IF(AND(ISBLANK(G222),M222&lt;&gt;0),"Rev detil","")</f>
        <v>Rev detil</v>
      </c>
    </row>
    <row r="223" spans="1:14" x14ac:dyDescent="0.25">
      <c r="A223" s="96"/>
      <c r="B223" s="97"/>
      <c r="C223" s="96"/>
      <c r="D223" s="96"/>
      <c r="E223" s="98"/>
      <c r="F223" s="99"/>
      <c r="G223" s="100"/>
      <c r="H223" s="101" t="s">
        <v>55</v>
      </c>
      <c r="I223" s="102">
        <v>1</v>
      </c>
      <c r="J223" s="102" t="s">
        <v>35</v>
      </c>
      <c r="K223" s="104">
        <v>1500000</v>
      </c>
      <c r="L223" s="104">
        <f>ROUNDDOWN(I223*K223,-3)</f>
        <v>1500000</v>
      </c>
      <c r="M223" s="105">
        <f t="shared" si="3"/>
        <v>-1500000</v>
      </c>
      <c r="N223" s="106" t="str">
        <f>IF(AND(ISBLANK(G223),M223&lt;&gt;0),"Rev detil","")</f>
        <v>Rev detil</v>
      </c>
    </row>
    <row r="224" spans="1:14" x14ac:dyDescent="0.25">
      <c r="A224" s="96"/>
      <c r="B224" s="97"/>
      <c r="C224" s="96"/>
      <c r="D224" s="96"/>
      <c r="E224" s="98"/>
      <c r="F224" s="99"/>
      <c r="G224" s="100"/>
      <c r="H224" s="101" t="s">
        <v>56</v>
      </c>
      <c r="I224" s="102">
        <v>1</v>
      </c>
      <c r="J224" s="102" t="s">
        <v>35</v>
      </c>
      <c r="K224" s="104">
        <v>1000000</v>
      </c>
      <c r="L224" s="104">
        <f>ROUNDDOWN(I224*K224,-3)</f>
        <v>1000000</v>
      </c>
      <c r="M224" s="105">
        <f t="shared" si="3"/>
        <v>-1000000</v>
      </c>
      <c r="N224" s="106" t="str">
        <f>IF(AND(ISBLANK(G224),M224&lt;&gt;0),"Rev detil","")</f>
        <v>Rev detil</v>
      </c>
    </row>
    <row r="225" spans="1:14" x14ac:dyDescent="0.25">
      <c r="A225" s="96"/>
      <c r="B225" s="97"/>
      <c r="C225" s="96"/>
      <c r="D225" s="96"/>
      <c r="E225" s="98"/>
      <c r="F225" s="99"/>
      <c r="G225" s="100"/>
      <c r="H225" s="101" t="s">
        <v>131</v>
      </c>
      <c r="I225" s="102">
        <v>1</v>
      </c>
      <c r="J225" s="102" t="s">
        <v>35</v>
      </c>
      <c r="K225" s="104">
        <v>1500000</v>
      </c>
      <c r="L225" s="104">
        <f>ROUNDDOWN(I225*K225,-3)</f>
        <v>1500000</v>
      </c>
      <c r="M225" s="105">
        <f t="shared" si="3"/>
        <v>-1500000</v>
      </c>
      <c r="N225" s="106" t="str">
        <f>IF(AND(ISBLANK(G225),M225&lt;&gt;0),"Rev detil","")</f>
        <v>Rev detil</v>
      </c>
    </row>
    <row r="226" spans="1:14" x14ac:dyDescent="0.25">
      <c r="A226" s="96"/>
      <c r="B226" s="97"/>
      <c r="C226" s="96"/>
      <c r="D226" s="96"/>
      <c r="E226" s="98"/>
      <c r="F226" s="99"/>
      <c r="G226" s="110" t="s">
        <v>132</v>
      </c>
      <c r="H226" s="111" t="s">
        <v>133</v>
      </c>
      <c r="I226" s="242"/>
      <c r="J226" s="242"/>
      <c r="K226" s="243"/>
      <c r="L226" s="244">
        <f>L227</f>
        <v>32960000</v>
      </c>
      <c r="M226" s="245">
        <f t="shared" si="3"/>
        <v>-32960000</v>
      </c>
      <c r="N226" s="58" t="s">
        <v>16</v>
      </c>
    </row>
    <row r="227" spans="1:14" x14ac:dyDescent="0.25">
      <c r="A227" s="96"/>
      <c r="B227" s="97"/>
      <c r="C227" s="96"/>
      <c r="D227" s="96"/>
      <c r="E227" s="98"/>
      <c r="F227" s="99"/>
      <c r="G227" s="100"/>
      <c r="H227" s="101" t="s">
        <v>165</v>
      </c>
      <c r="I227" s="102">
        <v>8</v>
      </c>
      <c r="J227" s="102" t="s">
        <v>166</v>
      </c>
      <c r="K227" s="104">
        <v>4120000</v>
      </c>
      <c r="L227" s="104">
        <f>ROUNDDOWN(I227*K227,-3)</f>
        <v>32960000</v>
      </c>
      <c r="M227" s="105">
        <f t="shared" si="3"/>
        <v>-32960000</v>
      </c>
      <c r="N227" s="106" t="str">
        <f>IF(AND(ISBLANK(G227),M227&lt;&gt;0),"Rev detil","")</f>
        <v>Rev detil</v>
      </c>
    </row>
    <row r="228" spans="1:14" x14ac:dyDescent="0.25">
      <c r="A228" s="96"/>
      <c r="B228" s="97"/>
      <c r="C228" s="96"/>
      <c r="D228" s="96"/>
      <c r="E228" s="98"/>
      <c r="F228" s="99"/>
      <c r="G228" s="94">
        <v>522191</v>
      </c>
      <c r="H228" s="91" t="s">
        <v>167</v>
      </c>
      <c r="I228" s="90"/>
      <c r="J228" s="90"/>
      <c r="K228" s="92"/>
      <c r="L228" s="92">
        <f>L229</f>
        <v>95000000</v>
      </c>
      <c r="M228" s="116">
        <f>M229</f>
        <v>-95000000</v>
      </c>
      <c r="N228" s="58" t="s">
        <v>16</v>
      </c>
    </row>
    <row r="229" spans="1:14" x14ac:dyDescent="0.25">
      <c r="A229" s="96"/>
      <c r="B229" s="97"/>
      <c r="C229" s="96"/>
      <c r="D229" s="96"/>
      <c r="E229" s="98"/>
      <c r="F229" s="99"/>
      <c r="G229" s="100"/>
      <c r="H229" s="101" t="s">
        <v>168</v>
      </c>
      <c r="I229" s="102">
        <v>2</v>
      </c>
      <c r="J229" s="102" t="s">
        <v>35</v>
      </c>
      <c r="K229" s="104">
        <v>47500000</v>
      </c>
      <c r="L229" s="104">
        <f>ROUNDDOWN(I229*K229,-3)</f>
        <v>95000000</v>
      </c>
      <c r="M229" s="105">
        <f>F229-L229</f>
        <v>-95000000</v>
      </c>
      <c r="N229" s="106" t="str">
        <f>IF(AND(ISBLANK(G229),M229&lt;&gt;0),"Rev detil","")</f>
        <v>Rev detil</v>
      </c>
    </row>
    <row r="230" spans="1:14" x14ac:dyDescent="0.25">
      <c r="A230" s="96"/>
      <c r="B230" s="97"/>
      <c r="C230" s="96"/>
      <c r="D230" s="96"/>
      <c r="E230" s="98"/>
      <c r="F230" s="99"/>
      <c r="G230" s="94">
        <v>524111</v>
      </c>
      <c r="H230" s="91" t="s">
        <v>43</v>
      </c>
      <c r="I230" s="96"/>
      <c r="J230" s="96"/>
      <c r="K230" s="98"/>
      <c r="L230" s="92">
        <f>L231</f>
        <v>4800000</v>
      </c>
      <c r="M230" s="116">
        <f>M231</f>
        <v>-4800000</v>
      </c>
      <c r="N230" s="58" t="s">
        <v>16</v>
      </c>
    </row>
    <row r="231" spans="1:14" x14ac:dyDescent="0.25">
      <c r="A231" s="96"/>
      <c r="B231" s="97"/>
      <c r="C231" s="96"/>
      <c r="D231" s="96"/>
      <c r="E231" s="98"/>
      <c r="F231" s="99"/>
      <c r="G231" s="100"/>
      <c r="H231" s="101" t="s">
        <v>169</v>
      </c>
      <c r="I231" s="102">
        <v>6</v>
      </c>
      <c r="J231" s="102" t="s">
        <v>33</v>
      </c>
      <c r="K231" s="104">
        <v>800000</v>
      </c>
      <c r="L231" s="104">
        <f>ROUNDDOWN(I231*K231,-3)</f>
        <v>4800000</v>
      </c>
      <c r="M231" s="105">
        <f>F231-L231</f>
        <v>-4800000</v>
      </c>
      <c r="N231" s="106" t="str">
        <f>IF(AND(ISBLANK(G231),M231&lt;&gt;0),"Rev detil","")</f>
        <v>Rev detil</v>
      </c>
    </row>
    <row r="232" spans="1:14" x14ac:dyDescent="0.25">
      <c r="A232" s="96"/>
      <c r="B232" s="97"/>
      <c r="C232" s="96"/>
      <c r="D232" s="96"/>
      <c r="E232" s="98"/>
      <c r="F232" s="99"/>
      <c r="G232" s="110" t="s">
        <v>170</v>
      </c>
      <c r="H232" s="111" t="s">
        <v>171</v>
      </c>
      <c r="I232" s="112"/>
      <c r="J232" s="112"/>
      <c r="K232" s="113"/>
      <c r="L232" s="113">
        <f>SUM(L233:L234)</f>
        <v>82550000</v>
      </c>
      <c r="M232" s="136">
        <f>SUM(M233:M234)</f>
        <v>-82550000</v>
      </c>
      <c r="N232" s="58" t="s">
        <v>16</v>
      </c>
    </row>
    <row r="233" spans="1:14" x14ac:dyDescent="0.25">
      <c r="A233" s="96"/>
      <c r="B233" s="97"/>
      <c r="C233" s="96"/>
      <c r="D233" s="96"/>
      <c r="E233" s="98"/>
      <c r="F233" s="99"/>
      <c r="G233" s="100"/>
      <c r="H233" s="101" t="s">
        <v>172</v>
      </c>
      <c r="I233" s="102">
        <v>65</v>
      </c>
      <c r="J233" s="102" t="s">
        <v>47</v>
      </c>
      <c r="K233" s="104">
        <v>820000</v>
      </c>
      <c r="L233" s="104">
        <f>ROUNDDOWN(I233*K233,-3)</f>
        <v>53300000</v>
      </c>
      <c r="M233" s="105">
        <f>F233-L233</f>
        <v>-53300000</v>
      </c>
      <c r="N233" s="106" t="str">
        <f>IF(AND(ISBLANK(G233),M233&lt;&gt;0),"Rev detil","")</f>
        <v>Rev detil</v>
      </c>
    </row>
    <row r="234" spans="1:14" x14ac:dyDescent="0.25">
      <c r="A234" s="96"/>
      <c r="B234" s="97"/>
      <c r="C234" s="96"/>
      <c r="D234" s="96"/>
      <c r="E234" s="98"/>
      <c r="F234" s="99"/>
      <c r="G234" s="100"/>
      <c r="H234" s="101" t="s">
        <v>173</v>
      </c>
      <c r="I234" s="102">
        <f>65*3</f>
        <v>195</v>
      </c>
      <c r="J234" s="102" t="s">
        <v>47</v>
      </c>
      <c r="K234" s="104">
        <v>150000</v>
      </c>
      <c r="L234" s="104">
        <f>ROUNDDOWN(I234*K234,-3)</f>
        <v>29250000</v>
      </c>
      <c r="M234" s="105">
        <f>F234-L234</f>
        <v>-29250000</v>
      </c>
      <c r="N234" s="106" t="str">
        <f>IF(AND(ISBLANK(G234),M234&lt;&gt;0),"Rev detil","")</f>
        <v>Rev detil</v>
      </c>
    </row>
    <row r="235" spans="1:14" x14ac:dyDescent="0.25">
      <c r="A235" s="96"/>
      <c r="B235" s="97"/>
      <c r="C235" s="96"/>
      <c r="D235" s="96"/>
      <c r="E235" s="98"/>
      <c r="F235" s="99"/>
      <c r="G235" s="155" t="s">
        <v>174</v>
      </c>
      <c r="H235" s="152" t="s">
        <v>175</v>
      </c>
      <c r="I235" s="151"/>
      <c r="J235" s="151"/>
      <c r="K235" s="153"/>
      <c r="L235" s="153">
        <f>SUM(L236,L241,L243)</f>
        <v>158755000</v>
      </c>
      <c r="M235" s="240">
        <f>SUM(M236,M241,M243)</f>
        <v>-158755000</v>
      </c>
      <c r="N235" s="58" t="s">
        <v>16</v>
      </c>
    </row>
    <row r="236" spans="1:14" x14ac:dyDescent="0.25">
      <c r="A236" s="96"/>
      <c r="B236" s="97"/>
      <c r="C236" s="96"/>
      <c r="D236" s="96"/>
      <c r="E236" s="98"/>
      <c r="F236" s="99"/>
      <c r="G236" s="110">
        <v>521211</v>
      </c>
      <c r="H236" s="111" t="s">
        <v>31</v>
      </c>
      <c r="I236" s="112"/>
      <c r="J236" s="112"/>
      <c r="K236" s="113"/>
      <c r="L236" s="113">
        <f>SUM(L237:L240)</f>
        <v>7250000</v>
      </c>
      <c r="M236" s="136">
        <f>SUM(M237:M240)</f>
        <v>-7250000</v>
      </c>
      <c r="N236" s="58" t="s">
        <v>16</v>
      </c>
    </row>
    <row r="237" spans="1:14" x14ac:dyDescent="0.25">
      <c r="A237" s="96"/>
      <c r="B237" s="97"/>
      <c r="C237" s="96"/>
      <c r="D237" s="96"/>
      <c r="E237" s="98"/>
      <c r="F237" s="99"/>
      <c r="G237" s="100"/>
      <c r="H237" s="101" t="s">
        <v>32</v>
      </c>
      <c r="I237" s="102">
        <v>50</v>
      </c>
      <c r="J237" s="102" t="s">
        <v>33</v>
      </c>
      <c r="K237" s="104">
        <v>75000</v>
      </c>
      <c r="L237" s="104">
        <f>ROUNDDOWN(I237*K237,-3)</f>
        <v>3750000</v>
      </c>
      <c r="M237" s="105">
        <f>F237-L237</f>
        <v>-3750000</v>
      </c>
      <c r="N237" s="106" t="str">
        <f>IF(AND(ISBLANK(G237),M237&lt;&gt;0),"Rev detil","")</f>
        <v>Rev detil</v>
      </c>
    </row>
    <row r="238" spans="1:14" x14ac:dyDescent="0.25">
      <c r="A238" s="96"/>
      <c r="B238" s="97"/>
      <c r="C238" s="96"/>
      <c r="D238" s="96"/>
      <c r="E238" s="98"/>
      <c r="F238" s="99"/>
      <c r="G238" s="100"/>
      <c r="H238" s="101" t="s">
        <v>176</v>
      </c>
      <c r="I238" s="102">
        <v>1</v>
      </c>
      <c r="J238" s="102" t="s">
        <v>35</v>
      </c>
      <c r="K238" s="104">
        <v>1000000</v>
      </c>
      <c r="L238" s="104">
        <f>ROUNDDOWN(I238*K238,-3)</f>
        <v>1000000</v>
      </c>
      <c r="M238" s="105">
        <f>F238-L238</f>
        <v>-1000000</v>
      </c>
      <c r="N238" s="106" t="str">
        <f>IF(AND(ISBLANK(G238),M238&lt;&gt;0),"Rev detil","")</f>
        <v>Rev detil</v>
      </c>
    </row>
    <row r="239" spans="1:14" x14ac:dyDescent="0.25">
      <c r="A239" s="96"/>
      <c r="B239" s="97"/>
      <c r="C239" s="96"/>
      <c r="D239" s="96"/>
      <c r="E239" s="98"/>
      <c r="F239" s="99"/>
      <c r="G239" s="100"/>
      <c r="H239" s="101" t="s">
        <v>36</v>
      </c>
      <c r="I239" s="102">
        <v>1</v>
      </c>
      <c r="J239" s="102" t="s">
        <v>35</v>
      </c>
      <c r="K239" s="104">
        <v>1500000</v>
      </c>
      <c r="L239" s="104">
        <f>ROUNDDOWN(I239*K239,-3)</f>
        <v>1500000</v>
      </c>
      <c r="M239" s="105">
        <f>F239-L239</f>
        <v>-1500000</v>
      </c>
      <c r="N239" s="106" t="str">
        <f>IF(AND(ISBLANK(G239),M239&lt;&gt;0),"Rev detil","")</f>
        <v>Rev detil</v>
      </c>
    </row>
    <row r="240" spans="1:14" x14ac:dyDescent="0.25">
      <c r="A240" s="96"/>
      <c r="B240" s="97"/>
      <c r="C240" s="96"/>
      <c r="D240" s="96"/>
      <c r="E240" s="98"/>
      <c r="F240" s="99"/>
      <c r="G240" s="100"/>
      <c r="H240" s="101" t="s">
        <v>37</v>
      </c>
      <c r="I240" s="102">
        <v>1</v>
      </c>
      <c r="J240" s="102" t="s">
        <v>35</v>
      </c>
      <c r="K240" s="104">
        <v>1000000</v>
      </c>
      <c r="L240" s="104">
        <f>ROUNDDOWN(I240*K240,-3)</f>
        <v>1000000</v>
      </c>
      <c r="M240" s="105">
        <f>F240-L240</f>
        <v>-1000000</v>
      </c>
      <c r="N240" s="106" t="str">
        <f>IF(AND(ISBLANK(G240),M240&lt;&gt;0),"Rev detil","")</f>
        <v>Rev detil</v>
      </c>
    </row>
    <row r="241" spans="1:14" x14ac:dyDescent="0.25">
      <c r="A241" s="96"/>
      <c r="B241" s="97"/>
      <c r="C241" s="96"/>
      <c r="D241" s="96"/>
      <c r="E241" s="98"/>
      <c r="F241" s="99"/>
      <c r="G241" s="94">
        <v>522151</v>
      </c>
      <c r="H241" s="91" t="s">
        <v>39</v>
      </c>
      <c r="I241" s="90"/>
      <c r="J241" s="90"/>
      <c r="K241" s="92"/>
      <c r="L241" s="92">
        <f>L242</f>
        <v>9000000</v>
      </c>
      <c r="M241" s="116">
        <f>M242</f>
        <v>-9000000</v>
      </c>
      <c r="N241" s="58" t="s">
        <v>16</v>
      </c>
    </row>
    <row r="242" spans="1:14" x14ac:dyDescent="0.25">
      <c r="A242" s="96"/>
      <c r="B242" s="97"/>
      <c r="C242" s="96"/>
      <c r="D242" s="96"/>
      <c r="E242" s="98"/>
      <c r="F242" s="99"/>
      <c r="G242" s="100"/>
      <c r="H242" s="101" t="s">
        <v>40</v>
      </c>
      <c r="I242" s="102">
        <v>10</v>
      </c>
      <c r="J242" s="102" t="s">
        <v>41</v>
      </c>
      <c r="K242" s="104">
        <v>900000</v>
      </c>
      <c r="L242" s="104">
        <f>ROUNDDOWN(I242*K242,-3)</f>
        <v>9000000</v>
      </c>
      <c r="M242" s="105">
        <f>F242-L242</f>
        <v>-9000000</v>
      </c>
      <c r="N242" s="106" t="str">
        <f>IF(AND(ISBLANK(G242),M242&lt;&gt;0),"Rev detil","")</f>
        <v>Rev detil</v>
      </c>
    </row>
    <row r="243" spans="1:14" x14ac:dyDescent="0.25">
      <c r="A243" s="96"/>
      <c r="B243" s="97"/>
      <c r="C243" s="96"/>
      <c r="D243" s="96"/>
      <c r="E243" s="98"/>
      <c r="F243" s="99"/>
      <c r="G243" s="94">
        <v>524111</v>
      </c>
      <c r="H243" s="91" t="s">
        <v>43</v>
      </c>
      <c r="I243" s="96"/>
      <c r="J243" s="96"/>
      <c r="K243" s="98"/>
      <c r="L243" s="92">
        <f>L244</f>
        <v>142505000</v>
      </c>
      <c r="M243" s="116">
        <f>M244</f>
        <v>-142505000</v>
      </c>
      <c r="N243" s="58" t="s">
        <v>16</v>
      </c>
    </row>
    <row r="244" spans="1:14" x14ac:dyDescent="0.25">
      <c r="A244" s="96"/>
      <c r="B244" s="97"/>
      <c r="C244" s="96"/>
      <c r="D244" s="96"/>
      <c r="E244" s="98"/>
      <c r="F244" s="99"/>
      <c r="G244" s="100"/>
      <c r="H244" s="101" t="s">
        <v>177</v>
      </c>
      <c r="I244" s="102">
        <v>24</v>
      </c>
      <c r="J244" s="102" t="s">
        <v>33</v>
      </c>
      <c r="K244" s="104">
        <v>5937709</v>
      </c>
      <c r="L244" s="104">
        <f>ROUNDDOWN(I244*K244,-3)</f>
        <v>142505000</v>
      </c>
      <c r="M244" s="105">
        <f>F244-L244</f>
        <v>-142505000</v>
      </c>
      <c r="N244" s="106" t="str">
        <f>IF(AND(ISBLANK(G244),M244&lt;&gt;0),"Rev detil","")</f>
        <v>Rev detil</v>
      </c>
    </row>
    <row r="245" spans="1:14" x14ac:dyDescent="0.25">
      <c r="A245" s="96"/>
      <c r="B245" s="97"/>
      <c r="C245" s="96"/>
      <c r="D245" s="96"/>
      <c r="E245" s="98"/>
      <c r="F245" s="99"/>
      <c r="G245" s="155" t="s">
        <v>178</v>
      </c>
      <c r="H245" s="152" t="s">
        <v>179</v>
      </c>
      <c r="I245" s="151"/>
      <c r="J245" s="151"/>
      <c r="K245" s="153"/>
      <c r="L245" s="153">
        <f>L246</f>
        <v>122646000</v>
      </c>
      <c r="M245" s="240">
        <f>M246</f>
        <v>-122646000</v>
      </c>
      <c r="N245" s="58" t="s">
        <v>16</v>
      </c>
    </row>
    <row r="246" spans="1:14" x14ac:dyDescent="0.25">
      <c r="A246" s="96"/>
      <c r="B246" s="97"/>
      <c r="C246" s="96"/>
      <c r="D246" s="96"/>
      <c r="E246" s="98"/>
      <c r="F246" s="99"/>
      <c r="G246" s="94">
        <v>524111</v>
      </c>
      <c r="H246" s="91" t="s">
        <v>43</v>
      </c>
      <c r="I246" s="112"/>
      <c r="J246" s="112"/>
      <c r="K246" s="113"/>
      <c r="L246" s="113">
        <f>L247</f>
        <v>122646000</v>
      </c>
      <c r="M246" s="136">
        <f>M247</f>
        <v>-122646000</v>
      </c>
      <c r="N246" s="58" t="s">
        <v>16</v>
      </c>
    </row>
    <row r="247" spans="1:14" x14ac:dyDescent="0.25">
      <c r="A247" s="96"/>
      <c r="B247" s="97"/>
      <c r="C247" s="96"/>
      <c r="D247" s="96"/>
      <c r="E247" s="98"/>
      <c r="F247" s="99"/>
      <c r="G247" s="100"/>
      <c r="H247" s="101" t="s">
        <v>180</v>
      </c>
      <c r="I247" s="102">
        <v>20</v>
      </c>
      <c r="J247" s="102" t="s">
        <v>33</v>
      </c>
      <c r="K247" s="104">
        <v>6132300</v>
      </c>
      <c r="L247" s="104">
        <f>ROUNDDOWN(I247*K247,-3)</f>
        <v>122646000</v>
      </c>
      <c r="M247" s="105">
        <f>F247-L247</f>
        <v>-122646000</v>
      </c>
      <c r="N247" s="106" t="str">
        <f>IF(AND(ISBLANK(G247),M247&lt;&gt;0),"Rev detil","")</f>
        <v>Rev detil</v>
      </c>
    </row>
    <row r="248" spans="1:14" x14ac:dyDescent="0.25">
      <c r="A248" s="96"/>
      <c r="B248" s="97"/>
      <c r="C248" s="96"/>
      <c r="D248" s="96"/>
      <c r="E248" s="98"/>
      <c r="F248" s="99"/>
      <c r="G248" s="155" t="s">
        <v>181</v>
      </c>
      <c r="H248" s="152" t="s">
        <v>182</v>
      </c>
      <c r="I248" s="151"/>
      <c r="J248" s="151"/>
      <c r="K248" s="153"/>
      <c r="L248" s="153">
        <f>L249</f>
        <v>97379000</v>
      </c>
      <c r="M248" s="240">
        <f>M249</f>
        <v>-97379000</v>
      </c>
      <c r="N248" s="58" t="s">
        <v>16</v>
      </c>
    </row>
    <row r="249" spans="1:14" x14ac:dyDescent="0.25">
      <c r="A249" s="96"/>
      <c r="B249" s="97"/>
      <c r="C249" s="96"/>
      <c r="D249" s="96"/>
      <c r="E249" s="98"/>
      <c r="F249" s="99"/>
      <c r="G249" s="110">
        <v>524114</v>
      </c>
      <c r="H249" s="111" t="s">
        <v>45</v>
      </c>
      <c r="I249" s="112"/>
      <c r="J249" s="112"/>
      <c r="K249" s="113"/>
      <c r="L249" s="113">
        <f>SUM(L250:L251)</f>
        <v>97379000</v>
      </c>
      <c r="M249" s="136">
        <f>SUM(M250:M251)</f>
        <v>-97379000</v>
      </c>
      <c r="N249" s="58" t="s">
        <v>16</v>
      </c>
    </row>
    <row r="250" spans="1:14" x14ac:dyDescent="0.25">
      <c r="A250" s="96"/>
      <c r="B250" s="97"/>
      <c r="C250" s="96"/>
      <c r="D250" s="96"/>
      <c r="E250" s="98"/>
      <c r="F250" s="99"/>
      <c r="G250" s="100"/>
      <c r="H250" s="101" t="s">
        <v>46</v>
      </c>
      <c r="I250" s="102">
        <v>70</v>
      </c>
      <c r="J250" s="102" t="s">
        <v>47</v>
      </c>
      <c r="K250" s="104">
        <v>1000000</v>
      </c>
      <c r="L250" s="104">
        <f>ROUNDDOWN(I250*K250,-3)</f>
        <v>70000000</v>
      </c>
      <c r="M250" s="105">
        <f>F250-L250</f>
        <v>-70000000</v>
      </c>
      <c r="N250" s="106" t="str">
        <f>IF(AND(ISBLANK(G250),M250&lt;&gt;0),"Rev detil","")</f>
        <v>Rev detil</v>
      </c>
    </row>
    <row r="251" spans="1:14" x14ac:dyDescent="0.25">
      <c r="A251" s="96"/>
      <c r="B251" s="97"/>
      <c r="C251" s="96"/>
      <c r="D251" s="96"/>
      <c r="E251" s="98"/>
      <c r="F251" s="99"/>
      <c r="G251" s="100"/>
      <c r="H251" s="101" t="s">
        <v>48</v>
      </c>
      <c r="I251" s="102">
        <v>35</v>
      </c>
      <c r="J251" s="102" t="s">
        <v>47</v>
      </c>
      <c r="K251" s="104">
        <v>782257.14285714284</v>
      </c>
      <c r="L251" s="104">
        <f>ROUNDDOWN(I251*K251,-3)</f>
        <v>27379000</v>
      </c>
      <c r="M251" s="105">
        <f>F251-L251</f>
        <v>-27379000</v>
      </c>
      <c r="N251" s="106" t="str">
        <f>IF(AND(ISBLANK(G251),M251&lt;&gt;0),"Rev detil","")</f>
        <v>Rev detil</v>
      </c>
    </row>
    <row r="252" spans="1:14" ht="26.4" x14ac:dyDescent="0.25">
      <c r="A252" s="246"/>
      <c r="B252" s="247"/>
      <c r="C252" s="246"/>
      <c r="D252" s="246"/>
      <c r="E252" s="248"/>
      <c r="F252" s="249"/>
      <c r="G252" s="88" t="s">
        <v>183</v>
      </c>
      <c r="H252" s="85" t="s">
        <v>184</v>
      </c>
      <c r="I252" s="84"/>
      <c r="J252" s="84"/>
      <c r="K252" s="86"/>
      <c r="L252" s="86">
        <f>SUM(L253,L255)</f>
        <v>35800000</v>
      </c>
      <c r="M252" s="123">
        <f>SUM(M253,M255)</f>
        <v>-35800000</v>
      </c>
      <c r="N252" s="58" t="s">
        <v>16</v>
      </c>
    </row>
    <row r="253" spans="1:14" x14ac:dyDescent="0.25">
      <c r="A253" s="96"/>
      <c r="B253" s="97"/>
      <c r="C253" s="96"/>
      <c r="D253" s="96"/>
      <c r="E253" s="98"/>
      <c r="F253" s="99"/>
      <c r="G253" s="94" t="s">
        <v>59</v>
      </c>
      <c r="H253" s="91" t="s">
        <v>60</v>
      </c>
      <c r="I253" s="90"/>
      <c r="J253" s="90"/>
      <c r="K253" s="92"/>
      <c r="L253" s="92">
        <f>L254</f>
        <v>25000000</v>
      </c>
      <c r="M253" s="116">
        <f>M254</f>
        <v>-25000000</v>
      </c>
      <c r="N253" s="58" t="s">
        <v>16</v>
      </c>
    </row>
    <row r="254" spans="1:14" x14ac:dyDescent="0.25">
      <c r="A254" s="96"/>
      <c r="B254" s="97"/>
      <c r="C254" s="96"/>
      <c r="D254" s="96"/>
      <c r="E254" s="98"/>
      <c r="F254" s="99"/>
      <c r="G254" s="100"/>
      <c r="H254" s="101" t="s">
        <v>61</v>
      </c>
      <c r="I254" s="102">
        <v>1</v>
      </c>
      <c r="J254" s="102" t="s">
        <v>35</v>
      </c>
      <c r="K254" s="104">
        <v>25000000</v>
      </c>
      <c r="L254" s="104">
        <f>ROUNDDOWN(I254*K254,-3)</f>
        <v>25000000</v>
      </c>
      <c r="M254" s="105">
        <f>F254-L254</f>
        <v>-25000000</v>
      </c>
      <c r="N254" s="106" t="str">
        <f>IF(AND(ISBLANK(G254),M254&lt;&gt;0),"Rev detil","")</f>
        <v>Rev detil</v>
      </c>
    </row>
    <row r="255" spans="1:14" x14ac:dyDescent="0.25">
      <c r="A255" s="96"/>
      <c r="B255" s="97"/>
      <c r="C255" s="96"/>
      <c r="D255" s="96"/>
      <c r="E255" s="98"/>
      <c r="F255" s="99"/>
      <c r="G255" s="124" t="s">
        <v>38</v>
      </c>
      <c r="H255" s="125" t="s">
        <v>39</v>
      </c>
      <c r="I255" s="126"/>
      <c r="J255" s="126"/>
      <c r="K255" s="127"/>
      <c r="L255" s="127">
        <f>L256</f>
        <v>10800000</v>
      </c>
      <c r="M255" s="239">
        <f>M256</f>
        <v>-10800000</v>
      </c>
      <c r="N255" s="58" t="s">
        <v>16</v>
      </c>
    </row>
    <row r="256" spans="1:14" x14ac:dyDescent="0.25">
      <c r="A256" s="96"/>
      <c r="B256" s="97"/>
      <c r="C256" s="96"/>
      <c r="D256" s="96"/>
      <c r="E256" s="98"/>
      <c r="F256" s="99"/>
      <c r="G256" s="100"/>
      <c r="H256" s="101" t="s">
        <v>40</v>
      </c>
      <c r="I256" s="102">
        <v>12</v>
      </c>
      <c r="J256" s="102" t="s">
        <v>41</v>
      </c>
      <c r="K256" s="104">
        <v>900000</v>
      </c>
      <c r="L256" s="104">
        <f>ROUNDDOWN(I256*K256,-3)</f>
        <v>10800000</v>
      </c>
      <c r="M256" s="105">
        <f>F256-L256</f>
        <v>-10800000</v>
      </c>
      <c r="N256" s="106" t="str">
        <f>IF(AND(ISBLANK(G256),M256&lt;&gt;0),"Rev detil","")</f>
        <v>Rev detil</v>
      </c>
    </row>
    <row r="257" spans="1:14" x14ac:dyDescent="0.25">
      <c r="A257" s="246"/>
      <c r="B257" s="247"/>
      <c r="C257" s="246"/>
      <c r="D257" s="246"/>
      <c r="E257" s="248"/>
      <c r="F257" s="249"/>
      <c r="G257" s="134" t="s">
        <v>185</v>
      </c>
      <c r="H257" s="131" t="s">
        <v>186</v>
      </c>
      <c r="I257" s="130"/>
      <c r="J257" s="130"/>
      <c r="K257" s="132"/>
      <c r="L257" s="132">
        <f t="shared" ref="L257:M258" si="4">L258</f>
        <v>27000000</v>
      </c>
      <c r="M257" s="135">
        <f t="shared" si="4"/>
        <v>-27000000</v>
      </c>
      <c r="N257" s="58" t="s">
        <v>16</v>
      </c>
    </row>
    <row r="258" spans="1:14" x14ac:dyDescent="0.25">
      <c r="A258" s="96"/>
      <c r="B258" s="97"/>
      <c r="C258" s="96"/>
      <c r="D258" s="96"/>
      <c r="E258" s="98"/>
      <c r="F258" s="99"/>
      <c r="G258" s="124" t="s">
        <v>38</v>
      </c>
      <c r="H258" s="125" t="s">
        <v>39</v>
      </c>
      <c r="I258" s="126"/>
      <c r="J258" s="126"/>
      <c r="K258" s="127"/>
      <c r="L258" s="127">
        <f t="shared" si="4"/>
        <v>27000000</v>
      </c>
      <c r="M258" s="239">
        <f t="shared" si="4"/>
        <v>-27000000</v>
      </c>
      <c r="N258" s="58" t="s">
        <v>16</v>
      </c>
    </row>
    <row r="259" spans="1:14" x14ac:dyDescent="0.25">
      <c r="A259" s="96"/>
      <c r="B259" s="97"/>
      <c r="C259" s="96"/>
      <c r="D259" s="96"/>
      <c r="E259" s="98"/>
      <c r="F259" s="99"/>
      <c r="G259" s="100"/>
      <c r="H259" s="101" t="s">
        <v>40</v>
      </c>
      <c r="I259" s="102">
        <v>30</v>
      </c>
      <c r="J259" s="102" t="s">
        <v>41</v>
      </c>
      <c r="K259" s="104">
        <v>900000</v>
      </c>
      <c r="L259" s="104">
        <f>ROUNDDOWN(I259*K259,-3)</f>
        <v>27000000</v>
      </c>
      <c r="M259" s="105">
        <f>F259-L259</f>
        <v>-27000000</v>
      </c>
      <c r="N259" s="106" t="str">
        <f>IF(AND(ISBLANK(G259),M259&lt;&gt;0),"Rev detil","")</f>
        <v>Rev detil</v>
      </c>
    </row>
    <row r="260" spans="1:14" x14ac:dyDescent="0.25">
      <c r="A260" s="250" t="s">
        <v>187</v>
      </c>
      <c r="B260" s="251" t="s">
        <v>188</v>
      </c>
      <c r="C260" s="250">
        <v>1</v>
      </c>
      <c r="D260" s="250" t="s">
        <v>105</v>
      </c>
      <c r="E260" s="252"/>
      <c r="F260" s="253">
        <f>SUM(F261,F287)</f>
        <v>9231678000</v>
      </c>
      <c r="G260" s="254" t="s">
        <v>187</v>
      </c>
      <c r="H260" s="251" t="s">
        <v>188</v>
      </c>
      <c r="I260" s="250">
        <v>1</v>
      </c>
      <c r="J260" s="250" t="s">
        <v>105</v>
      </c>
      <c r="K260" s="252"/>
      <c r="L260" s="252">
        <f>SUM(L261,L287)</f>
        <v>9231678000</v>
      </c>
      <c r="M260" s="255">
        <f>SUM(M261,M287)</f>
        <v>0</v>
      </c>
      <c r="N260" s="58" t="s">
        <v>16</v>
      </c>
    </row>
    <row r="261" spans="1:14" ht="14.4" x14ac:dyDescent="0.3">
      <c r="A261" s="226" t="s">
        <v>189</v>
      </c>
      <c r="B261" s="256" t="s">
        <v>190</v>
      </c>
      <c r="C261" s="257"/>
      <c r="D261" s="257" t="s">
        <v>27</v>
      </c>
      <c r="E261" s="258"/>
      <c r="F261" s="259">
        <f>F262</f>
        <v>7036020000</v>
      </c>
      <c r="G261" s="230" t="s">
        <v>189</v>
      </c>
      <c r="H261" s="256" t="s">
        <v>190</v>
      </c>
      <c r="I261" s="257"/>
      <c r="J261" s="257" t="s">
        <v>27</v>
      </c>
      <c r="K261" s="258"/>
      <c r="L261" s="258">
        <f>L262</f>
        <v>7036020000</v>
      </c>
      <c r="M261" s="260">
        <f>M262</f>
        <v>0</v>
      </c>
      <c r="N261" s="58" t="s">
        <v>16</v>
      </c>
    </row>
    <row r="262" spans="1:14" x14ac:dyDescent="0.25">
      <c r="A262" s="151" t="s">
        <v>191</v>
      </c>
      <c r="B262" s="152" t="s">
        <v>192</v>
      </c>
      <c r="C262" s="151"/>
      <c r="D262" s="151"/>
      <c r="E262" s="153"/>
      <c r="F262" s="154">
        <f>SUM(F263,F265,F267,F269,F271,F273,F275,F277,F279,F281,F283,F285)</f>
        <v>7036020000</v>
      </c>
      <c r="G262" s="155" t="s">
        <v>191</v>
      </c>
      <c r="H262" s="152" t="s">
        <v>192</v>
      </c>
      <c r="I262" s="151"/>
      <c r="J262" s="151"/>
      <c r="K262" s="153"/>
      <c r="L262" s="153">
        <f>SUM(L263,L265,L267,L269,L271,L273,L275,L277,L279,L281,L283,L285)</f>
        <v>7036020000</v>
      </c>
      <c r="M262" s="156">
        <f>SUM(M263,M265,M267,M269,M271,M273,M275,M277,M279,M281,M283,M285)</f>
        <v>0</v>
      </c>
      <c r="N262" s="187"/>
    </row>
    <row r="263" spans="1:14" x14ac:dyDescent="0.25">
      <c r="A263" s="126" t="s">
        <v>193</v>
      </c>
      <c r="B263" s="125" t="s">
        <v>194</v>
      </c>
      <c r="C263" s="126"/>
      <c r="D263" s="126"/>
      <c r="E263" s="127"/>
      <c r="F263" s="137">
        <f>F264</f>
        <v>2390272000</v>
      </c>
      <c r="G263" s="124" t="s">
        <v>193</v>
      </c>
      <c r="H263" s="125" t="s">
        <v>194</v>
      </c>
      <c r="I263" s="126"/>
      <c r="J263" s="126"/>
      <c r="K263" s="127"/>
      <c r="L263" s="127">
        <f>L264</f>
        <v>2390272000</v>
      </c>
      <c r="M263" s="128">
        <f>M264</f>
        <v>0</v>
      </c>
      <c r="N263" s="261"/>
    </row>
    <row r="264" spans="1:14" x14ac:dyDescent="0.25">
      <c r="A264" s="96"/>
      <c r="B264" s="97" t="s">
        <v>195</v>
      </c>
      <c r="C264" s="96">
        <v>14</v>
      </c>
      <c r="D264" s="96" t="s">
        <v>196</v>
      </c>
      <c r="E264" s="98">
        <v>170733715</v>
      </c>
      <c r="F264" s="99">
        <f>ROUNDDOWN(C264*E264,-3)</f>
        <v>2390272000</v>
      </c>
      <c r="G264" s="100"/>
      <c r="H264" s="97" t="s">
        <v>195</v>
      </c>
      <c r="I264" s="96">
        <v>14</v>
      </c>
      <c r="J264" s="96" t="s">
        <v>196</v>
      </c>
      <c r="K264" s="98">
        <v>170733715</v>
      </c>
      <c r="L264" s="98">
        <f>ROUNDDOWN(I264*K264,-3)</f>
        <v>2390272000</v>
      </c>
      <c r="M264" s="108">
        <f>F264-L264</f>
        <v>0</v>
      </c>
      <c r="N264" s="109" t="str">
        <f>IF(AND(ISBLANK(G264),M264&lt;&gt;0),"Rev","")</f>
        <v/>
      </c>
    </row>
    <row r="265" spans="1:14" x14ac:dyDescent="0.25">
      <c r="A265" s="112" t="s">
        <v>197</v>
      </c>
      <c r="B265" s="111" t="s">
        <v>198</v>
      </c>
      <c r="C265" s="112"/>
      <c r="D265" s="112"/>
      <c r="E265" s="113"/>
      <c r="F265" s="129">
        <f>F266</f>
        <v>109000</v>
      </c>
      <c r="G265" s="110" t="s">
        <v>197</v>
      </c>
      <c r="H265" s="111" t="s">
        <v>198</v>
      </c>
      <c r="I265" s="112"/>
      <c r="J265" s="112"/>
      <c r="K265" s="113"/>
      <c r="L265" s="113">
        <f>L266</f>
        <v>109000</v>
      </c>
      <c r="M265" s="114">
        <f>M266</f>
        <v>0</v>
      </c>
      <c r="N265" s="149"/>
    </row>
    <row r="266" spans="1:14" x14ac:dyDescent="0.25">
      <c r="A266" s="96"/>
      <c r="B266" s="97" t="s">
        <v>199</v>
      </c>
      <c r="C266" s="96">
        <v>14</v>
      </c>
      <c r="D266" s="96" t="s">
        <v>196</v>
      </c>
      <c r="E266" s="98">
        <v>7786</v>
      </c>
      <c r="F266" s="99">
        <f>ROUNDDOWN(C266*E266,-3)</f>
        <v>109000</v>
      </c>
      <c r="G266" s="100"/>
      <c r="H266" s="97" t="s">
        <v>199</v>
      </c>
      <c r="I266" s="96">
        <v>14</v>
      </c>
      <c r="J266" s="96" t="s">
        <v>196</v>
      </c>
      <c r="K266" s="98">
        <v>7786</v>
      </c>
      <c r="L266" s="98">
        <f>ROUNDDOWN(I266*K266,-3)</f>
        <v>109000</v>
      </c>
      <c r="M266" s="108">
        <f>F266-L266</f>
        <v>0</v>
      </c>
      <c r="N266" s="109" t="str">
        <f>IF(AND(ISBLANK(G266),M266&lt;&gt;0),"Rev","")</f>
        <v/>
      </c>
    </row>
    <row r="267" spans="1:14" x14ac:dyDescent="0.25">
      <c r="A267" s="112" t="s">
        <v>200</v>
      </c>
      <c r="B267" s="111" t="s">
        <v>201</v>
      </c>
      <c r="C267" s="112"/>
      <c r="D267" s="112"/>
      <c r="E267" s="113"/>
      <c r="F267" s="129">
        <f>F268</f>
        <v>163168000</v>
      </c>
      <c r="G267" s="110" t="s">
        <v>200</v>
      </c>
      <c r="H267" s="111" t="s">
        <v>201</v>
      </c>
      <c r="I267" s="112"/>
      <c r="J267" s="112"/>
      <c r="K267" s="113"/>
      <c r="L267" s="113">
        <f>L268</f>
        <v>163168000</v>
      </c>
      <c r="M267" s="114">
        <f>M268</f>
        <v>0</v>
      </c>
      <c r="N267" s="149"/>
    </row>
    <row r="268" spans="1:14" x14ac:dyDescent="0.25">
      <c r="A268" s="96"/>
      <c r="B268" s="97" t="s">
        <v>202</v>
      </c>
      <c r="C268" s="96">
        <v>14</v>
      </c>
      <c r="D268" s="96" t="s">
        <v>196</v>
      </c>
      <c r="E268" s="98">
        <v>11654858</v>
      </c>
      <c r="F268" s="99">
        <f>ROUNDDOWN(C268*E268,-3)</f>
        <v>163168000</v>
      </c>
      <c r="G268" s="100"/>
      <c r="H268" s="97" t="s">
        <v>202</v>
      </c>
      <c r="I268" s="96">
        <v>14</v>
      </c>
      <c r="J268" s="96" t="s">
        <v>196</v>
      </c>
      <c r="K268" s="98">
        <v>11654858</v>
      </c>
      <c r="L268" s="98">
        <f>ROUNDDOWN(I268*K268,-3)</f>
        <v>163168000</v>
      </c>
      <c r="M268" s="108">
        <f>F268-L268</f>
        <v>0</v>
      </c>
      <c r="N268" s="109" t="str">
        <f>IF(AND(ISBLANK(G268),M268&lt;&gt;0),"Rev","")</f>
        <v/>
      </c>
    </row>
    <row r="269" spans="1:14" x14ac:dyDescent="0.25">
      <c r="A269" s="112" t="s">
        <v>203</v>
      </c>
      <c r="B269" s="111" t="s">
        <v>204</v>
      </c>
      <c r="C269" s="112"/>
      <c r="D269" s="112"/>
      <c r="E269" s="113"/>
      <c r="F269" s="129">
        <f>F270</f>
        <v>57444000</v>
      </c>
      <c r="G269" s="110" t="s">
        <v>203</v>
      </c>
      <c r="H269" s="111" t="s">
        <v>204</v>
      </c>
      <c r="I269" s="112"/>
      <c r="J269" s="112"/>
      <c r="K269" s="113"/>
      <c r="L269" s="113">
        <f>L270</f>
        <v>57444000</v>
      </c>
      <c r="M269" s="114">
        <f>M270</f>
        <v>0</v>
      </c>
      <c r="N269" s="149"/>
    </row>
    <row r="270" spans="1:14" x14ac:dyDescent="0.25">
      <c r="A270" s="96"/>
      <c r="B270" s="97" t="s">
        <v>205</v>
      </c>
      <c r="C270" s="96">
        <v>14</v>
      </c>
      <c r="D270" s="96" t="s">
        <v>196</v>
      </c>
      <c r="E270" s="98">
        <v>4103143</v>
      </c>
      <c r="F270" s="99">
        <f>ROUNDDOWN(C270*E270,-3)</f>
        <v>57444000</v>
      </c>
      <c r="G270" s="100"/>
      <c r="H270" s="97" t="s">
        <v>205</v>
      </c>
      <c r="I270" s="96">
        <v>14</v>
      </c>
      <c r="J270" s="96" t="s">
        <v>196</v>
      </c>
      <c r="K270" s="98">
        <v>4103143</v>
      </c>
      <c r="L270" s="98">
        <f>ROUNDDOWN(I270*K270,-3)</f>
        <v>57444000</v>
      </c>
      <c r="M270" s="108">
        <f>F270-L270</f>
        <v>0</v>
      </c>
      <c r="N270" s="109" t="str">
        <f>IF(AND(ISBLANK(G270),M270&lt;&gt;0),"Rev","")</f>
        <v/>
      </c>
    </row>
    <row r="271" spans="1:14" x14ac:dyDescent="0.25">
      <c r="A271" s="112" t="s">
        <v>206</v>
      </c>
      <c r="B271" s="111" t="s">
        <v>207</v>
      </c>
      <c r="C271" s="112"/>
      <c r="D271" s="112"/>
      <c r="E271" s="113"/>
      <c r="F271" s="129">
        <f>F272</f>
        <v>136220000</v>
      </c>
      <c r="G271" s="110" t="s">
        <v>206</v>
      </c>
      <c r="H271" s="111" t="s">
        <v>207</v>
      </c>
      <c r="I271" s="112"/>
      <c r="J271" s="112"/>
      <c r="K271" s="113"/>
      <c r="L271" s="113">
        <f>L272</f>
        <v>136220000</v>
      </c>
      <c r="M271" s="114">
        <f>M272</f>
        <v>0</v>
      </c>
      <c r="N271" s="149"/>
    </row>
    <row r="272" spans="1:14" x14ac:dyDescent="0.25">
      <c r="A272" s="96"/>
      <c r="B272" s="97" t="s">
        <v>208</v>
      </c>
      <c r="C272" s="96">
        <v>14</v>
      </c>
      <c r="D272" s="96" t="s">
        <v>196</v>
      </c>
      <c r="E272" s="98">
        <v>9730000</v>
      </c>
      <c r="F272" s="99">
        <f>ROUNDDOWN(C272*E272,-3)</f>
        <v>136220000</v>
      </c>
      <c r="G272" s="100"/>
      <c r="H272" s="97" t="s">
        <v>208</v>
      </c>
      <c r="I272" s="96">
        <v>14</v>
      </c>
      <c r="J272" s="96" t="s">
        <v>196</v>
      </c>
      <c r="K272" s="98">
        <v>9730000</v>
      </c>
      <c r="L272" s="98">
        <f>ROUNDDOWN(I272*K272,-3)</f>
        <v>136220000</v>
      </c>
      <c r="M272" s="108">
        <f>F272-L272</f>
        <v>0</v>
      </c>
      <c r="N272" s="109" t="str">
        <f>IF(AND(ISBLANK(G272),M272&lt;&gt;0),"Rev","")</f>
        <v/>
      </c>
    </row>
    <row r="273" spans="1:14" x14ac:dyDescent="0.25">
      <c r="A273" s="112" t="s">
        <v>209</v>
      </c>
      <c r="B273" s="111" t="s">
        <v>210</v>
      </c>
      <c r="C273" s="112"/>
      <c r="D273" s="112"/>
      <c r="E273" s="113"/>
      <c r="F273" s="129">
        <f>F274</f>
        <v>198366000</v>
      </c>
      <c r="G273" s="110" t="s">
        <v>209</v>
      </c>
      <c r="H273" s="111" t="s">
        <v>210</v>
      </c>
      <c r="I273" s="112"/>
      <c r="J273" s="112"/>
      <c r="K273" s="113"/>
      <c r="L273" s="113">
        <f>L274</f>
        <v>198366000</v>
      </c>
      <c r="M273" s="114">
        <f>M274</f>
        <v>0</v>
      </c>
      <c r="N273" s="149"/>
    </row>
    <row r="274" spans="1:14" x14ac:dyDescent="0.25">
      <c r="A274" s="96"/>
      <c r="B274" s="97" t="s">
        <v>211</v>
      </c>
      <c r="C274" s="96">
        <v>14</v>
      </c>
      <c r="D274" s="96" t="s">
        <v>196</v>
      </c>
      <c r="E274" s="98">
        <v>14169000</v>
      </c>
      <c r="F274" s="99">
        <f>ROUNDDOWN(C274*E274,-3)</f>
        <v>198366000</v>
      </c>
      <c r="G274" s="100"/>
      <c r="H274" s="97" t="s">
        <v>211</v>
      </c>
      <c r="I274" s="96">
        <v>14</v>
      </c>
      <c r="J274" s="96" t="s">
        <v>196</v>
      </c>
      <c r="K274" s="98">
        <v>14169000</v>
      </c>
      <c r="L274" s="98">
        <f>ROUNDDOWN(I274*K274,-3)</f>
        <v>198366000</v>
      </c>
      <c r="M274" s="108">
        <f>F274-L274</f>
        <v>0</v>
      </c>
      <c r="N274" s="109" t="str">
        <f>IF(AND(ISBLANK(G274),M274&lt;&gt;0),"Rev","")</f>
        <v/>
      </c>
    </row>
    <row r="275" spans="1:14" x14ac:dyDescent="0.25">
      <c r="A275" s="112" t="s">
        <v>212</v>
      </c>
      <c r="B275" s="111" t="s">
        <v>213</v>
      </c>
      <c r="C275" s="112"/>
      <c r="D275" s="112"/>
      <c r="E275" s="113"/>
      <c r="F275" s="129">
        <f>F276</f>
        <v>13346000</v>
      </c>
      <c r="G275" s="110" t="s">
        <v>212</v>
      </c>
      <c r="H275" s="111" t="s">
        <v>213</v>
      </c>
      <c r="I275" s="112"/>
      <c r="J275" s="112"/>
      <c r="K275" s="113"/>
      <c r="L275" s="113">
        <f>L276</f>
        <v>13346000</v>
      </c>
      <c r="M275" s="114">
        <f>M276</f>
        <v>0</v>
      </c>
      <c r="N275" s="149"/>
    </row>
    <row r="276" spans="1:14" x14ac:dyDescent="0.25">
      <c r="A276" s="96"/>
      <c r="B276" s="97" t="s">
        <v>214</v>
      </c>
      <c r="C276" s="96">
        <v>14</v>
      </c>
      <c r="D276" s="96" t="s">
        <v>196</v>
      </c>
      <c r="E276" s="98">
        <v>953357</v>
      </c>
      <c r="F276" s="99">
        <f>ROUNDDOWN(C276*E276,-3)</f>
        <v>13346000</v>
      </c>
      <c r="G276" s="100"/>
      <c r="H276" s="97" t="s">
        <v>214</v>
      </c>
      <c r="I276" s="96">
        <v>14</v>
      </c>
      <c r="J276" s="96" t="s">
        <v>196</v>
      </c>
      <c r="K276" s="98">
        <v>953357</v>
      </c>
      <c r="L276" s="98">
        <f>ROUNDDOWN(I276*K276,-3)</f>
        <v>13346000</v>
      </c>
      <c r="M276" s="108">
        <f>F276-L276</f>
        <v>0</v>
      </c>
      <c r="N276" s="109" t="str">
        <f>IF(AND(ISBLANK(G276),M276&lt;&gt;0),"Rev","")</f>
        <v/>
      </c>
    </row>
    <row r="277" spans="1:14" x14ac:dyDescent="0.25">
      <c r="A277" s="90" t="s">
        <v>215</v>
      </c>
      <c r="B277" s="91" t="s">
        <v>216</v>
      </c>
      <c r="C277" s="90"/>
      <c r="D277" s="90"/>
      <c r="E277" s="92"/>
      <c r="F277" s="93">
        <f>F278</f>
        <v>113636000</v>
      </c>
      <c r="G277" s="94" t="s">
        <v>215</v>
      </c>
      <c r="H277" s="91" t="s">
        <v>216</v>
      </c>
      <c r="I277" s="90"/>
      <c r="J277" s="90"/>
      <c r="K277" s="92"/>
      <c r="L277" s="92">
        <f>L278</f>
        <v>113636000</v>
      </c>
      <c r="M277" s="95">
        <f>M278</f>
        <v>0</v>
      </c>
      <c r="N277" s="150"/>
    </row>
    <row r="278" spans="1:14" x14ac:dyDescent="0.25">
      <c r="A278" s="96"/>
      <c r="B278" s="97" t="s">
        <v>217</v>
      </c>
      <c r="C278" s="96">
        <v>1</v>
      </c>
      <c r="D278" s="96" t="s">
        <v>218</v>
      </c>
      <c r="E278" s="98">
        <v>113636000</v>
      </c>
      <c r="F278" s="99">
        <f>ROUNDDOWN(C278*E278,-3)</f>
        <v>113636000</v>
      </c>
      <c r="G278" s="100"/>
      <c r="H278" s="97" t="s">
        <v>217</v>
      </c>
      <c r="I278" s="96">
        <v>1</v>
      </c>
      <c r="J278" s="96" t="s">
        <v>218</v>
      </c>
      <c r="K278" s="98">
        <v>113636000</v>
      </c>
      <c r="L278" s="98">
        <f>ROUNDDOWN(I278*K278,-3)</f>
        <v>113636000</v>
      </c>
      <c r="M278" s="108">
        <f>F278-L278</f>
        <v>0</v>
      </c>
      <c r="N278" s="109" t="str">
        <f>IF(AND(ISBLANK(G278),M278&lt;&gt;0),"Rev","")</f>
        <v/>
      </c>
    </row>
    <row r="279" spans="1:14" x14ac:dyDescent="0.25">
      <c r="A279" s="112" t="s">
        <v>219</v>
      </c>
      <c r="B279" s="111" t="s">
        <v>220</v>
      </c>
      <c r="C279" s="112"/>
      <c r="D279" s="112"/>
      <c r="E279" s="113"/>
      <c r="F279" s="129">
        <f>F280</f>
        <v>451220000</v>
      </c>
      <c r="G279" s="110" t="s">
        <v>219</v>
      </c>
      <c r="H279" s="111" t="s">
        <v>220</v>
      </c>
      <c r="I279" s="112"/>
      <c r="J279" s="112"/>
      <c r="K279" s="113"/>
      <c r="L279" s="113">
        <f>L280</f>
        <v>451220000</v>
      </c>
      <c r="M279" s="114">
        <f>M280</f>
        <v>0</v>
      </c>
      <c r="N279" s="149"/>
    </row>
    <row r="280" spans="1:14" x14ac:dyDescent="0.25">
      <c r="A280" s="96"/>
      <c r="B280" s="97" t="s">
        <v>221</v>
      </c>
      <c r="C280" s="96">
        <v>1</v>
      </c>
      <c r="D280" s="96" t="s">
        <v>218</v>
      </c>
      <c r="E280" s="98">
        <v>451220000</v>
      </c>
      <c r="F280" s="99">
        <f>ROUNDDOWN(C280*E280,-3)</f>
        <v>451220000</v>
      </c>
      <c r="G280" s="100"/>
      <c r="H280" s="97" t="s">
        <v>221</v>
      </c>
      <c r="I280" s="96">
        <v>1</v>
      </c>
      <c r="J280" s="96" t="s">
        <v>218</v>
      </c>
      <c r="K280" s="98">
        <v>451220000</v>
      </c>
      <c r="L280" s="98">
        <f>ROUNDDOWN(I280*K280,-3)</f>
        <v>451220000</v>
      </c>
      <c r="M280" s="108">
        <f>F280-L280</f>
        <v>0</v>
      </c>
      <c r="N280" s="109" t="str">
        <f>IF(AND(ISBLANK(G280),M280&lt;&gt;0),"Rev","")</f>
        <v/>
      </c>
    </row>
    <row r="281" spans="1:14" x14ac:dyDescent="0.25">
      <c r="A281" s="90" t="s">
        <v>222</v>
      </c>
      <c r="B281" s="91" t="s">
        <v>223</v>
      </c>
      <c r="C281" s="90"/>
      <c r="D281" s="90"/>
      <c r="E281" s="92"/>
      <c r="F281" s="93">
        <f>F282</f>
        <v>81480000</v>
      </c>
      <c r="G281" s="94" t="s">
        <v>222</v>
      </c>
      <c r="H281" s="91" t="s">
        <v>223</v>
      </c>
      <c r="I281" s="90"/>
      <c r="J281" s="90"/>
      <c r="K281" s="92"/>
      <c r="L281" s="92">
        <f>L282</f>
        <v>81480000</v>
      </c>
      <c r="M281" s="95">
        <f>M282</f>
        <v>0</v>
      </c>
      <c r="N281" s="150"/>
    </row>
    <row r="282" spans="1:14" x14ac:dyDescent="0.25">
      <c r="A282" s="96"/>
      <c r="B282" s="97" t="s">
        <v>224</v>
      </c>
      <c r="C282" s="96">
        <v>14</v>
      </c>
      <c r="D282" s="96" t="s">
        <v>196</v>
      </c>
      <c r="E282" s="98">
        <v>5820000</v>
      </c>
      <c r="F282" s="99">
        <f>ROUNDDOWN(C282*E282,-3)</f>
        <v>81480000</v>
      </c>
      <c r="G282" s="100"/>
      <c r="H282" s="97" t="s">
        <v>224</v>
      </c>
      <c r="I282" s="96">
        <v>14</v>
      </c>
      <c r="J282" s="96" t="s">
        <v>196</v>
      </c>
      <c r="K282" s="98">
        <v>5820000</v>
      </c>
      <c r="L282" s="98">
        <f>ROUNDDOWN(I282*K282,-3)</f>
        <v>81480000</v>
      </c>
      <c r="M282" s="108">
        <f>F282-L282</f>
        <v>0</v>
      </c>
      <c r="N282" s="109" t="str">
        <f>IF(AND(ISBLANK(G282),M282&lt;&gt;0),"Rev","")</f>
        <v/>
      </c>
    </row>
    <row r="283" spans="1:14" x14ac:dyDescent="0.25">
      <c r="A283" s="126" t="s">
        <v>225</v>
      </c>
      <c r="B283" s="125" t="s">
        <v>226</v>
      </c>
      <c r="C283" s="126"/>
      <c r="D283" s="126"/>
      <c r="E283" s="127"/>
      <c r="F283" s="137">
        <f>F284</f>
        <v>173032000</v>
      </c>
      <c r="G283" s="124" t="s">
        <v>225</v>
      </c>
      <c r="H283" s="125" t="s">
        <v>226</v>
      </c>
      <c r="I283" s="126"/>
      <c r="J283" s="126"/>
      <c r="K283" s="127"/>
      <c r="L283" s="127">
        <f>L284</f>
        <v>173032000</v>
      </c>
      <c r="M283" s="128">
        <f>M284</f>
        <v>0</v>
      </c>
      <c r="N283" s="261"/>
    </row>
    <row r="284" spans="1:14" x14ac:dyDescent="0.25">
      <c r="A284" s="96"/>
      <c r="B284" s="97" t="s">
        <v>227</v>
      </c>
      <c r="C284" s="96">
        <v>1</v>
      </c>
      <c r="D284" s="96" t="s">
        <v>218</v>
      </c>
      <c r="E284" s="98">
        <v>173032000</v>
      </c>
      <c r="F284" s="99">
        <f>ROUNDDOWN(C284*E284,-3)</f>
        <v>173032000</v>
      </c>
      <c r="G284" s="100"/>
      <c r="H284" s="97" t="s">
        <v>227</v>
      </c>
      <c r="I284" s="96">
        <v>1</v>
      </c>
      <c r="J284" s="96" t="s">
        <v>218</v>
      </c>
      <c r="K284" s="98">
        <v>173032000</v>
      </c>
      <c r="L284" s="98">
        <f>ROUNDDOWN(I284*K284,-3)</f>
        <v>173032000</v>
      </c>
      <c r="M284" s="108">
        <f>F284-L284</f>
        <v>0</v>
      </c>
      <c r="N284" s="109" t="str">
        <f>IF(AND(ISBLANK(G284),M284&lt;&gt;0),"Rev","")</f>
        <v/>
      </c>
    </row>
    <row r="285" spans="1:14" x14ac:dyDescent="0.25">
      <c r="A285" s="112" t="s">
        <v>228</v>
      </c>
      <c r="B285" s="111" t="s">
        <v>229</v>
      </c>
      <c r="C285" s="112"/>
      <c r="D285" s="112"/>
      <c r="E285" s="113"/>
      <c r="F285" s="129">
        <f>F286</f>
        <v>3257727000</v>
      </c>
      <c r="G285" s="110" t="s">
        <v>228</v>
      </c>
      <c r="H285" s="111" t="s">
        <v>229</v>
      </c>
      <c r="I285" s="112"/>
      <c r="J285" s="112"/>
      <c r="K285" s="113"/>
      <c r="L285" s="113">
        <f>L286</f>
        <v>3257727000</v>
      </c>
      <c r="M285" s="114">
        <f>M286</f>
        <v>0</v>
      </c>
      <c r="N285" s="149"/>
    </row>
    <row r="286" spans="1:14" x14ac:dyDescent="0.25">
      <c r="A286" s="96"/>
      <c r="B286" s="97" t="s">
        <v>230</v>
      </c>
      <c r="C286" s="96">
        <v>14</v>
      </c>
      <c r="D286" s="96" t="s">
        <v>196</v>
      </c>
      <c r="E286" s="98">
        <v>232694790</v>
      </c>
      <c r="F286" s="99">
        <f>ROUNDDOWN(C286*E286,-3)</f>
        <v>3257727000</v>
      </c>
      <c r="G286" s="100"/>
      <c r="H286" s="97" t="s">
        <v>230</v>
      </c>
      <c r="I286" s="96">
        <v>14</v>
      </c>
      <c r="J286" s="96" t="s">
        <v>196</v>
      </c>
      <c r="K286" s="98">
        <v>232694790</v>
      </c>
      <c r="L286" s="98">
        <f>ROUNDDOWN(I286*K286,-3)</f>
        <v>3257727000</v>
      </c>
      <c r="M286" s="108">
        <f>F286-L286</f>
        <v>0</v>
      </c>
      <c r="N286" s="109" t="str">
        <f>IF(AND(ISBLANK(G286),M286&lt;&gt;0),"Rev","")</f>
        <v/>
      </c>
    </row>
    <row r="287" spans="1:14" x14ac:dyDescent="0.25">
      <c r="A287" s="138" t="s">
        <v>231</v>
      </c>
      <c r="B287" s="139" t="s">
        <v>232</v>
      </c>
      <c r="C287" s="138"/>
      <c r="D287" s="138" t="s">
        <v>27</v>
      </c>
      <c r="E287" s="140"/>
      <c r="F287" s="141">
        <f>SUM(F288,F312,F318,F331)</f>
        <v>2195658000</v>
      </c>
      <c r="G287" s="142" t="s">
        <v>231</v>
      </c>
      <c r="H287" s="139" t="s">
        <v>232</v>
      </c>
      <c r="I287" s="138"/>
      <c r="J287" s="138" t="s">
        <v>27</v>
      </c>
      <c r="K287" s="140"/>
      <c r="L287" s="140">
        <f>SUM(L288,L312,L318,L331)</f>
        <v>2195658000</v>
      </c>
      <c r="M287" s="143">
        <f>SUM(M288,M312,M318,M331)</f>
        <v>0</v>
      </c>
      <c r="N287" s="58" t="s">
        <v>16</v>
      </c>
    </row>
    <row r="288" spans="1:14" x14ac:dyDescent="0.25">
      <c r="A288" s="151" t="s">
        <v>233</v>
      </c>
      <c r="B288" s="152" t="s">
        <v>234</v>
      </c>
      <c r="C288" s="151"/>
      <c r="D288" s="151"/>
      <c r="E288" s="153"/>
      <c r="F288" s="154">
        <f>SUM(F289,F300,F302)</f>
        <v>1410100000</v>
      </c>
      <c r="G288" s="155" t="s">
        <v>233</v>
      </c>
      <c r="H288" s="152" t="s">
        <v>234</v>
      </c>
      <c r="I288" s="151"/>
      <c r="J288" s="151"/>
      <c r="K288" s="153"/>
      <c r="L288" s="153">
        <f>SUM(L289,L300,L302)</f>
        <v>1528900000</v>
      </c>
      <c r="M288" s="240">
        <f>SUM(M289,M300,M302)</f>
        <v>-118800000</v>
      </c>
      <c r="N288" s="58" t="s">
        <v>16</v>
      </c>
    </row>
    <row r="289" spans="1:14" x14ac:dyDescent="0.25">
      <c r="A289" s="112" t="s">
        <v>235</v>
      </c>
      <c r="B289" s="111" t="s">
        <v>236</v>
      </c>
      <c r="C289" s="112"/>
      <c r="D289" s="112"/>
      <c r="E289" s="113"/>
      <c r="F289" s="129">
        <f>SUM(F290:F299)</f>
        <v>1099590000</v>
      </c>
      <c r="G289" s="110" t="s">
        <v>235</v>
      </c>
      <c r="H289" s="111" t="s">
        <v>236</v>
      </c>
      <c r="I289" s="112"/>
      <c r="J289" s="112"/>
      <c r="K289" s="113"/>
      <c r="L289" s="113">
        <f>SUM(L290:L299)</f>
        <v>1252040000</v>
      </c>
      <c r="M289" s="136">
        <f>SUM(M290:M299)</f>
        <v>-152450000</v>
      </c>
      <c r="N289" s="58" t="s">
        <v>16</v>
      </c>
    </row>
    <row r="290" spans="1:14" x14ac:dyDescent="0.25">
      <c r="A290" s="96"/>
      <c r="B290" s="97" t="s">
        <v>237</v>
      </c>
      <c r="C290" s="96">
        <v>60</v>
      </c>
      <c r="D290" s="96" t="s">
        <v>238</v>
      </c>
      <c r="E290" s="98">
        <v>1500000</v>
      </c>
      <c r="F290" s="99">
        <f t="shared" ref="F290:F299" si="5">ROUNDDOWN(C290*E290,-3)</f>
        <v>90000000</v>
      </c>
      <c r="G290" s="100"/>
      <c r="H290" s="101" t="s">
        <v>237</v>
      </c>
      <c r="I290" s="102">
        <v>60</v>
      </c>
      <c r="J290" s="102" t="s">
        <v>238</v>
      </c>
      <c r="K290" s="104">
        <v>1487500</v>
      </c>
      <c r="L290" s="104">
        <f t="shared" ref="L290:L299" si="6">ROUNDDOWN(I290*K290,-3)</f>
        <v>89250000</v>
      </c>
      <c r="M290" s="107">
        <f t="shared" ref="M290:M299" si="7">F290-L290</f>
        <v>750000</v>
      </c>
      <c r="N290" s="106" t="str">
        <f>IF(AND(ISBLANK(G290),M290&lt;&gt;0),"Rev detil","")</f>
        <v>Rev detil</v>
      </c>
    </row>
    <row r="291" spans="1:14" x14ac:dyDescent="0.25">
      <c r="A291" s="262"/>
      <c r="B291" s="97" t="s">
        <v>239</v>
      </c>
      <c r="C291" s="96">
        <v>1</v>
      </c>
      <c r="D291" s="96" t="s">
        <v>240</v>
      </c>
      <c r="E291" s="98">
        <v>63386000</v>
      </c>
      <c r="F291" s="99">
        <f t="shared" si="5"/>
        <v>63386000</v>
      </c>
      <c r="G291" s="263"/>
      <c r="H291" s="97" t="s">
        <v>239</v>
      </c>
      <c r="I291" s="96">
        <v>1</v>
      </c>
      <c r="J291" s="96" t="s">
        <v>240</v>
      </c>
      <c r="K291" s="98">
        <v>63386000</v>
      </c>
      <c r="L291" s="98">
        <f t="shared" si="6"/>
        <v>63386000</v>
      </c>
      <c r="M291" s="108">
        <f t="shared" si="7"/>
        <v>0</v>
      </c>
      <c r="N291" s="58" t="s">
        <v>16</v>
      </c>
    </row>
    <row r="292" spans="1:14" x14ac:dyDescent="0.25">
      <c r="A292" s="96"/>
      <c r="B292" s="97" t="s">
        <v>241</v>
      </c>
      <c r="C292" s="96">
        <v>144</v>
      </c>
      <c r="D292" s="96" t="s">
        <v>242</v>
      </c>
      <c r="E292" s="98">
        <v>5100000</v>
      </c>
      <c r="F292" s="99">
        <f t="shared" si="5"/>
        <v>734400000</v>
      </c>
      <c r="G292" s="100"/>
      <c r="H292" s="101" t="s">
        <v>243</v>
      </c>
      <c r="I292" s="102">
        <v>156</v>
      </c>
      <c r="J292" s="102" t="s">
        <v>242</v>
      </c>
      <c r="K292" s="104">
        <v>5100000</v>
      </c>
      <c r="L292" s="104">
        <f t="shared" si="6"/>
        <v>795600000</v>
      </c>
      <c r="M292" s="105">
        <f t="shared" si="7"/>
        <v>-61200000</v>
      </c>
      <c r="N292" s="106" t="str">
        <f>IF(AND(ISBLANK(G292),M292&lt;&gt;0),"Rev detil","")</f>
        <v>Rev detil</v>
      </c>
    </row>
    <row r="293" spans="1:14" x14ac:dyDescent="0.25">
      <c r="A293" s="96"/>
      <c r="B293" s="97" t="s">
        <v>244</v>
      </c>
      <c r="C293" s="96">
        <v>12</v>
      </c>
      <c r="D293" s="96" t="s">
        <v>242</v>
      </c>
      <c r="E293" s="98">
        <v>5600000</v>
      </c>
      <c r="F293" s="99">
        <f t="shared" si="5"/>
        <v>67200000</v>
      </c>
      <c r="G293" s="100"/>
      <c r="H293" s="101" t="s">
        <v>245</v>
      </c>
      <c r="I293" s="102">
        <v>13</v>
      </c>
      <c r="J293" s="102" t="s">
        <v>242</v>
      </c>
      <c r="K293" s="104">
        <v>5600000</v>
      </c>
      <c r="L293" s="104">
        <f t="shared" si="6"/>
        <v>72800000</v>
      </c>
      <c r="M293" s="105">
        <f t="shared" si="7"/>
        <v>-5600000</v>
      </c>
      <c r="N293" s="106" t="str">
        <f>IF(AND(ISBLANK(G293),M293&lt;&gt;0),"Rev detil","")</f>
        <v>Rev detil</v>
      </c>
    </row>
    <row r="294" spans="1:14" x14ac:dyDescent="0.25">
      <c r="A294" s="96"/>
      <c r="B294" s="97" t="s">
        <v>246</v>
      </c>
      <c r="C294" s="96">
        <v>11</v>
      </c>
      <c r="D294" s="96" t="s">
        <v>247</v>
      </c>
      <c r="E294" s="98">
        <v>400000</v>
      </c>
      <c r="F294" s="99">
        <f t="shared" si="5"/>
        <v>4400000</v>
      </c>
      <c r="G294" s="100"/>
      <c r="H294" s="101" t="s">
        <v>246</v>
      </c>
      <c r="I294" s="102">
        <v>12</v>
      </c>
      <c r="J294" s="102" t="s">
        <v>247</v>
      </c>
      <c r="K294" s="104">
        <v>400000</v>
      </c>
      <c r="L294" s="104">
        <f t="shared" si="6"/>
        <v>4800000</v>
      </c>
      <c r="M294" s="105">
        <f t="shared" si="7"/>
        <v>-400000</v>
      </c>
      <c r="N294" s="106" t="str">
        <f>IF(AND(ISBLANK(G294),M294&lt;&gt;0),"Rev detil","")</f>
        <v>Rev detil</v>
      </c>
    </row>
    <row r="295" spans="1:14" x14ac:dyDescent="0.25">
      <c r="A295" s="96"/>
      <c r="B295" s="97" t="s">
        <v>248</v>
      </c>
      <c r="C295" s="96">
        <v>70</v>
      </c>
      <c r="D295" s="96" t="s">
        <v>58</v>
      </c>
      <c r="E295" s="98">
        <v>500000</v>
      </c>
      <c r="F295" s="99">
        <f t="shared" si="5"/>
        <v>35000000</v>
      </c>
      <c r="G295" s="100"/>
      <c r="H295" s="101" t="s">
        <v>249</v>
      </c>
      <c r="I295" s="102">
        <v>1</v>
      </c>
      <c r="J295" s="102" t="s">
        <v>240</v>
      </c>
      <c r="K295" s="104">
        <v>130000000</v>
      </c>
      <c r="L295" s="104">
        <f t="shared" si="6"/>
        <v>130000000</v>
      </c>
      <c r="M295" s="105">
        <f t="shared" si="7"/>
        <v>-95000000</v>
      </c>
      <c r="N295" s="106" t="str">
        <f>IF(AND(ISBLANK(G295),M295&lt;&gt;0),"Rev detil","")</f>
        <v>Rev detil</v>
      </c>
    </row>
    <row r="296" spans="1:14" x14ac:dyDescent="0.25">
      <c r="A296" s="96"/>
      <c r="B296" s="97" t="s">
        <v>250</v>
      </c>
      <c r="C296" s="96">
        <v>12</v>
      </c>
      <c r="D296" s="96" t="s">
        <v>247</v>
      </c>
      <c r="E296" s="98">
        <v>750000</v>
      </c>
      <c r="F296" s="99">
        <f t="shared" si="5"/>
        <v>9000000</v>
      </c>
      <c r="G296" s="100"/>
      <c r="H296" s="145"/>
      <c r="I296" s="146"/>
      <c r="J296" s="146"/>
      <c r="K296" s="147"/>
      <c r="L296" s="147"/>
      <c r="M296" s="148">
        <f t="shared" si="7"/>
        <v>9000000</v>
      </c>
      <c r="N296" s="106" t="str">
        <f>IF(AND(ISBLANK(G296),M296&lt;&gt;0),"Rev detil","")</f>
        <v>Rev detil</v>
      </c>
    </row>
    <row r="297" spans="1:14" x14ac:dyDescent="0.25">
      <c r="A297" s="96"/>
      <c r="B297" s="97" t="s">
        <v>251</v>
      </c>
      <c r="C297" s="96">
        <v>12</v>
      </c>
      <c r="D297" s="96" t="s">
        <v>247</v>
      </c>
      <c r="E297" s="98">
        <v>1325000</v>
      </c>
      <c r="F297" s="99">
        <f t="shared" si="5"/>
        <v>15900000</v>
      </c>
      <c r="G297" s="100"/>
      <c r="H297" s="97" t="s">
        <v>251</v>
      </c>
      <c r="I297" s="96">
        <v>12</v>
      </c>
      <c r="J297" s="96" t="s">
        <v>247</v>
      </c>
      <c r="K297" s="98">
        <v>1325000</v>
      </c>
      <c r="L297" s="98">
        <f t="shared" si="6"/>
        <v>15900000</v>
      </c>
      <c r="M297" s="108">
        <f t="shared" si="7"/>
        <v>0</v>
      </c>
      <c r="N297" s="58" t="s">
        <v>16</v>
      </c>
    </row>
    <row r="298" spans="1:14" x14ac:dyDescent="0.25">
      <c r="A298" s="96"/>
      <c r="B298" s="97" t="s">
        <v>252</v>
      </c>
      <c r="C298" s="96">
        <v>12</v>
      </c>
      <c r="D298" s="96" t="s">
        <v>247</v>
      </c>
      <c r="E298" s="98">
        <v>3000000</v>
      </c>
      <c r="F298" s="99">
        <f t="shared" si="5"/>
        <v>36000000</v>
      </c>
      <c r="G298" s="100"/>
      <c r="H298" s="97" t="s">
        <v>252</v>
      </c>
      <c r="I298" s="96">
        <v>12</v>
      </c>
      <c r="J298" s="96" t="s">
        <v>247</v>
      </c>
      <c r="K298" s="98">
        <v>3000000</v>
      </c>
      <c r="L298" s="98">
        <f t="shared" si="6"/>
        <v>36000000</v>
      </c>
      <c r="M298" s="108">
        <f t="shared" si="7"/>
        <v>0</v>
      </c>
      <c r="N298" s="58" t="s">
        <v>16</v>
      </c>
    </row>
    <row r="299" spans="1:14" x14ac:dyDescent="0.25">
      <c r="A299" s="96"/>
      <c r="B299" s="97" t="s">
        <v>253</v>
      </c>
      <c r="C299" s="96">
        <v>1</v>
      </c>
      <c r="D299" s="96" t="s">
        <v>254</v>
      </c>
      <c r="E299" s="98">
        <v>44304000</v>
      </c>
      <c r="F299" s="99">
        <f t="shared" si="5"/>
        <v>44304000</v>
      </c>
      <c r="G299" s="100"/>
      <c r="H299" s="97" t="s">
        <v>253</v>
      </c>
      <c r="I299" s="96">
        <v>1</v>
      </c>
      <c r="J299" s="96" t="s">
        <v>254</v>
      </c>
      <c r="K299" s="98">
        <v>44304000</v>
      </c>
      <c r="L299" s="98">
        <f t="shared" si="6"/>
        <v>44304000</v>
      </c>
      <c r="M299" s="108">
        <f t="shared" si="7"/>
        <v>0</v>
      </c>
      <c r="N299" s="58" t="s">
        <v>16</v>
      </c>
    </row>
    <row r="300" spans="1:14" ht="26.4" x14ac:dyDescent="0.25">
      <c r="A300" s="90" t="s">
        <v>255</v>
      </c>
      <c r="B300" s="91" t="s">
        <v>256</v>
      </c>
      <c r="C300" s="90"/>
      <c r="D300" s="90"/>
      <c r="E300" s="92"/>
      <c r="F300" s="93">
        <f>F301</f>
        <v>103250000</v>
      </c>
      <c r="G300" s="94" t="s">
        <v>255</v>
      </c>
      <c r="H300" s="91" t="s">
        <v>256</v>
      </c>
      <c r="I300" s="90"/>
      <c r="J300" s="90"/>
      <c r="K300" s="92"/>
      <c r="L300" s="92">
        <f>L301</f>
        <v>69600000</v>
      </c>
      <c r="M300" s="95">
        <f>M301</f>
        <v>33650000</v>
      </c>
      <c r="N300" s="58" t="s">
        <v>16</v>
      </c>
    </row>
    <row r="301" spans="1:14" ht="26.4" x14ac:dyDescent="0.25">
      <c r="A301" s="96"/>
      <c r="B301" s="97" t="s">
        <v>257</v>
      </c>
      <c r="C301" s="96">
        <v>413</v>
      </c>
      <c r="D301" s="96" t="s">
        <v>33</v>
      </c>
      <c r="E301" s="98">
        <v>250000</v>
      </c>
      <c r="F301" s="99">
        <f>ROUNDDOWN(C301*E301,-3)</f>
        <v>103250000</v>
      </c>
      <c r="G301" s="100"/>
      <c r="H301" s="101" t="s">
        <v>258</v>
      </c>
      <c r="I301" s="102">
        <f>58*6</f>
        <v>348</v>
      </c>
      <c r="J301" s="102" t="s">
        <v>242</v>
      </c>
      <c r="K301" s="104">
        <v>200000</v>
      </c>
      <c r="L301" s="104">
        <f>ROUNDDOWN(I301*K301,-3)</f>
        <v>69600000</v>
      </c>
      <c r="M301" s="107">
        <f>F301-L301</f>
        <v>33650000</v>
      </c>
      <c r="N301" s="106" t="str">
        <f>IF(AND(ISBLANK(G301),M301&lt;&gt;0),"Rev detil","")</f>
        <v>Rev detil</v>
      </c>
    </row>
    <row r="302" spans="1:14" x14ac:dyDescent="0.25">
      <c r="A302" s="219" t="s">
        <v>259</v>
      </c>
      <c r="B302" s="220" t="s">
        <v>260</v>
      </c>
      <c r="C302" s="219"/>
      <c r="D302" s="219"/>
      <c r="E302" s="221"/>
      <c r="F302" s="222">
        <f>SUM(F303:F311)</f>
        <v>207260000</v>
      </c>
      <c r="G302" s="223" t="s">
        <v>259</v>
      </c>
      <c r="H302" s="220" t="s">
        <v>260</v>
      </c>
      <c r="I302" s="219"/>
      <c r="J302" s="219"/>
      <c r="K302" s="221"/>
      <c r="L302" s="221">
        <f>SUM(L303:L311)</f>
        <v>207260000</v>
      </c>
      <c r="M302" s="224">
        <f>SUM(M303:M311)</f>
        <v>0</v>
      </c>
      <c r="N302" s="58" t="s">
        <v>16</v>
      </c>
    </row>
    <row r="303" spans="1:14" x14ac:dyDescent="0.25">
      <c r="A303" s="96"/>
      <c r="B303" s="97" t="s">
        <v>261</v>
      </c>
      <c r="C303" s="96">
        <v>48</v>
      </c>
      <c r="D303" s="96" t="s">
        <v>35</v>
      </c>
      <c r="E303" s="98">
        <v>1000000</v>
      </c>
      <c r="F303" s="99">
        <f t="shared" ref="F303:F311" si="8">ROUNDDOWN(C303*E303,-3)</f>
        <v>48000000</v>
      </c>
      <c r="G303" s="100"/>
      <c r="H303" s="97" t="s">
        <v>261</v>
      </c>
      <c r="I303" s="96">
        <v>48</v>
      </c>
      <c r="J303" s="96" t="s">
        <v>35</v>
      </c>
      <c r="K303" s="98">
        <v>1000000</v>
      </c>
      <c r="L303" s="98">
        <f t="shared" ref="L303:L311" si="9">ROUNDDOWN(I303*K303,-3)</f>
        <v>48000000</v>
      </c>
      <c r="M303" s="108">
        <f t="shared" ref="M303:M311" si="10">F303-L303</f>
        <v>0</v>
      </c>
      <c r="N303" s="109" t="str">
        <f t="shared" ref="N303:N311" si="11">IF(AND(ISBLANK(G303),M303&lt;&gt;0),"Rev","")</f>
        <v/>
      </c>
    </row>
    <row r="304" spans="1:14" x14ac:dyDescent="0.25">
      <c r="A304" s="96"/>
      <c r="B304" s="97" t="s">
        <v>55</v>
      </c>
      <c r="C304" s="96">
        <v>48</v>
      </c>
      <c r="D304" s="96" t="s">
        <v>35</v>
      </c>
      <c r="E304" s="98">
        <v>1500000</v>
      </c>
      <c r="F304" s="99">
        <f t="shared" si="8"/>
        <v>72000000</v>
      </c>
      <c r="G304" s="100"/>
      <c r="H304" s="97" t="s">
        <v>55</v>
      </c>
      <c r="I304" s="96">
        <v>48</v>
      </c>
      <c r="J304" s="96" t="s">
        <v>35</v>
      </c>
      <c r="K304" s="98">
        <v>1500000</v>
      </c>
      <c r="L304" s="98">
        <f t="shared" si="9"/>
        <v>72000000</v>
      </c>
      <c r="M304" s="108">
        <f t="shared" si="10"/>
        <v>0</v>
      </c>
      <c r="N304" s="109" t="str">
        <f t="shared" si="11"/>
        <v/>
      </c>
    </row>
    <row r="305" spans="1:14" x14ac:dyDescent="0.25">
      <c r="A305" s="96"/>
      <c r="B305" s="97" t="s">
        <v>262</v>
      </c>
      <c r="C305" s="96">
        <v>192</v>
      </c>
      <c r="D305" s="96" t="s">
        <v>35</v>
      </c>
      <c r="E305" s="98">
        <v>50000</v>
      </c>
      <c r="F305" s="99">
        <f t="shared" si="8"/>
        <v>9600000</v>
      </c>
      <c r="G305" s="100"/>
      <c r="H305" s="97" t="s">
        <v>262</v>
      </c>
      <c r="I305" s="96">
        <v>192</v>
      </c>
      <c r="J305" s="96" t="s">
        <v>35</v>
      </c>
      <c r="K305" s="98">
        <v>50000</v>
      </c>
      <c r="L305" s="98">
        <f t="shared" si="9"/>
        <v>9600000</v>
      </c>
      <c r="M305" s="108">
        <f t="shared" si="10"/>
        <v>0</v>
      </c>
      <c r="N305" s="109" t="str">
        <f t="shared" si="11"/>
        <v/>
      </c>
    </row>
    <row r="306" spans="1:14" x14ac:dyDescent="0.25">
      <c r="A306" s="96"/>
      <c r="B306" s="97" t="s">
        <v>263</v>
      </c>
      <c r="C306" s="96">
        <v>192</v>
      </c>
      <c r="D306" s="96" t="s">
        <v>35</v>
      </c>
      <c r="E306" s="98">
        <v>55000</v>
      </c>
      <c r="F306" s="99">
        <f t="shared" si="8"/>
        <v>10560000</v>
      </c>
      <c r="G306" s="100"/>
      <c r="H306" s="97" t="s">
        <v>263</v>
      </c>
      <c r="I306" s="96">
        <v>192</v>
      </c>
      <c r="J306" s="96" t="s">
        <v>35</v>
      </c>
      <c r="K306" s="98">
        <v>55000</v>
      </c>
      <c r="L306" s="98">
        <f t="shared" si="9"/>
        <v>10560000</v>
      </c>
      <c r="M306" s="108">
        <f t="shared" si="10"/>
        <v>0</v>
      </c>
      <c r="N306" s="109" t="str">
        <f t="shared" si="11"/>
        <v/>
      </c>
    </row>
    <row r="307" spans="1:14" x14ac:dyDescent="0.25">
      <c r="A307" s="96"/>
      <c r="B307" s="97" t="s">
        <v>264</v>
      </c>
      <c r="C307" s="96">
        <v>60</v>
      </c>
      <c r="D307" s="96" t="s">
        <v>265</v>
      </c>
      <c r="E307" s="98">
        <v>220000</v>
      </c>
      <c r="F307" s="99">
        <f t="shared" si="8"/>
        <v>13200000</v>
      </c>
      <c r="G307" s="100"/>
      <c r="H307" s="97" t="s">
        <v>264</v>
      </c>
      <c r="I307" s="96">
        <v>60</v>
      </c>
      <c r="J307" s="96" t="s">
        <v>265</v>
      </c>
      <c r="K307" s="98">
        <v>220000</v>
      </c>
      <c r="L307" s="98">
        <f t="shared" si="9"/>
        <v>13200000</v>
      </c>
      <c r="M307" s="108">
        <f t="shared" si="10"/>
        <v>0</v>
      </c>
      <c r="N307" s="109" t="str">
        <f t="shared" si="11"/>
        <v/>
      </c>
    </row>
    <row r="308" spans="1:14" x14ac:dyDescent="0.25">
      <c r="A308" s="96"/>
      <c r="B308" s="97" t="s">
        <v>266</v>
      </c>
      <c r="C308" s="96">
        <v>60</v>
      </c>
      <c r="D308" s="96" t="s">
        <v>265</v>
      </c>
      <c r="E308" s="98">
        <v>240000</v>
      </c>
      <c r="F308" s="99">
        <f t="shared" si="8"/>
        <v>14400000</v>
      </c>
      <c r="G308" s="100"/>
      <c r="H308" s="97" t="s">
        <v>266</v>
      </c>
      <c r="I308" s="96">
        <v>60</v>
      </c>
      <c r="J308" s="96" t="s">
        <v>265</v>
      </c>
      <c r="K308" s="98">
        <v>240000</v>
      </c>
      <c r="L308" s="98">
        <f t="shared" si="9"/>
        <v>14400000</v>
      </c>
      <c r="M308" s="108">
        <f t="shared" si="10"/>
        <v>0</v>
      </c>
      <c r="N308" s="109" t="str">
        <f t="shared" si="11"/>
        <v/>
      </c>
    </row>
    <row r="309" spans="1:14" x14ac:dyDescent="0.25">
      <c r="A309" s="96"/>
      <c r="B309" s="97" t="s">
        <v>267</v>
      </c>
      <c r="C309" s="96">
        <v>950</v>
      </c>
      <c r="D309" s="96" t="s">
        <v>268</v>
      </c>
      <c r="E309" s="98">
        <v>5000</v>
      </c>
      <c r="F309" s="99">
        <f t="shared" si="8"/>
        <v>4750000</v>
      </c>
      <c r="G309" s="100"/>
      <c r="H309" s="97" t="s">
        <v>267</v>
      </c>
      <c r="I309" s="96">
        <v>950</v>
      </c>
      <c r="J309" s="96" t="s">
        <v>268</v>
      </c>
      <c r="K309" s="98">
        <v>5000</v>
      </c>
      <c r="L309" s="98">
        <f t="shared" si="9"/>
        <v>4750000</v>
      </c>
      <c r="M309" s="108">
        <f t="shared" si="10"/>
        <v>0</v>
      </c>
      <c r="N309" s="109" t="str">
        <f t="shared" si="11"/>
        <v/>
      </c>
    </row>
    <row r="310" spans="1:14" x14ac:dyDescent="0.25">
      <c r="A310" s="96"/>
      <c r="B310" s="97" t="s">
        <v>269</v>
      </c>
      <c r="C310" s="96">
        <v>50</v>
      </c>
      <c r="D310" s="96" t="s">
        <v>270</v>
      </c>
      <c r="E310" s="98">
        <v>220000</v>
      </c>
      <c r="F310" s="99">
        <f t="shared" si="8"/>
        <v>11000000</v>
      </c>
      <c r="G310" s="100"/>
      <c r="H310" s="97" t="s">
        <v>269</v>
      </c>
      <c r="I310" s="96">
        <v>50</v>
      </c>
      <c r="J310" s="96" t="s">
        <v>270</v>
      </c>
      <c r="K310" s="98">
        <v>220000</v>
      </c>
      <c r="L310" s="98">
        <f t="shared" si="9"/>
        <v>11000000</v>
      </c>
      <c r="M310" s="108">
        <f t="shared" si="10"/>
        <v>0</v>
      </c>
      <c r="N310" s="109" t="str">
        <f t="shared" si="11"/>
        <v/>
      </c>
    </row>
    <row r="311" spans="1:14" x14ac:dyDescent="0.25">
      <c r="A311" s="96"/>
      <c r="B311" s="97" t="s">
        <v>271</v>
      </c>
      <c r="C311" s="96">
        <v>950</v>
      </c>
      <c r="D311" s="96" t="s">
        <v>272</v>
      </c>
      <c r="E311" s="98">
        <v>25000</v>
      </c>
      <c r="F311" s="99">
        <f t="shared" si="8"/>
        <v>23750000</v>
      </c>
      <c r="G311" s="100"/>
      <c r="H311" s="97" t="s">
        <v>271</v>
      </c>
      <c r="I311" s="96">
        <v>950</v>
      </c>
      <c r="J311" s="96" t="s">
        <v>272</v>
      </c>
      <c r="K311" s="98">
        <v>25000</v>
      </c>
      <c r="L311" s="98">
        <f t="shared" si="9"/>
        <v>23750000</v>
      </c>
      <c r="M311" s="108">
        <f t="shared" si="10"/>
        <v>0</v>
      </c>
      <c r="N311" s="109" t="str">
        <f t="shared" si="11"/>
        <v/>
      </c>
    </row>
    <row r="312" spans="1:14" x14ac:dyDescent="0.25">
      <c r="A312" s="151" t="s">
        <v>273</v>
      </c>
      <c r="B312" s="152" t="s">
        <v>274</v>
      </c>
      <c r="C312" s="151"/>
      <c r="D312" s="151"/>
      <c r="E312" s="153"/>
      <c r="F312" s="154">
        <f>SUM(F313,F315)</f>
        <v>150000000</v>
      </c>
      <c r="G312" s="155" t="s">
        <v>273</v>
      </c>
      <c r="H312" s="152" t="s">
        <v>274</v>
      </c>
      <c r="I312" s="151"/>
      <c r="J312" s="151"/>
      <c r="K312" s="153"/>
      <c r="L312" s="153">
        <f>SUM(L313,L315)</f>
        <v>119000000</v>
      </c>
      <c r="M312" s="156">
        <f>SUM(M313,M315)</f>
        <v>31000000</v>
      </c>
      <c r="N312" s="58" t="s">
        <v>16</v>
      </c>
    </row>
    <row r="313" spans="1:14" x14ac:dyDescent="0.25">
      <c r="A313" s="112" t="s">
        <v>275</v>
      </c>
      <c r="B313" s="111" t="s">
        <v>276</v>
      </c>
      <c r="C313" s="112"/>
      <c r="D313" s="112"/>
      <c r="E313" s="113"/>
      <c r="F313" s="129">
        <f>F314</f>
        <v>30000000</v>
      </c>
      <c r="G313" s="110" t="s">
        <v>275</v>
      </c>
      <c r="H313" s="111" t="s">
        <v>276</v>
      </c>
      <c r="I313" s="112"/>
      <c r="J313" s="112"/>
      <c r="K313" s="113"/>
      <c r="L313" s="113">
        <f>L314</f>
        <v>9000000</v>
      </c>
      <c r="M313" s="114">
        <f>M314</f>
        <v>21000000</v>
      </c>
      <c r="N313" s="58" t="s">
        <v>16</v>
      </c>
    </row>
    <row r="314" spans="1:14" x14ac:dyDescent="0.25">
      <c r="A314" s="96"/>
      <c r="B314" s="97" t="s">
        <v>277</v>
      </c>
      <c r="C314" s="96">
        <v>12</v>
      </c>
      <c r="D314" s="96" t="s">
        <v>247</v>
      </c>
      <c r="E314" s="98">
        <v>2500000</v>
      </c>
      <c r="F314" s="99">
        <f>ROUNDDOWN(C314*E314,-3)</f>
        <v>30000000</v>
      </c>
      <c r="G314" s="100"/>
      <c r="H314" s="101" t="s">
        <v>277</v>
      </c>
      <c r="I314" s="102">
        <v>12</v>
      </c>
      <c r="J314" s="102" t="s">
        <v>247</v>
      </c>
      <c r="K314" s="104">
        <v>750000</v>
      </c>
      <c r="L314" s="104">
        <f>ROUNDDOWN(I314*K314,-3)</f>
        <v>9000000</v>
      </c>
      <c r="M314" s="107">
        <f>F314-L314</f>
        <v>21000000</v>
      </c>
      <c r="N314" s="106" t="str">
        <f>IF(AND(ISBLANK(G314),M314&lt;&gt;0),"Rev detil","")</f>
        <v>Rev detil</v>
      </c>
    </row>
    <row r="315" spans="1:14" x14ac:dyDescent="0.25">
      <c r="A315" s="90" t="s">
        <v>132</v>
      </c>
      <c r="B315" s="91" t="s">
        <v>133</v>
      </c>
      <c r="C315" s="90"/>
      <c r="D315" s="90"/>
      <c r="E315" s="92"/>
      <c r="F315" s="93">
        <f>SUM(F316:F317)</f>
        <v>120000000</v>
      </c>
      <c r="G315" s="94" t="s">
        <v>132</v>
      </c>
      <c r="H315" s="91" t="s">
        <v>133</v>
      </c>
      <c r="I315" s="90"/>
      <c r="J315" s="90"/>
      <c r="K315" s="92"/>
      <c r="L315" s="92">
        <f>SUM(L316:L317)</f>
        <v>110000000</v>
      </c>
      <c r="M315" s="95">
        <f>SUM(M316:M317)</f>
        <v>10000000</v>
      </c>
      <c r="N315" s="58" t="s">
        <v>16</v>
      </c>
    </row>
    <row r="316" spans="1:14" x14ac:dyDescent="0.25">
      <c r="A316" s="96"/>
      <c r="B316" s="97" t="s">
        <v>278</v>
      </c>
      <c r="C316" s="96">
        <v>12</v>
      </c>
      <c r="D316" s="96" t="s">
        <v>247</v>
      </c>
      <c r="E316" s="98">
        <v>5000000</v>
      </c>
      <c r="F316" s="99">
        <f>ROUNDDOWN(C316*E316,-3)</f>
        <v>60000000</v>
      </c>
      <c r="G316" s="100"/>
      <c r="H316" s="97" t="s">
        <v>278</v>
      </c>
      <c r="I316" s="96">
        <v>12</v>
      </c>
      <c r="J316" s="96" t="s">
        <v>247</v>
      </c>
      <c r="K316" s="98">
        <v>5000000</v>
      </c>
      <c r="L316" s="98">
        <f>ROUNDDOWN(I316*K316,-3)</f>
        <v>60000000</v>
      </c>
      <c r="M316" s="108">
        <f>F316-L316</f>
        <v>0</v>
      </c>
      <c r="N316" s="58" t="s">
        <v>16</v>
      </c>
    </row>
    <row r="317" spans="1:14" x14ac:dyDescent="0.25">
      <c r="A317" s="96"/>
      <c r="B317" s="97" t="s">
        <v>279</v>
      </c>
      <c r="C317" s="96">
        <v>1</v>
      </c>
      <c r="D317" s="96" t="s">
        <v>240</v>
      </c>
      <c r="E317" s="98">
        <v>60000000</v>
      </c>
      <c r="F317" s="99">
        <f>ROUNDDOWN(C317*E317,-3)</f>
        <v>60000000</v>
      </c>
      <c r="G317" s="100"/>
      <c r="H317" s="101" t="s">
        <v>279</v>
      </c>
      <c r="I317" s="102">
        <v>1</v>
      </c>
      <c r="J317" s="102" t="s">
        <v>240</v>
      </c>
      <c r="K317" s="104">
        <v>50000000</v>
      </c>
      <c r="L317" s="104">
        <f>ROUNDDOWN(I317*K317,-3)</f>
        <v>50000000</v>
      </c>
      <c r="M317" s="107">
        <f>F317-L317</f>
        <v>10000000</v>
      </c>
      <c r="N317" s="106" t="str">
        <f>IF(AND(ISBLANK(G317),M317&lt;&gt;0),"Rev detil","")</f>
        <v>Rev detil</v>
      </c>
    </row>
    <row r="318" spans="1:14" x14ac:dyDescent="0.25">
      <c r="A318" s="151" t="s">
        <v>280</v>
      </c>
      <c r="B318" s="152" t="s">
        <v>281</v>
      </c>
      <c r="C318" s="151"/>
      <c r="D318" s="151"/>
      <c r="E318" s="153"/>
      <c r="F318" s="154">
        <f>SUM(F319,F329)</f>
        <v>498162000</v>
      </c>
      <c r="G318" s="155" t="s">
        <v>280</v>
      </c>
      <c r="H318" s="152" t="s">
        <v>281</v>
      </c>
      <c r="I318" s="151"/>
      <c r="J318" s="151"/>
      <c r="K318" s="153"/>
      <c r="L318" s="153">
        <f>SUM(L319,L329)</f>
        <v>410362000</v>
      </c>
      <c r="M318" s="156">
        <f>SUM(M319,M329)</f>
        <v>87800000</v>
      </c>
      <c r="N318" s="58" t="s">
        <v>16</v>
      </c>
    </row>
    <row r="319" spans="1:14" x14ac:dyDescent="0.25">
      <c r="A319" s="112" t="s">
        <v>282</v>
      </c>
      <c r="B319" s="111" t="s">
        <v>283</v>
      </c>
      <c r="C319" s="112"/>
      <c r="D319" s="112"/>
      <c r="E319" s="113"/>
      <c r="F319" s="129">
        <f>SUM(F320:F328)</f>
        <v>462162000</v>
      </c>
      <c r="G319" s="110" t="s">
        <v>282</v>
      </c>
      <c r="H319" s="111" t="s">
        <v>283</v>
      </c>
      <c r="I319" s="112"/>
      <c r="J319" s="112"/>
      <c r="K319" s="113"/>
      <c r="L319" s="113">
        <f>SUM(L320:L328)</f>
        <v>374362000</v>
      </c>
      <c r="M319" s="114">
        <f>SUM(M320:M328)</f>
        <v>87800000</v>
      </c>
      <c r="N319" s="58" t="s">
        <v>16</v>
      </c>
    </row>
    <row r="320" spans="1:14" ht="26.4" x14ac:dyDescent="0.25">
      <c r="A320" s="96"/>
      <c r="B320" s="97" t="s">
        <v>284</v>
      </c>
      <c r="C320" s="96">
        <v>1</v>
      </c>
      <c r="D320" s="96" t="s">
        <v>91</v>
      </c>
      <c r="E320" s="98">
        <v>38730000</v>
      </c>
      <c r="F320" s="99">
        <f t="shared" ref="F320:F328" si="12">ROUNDDOWN(C320*E320,-3)</f>
        <v>38730000</v>
      </c>
      <c r="G320" s="100"/>
      <c r="H320" s="97" t="s">
        <v>284</v>
      </c>
      <c r="I320" s="96">
        <v>1</v>
      </c>
      <c r="J320" s="96" t="s">
        <v>91</v>
      </c>
      <c r="K320" s="98">
        <v>38730000</v>
      </c>
      <c r="L320" s="98">
        <f t="shared" ref="L320:L328" si="13">ROUNDDOWN(I320*K320,-3)</f>
        <v>38730000</v>
      </c>
      <c r="M320" s="108">
        <f t="shared" ref="M320:M328" si="14">F320-L320</f>
        <v>0</v>
      </c>
      <c r="N320" s="58" t="s">
        <v>16</v>
      </c>
    </row>
    <row r="321" spans="1:14" x14ac:dyDescent="0.25">
      <c r="A321" s="96"/>
      <c r="B321" s="97" t="s">
        <v>285</v>
      </c>
      <c r="C321" s="96">
        <v>8</v>
      </c>
      <c r="D321" s="96" t="s">
        <v>286</v>
      </c>
      <c r="E321" s="98">
        <v>32850000</v>
      </c>
      <c r="F321" s="99">
        <f t="shared" si="12"/>
        <v>262800000</v>
      </c>
      <c r="G321" s="100"/>
      <c r="H321" s="101" t="s">
        <v>285</v>
      </c>
      <c r="I321" s="102">
        <v>7</v>
      </c>
      <c r="J321" s="102" t="s">
        <v>91</v>
      </c>
      <c r="K321" s="104">
        <v>25000000</v>
      </c>
      <c r="L321" s="104">
        <f t="shared" si="13"/>
        <v>175000000</v>
      </c>
      <c r="M321" s="107">
        <f t="shared" si="14"/>
        <v>87800000</v>
      </c>
      <c r="N321" s="106" t="str">
        <f>IF(AND(ISBLANK(G321),M321&lt;&gt;0),"Rev detil","")</f>
        <v>Rev detil</v>
      </c>
    </row>
    <row r="322" spans="1:14" x14ac:dyDescent="0.25">
      <c r="A322" s="96"/>
      <c r="B322" s="97" t="s">
        <v>287</v>
      </c>
      <c r="C322" s="96">
        <v>5</v>
      </c>
      <c r="D322" s="96" t="s">
        <v>91</v>
      </c>
      <c r="E322" s="98">
        <v>3640000</v>
      </c>
      <c r="F322" s="99">
        <f t="shared" si="12"/>
        <v>18200000</v>
      </c>
      <c r="G322" s="100"/>
      <c r="H322" s="97" t="s">
        <v>287</v>
      </c>
      <c r="I322" s="96">
        <v>5</v>
      </c>
      <c r="J322" s="96" t="s">
        <v>91</v>
      </c>
      <c r="K322" s="98">
        <v>3640000</v>
      </c>
      <c r="L322" s="98">
        <f t="shared" si="13"/>
        <v>18200000</v>
      </c>
      <c r="M322" s="108">
        <f t="shared" si="14"/>
        <v>0</v>
      </c>
      <c r="N322" s="58" t="s">
        <v>16</v>
      </c>
    </row>
    <row r="323" spans="1:14" x14ac:dyDescent="0.25">
      <c r="A323" s="96"/>
      <c r="B323" s="97" t="s">
        <v>288</v>
      </c>
      <c r="C323" s="96">
        <v>30</v>
      </c>
      <c r="D323" s="96" t="s">
        <v>91</v>
      </c>
      <c r="E323" s="98">
        <v>730000</v>
      </c>
      <c r="F323" s="99">
        <f t="shared" si="12"/>
        <v>21900000</v>
      </c>
      <c r="G323" s="100"/>
      <c r="H323" s="97" t="s">
        <v>288</v>
      </c>
      <c r="I323" s="96">
        <v>30</v>
      </c>
      <c r="J323" s="96" t="s">
        <v>91</v>
      </c>
      <c r="K323" s="98">
        <v>730000</v>
      </c>
      <c r="L323" s="98">
        <f t="shared" si="13"/>
        <v>21900000</v>
      </c>
      <c r="M323" s="108">
        <f t="shared" si="14"/>
        <v>0</v>
      </c>
      <c r="N323" s="58" t="s">
        <v>16</v>
      </c>
    </row>
    <row r="324" spans="1:14" x14ac:dyDescent="0.25">
      <c r="A324" s="96"/>
      <c r="B324" s="97" t="s">
        <v>289</v>
      </c>
      <c r="C324" s="96">
        <v>35</v>
      </c>
      <c r="D324" s="96" t="s">
        <v>91</v>
      </c>
      <c r="E324" s="98">
        <v>730000</v>
      </c>
      <c r="F324" s="99">
        <f t="shared" si="12"/>
        <v>25550000</v>
      </c>
      <c r="G324" s="100"/>
      <c r="H324" s="97" t="s">
        <v>289</v>
      </c>
      <c r="I324" s="96">
        <v>35</v>
      </c>
      <c r="J324" s="96" t="s">
        <v>91</v>
      </c>
      <c r="K324" s="98">
        <v>730000</v>
      </c>
      <c r="L324" s="98">
        <f t="shared" si="13"/>
        <v>25550000</v>
      </c>
      <c r="M324" s="108">
        <f t="shared" si="14"/>
        <v>0</v>
      </c>
      <c r="N324" s="58" t="s">
        <v>16</v>
      </c>
    </row>
    <row r="325" spans="1:14" x14ac:dyDescent="0.25">
      <c r="A325" s="96"/>
      <c r="B325" s="97" t="s">
        <v>290</v>
      </c>
      <c r="C325" s="96">
        <v>40</v>
      </c>
      <c r="D325" s="96" t="s">
        <v>91</v>
      </c>
      <c r="E325" s="98">
        <v>690000</v>
      </c>
      <c r="F325" s="99">
        <f t="shared" si="12"/>
        <v>27600000</v>
      </c>
      <c r="G325" s="100"/>
      <c r="H325" s="97" t="s">
        <v>290</v>
      </c>
      <c r="I325" s="96">
        <v>40</v>
      </c>
      <c r="J325" s="96" t="s">
        <v>91</v>
      </c>
      <c r="K325" s="98">
        <v>690000</v>
      </c>
      <c r="L325" s="98">
        <f t="shared" si="13"/>
        <v>27600000</v>
      </c>
      <c r="M325" s="108">
        <f t="shared" si="14"/>
        <v>0</v>
      </c>
      <c r="N325" s="58" t="s">
        <v>16</v>
      </c>
    </row>
    <row r="326" spans="1:14" x14ac:dyDescent="0.25">
      <c r="A326" s="96"/>
      <c r="B326" s="97" t="s">
        <v>291</v>
      </c>
      <c r="C326" s="96">
        <v>3</v>
      </c>
      <c r="D326" s="96" t="s">
        <v>91</v>
      </c>
      <c r="E326" s="98">
        <v>3500000</v>
      </c>
      <c r="F326" s="99">
        <f t="shared" si="12"/>
        <v>10500000</v>
      </c>
      <c r="G326" s="100"/>
      <c r="H326" s="97" t="s">
        <v>291</v>
      </c>
      <c r="I326" s="96">
        <v>3</v>
      </c>
      <c r="J326" s="96" t="s">
        <v>91</v>
      </c>
      <c r="K326" s="98">
        <v>3500000</v>
      </c>
      <c r="L326" s="98">
        <f t="shared" si="13"/>
        <v>10500000</v>
      </c>
      <c r="M326" s="108">
        <f t="shared" si="14"/>
        <v>0</v>
      </c>
      <c r="N326" s="58" t="s">
        <v>16</v>
      </c>
    </row>
    <row r="327" spans="1:14" x14ac:dyDescent="0.25">
      <c r="A327" s="96"/>
      <c r="B327" s="97" t="s">
        <v>292</v>
      </c>
      <c r="C327" s="96">
        <v>6</v>
      </c>
      <c r="D327" s="96" t="s">
        <v>91</v>
      </c>
      <c r="E327" s="98">
        <v>470000</v>
      </c>
      <c r="F327" s="99">
        <f t="shared" si="12"/>
        <v>2820000</v>
      </c>
      <c r="G327" s="100"/>
      <c r="H327" s="97" t="s">
        <v>292</v>
      </c>
      <c r="I327" s="96">
        <v>6</v>
      </c>
      <c r="J327" s="96" t="s">
        <v>91</v>
      </c>
      <c r="K327" s="98">
        <v>470000</v>
      </c>
      <c r="L327" s="98">
        <f t="shared" si="13"/>
        <v>2820000</v>
      </c>
      <c r="M327" s="108">
        <f t="shared" si="14"/>
        <v>0</v>
      </c>
      <c r="N327" s="58" t="s">
        <v>16</v>
      </c>
    </row>
    <row r="328" spans="1:14" x14ac:dyDescent="0.25">
      <c r="A328" s="96"/>
      <c r="B328" s="97" t="s">
        <v>293</v>
      </c>
      <c r="C328" s="96">
        <v>1</v>
      </c>
      <c r="D328" s="96" t="s">
        <v>240</v>
      </c>
      <c r="E328" s="98">
        <v>54062000</v>
      </c>
      <c r="F328" s="99">
        <f t="shared" si="12"/>
        <v>54062000</v>
      </c>
      <c r="G328" s="100"/>
      <c r="H328" s="97" t="s">
        <v>293</v>
      </c>
      <c r="I328" s="96">
        <v>1</v>
      </c>
      <c r="J328" s="96" t="s">
        <v>240</v>
      </c>
      <c r="K328" s="98">
        <v>54062000</v>
      </c>
      <c r="L328" s="98">
        <f t="shared" si="13"/>
        <v>54062000</v>
      </c>
      <c r="M328" s="108">
        <f t="shared" si="14"/>
        <v>0</v>
      </c>
      <c r="N328" s="58" t="s">
        <v>16</v>
      </c>
    </row>
    <row r="329" spans="1:14" x14ac:dyDescent="0.25">
      <c r="A329" s="112" t="s">
        <v>294</v>
      </c>
      <c r="B329" s="111" t="s">
        <v>295</v>
      </c>
      <c r="C329" s="112"/>
      <c r="D329" s="112"/>
      <c r="E329" s="113"/>
      <c r="F329" s="129">
        <f>F330</f>
        <v>36000000</v>
      </c>
      <c r="G329" s="110" t="s">
        <v>294</v>
      </c>
      <c r="H329" s="111" t="s">
        <v>295</v>
      </c>
      <c r="I329" s="112"/>
      <c r="J329" s="112"/>
      <c r="K329" s="113"/>
      <c r="L329" s="113">
        <f>L330</f>
        <v>36000000</v>
      </c>
      <c r="M329" s="114">
        <f>M330</f>
        <v>0</v>
      </c>
      <c r="N329" s="58" t="s">
        <v>16</v>
      </c>
    </row>
    <row r="330" spans="1:14" x14ac:dyDescent="0.25">
      <c r="A330" s="96"/>
      <c r="B330" s="97" t="s">
        <v>296</v>
      </c>
      <c r="C330" s="96">
        <v>24</v>
      </c>
      <c r="D330" s="96" t="s">
        <v>297</v>
      </c>
      <c r="E330" s="98">
        <v>1500000</v>
      </c>
      <c r="F330" s="99">
        <f>ROUNDDOWN(C330*E330,-3)</f>
        <v>36000000</v>
      </c>
      <c r="G330" s="100"/>
      <c r="H330" s="97" t="s">
        <v>296</v>
      </c>
      <c r="I330" s="96">
        <v>24</v>
      </c>
      <c r="J330" s="96" t="s">
        <v>297</v>
      </c>
      <c r="K330" s="98">
        <v>1500000</v>
      </c>
      <c r="L330" s="98">
        <f>ROUNDDOWN(I330*K330,-3)</f>
        <v>36000000</v>
      </c>
      <c r="M330" s="108">
        <f>F330-L330</f>
        <v>0</v>
      </c>
      <c r="N330" s="109" t="str">
        <f>IF(AND(ISBLANK(G330),M330&lt;&gt;0),"Rev","")</f>
        <v/>
      </c>
    </row>
    <row r="331" spans="1:14" ht="26.4" x14ac:dyDescent="0.25">
      <c r="A331" s="84" t="s">
        <v>298</v>
      </c>
      <c r="B331" s="85" t="s">
        <v>299</v>
      </c>
      <c r="C331" s="84"/>
      <c r="D331" s="84"/>
      <c r="E331" s="86"/>
      <c r="F331" s="87">
        <f>SUM(F332,F334)</f>
        <v>137396000</v>
      </c>
      <c r="G331" s="88" t="s">
        <v>298</v>
      </c>
      <c r="H331" s="85" t="s">
        <v>299</v>
      </c>
      <c r="I331" s="84"/>
      <c r="J331" s="84"/>
      <c r="K331" s="86"/>
      <c r="L331" s="86">
        <f>SUM(L332,L334)</f>
        <v>137396000</v>
      </c>
      <c r="M331" s="89">
        <f>SUM(M332,M334)</f>
        <v>0</v>
      </c>
      <c r="N331" s="58" t="s">
        <v>16</v>
      </c>
    </row>
    <row r="332" spans="1:14" x14ac:dyDescent="0.25">
      <c r="A332" s="90" t="s">
        <v>235</v>
      </c>
      <c r="B332" s="91" t="s">
        <v>236</v>
      </c>
      <c r="C332" s="90"/>
      <c r="D332" s="90"/>
      <c r="E332" s="92"/>
      <c r="F332" s="93">
        <f>F333</f>
        <v>79060000</v>
      </c>
      <c r="G332" s="94" t="s">
        <v>235</v>
      </c>
      <c r="H332" s="91" t="s">
        <v>236</v>
      </c>
      <c r="I332" s="90"/>
      <c r="J332" s="90"/>
      <c r="K332" s="92"/>
      <c r="L332" s="92">
        <f>L333</f>
        <v>79060000</v>
      </c>
      <c r="M332" s="95">
        <f>M333</f>
        <v>0</v>
      </c>
      <c r="N332" s="150"/>
    </row>
    <row r="333" spans="1:14" x14ac:dyDescent="0.25">
      <c r="A333" s="96"/>
      <c r="B333" s="97" t="s">
        <v>300</v>
      </c>
      <c r="C333" s="96">
        <v>118</v>
      </c>
      <c r="D333" s="96" t="s">
        <v>301</v>
      </c>
      <c r="E333" s="98">
        <v>670000</v>
      </c>
      <c r="F333" s="99">
        <f>ROUNDDOWN(C333*E333,-3)</f>
        <v>79060000</v>
      </c>
      <c r="G333" s="100"/>
      <c r="H333" s="97" t="s">
        <v>300</v>
      </c>
      <c r="I333" s="96">
        <v>118</v>
      </c>
      <c r="J333" s="96" t="s">
        <v>301</v>
      </c>
      <c r="K333" s="98">
        <v>670000</v>
      </c>
      <c r="L333" s="98">
        <f>ROUNDDOWN(I333*K333,-3)</f>
        <v>79060000</v>
      </c>
      <c r="M333" s="108">
        <f>F333-L333</f>
        <v>0</v>
      </c>
      <c r="N333" s="109" t="str">
        <f>IF(AND(ISBLANK(G333),M333&lt;&gt;0),"Rev","")</f>
        <v/>
      </c>
    </row>
    <row r="334" spans="1:14" x14ac:dyDescent="0.25">
      <c r="A334" s="112" t="s">
        <v>302</v>
      </c>
      <c r="B334" s="111" t="s">
        <v>303</v>
      </c>
      <c r="C334" s="112"/>
      <c r="D334" s="112"/>
      <c r="E334" s="113"/>
      <c r="F334" s="129">
        <f>SUM(F335:F344)</f>
        <v>58336000</v>
      </c>
      <c r="G334" s="110" t="s">
        <v>302</v>
      </c>
      <c r="H334" s="111" t="s">
        <v>303</v>
      </c>
      <c r="I334" s="112"/>
      <c r="J334" s="112"/>
      <c r="K334" s="113"/>
      <c r="L334" s="113">
        <f>SUM(L335:L344)</f>
        <v>58336000</v>
      </c>
      <c r="M334" s="114">
        <f>SUM(M335:M344)</f>
        <v>0</v>
      </c>
      <c r="N334" s="149"/>
    </row>
    <row r="335" spans="1:14" x14ac:dyDescent="0.25">
      <c r="A335" s="96"/>
      <c r="B335" s="97" t="s">
        <v>304</v>
      </c>
      <c r="C335" s="96">
        <v>12</v>
      </c>
      <c r="D335" s="96" t="s">
        <v>242</v>
      </c>
      <c r="E335" s="98">
        <v>2920000</v>
      </c>
      <c r="F335" s="99">
        <f t="shared" ref="F335:F344" si="15">ROUNDDOWN(C335*E335,-3)</f>
        <v>35040000</v>
      </c>
      <c r="G335" s="100"/>
      <c r="H335" s="97" t="s">
        <v>304</v>
      </c>
      <c r="I335" s="96">
        <v>12</v>
      </c>
      <c r="J335" s="96" t="s">
        <v>242</v>
      </c>
      <c r="K335" s="98">
        <v>2920000</v>
      </c>
      <c r="L335" s="98">
        <f t="shared" ref="L335:L344" si="16">ROUNDDOWN(I335*K335,-3)</f>
        <v>35040000</v>
      </c>
      <c r="M335" s="108">
        <f t="shared" ref="M335:M344" si="17">F335-L335</f>
        <v>0</v>
      </c>
      <c r="N335" s="109" t="str">
        <f t="shared" ref="N335:N344" si="18">IF(AND(ISBLANK(G335),M335&lt;&gt;0),"Rev","")</f>
        <v/>
      </c>
    </row>
    <row r="336" spans="1:14" x14ac:dyDescent="0.25">
      <c r="A336" s="96"/>
      <c r="B336" s="97" t="s">
        <v>305</v>
      </c>
      <c r="C336" s="96">
        <v>12</v>
      </c>
      <c r="D336" s="96" t="s">
        <v>242</v>
      </c>
      <c r="E336" s="98">
        <v>324000</v>
      </c>
      <c r="F336" s="99">
        <f t="shared" si="15"/>
        <v>3888000</v>
      </c>
      <c r="G336" s="100"/>
      <c r="H336" s="97" t="s">
        <v>305</v>
      </c>
      <c r="I336" s="96">
        <v>12</v>
      </c>
      <c r="J336" s="96" t="s">
        <v>242</v>
      </c>
      <c r="K336" s="98">
        <v>324000</v>
      </c>
      <c r="L336" s="98">
        <f t="shared" si="16"/>
        <v>3888000</v>
      </c>
      <c r="M336" s="108">
        <f t="shared" si="17"/>
        <v>0</v>
      </c>
      <c r="N336" s="109" t="str">
        <f t="shared" si="18"/>
        <v/>
      </c>
    </row>
    <row r="337" spans="1:14" x14ac:dyDescent="0.25">
      <c r="A337" s="96"/>
      <c r="B337" s="97" t="s">
        <v>306</v>
      </c>
      <c r="C337" s="96">
        <v>12</v>
      </c>
      <c r="D337" s="96" t="s">
        <v>242</v>
      </c>
      <c r="E337" s="98">
        <v>324000</v>
      </c>
      <c r="F337" s="99">
        <f t="shared" si="15"/>
        <v>3888000</v>
      </c>
      <c r="G337" s="100"/>
      <c r="H337" s="97" t="s">
        <v>306</v>
      </c>
      <c r="I337" s="96">
        <v>12</v>
      </c>
      <c r="J337" s="96" t="s">
        <v>242</v>
      </c>
      <c r="K337" s="98">
        <v>324000</v>
      </c>
      <c r="L337" s="98">
        <f t="shared" si="16"/>
        <v>3888000</v>
      </c>
      <c r="M337" s="108">
        <f t="shared" si="17"/>
        <v>0</v>
      </c>
      <c r="N337" s="109" t="str">
        <f t="shared" si="18"/>
        <v/>
      </c>
    </row>
    <row r="338" spans="1:14" x14ac:dyDescent="0.25">
      <c r="A338" s="96"/>
      <c r="B338" s="97" t="s">
        <v>307</v>
      </c>
      <c r="C338" s="96">
        <v>12</v>
      </c>
      <c r="D338" s="96" t="s">
        <v>242</v>
      </c>
      <c r="E338" s="98">
        <v>680000</v>
      </c>
      <c r="F338" s="99">
        <f t="shared" si="15"/>
        <v>8160000</v>
      </c>
      <c r="G338" s="100"/>
      <c r="H338" s="97" t="s">
        <v>307</v>
      </c>
      <c r="I338" s="96">
        <v>12</v>
      </c>
      <c r="J338" s="96" t="s">
        <v>242</v>
      </c>
      <c r="K338" s="98">
        <v>680000</v>
      </c>
      <c r="L338" s="98">
        <f t="shared" si="16"/>
        <v>8160000</v>
      </c>
      <c r="M338" s="108">
        <f t="shared" si="17"/>
        <v>0</v>
      </c>
      <c r="N338" s="109" t="str">
        <f t="shared" si="18"/>
        <v/>
      </c>
    </row>
    <row r="339" spans="1:14" x14ac:dyDescent="0.25">
      <c r="A339" s="96"/>
      <c r="B339" s="97" t="s">
        <v>308</v>
      </c>
      <c r="C339" s="96">
        <v>12</v>
      </c>
      <c r="D339" s="96" t="s">
        <v>242</v>
      </c>
      <c r="E339" s="98">
        <v>200000</v>
      </c>
      <c r="F339" s="99">
        <f t="shared" si="15"/>
        <v>2400000</v>
      </c>
      <c r="G339" s="100"/>
      <c r="H339" s="97" t="s">
        <v>308</v>
      </c>
      <c r="I339" s="96">
        <v>12</v>
      </c>
      <c r="J339" s="96" t="s">
        <v>242</v>
      </c>
      <c r="K339" s="98">
        <v>200000</v>
      </c>
      <c r="L339" s="98">
        <f t="shared" si="16"/>
        <v>2400000</v>
      </c>
      <c r="M339" s="108">
        <f t="shared" si="17"/>
        <v>0</v>
      </c>
      <c r="N339" s="109" t="str">
        <f t="shared" si="18"/>
        <v/>
      </c>
    </row>
    <row r="340" spans="1:14" x14ac:dyDescent="0.25">
      <c r="A340" s="96"/>
      <c r="B340" s="97" t="s">
        <v>309</v>
      </c>
      <c r="C340" s="96">
        <v>12</v>
      </c>
      <c r="D340" s="96" t="s">
        <v>242</v>
      </c>
      <c r="E340" s="98">
        <v>80000</v>
      </c>
      <c r="F340" s="99">
        <f t="shared" si="15"/>
        <v>960000</v>
      </c>
      <c r="G340" s="100"/>
      <c r="H340" s="97" t="s">
        <v>309</v>
      </c>
      <c r="I340" s="96">
        <v>12</v>
      </c>
      <c r="J340" s="96" t="s">
        <v>242</v>
      </c>
      <c r="K340" s="98">
        <v>80000</v>
      </c>
      <c r="L340" s="98">
        <f t="shared" si="16"/>
        <v>960000</v>
      </c>
      <c r="M340" s="108">
        <f t="shared" si="17"/>
        <v>0</v>
      </c>
      <c r="N340" s="109" t="str">
        <f t="shared" si="18"/>
        <v/>
      </c>
    </row>
    <row r="341" spans="1:14" x14ac:dyDescent="0.25">
      <c r="A341" s="96"/>
      <c r="B341" s="97" t="s">
        <v>310</v>
      </c>
      <c r="C341" s="96">
        <v>12</v>
      </c>
      <c r="D341" s="96" t="s">
        <v>242</v>
      </c>
      <c r="E341" s="98">
        <v>200000</v>
      </c>
      <c r="F341" s="99">
        <f t="shared" si="15"/>
        <v>2400000</v>
      </c>
      <c r="G341" s="100"/>
      <c r="H341" s="97" t="s">
        <v>310</v>
      </c>
      <c r="I341" s="96">
        <v>12</v>
      </c>
      <c r="J341" s="96" t="s">
        <v>242</v>
      </c>
      <c r="K341" s="98">
        <v>200000</v>
      </c>
      <c r="L341" s="98">
        <f t="shared" si="16"/>
        <v>2400000</v>
      </c>
      <c r="M341" s="108">
        <f t="shared" si="17"/>
        <v>0</v>
      </c>
      <c r="N341" s="109" t="str">
        <f t="shared" si="18"/>
        <v/>
      </c>
    </row>
    <row r="342" spans="1:14" x14ac:dyDescent="0.25">
      <c r="A342" s="96"/>
      <c r="B342" s="97" t="s">
        <v>311</v>
      </c>
      <c r="C342" s="96">
        <v>1</v>
      </c>
      <c r="D342" s="96" t="s">
        <v>33</v>
      </c>
      <c r="E342" s="98">
        <v>400000</v>
      </c>
      <c r="F342" s="99">
        <f t="shared" si="15"/>
        <v>400000</v>
      </c>
      <c r="G342" s="100"/>
      <c r="H342" s="97" t="s">
        <v>311</v>
      </c>
      <c r="I342" s="96">
        <v>1</v>
      </c>
      <c r="J342" s="96" t="s">
        <v>33</v>
      </c>
      <c r="K342" s="98">
        <v>400000</v>
      </c>
      <c r="L342" s="98">
        <f t="shared" si="16"/>
        <v>400000</v>
      </c>
      <c r="M342" s="108">
        <f t="shared" si="17"/>
        <v>0</v>
      </c>
      <c r="N342" s="109" t="str">
        <f t="shared" si="18"/>
        <v/>
      </c>
    </row>
    <row r="343" spans="1:14" x14ac:dyDescent="0.25">
      <c r="A343" s="96"/>
      <c r="B343" s="97" t="s">
        <v>312</v>
      </c>
      <c r="C343" s="96">
        <v>1</v>
      </c>
      <c r="D343" s="96" t="s">
        <v>33</v>
      </c>
      <c r="E343" s="98">
        <v>300000</v>
      </c>
      <c r="F343" s="99">
        <f t="shared" si="15"/>
        <v>300000</v>
      </c>
      <c r="G343" s="100"/>
      <c r="H343" s="97" t="s">
        <v>312</v>
      </c>
      <c r="I343" s="96">
        <v>1</v>
      </c>
      <c r="J343" s="96" t="s">
        <v>33</v>
      </c>
      <c r="K343" s="98">
        <v>300000</v>
      </c>
      <c r="L343" s="98">
        <f t="shared" si="16"/>
        <v>300000</v>
      </c>
      <c r="M343" s="108">
        <f t="shared" si="17"/>
        <v>0</v>
      </c>
      <c r="N343" s="109" t="str">
        <f t="shared" si="18"/>
        <v/>
      </c>
    </row>
    <row r="344" spans="1:14" x14ac:dyDescent="0.25">
      <c r="A344" s="96"/>
      <c r="B344" s="97" t="s">
        <v>313</v>
      </c>
      <c r="C344" s="96">
        <v>3</v>
      </c>
      <c r="D344" s="96" t="s">
        <v>33</v>
      </c>
      <c r="E344" s="98">
        <v>300000</v>
      </c>
      <c r="F344" s="99">
        <f t="shared" si="15"/>
        <v>900000</v>
      </c>
      <c r="G344" s="100"/>
      <c r="H344" s="97" t="s">
        <v>313</v>
      </c>
      <c r="I344" s="96">
        <v>3</v>
      </c>
      <c r="J344" s="96" t="s">
        <v>33</v>
      </c>
      <c r="K344" s="98">
        <v>300000</v>
      </c>
      <c r="L344" s="98">
        <f t="shared" si="16"/>
        <v>900000</v>
      </c>
      <c r="M344" s="108">
        <f t="shared" si="17"/>
        <v>0</v>
      </c>
      <c r="N344" s="109" t="str">
        <f t="shared" si="18"/>
        <v/>
      </c>
    </row>
    <row r="345" spans="1:14" x14ac:dyDescent="0.25">
      <c r="A345" s="169" t="s">
        <v>314</v>
      </c>
      <c r="B345" s="170" t="s">
        <v>315</v>
      </c>
      <c r="C345" s="169">
        <v>3</v>
      </c>
      <c r="D345" s="169" t="s">
        <v>316</v>
      </c>
      <c r="E345" s="171"/>
      <c r="F345" s="172">
        <f>F346</f>
        <v>200000000</v>
      </c>
      <c r="G345" s="173" t="s">
        <v>314</v>
      </c>
      <c r="H345" s="170" t="s">
        <v>315</v>
      </c>
      <c r="I345" s="169">
        <v>3</v>
      </c>
      <c r="J345" s="264" t="s">
        <v>316</v>
      </c>
      <c r="K345" s="171"/>
      <c r="L345" s="171">
        <f t="shared" ref="L345:M349" si="19">L346</f>
        <v>200000000</v>
      </c>
      <c r="M345" s="174">
        <f t="shared" si="19"/>
        <v>0</v>
      </c>
      <c r="N345" s="58" t="s">
        <v>16</v>
      </c>
    </row>
    <row r="346" spans="1:14" x14ac:dyDescent="0.25">
      <c r="A346" s="175" t="s">
        <v>317</v>
      </c>
      <c r="B346" s="176" t="s">
        <v>318</v>
      </c>
      <c r="C346" s="175">
        <v>2</v>
      </c>
      <c r="D346" s="175" t="s">
        <v>91</v>
      </c>
      <c r="E346" s="177"/>
      <c r="F346" s="177">
        <f>F347</f>
        <v>200000000</v>
      </c>
      <c r="G346" s="175" t="s">
        <v>317</v>
      </c>
      <c r="H346" s="176" t="s">
        <v>318</v>
      </c>
      <c r="I346" s="175">
        <v>2</v>
      </c>
      <c r="J346" s="175" t="s">
        <v>91</v>
      </c>
      <c r="K346" s="177"/>
      <c r="L346" s="177">
        <f t="shared" si="19"/>
        <v>200000000</v>
      </c>
      <c r="M346" s="178">
        <f t="shared" si="19"/>
        <v>0</v>
      </c>
      <c r="N346" s="179"/>
    </row>
    <row r="347" spans="1:14" ht="26.4" x14ac:dyDescent="0.25">
      <c r="A347" s="226" t="s">
        <v>319</v>
      </c>
      <c r="B347" s="227" t="s">
        <v>320</v>
      </c>
      <c r="C347" s="226"/>
      <c r="D347" s="226" t="s">
        <v>27</v>
      </c>
      <c r="E347" s="228"/>
      <c r="F347" s="229">
        <f>F348</f>
        <v>200000000</v>
      </c>
      <c r="G347" s="230" t="s">
        <v>319</v>
      </c>
      <c r="H347" s="227" t="s">
        <v>320</v>
      </c>
      <c r="I347" s="226"/>
      <c r="J347" s="226" t="s">
        <v>27</v>
      </c>
      <c r="K347" s="228"/>
      <c r="L347" s="228">
        <f t="shared" si="19"/>
        <v>200000000</v>
      </c>
      <c r="M347" s="265">
        <f t="shared" si="19"/>
        <v>0</v>
      </c>
      <c r="N347" s="266"/>
    </row>
    <row r="348" spans="1:14" ht="26.4" x14ac:dyDescent="0.25">
      <c r="A348" s="130" t="s">
        <v>28</v>
      </c>
      <c r="B348" s="131" t="s">
        <v>320</v>
      </c>
      <c r="C348" s="130"/>
      <c r="D348" s="130"/>
      <c r="E348" s="132"/>
      <c r="F348" s="133">
        <f>F349</f>
        <v>200000000</v>
      </c>
      <c r="G348" s="134" t="s">
        <v>28</v>
      </c>
      <c r="H348" s="131" t="s">
        <v>320</v>
      </c>
      <c r="I348" s="130"/>
      <c r="J348" s="130"/>
      <c r="K348" s="132"/>
      <c r="L348" s="132">
        <f t="shared" si="19"/>
        <v>200000000</v>
      </c>
      <c r="M348" s="144">
        <f t="shared" si="19"/>
        <v>0</v>
      </c>
      <c r="N348" s="267"/>
    </row>
    <row r="349" spans="1:14" x14ac:dyDescent="0.25">
      <c r="A349" s="112" t="s">
        <v>97</v>
      </c>
      <c r="B349" s="111" t="s">
        <v>98</v>
      </c>
      <c r="C349" s="112"/>
      <c r="D349" s="112"/>
      <c r="E349" s="113"/>
      <c r="F349" s="129">
        <f>F350</f>
        <v>200000000</v>
      </c>
      <c r="G349" s="110" t="s">
        <v>97</v>
      </c>
      <c r="H349" s="111" t="s">
        <v>98</v>
      </c>
      <c r="I349" s="112"/>
      <c r="J349" s="112"/>
      <c r="K349" s="113"/>
      <c r="L349" s="113">
        <f t="shared" si="19"/>
        <v>200000000</v>
      </c>
      <c r="M349" s="114">
        <f t="shared" si="19"/>
        <v>0</v>
      </c>
      <c r="N349" s="149"/>
    </row>
    <row r="350" spans="1:14" x14ac:dyDescent="0.25">
      <c r="A350" s="96"/>
      <c r="B350" s="97" t="s">
        <v>321</v>
      </c>
      <c r="C350" s="96">
        <v>1</v>
      </c>
      <c r="D350" s="96" t="s">
        <v>35</v>
      </c>
      <c r="E350" s="98">
        <v>200000000</v>
      </c>
      <c r="F350" s="99">
        <f>ROUNDDOWN(C350*E350,-3)</f>
        <v>200000000</v>
      </c>
      <c r="G350" s="100"/>
      <c r="H350" s="97" t="s">
        <v>321</v>
      </c>
      <c r="I350" s="96">
        <v>1</v>
      </c>
      <c r="J350" s="96" t="s">
        <v>35</v>
      </c>
      <c r="K350" s="98">
        <v>200000000</v>
      </c>
      <c r="L350" s="98">
        <f>ROUNDDOWN(I350*K350,-3)</f>
        <v>200000000</v>
      </c>
      <c r="M350" s="108">
        <f>F350-L350</f>
        <v>0</v>
      </c>
      <c r="N350" s="109" t="str">
        <f>IF(AND(ISBLANK(G350),M350&lt;&gt;0),"Rev","")</f>
        <v/>
      </c>
    </row>
    <row r="351" spans="1:14" x14ac:dyDescent="0.25">
      <c r="A351" s="268" t="s">
        <v>322</v>
      </c>
      <c r="B351" s="269" t="s">
        <v>323</v>
      </c>
      <c r="C351" s="268">
        <v>7</v>
      </c>
      <c r="D351" s="308" t="s">
        <v>324</v>
      </c>
      <c r="E351" s="308"/>
      <c r="F351" s="270">
        <f>SUM(F352,F423,F471)</f>
        <v>2633607000</v>
      </c>
      <c r="G351" s="271" t="s">
        <v>322</v>
      </c>
      <c r="H351" s="269" t="s">
        <v>323</v>
      </c>
      <c r="I351" s="268">
        <v>7</v>
      </c>
      <c r="J351" s="272" t="s">
        <v>324</v>
      </c>
      <c r="K351" s="272"/>
      <c r="L351" s="273">
        <f>SUM(L352,L423,L471)</f>
        <v>2068975000</v>
      </c>
      <c r="M351" s="274">
        <f>SUM(M352,M423,M471)</f>
        <v>564632000</v>
      </c>
      <c r="N351" s="58" t="s">
        <v>16</v>
      </c>
    </row>
    <row r="352" spans="1:14" x14ac:dyDescent="0.25">
      <c r="A352" s="175" t="s">
        <v>325</v>
      </c>
      <c r="B352" s="176" t="s">
        <v>326</v>
      </c>
      <c r="C352" s="175">
        <v>2</v>
      </c>
      <c r="D352" s="175" t="s">
        <v>327</v>
      </c>
      <c r="E352" s="177"/>
      <c r="F352" s="275">
        <f>F353</f>
        <v>1331072000</v>
      </c>
      <c r="G352" s="276" t="s">
        <v>325</v>
      </c>
      <c r="H352" s="176" t="s">
        <v>326</v>
      </c>
      <c r="I352" s="175">
        <v>2</v>
      </c>
      <c r="J352" s="175" t="s">
        <v>327</v>
      </c>
      <c r="K352" s="177"/>
      <c r="L352" s="177">
        <f>L353</f>
        <v>997815000</v>
      </c>
      <c r="M352" s="178">
        <f>M353</f>
        <v>333257000</v>
      </c>
      <c r="N352" s="58" t="s">
        <v>16</v>
      </c>
    </row>
    <row r="353" spans="1:14" ht="26.4" x14ac:dyDescent="0.25">
      <c r="A353" s="226" t="s">
        <v>94</v>
      </c>
      <c r="B353" s="227" t="s">
        <v>328</v>
      </c>
      <c r="C353" s="226"/>
      <c r="D353" s="226" t="s">
        <v>27</v>
      </c>
      <c r="E353" s="228"/>
      <c r="F353" s="229">
        <f>SUM(F354,F365,F378,F391,F399,F407)</f>
        <v>1331072000</v>
      </c>
      <c r="G353" s="230" t="s">
        <v>94</v>
      </c>
      <c r="H353" s="227" t="s">
        <v>328</v>
      </c>
      <c r="I353" s="226"/>
      <c r="J353" s="226" t="s">
        <v>27</v>
      </c>
      <c r="K353" s="228"/>
      <c r="L353" s="228">
        <f>SUM(L354,L365,L378,L391,L399,L407)</f>
        <v>997815000</v>
      </c>
      <c r="M353" s="265">
        <f>SUM(M354,M365,M378,M391,M399,M407)</f>
        <v>333257000</v>
      </c>
      <c r="N353" s="58" t="s">
        <v>16</v>
      </c>
    </row>
    <row r="354" spans="1:14" x14ac:dyDescent="0.25">
      <c r="A354" s="151" t="s">
        <v>28</v>
      </c>
      <c r="B354" s="152" t="s">
        <v>329</v>
      </c>
      <c r="C354" s="151"/>
      <c r="D354" s="151"/>
      <c r="E354" s="153"/>
      <c r="F354" s="154">
        <f>SUM(F355,F361,F363)</f>
        <v>189750000</v>
      </c>
      <c r="G354" s="155" t="s">
        <v>28</v>
      </c>
      <c r="H354" s="152" t="s">
        <v>329</v>
      </c>
      <c r="I354" s="151"/>
      <c r="J354" s="151"/>
      <c r="K354" s="153"/>
      <c r="L354" s="153">
        <f>SUM(L355,L361,L363)</f>
        <v>103800000</v>
      </c>
      <c r="M354" s="156">
        <f>SUM(M355,M361,M363)</f>
        <v>85950000</v>
      </c>
      <c r="N354" s="58" t="s">
        <v>16</v>
      </c>
    </row>
    <row r="355" spans="1:14" x14ac:dyDescent="0.25">
      <c r="A355" s="112" t="s">
        <v>30</v>
      </c>
      <c r="B355" s="111" t="s">
        <v>31</v>
      </c>
      <c r="C355" s="112"/>
      <c r="D355" s="112"/>
      <c r="E355" s="113"/>
      <c r="F355" s="129">
        <f>SUM(F356:F360)</f>
        <v>58750000</v>
      </c>
      <c r="G355" s="110" t="s">
        <v>30</v>
      </c>
      <c r="H355" s="111" t="s">
        <v>31</v>
      </c>
      <c r="I355" s="112"/>
      <c r="J355" s="112"/>
      <c r="K355" s="113"/>
      <c r="L355" s="113">
        <f>SUM(L356:L360)</f>
        <v>30000000</v>
      </c>
      <c r="M355" s="114">
        <f>SUM(M356:M360)</f>
        <v>28750000</v>
      </c>
      <c r="N355" s="58" t="s">
        <v>16</v>
      </c>
    </row>
    <row r="356" spans="1:14" x14ac:dyDescent="0.25">
      <c r="A356" s="96"/>
      <c r="B356" s="97" t="s">
        <v>32</v>
      </c>
      <c r="C356" s="96">
        <v>230</v>
      </c>
      <c r="D356" s="96" t="s">
        <v>33</v>
      </c>
      <c r="E356" s="98">
        <v>75000</v>
      </c>
      <c r="F356" s="99">
        <f>ROUNDDOWN(C356*E356,-3)</f>
        <v>17250000</v>
      </c>
      <c r="G356" s="100"/>
      <c r="H356" s="101" t="s">
        <v>32</v>
      </c>
      <c r="I356" s="102">
        <v>120</v>
      </c>
      <c r="J356" s="102" t="s">
        <v>33</v>
      </c>
      <c r="K356" s="104">
        <v>75000</v>
      </c>
      <c r="L356" s="104">
        <f>ROUNDDOWN(I356*K356,-3)</f>
        <v>9000000</v>
      </c>
      <c r="M356" s="107">
        <f>F356-L356</f>
        <v>8250000</v>
      </c>
      <c r="N356" s="106" t="str">
        <f>IF(AND(ISBLANK(G356),M356&lt;&gt;0),"Rev detil","")</f>
        <v>Rev detil</v>
      </c>
    </row>
    <row r="357" spans="1:14" x14ac:dyDescent="0.25">
      <c r="A357" s="96"/>
      <c r="B357" s="97" t="s">
        <v>34</v>
      </c>
      <c r="C357" s="96">
        <v>8</v>
      </c>
      <c r="D357" s="96" t="s">
        <v>35</v>
      </c>
      <c r="E357" s="98">
        <v>1500000</v>
      </c>
      <c r="F357" s="99">
        <f>ROUNDDOWN(C357*E357,-3)</f>
        <v>12000000</v>
      </c>
      <c r="G357" s="100"/>
      <c r="H357" s="101" t="s">
        <v>34</v>
      </c>
      <c r="I357" s="102">
        <v>4</v>
      </c>
      <c r="J357" s="102" t="s">
        <v>35</v>
      </c>
      <c r="K357" s="104">
        <v>1500000</v>
      </c>
      <c r="L357" s="104">
        <f>ROUNDDOWN(I357*K357,-3)</f>
        <v>6000000</v>
      </c>
      <c r="M357" s="107">
        <f>F357-L357</f>
        <v>6000000</v>
      </c>
      <c r="N357" s="106" t="str">
        <f>IF(AND(ISBLANK(G357),M357&lt;&gt;0),"Rev detil","")</f>
        <v>Rev detil</v>
      </c>
    </row>
    <row r="358" spans="1:14" x14ac:dyDescent="0.25">
      <c r="A358" s="96"/>
      <c r="B358" s="97" t="s">
        <v>36</v>
      </c>
      <c r="C358" s="96">
        <v>8</v>
      </c>
      <c r="D358" s="96" t="s">
        <v>35</v>
      </c>
      <c r="E358" s="98">
        <v>1500000</v>
      </c>
      <c r="F358" s="99">
        <f>ROUNDDOWN(C358*E358,-3)</f>
        <v>12000000</v>
      </c>
      <c r="G358" s="100"/>
      <c r="H358" s="101" t="s">
        <v>36</v>
      </c>
      <c r="I358" s="102">
        <v>4</v>
      </c>
      <c r="J358" s="102" t="s">
        <v>35</v>
      </c>
      <c r="K358" s="104">
        <v>1500000</v>
      </c>
      <c r="L358" s="104">
        <f>ROUNDDOWN(I358*K358,-3)</f>
        <v>6000000</v>
      </c>
      <c r="M358" s="107">
        <f>F358-L358</f>
        <v>6000000</v>
      </c>
      <c r="N358" s="106" t="str">
        <f>IF(AND(ISBLANK(G358),M358&lt;&gt;0),"Rev detil","")</f>
        <v>Rev detil</v>
      </c>
    </row>
    <row r="359" spans="1:14" x14ac:dyDescent="0.25">
      <c r="A359" s="96"/>
      <c r="B359" s="97" t="s">
        <v>37</v>
      </c>
      <c r="C359" s="96">
        <v>8</v>
      </c>
      <c r="D359" s="96" t="s">
        <v>35</v>
      </c>
      <c r="E359" s="98">
        <v>1000000</v>
      </c>
      <c r="F359" s="99">
        <f>ROUNDDOWN(C359*E359,-3)</f>
        <v>8000000</v>
      </c>
      <c r="G359" s="100"/>
      <c r="H359" s="101" t="s">
        <v>37</v>
      </c>
      <c r="I359" s="102">
        <v>4</v>
      </c>
      <c r="J359" s="102" t="s">
        <v>35</v>
      </c>
      <c r="K359" s="104">
        <v>1000000</v>
      </c>
      <c r="L359" s="104">
        <f>ROUNDDOWN(I359*K359,-3)</f>
        <v>4000000</v>
      </c>
      <c r="M359" s="107">
        <f>F359-L359</f>
        <v>4000000</v>
      </c>
      <c r="N359" s="106" t="str">
        <f>IF(AND(ISBLANK(G359),M359&lt;&gt;0),"Rev detil","")</f>
        <v>Rev detil</v>
      </c>
    </row>
    <row r="360" spans="1:14" x14ac:dyDescent="0.25">
      <c r="A360" s="96"/>
      <c r="B360" s="97" t="s">
        <v>330</v>
      </c>
      <c r="C360" s="96">
        <v>38</v>
      </c>
      <c r="D360" s="96" t="s">
        <v>58</v>
      </c>
      <c r="E360" s="98">
        <v>250000</v>
      </c>
      <c r="F360" s="99">
        <f>ROUNDDOWN(C360*E360,-3)</f>
        <v>9500000</v>
      </c>
      <c r="G360" s="100"/>
      <c r="H360" s="101" t="s">
        <v>330</v>
      </c>
      <c r="I360" s="102">
        <v>20</v>
      </c>
      <c r="J360" s="102" t="s">
        <v>58</v>
      </c>
      <c r="K360" s="104">
        <v>250000</v>
      </c>
      <c r="L360" s="104">
        <f>ROUNDDOWN(I360*K360,-3)</f>
        <v>5000000</v>
      </c>
      <c r="M360" s="107">
        <f>F360-L360</f>
        <v>4500000</v>
      </c>
      <c r="N360" s="106" t="str">
        <f>IF(AND(ISBLANK(G360),M360&lt;&gt;0),"Rev detil","")</f>
        <v>Rev detil</v>
      </c>
    </row>
    <row r="361" spans="1:14" x14ac:dyDescent="0.25">
      <c r="A361" s="112" t="s">
        <v>59</v>
      </c>
      <c r="B361" s="111" t="s">
        <v>60</v>
      </c>
      <c r="C361" s="112"/>
      <c r="D361" s="112"/>
      <c r="E361" s="113"/>
      <c r="F361" s="129">
        <f>F362</f>
        <v>1000000</v>
      </c>
      <c r="G361" s="110" t="s">
        <v>59</v>
      </c>
      <c r="H361" s="111" t="s">
        <v>60</v>
      </c>
      <c r="I361" s="112"/>
      <c r="J361" s="112"/>
      <c r="K361" s="113"/>
      <c r="L361" s="113">
        <f>L362</f>
        <v>1000000</v>
      </c>
      <c r="M361" s="114">
        <f>M362</f>
        <v>0</v>
      </c>
      <c r="N361" s="58" t="s">
        <v>16</v>
      </c>
    </row>
    <row r="362" spans="1:14" x14ac:dyDescent="0.25">
      <c r="A362" s="96"/>
      <c r="B362" s="97" t="s">
        <v>109</v>
      </c>
      <c r="C362" s="96">
        <v>4</v>
      </c>
      <c r="D362" s="96" t="s">
        <v>35</v>
      </c>
      <c r="E362" s="98">
        <v>250000</v>
      </c>
      <c r="F362" s="99">
        <f>ROUNDDOWN(C362*E362,-3)</f>
        <v>1000000</v>
      </c>
      <c r="G362" s="100"/>
      <c r="H362" s="97" t="s">
        <v>109</v>
      </c>
      <c r="I362" s="96">
        <v>4</v>
      </c>
      <c r="J362" s="96" t="s">
        <v>35</v>
      </c>
      <c r="K362" s="98">
        <v>250000</v>
      </c>
      <c r="L362" s="98">
        <f>ROUNDDOWN(I362*K362,-3)</f>
        <v>1000000</v>
      </c>
      <c r="M362" s="108">
        <f>F362-L362</f>
        <v>0</v>
      </c>
      <c r="N362" s="109" t="str">
        <f>IF(AND(ISBLANK(G362),M362&lt;&gt;0),"Rev","")</f>
        <v/>
      </c>
    </row>
    <row r="363" spans="1:14" x14ac:dyDescent="0.25">
      <c r="A363" s="112" t="s">
        <v>42</v>
      </c>
      <c r="B363" s="111" t="s">
        <v>43</v>
      </c>
      <c r="C363" s="112"/>
      <c r="D363" s="112"/>
      <c r="E363" s="113"/>
      <c r="F363" s="129">
        <f>F364</f>
        <v>130000000</v>
      </c>
      <c r="G363" s="110" t="s">
        <v>42</v>
      </c>
      <c r="H363" s="111" t="s">
        <v>43</v>
      </c>
      <c r="I363" s="112"/>
      <c r="J363" s="112"/>
      <c r="K363" s="113"/>
      <c r="L363" s="113">
        <f>L364</f>
        <v>72800000</v>
      </c>
      <c r="M363" s="114">
        <f>M364</f>
        <v>57200000</v>
      </c>
      <c r="N363" s="58" t="s">
        <v>16</v>
      </c>
    </row>
    <row r="364" spans="1:14" ht="26.4" x14ac:dyDescent="0.25">
      <c r="A364" s="96"/>
      <c r="B364" s="97" t="s">
        <v>331</v>
      </c>
      <c r="C364" s="96">
        <v>25</v>
      </c>
      <c r="D364" s="96" t="s">
        <v>33</v>
      </c>
      <c r="E364" s="98">
        <v>5200000</v>
      </c>
      <c r="F364" s="99">
        <f>ROUNDDOWN(C364*E364,-3)</f>
        <v>130000000</v>
      </c>
      <c r="G364" s="100"/>
      <c r="H364" s="101" t="s">
        <v>331</v>
      </c>
      <c r="I364" s="102">
        <v>14</v>
      </c>
      <c r="J364" s="102" t="s">
        <v>33</v>
      </c>
      <c r="K364" s="104">
        <v>5200000</v>
      </c>
      <c r="L364" s="104">
        <f>ROUNDDOWN(I364*K364,-3)</f>
        <v>72800000</v>
      </c>
      <c r="M364" s="107">
        <f>F364-L364</f>
        <v>57200000</v>
      </c>
      <c r="N364" s="106" t="str">
        <f>IF(AND(ISBLANK(G364),M364&lt;&gt;0),"Rev detil","")</f>
        <v>Rev detil</v>
      </c>
    </row>
    <row r="365" spans="1:14" x14ac:dyDescent="0.25">
      <c r="A365" s="130" t="s">
        <v>49</v>
      </c>
      <c r="B365" s="131" t="s">
        <v>332</v>
      </c>
      <c r="C365" s="130"/>
      <c r="D365" s="130"/>
      <c r="E365" s="132"/>
      <c r="F365" s="133">
        <f>SUM(F366,F372,F374,F376)</f>
        <v>190250000</v>
      </c>
      <c r="G365" s="134" t="s">
        <v>49</v>
      </c>
      <c r="H365" s="131" t="s">
        <v>332</v>
      </c>
      <c r="I365" s="130"/>
      <c r="J365" s="130"/>
      <c r="K365" s="132"/>
      <c r="L365" s="132">
        <f>SUM(L366,L372,L374,L376)</f>
        <v>171990000</v>
      </c>
      <c r="M365" s="144">
        <f>SUM(M366,M372,M374,M376)</f>
        <v>18260000</v>
      </c>
      <c r="N365" s="58" t="s">
        <v>16</v>
      </c>
    </row>
    <row r="366" spans="1:14" x14ac:dyDescent="0.25">
      <c r="A366" s="112" t="s">
        <v>30</v>
      </c>
      <c r="B366" s="111" t="s">
        <v>31</v>
      </c>
      <c r="C366" s="112"/>
      <c r="D366" s="112"/>
      <c r="E366" s="113"/>
      <c r="F366" s="129">
        <f>SUM(F367:F371)</f>
        <v>68250000</v>
      </c>
      <c r="G366" s="110" t="s">
        <v>30</v>
      </c>
      <c r="H366" s="111" t="s">
        <v>31</v>
      </c>
      <c r="I366" s="112"/>
      <c r="J366" s="112"/>
      <c r="K366" s="113"/>
      <c r="L366" s="113">
        <f>SUM(L367:L371)</f>
        <v>49990000</v>
      </c>
      <c r="M366" s="114">
        <f>SUM(M367:M371)</f>
        <v>18260000</v>
      </c>
      <c r="N366" s="58" t="s">
        <v>16</v>
      </c>
    </row>
    <row r="367" spans="1:14" x14ac:dyDescent="0.25">
      <c r="A367" s="96"/>
      <c r="B367" s="97" t="s">
        <v>32</v>
      </c>
      <c r="C367" s="96">
        <v>350</v>
      </c>
      <c r="D367" s="96" t="s">
        <v>33</v>
      </c>
      <c r="E367" s="98">
        <v>75000</v>
      </c>
      <c r="F367" s="99">
        <f>ROUNDDOWN(C367*E367,-3)</f>
        <v>26250000</v>
      </c>
      <c r="G367" s="100"/>
      <c r="H367" s="97" t="s">
        <v>32</v>
      </c>
      <c r="I367" s="96">
        <v>350</v>
      </c>
      <c r="J367" s="96" t="s">
        <v>33</v>
      </c>
      <c r="K367" s="98">
        <v>75000</v>
      </c>
      <c r="L367" s="98">
        <f>ROUNDDOWN(I367*K367,-3)</f>
        <v>26250000</v>
      </c>
      <c r="M367" s="108">
        <f>F367-L367</f>
        <v>0</v>
      </c>
      <c r="N367" s="58" t="s">
        <v>16</v>
      </c>
    </row>
    <row r="368" spans="1:14" x14ac:dyDescent="0.25">
      <c r="A368" s="96"/>
      <c r="B368" s="97" t="s">
        <v>34</v>
      </c>
      <c r="C368" s="96">
        <v>8</v>
      </c>
      <c r="D368" s="96" t="s">
        <v>35</v>
      </c>
      <c r="E368" s="98">
        <v>1500000</v>
      </c>
      <c r="F368" s="99">
        <f>ROUNDDOWN(C368*E368,-3)</f>
        <v>12000000</v>
      </c>
      <c r="G368" s="100"/>
      <c r="H368" s="101" t="s">
        <v>34</v>
      </c>
      <c r="I368" s="102">
        <v>4</v>
      </c>
      <c r="J368" s="102" t="s">
        <v>35</v>
      </c>
      <c r="K368" s="104">
        <v>1500000</v>
      </c>
      <c r="L368" s="104">
        <f>ROUNDDOWN(I368*K368,-3)</f>
        <v>6000000</v>
      </c>
      <c r="M368" s="107">
        <f>F368-L368</f>
        <v>6000000</v>
      </c>
      <c r="N368" s="106" t="str">
        <f>IF(AND(ISBLANK(G368),M368&lt;&gt;0),"Rev detil","")</f>
        <v>Rev detil</v>
      </c>
    </row>
    <row r="369" spans="1:14" x14ac:dyDescent="0.25">
      <c r="A369" s="96"/>
      <c r="B369" s="97" t="s">
        <v>36</v>
      </c>
      <c r="C369" s="96">
        <v>8</v>
      </c>
      <c r="D369" s="96" t="s">
        <v>35</v>
      </c>
      <c r="E369" s="98">
        <v>1500000</v>
      </c>
      <c r="F369" s="99">
        <f>ROUNDDOWN(C369*E369,-3)</f>
        <v>12000000</v>
      </c>
      <c r="G369" s="100"/>
      <c r="H369" s="101" t="s">
        <v>36</v>
      </c>
      <c r="I369" s="102">
        <v>4</v>
      </c>
      <c r="J369" s="102" t="s">
        <v>35</v>
      </c>
      <c r="K369" s="104">
        <v>1500000</v>
      </c>
      <c r="L369" s="104">
        <f>ROUNDDOWN(I369*K369,-3)</f>
        <v>6000000</v>
      </c>
      <c r="M369" s="107">
        <f>F369-L369</f>
        <v>6000000</v>
      </c>
      <c r="N369" s="106" t="str">
        <f>IF(AND(ISBLANK(G369),M369&lt;&gt;0),"Rev detil","")</f>
        <v>Rev detil</v>
      </c>
    </row>
    <row r="370" spans="1:14" x14ac:dyDescent="0.25">
      <c r="A370" s="96"/>
      <c r="B370" s="97" t="s">
        <v>37</v>
      </c>
      <c r="C370" s="96">
        <v>8</v>
      </c>
      <c r="D370" s="96" t="s">
        <v>35</v>
      </c>
      <c r="E370" s="98">
        <v>1000000</v>
      </c>
      <c r="F370" s="99">
        <f>ROUNDDOWN(C370*E370,-3)</f>
        <v>8000000</v>
      </c>
      <c r="G370" s="100"/>
      <c r="H370" s="101" t="s">
        <v>37</v>
      </c>
      <c r="I370" s="102">
        <v>4</v>
      </c>
      <c r="J370" s="102" t="s">
        <v>35</v>
      </c>
      <c r="K370" s="104">
        <v>1000000</v>
      </c>
      <c r="L370" s="104">
        <f>ROUNDDOWN(I370*K370,-3)</f>
        <v>4000000</v>
      </c>
      <c r="M370" s="107">
        <f>F370-L370</f>
        <v>4000000</v>
      </c>
      <c r="N370" s="106" t="str">
        <f>IF(AND(ISBLANK(G370),M370&lt;&gt;0),"Rev detil","")</f>
        <v>Rev detil</v>
      </c>
    </row>
    <row r="371" spans="1:14" x14ac:dyDescent="0.25">
      <c r="A371" s="96"/>
      <c r="B371" s="97" t="s">
        <v>330</v>
      </c>
      <c r="C371" s="96">
        <v>40</v>
      </c>
      <c r="D371" s="96" t="s">
        <v>58</v>
      </c>
      <c r="E371" s="98">
        <v>250000</v>
      </c>
      <c r="F371" s="99">
        <f>ROUNDDOWN(C371*E371,-3)</f>
        <v>10000000</v>
      </c>
      <c r="G371" s="100"/>
      <c r="H371" s="101" t="s">
        <v>330</v>
      </c>
      <c r="I371" s="102">
        <v>30</v>
      </c>
      <c r="J371" s="102" t="s">
        <v>58</v>
      </c>
      <c r="K371" s="104">
        <v>258000</v>
      </c>
      <c r="L371" s="104">
        <f>ROUNDDOWN(I371*K371,-3)</f>
        <v>7740000</v>
      </c>
      <c r="M371" s="107">
        <f>F371-L371</f>
        <v>2260000</v>
      </c>
      <c r="N371" s="106" t="str">
        <f>IF(AND(ISBLANK(G371),M371&lt;&gt;0),"Rev detil","")</f>
        <v>Rev detil</v>
      </c>
    </row>
    <row r="372" spans="1:14" x14ac:dyDescent="0.25">
      <c r="A372" s="112" t="s">
        <v>59</v>
      </c>
      <c r="B372" s="111" t="s">
        <v>60</v>
      </c>
      <c r="C372" s="112"/>
      <c r="D372" s="112"/>
      <c r="E372" s="113"/>
      <c r="F372" s="129">
        <f>F373</f>
        <v>1000000</v>
      </c>
      <c r="G372" s="110" t="s">
        <v>59</v>
      </c>
      <c r="H372" s="111" t="s">
        <v>60</v>
      </c>
      <c r="I372" s="112"/>
      <c r="J372" s="112"/>
      <c r="K372" s="113"/>
      <c r="L372" s="113">
        <f>L373</f>
        <v>1000000</v>
      </c>
      <c r="M372" s="114">
        <f>M373</f>
        <v>0</v>
      </c>
      <c r="N372" s="58" t="s">
        <v>16</v>
      </c>
    </row>
    <row r="373" spans="1:14" x14ac:dyDescent="0.25">
      <c r="A373" s="96"/>
      <c r="B373" s="97" t="s">
        <v>109</v>
      </c>
      <c r="C373" s="96">
        <v>4</v>
      </c>
      <c r="D373" s="96" t="s">
        <v>35</v>
      </c>
      <c r="E373" s="98">
        <v>250000</v>
      </c>
      <c r="F373" s="99">
        <f>ROUNDDOWN(C373*E373,-3)</f>
        <v>1000000</v>
      </c>
      <c r="G373" s="100"/>
      <c r="H373" s="97" t="s">
        <v>109</v>
      </c>
      <c r="I373" s="96">
        <v>4</v>
      </c>
      <c r="J373" s="96" t="s">
        <v>35</v>
      </c>
      <c r="K373" s="98">
        <v>250000</v>
      </c>
      <c r="L373" s="98">
        <f>ROUNDDOWN(I373*K373,-3)</f>
        <v>1000000</v>
      </c>
      <c r="M373" s="108">
        <f>F373-L373</f>
        <v>0</v>
      </c>
      <c r="N373" s="109" t="str">
        <f>IF(AND(ISBLANK(G373),M373&lt;&gt;0),"Rev","")</f>
        <v/>
      </c>
    </row>
    <row r="374" spans="1:14" x14ac:dyDescent="0.25">
      <c r="A374" s="112" t="s">
        <v>38</v>
      </c>
      <c r="B374" s="111" t="s">
        <v>39</v>
      </c>
      <c r="C374" s="112"/>
      <c r="D374" s="112"/>
      <c r="E374" s="113"/>
      <c r="F374" s="129">
        <f>F375</f>
        <v>4000000</v>
      </c>
      <c r="G374" s="110" t="s">
        <v>38</v>
      </c>
      <c r="H374" s="111" t="s">
        <v>39</v>
      </c>
      <c r="I374" s="112"/>
      <c r="J374" s="112"/>
      <c r="K374" s="113"/>
      <c r="L374" s="113">
        <f>L375</f>
        <v>4000000</v>
      </c>
      <c r="M374" s="114">
        <f>M375</f>
        <v>0</v>
      </c>
      <c r="N374" s="58" t="s">
        <v>16</v>
      </c>
    </row>
    <row r="375" spans="1:14" x14ac:dyDescent="0.25">
      <c r="A375" s="96"/>
      <c r="B375" s="97" t="s">
        <v>40</v>
      </c>
      <c r="C375" s="96">
        <v>4</v>
      </c>
      <c r="D375" s="96" t="s">
        <v>41</v>
      </c>
      <c r="E375" s="98">
        <v>1000000</v>
      </c>
      <c r="F375" s="99">
        <f>ROUNDDOWN(C375*E375,-3)</f>
        <v>4000000</v>
      </c>
      <c r="G375" s="100"/>
      <c r="H375" s="97" t="s">
        <v>40</v>
      </c>
      <c r="I375" s="96">
        <v>4</v>
      </c>
      <c r="J375" s="96" t="s">
        <v>41</v>
      </c>
      <c r="K375" s="98">
        <v>1000000</v>
      </c>
      <c r="L375" s="98">
        <f>ROUNDDOWN(I375*K375,-3)</f>
        <v>4000000</v>
      </c>
      <c r="M375" s="108">
        <f>F375-L375</f>
        <v>0</v>
      </c>
      <c r="N375" s="109" t="str">
        <f>IF(AND(ISBLANK(G375),M375&lt;&gt;0),"Rev","")</f>
        <v/>
      </c>
    </row>
    <row r="376" spans="1:14" x14ac:dyDescent="0.25">
      <c r="A376" s="277" t="s">
        <v>42</v>
      </c>
      <c r="B376" s="278" t="s">
        <v>43</v>
      </c>
      <c r="C376" s="277"/>
      <c r="D376" s="277"/>
      <c r="E376" s="279"/>
      <c r="F376" s="280">
        <f>F377</f>
        <v>117000000</v>
      </c>
      <c r="G376" s="281" t="s">
        <v>42</v>
      </c>
      <c r="H376" s="278" t="s">
        <v>43</v>
      </c>
      <c r="I376" s="277"/>
      <c r="J376" s="277"/>
      <c r="K376" s="279"/>
      <c r="L376" s="279">
        <f>L377</f>
        <v>117000000</v>
      </c>
      <c r="M376" s="282">
        <f>M377</f>
        <v>0</v>
      </c>
      <c r="N376" s="58" t="s">
        <v>16</v>
      </c>
    </row>
    <row r="377" spans="1:14" x14ac:dyDescent="0.25">
      <c r="A377" s="96"/>
      <c r="B377" s="97" t="s">
        <v>333</v>
      </c>
      <c r="C377" s="96">
        <v>18</v>
      </c>
      <c r="D377" s="96" t="s">
        <v>33</v>
      </c>
      <c r="E377" s="98">
        <v>6500000</v>
      </c>
      <c r="F377" s="99">
        <f>ROUNDDOWN(C377*E377,-3)</f>
        <v>117000000</v>
      </c>
      <c r="G377" s="100"/>
      <c r="H377" s="97" t="s">
        <v>333</v>
      </c>
      <c r="I377" s="96">
        <v>18</v>
      </c>
      <c r="J377" s="96" t="s">
        <v>33</v>
      </c>
      <c r="K377" s="98">
        <v>6500000</v>
      </c>
      <c r="L377" s="98">
        <f>ROUNDDOWN(I377*K377,-3)</f>
        <v>117000000</v>
      </c>
      <c r="M377" s="108">
        <f>F377-L377</f>
        <v>0</v>
      </c>
      <c r="N377" s="109" t="str">
        <f>IF(AND(ISBLANK(G377),M377&lt;&gt;0),"Rev","")</f>
        <v/>
      </c>
    </row>
    <row r="378" spans="1:14" x14ac:dyDescent="0.25">
      <c r="A378" s="232" t="s">
        <v>129</v>
      </c>
      <c r="B378" s="233" t="s">
        <v>334</v>
      </c>
      <c r="C378" s="232"/>
      <c r="D378" s="232"/>
      <c r="E378" s="234"/>
      <c r="F378" s="235">
        <f>SUM(F379,F385,F387,F389)</f>
        <v>178435000</v>
      </c>
      <c r="G378" s="236" t="s">
        <v>129</v>
      </c>
      <c r="H378" s="233" t="s">
        <v>334</v>
      </c>
      <c r="I378" s="232"/>
      <c r="J378" s="232"/>
      <c r="K378" s="234"/>
      <c r="L378" s="234">
        <f>SUM(L379,L385,L387,L389)</f>
        <v>121326000</v>
      </c>
      <c r="M378" s="237">
        <f>SUM(M379,M385,M387,M389)</f>
        <v>57109000</v>
      </c>
      <c r="N378" s="58" t="s">
        <v>16</v>
      </c>
    </row>
    <row r="379" spans="1:14" x14ac:dyDescent="0.25">
      <c r="A379" s="126" t="s">
        <v>30</v>
      </c>
      <c r="B379" s="125" t="s">
        <v>31</v>
      </c>
      <c r="C379" s="126"/>
      <c r="D379" s="126"/>
      <c r="E379" s="127"/>
      <c r="F379" s="137">
        <f>SUM(F380:F384)</f>
        <v>52000000</v>
      </c>
      <c r="G379" s="124" t="s">
        <v>30</v>
      </c>
      <c r="H379" s="125" t="s">
        <v>31</v>
      </c>
      <c r="I379" s="126"/>
      <c r="J379" s="126"/>
      <c r="K379" s="127"/>
      <c r="L379" s="127">
        <f>SUM(L380:L384)</f>
        <v>26250000</v>
      </c>
      <c r="M379" s="128">
        <f>SUM(M380:M384)</f>
        <v>25750000</v>
      </c>
      <c r="N379" s="58" t="s">
        <v>16</v>
      </c>
    </row>
    <row r="380" spans="1:14" x14ac:dyDescent="0.25">
      <c r="A380" s="96"/>
      <c r="B380" s="97" t="s">
        <v>32</v>
      </c>
      <c r="C380" s="96">
        <v>200</v>
      </c>
      <c r="D380" s="96" t="s">
        <v>33</v>
      </c>
      <c r="E380" s="98">
        <v>75000</v>
      </c>
      <c r="F380" s="99">
        <f>ROUNDDOWN(C380*E380,-3)</f>
        <v>15000000</v>
      </c>
      <c r="G380" s="100"/>
      <c r="H380" s="101" t="s">
        <v>32</v>
      </c>
      <c r="I380" s="102">
        <v>70</v>
      </c>
      <c r="J380" s="102" t="s">
        <v>33</v>
      </c>
      <c r="K380" s="104">
        <v>75000</v>
      </c>
      <c r="L380" s="104">
        <f>ROUNDDOWN(I380*K380,-3)</f>
        <v>5250000</v>
      </c>
      <c r="M380" s="107">
        <f>F380-L380</f>
        <v>9750000</v>
      </c>
      <c r="N380" s="106" t="str">
        <f>IF(AND(ISBLANK(G380),M380&lt;&gt;0),"Rev detil","")</f>
        <v>Rev detil</v>
      </c>
    </row>
    <row r="381" spans="1:14" x14ac:dyDescent="0.25">
      <c r="A381" s="96"/>
      <c r="B381" s="97" t="s">
        <v>34</v>
      </c>
      <c r="C381" s="96">
        <v>8</v>
      </c>
      <c r="D381" s="96" t="s">
        <v>35</v>
      </c>
      <c r="E381" s="98">
        <v>1500000</v>
      </c>
      <c r="F381" s="99">
        <f>ROUNDDOWN(C381*E381,-3)</f>
        <v>12000000</v>
      </c>
      <c r="G381" s="100"/>
      <c r="H381" s="101" t="s">
        <v>34</v>
      </c>
      <c r="I381" s="102">
        <v>4</v>
      </c>
      <c r="J381" s="102" t="s">
        <v>35</v>
      </c>
      <c r="K381" s="104">
        <v>1500000</v>
      </c>
      <c r="L381" s="104">
        <f>ROUNDDOWN(I381*K381,-3)</f>
        <v>6000000</v>
      </c>
      <c r="M381" s="107">
        <f>F381-L381</f>
        <v>6000000</v>
      </c>
      <c r="N381" s="106" t="str">
        <f>IF(AND(ISBLANK(G381),M381&lt;&gt;0),"Rev detil","")</f>
        <v>Rev detil</v>
      </c>
    </row>
    <row r="382" spans="1:14" x14ac:dyDescent="0.25">
      <c r="A382" s="96"/>
      <c r="B382" s="97" t="s">
        <v>36</v>
      </c>
      <c r="C382" s="96">
        <v>8</v>
      </c>
      <c r="D382" s="96" t="s">
        <v>35</v>
      </c>
      <c r="E382" s="98">
        <v>1500000</v>
      </c>
      <c r="F382" s="99">
        <f>ROUNDDOWN(C382*E382,-3)</f>
        <v>12000000</v>
      </c>
      <c r="G382" s="100"/>
      <c r="H382" s="101" t="s">
        <v>36</v>
      </c>
      <c r="I382" s="102">
        <v>4</v>
      </c>
      <c r="J382" s="102" t="s">
        <v>35</v>
      </c>
      <c r="K382" s="104">
        <v>1500000</v>
      </c>
      <c r="L382" s="104">
        <f>ROUNDDOWN(I382*K382,-3)</f>
        <v>6000000</v>
      </c>
      <c r="M382" s="107">
        <f>F382-L382</f>
        <v>6000000</v>
      </c>
      <c r="N382" s="106" t="str">
        <f>IF(AND(ISBLANK(G382),M382&lt;&gt;0),"Rev detil","")</f>
        <v>Rev detil</v>
      </c>
    </row>
    <row r="383" spans="1:14" x14ac:dyDescent="0.25">
      <c r="A383" s="96"/>
      <c r="B383" s="97" t="s">
        <v>37</v>
      </c>
      <c r="C383" s="96">
        <v>8</v>
      </c>
      <c r="D383" s="96" t="s">
        <v>35</v>
      </c>
      <c r="E383" s="98">
        <v>1000000</v>
      </c>
      <c r="F383" s="99">
        <f>ROUNDDOWN(C383*E383,-3)</f>
        <v>8000000</v>
      </c>
      <c r="G383" s="100"/>
      <c r="H383" s="101" t="s">
        <v>37</v>
      </c>
      <c r="I383" s="102">
        <v>4</v>
      </c>
      <c r="J383" s="102" t="s">
        <v>35</v>
      </c>
      <c r="K383" s="104">
        <v>1000000</v>
      </c>
      <c r="L383" s="104">
        <f>ROUNDDOWN(I383*K383,-3)</f>
        <v>4000000</v>
      </c>
      <c r="M383" s="107">
        <f>F383-L383</f>
        <v>4000000</v>
      </c>
      <c r="N383" s="106" t="str">
        <f>IF(AND(ISBLANK(G383),M383&lt;&gt;0),"Rev detil","")</f>
        <v>Rev detil</v>
      </c>
    </row>
    <row r="384" spans="1:14" x14ac:dyDescent="0.25">
      <c r="A384" s="96"/>
      <c r="B384" s="97" t="s">
        <v>330</v>
      </c>
      <c r="C384" s="96">
        <v>20</v>
      </c>
      <c r="D384" s="96" t="s">
        <v>58</v>
      </c>
      <c r="E384" s="98">
        <v>250000</v>
      </c>
      <c r="F384" s="99">
        <f>ROUNDDOWN(C384*E384,-3)</f>
        <v>5000000</v>
      </c>
      <c r="G384" s="100"/>
      <c r="H384" s="97" t="s">
        <v>330</v>
      </c>
      <c r="I384" s="96">
        <v>20</v>
      </c>
      <c r="J384" s="96" t="s">
        <v>58</v>
      </c>
      <c r="K384" s="98">
        <v>250000</v>
      </c>
      <c r="L384" s="98">
        <f>ROUNDDOWN(I384*K384,-3)</f>
        <v>5000000</v>
      </c>
      <c r="M384" s="108">
        <f>F384-L384</f>
        <v>0</v>
      </c>
      <c r="N384" s="58" t="s">
        <v>16</v>
      </c>
    </row>
    <row r="385" spans="1:14" x14ac:dyDescent="0.25">
      <c r="A385" s="277" t="s">
        <v>59</v>
      </c>
      <c r="B385" s="278" t="s">
        <v>60</v>
      </c>
      <c r="C385" s="277"/>
      <c r="D385" s="277"/>
      <c r="E385" s="279"/>
      <c r="F385" s="280">
        <f>F386</f>
        <v>1000000</v>
      </c>
      <c r="G385" s="281" t="s">
        <v>59</v>
      </c>
      <c r="H385" s="278" t="s">
        <v>60</v>
      </c>
      <c r="I385" s="277"/>
      <c r="J385" s="277"/>
      <c r="K385" s="279"/>
      <c r="L385" s="279">
        <f>L386</f>
        <v>1000000</v>
      </c>
      <c r="M385" s="282">
        <f>M386</f>
        <v>0</v>
      </c>
      <c r="N385" s="58" t="s">
        <v>16</v>
      </c>
    </row>
    <row r="386" spans="1:14" x14ac:dyDescent="0.25">
      <c r="A386" s="96"/>
      <c r="B386" s="97" t="s">
        <v>109</v>
      </c>
      <c r="C386" s="96">
        <v>4</v>
      </c>
      <c r="D386" s="96" t="s">
        <v>35</v>
      </c>
      <c r="E386" s="98">
        <v>250000</v>
      </c>
      <c r="F386" s="99">
        <f>ROUNDDOWN(C386*E386,-3)</f>
        <v>1000000</v>
      </c>
      <c r="G386" s="100"/>
      <c r="H386" s="97" t="s">
        <v>109</v>
      </c>
      <c r="I386" s="96">
        <v>4</v>
      </c>
      <c r="J386" s="96" t="s">
        <v>35</v>
      </c>
      <c r="K386" s="98">
        <v>250000</v>
      </c>
      <c r="L386" s="98">
        <f>ROUNDDOWN(I386*K386,-3)</f>
        <v>1000000</v>
      </c>
      <c r="M386" s="108">
        <f>F386-L386</f>
        <v>0</v>
      </c>
      <c r="N386" s="109" t="str">
        <f>IF(AND(ISBLANK(G386),M386&lt;&gt;0),"Rev","")</f>
        <v/>
      </c>
    </row>
    <row r="387" spans="1:14" x14ac:dyDescent="0.25">
      <c r="A387" s="213" t="s">
        <v>38</v>
      </c>
      <c r="B387" s="214" t="s">
        <v>39</v>
      </c>
      <c r="C387" s="213"/>
      <c r="D387" s="213"/>
      <c r="E387" s="215"/>
      <c r="F387" s="216">
        <f>F388</f>
        <v>8000000</v>
      </c>
      <c r="G387" s="217" t="s">
        <v>38</v>
      </c>
      <c r="H387" s="214" t="s">
        <v>39</v>
      </c>
      <c r="I387" s="213"/>
      <c r="J387" s="213"/>
      <c r="K387" s="215"/>
      <c r="L387" s="215">
        <f>L388</f>
        <v>6000000</v>
      </c>
      <c r="M387" s="218">
        <f>M388</f>
        <v>2000000</v>
      </c>
      <c r="N387" s="58" t="s">
        <v>16</v>
      </c>
    </row>
    <row r="388" spans="1:14" x14ac:dyDescent="0.25">
      <c r="A388" s="96"/>
      <c r="B388" s="97" t="s">
        <v>40</v>
      </c>
      <c r="C388" s="96">
        <v>8</v>
      </c>
      <c r="D388" s="96" t="s">
        <v>41</v>
      </c>
      <c r="E388" s="98">
        <v>1000000</v>
      </c>
      <c r="F388" s="99">
        <f>ROUNDDOWN(C388*E388,-3)</f>
        <v>8000000</v>
      </c>
      <c r="G388" s="100"/>
      <c r="H388" s="101" t="s">
        <v>40</v>
      </c>
      <c r="I388" s="102">
        <v>6</v>
      </c>
      <c r="J388" s="102" t="s">
        <v>41</v>
      </c>
      <c r="K388" s="104">
        <v>1000000</v>
      </c>
      <c r="L388" s="104">
        <f>ROUNDDOWN(I388*K388,-3)</f>
        <v>6000000</v>
      </c>
      <c r="M388" s="107">
        <f>F388-L388</f>
        <v>2000000</v>
      </c>
      <c r="N388" s="106" t="str">
        <f>IF(AND(ISBLANK(G388),M388&lt;&gt;0),"Rev detil","")</f>
        <v>Rev detil</v>
      </c>
    </row>
    <row r="389" spans="1:14" x14ac:dyDescent="0.25">
      <c r="A389" s="90" t="s">
        <v>42</v>
      </c>
      <c r="B389" s="91" t="s">
        <v>43</v>
      </c>
      <c r="C389" s="90"/>
      <c r="D389" s="90"/>
      <c r="E389" s="92"/>
      <c r="F389" s="93">
        <f>F390</f>
        <v>117435000</v>
      </c>
      <c r="G389" s="94" t="s">
        <v>42</v>
      </c>
      <c r="H389" s="91" t="s">
        <v>43</v>
      </c>
      <c r="I389" s="90"/>
      <c r="J389" s="90"/>
      <c r="K389" s="92"/>
      <c r="L389" s="92">
        <f>L390</f>
        <v>88076000</v>
      </c>
      <c r="M389" s="95">
        <f>M390</f>
        <v>29359000</v>
      </c>
      <c r="N389" s="58" t="s">
        <v>16</v>
      </c>
    </row>
    <row r="390" spans="1:14" x14ac:dyDescent="0.25">
      <c r="A390" s="96"/>
      <c r="B390" s="97" t="s">
        <v>335</v>
      </c>
      <c r="C390" s="96">
        <v>20</v>
      </c>
      <c r="D390" s="96" t="s">
        <v>33</v>
      </c>
      <c r="E390" s="98">
        <v>5871750</v>
      </c>
      <c r="F390" s="99">
        <f>ROUNDDOWN(C390*E390,-3)</f>
        <v>117435000</v>
      </c>
      <c r="G390" s="100"/>
      <c r="H390" s="101" t="s">
        <v>335</v>
      </c>
      <c r="I390" s="102">
        <v>15</v>
      </c>
      <c r="J390" s="102" t="s">
        <v>33</v>
      </c>
      <c r="K390" s="104">
        <v>5871750</v>
      </c>
      <c r="L390" s="104">
        <f>ROUNDDOWN(I390*K390,-3)</f>
        <v>88076000</v>
      </c>
      <c r="M390" s="107">
        <f>F390-L390</f>
        <v>29359000</v>
      </c>
      <c r="N390" s="106" t="str">
        <f>IF(AND(ISBLANK(G390),M390&lt;&gt;0),"Rev detil","")</f>
        <v>Rev detil</v>
      </c>
    </row>
    <row r="391" spans="1:14" x14ac:dyDescent="0.25">
      <c r="A391" s="130" t="s">
        <v>139</v>
      </c>
      <c r="B391" s="131" t="s">
        <v>336</v>
      </c>
      <c r="C391" s="130"/>
      <c r="D391" s="130"/>
      <c r="E391" s="132"/>
      <c r="F391" s="133">
        <f>SUM(F392,F397)</f>
        <v>186750000</v>
      </c>
      <c r="G391" s="134" t="s">
        <v>139</v>
      </c>
      <c r="H391" s="131" t="s">
        <v>336</v>
      </c>
      <c r="I391" s="130"/>
      <c r="J391" s="130"/>
      <c r="K391" s="132"/>
      <c r="L391" s="132">
        <f>SUM(L392,L397)</f>
        <v>96250000</v>
      </c>
      <c r="M391" s="144">
        <f>SUM(M392,M397)</f>
        <v>90500000</v>
      </c>
      <c r="N391" s="58" t="s">
        <v>16</v>
      </c>
    </row>
    <row r="392" spans="1:14" x14ac:dyDescent="0.25">
      <c r="A392" s="112" t="s">
        <v>30</v>
      </c>
      <c r="B392" s="111" t="s">
        <v>31</v>
      </c>
      <c r="C392" s="112"/>
      <c r="D392" s="112"/>
      <c r="E392" s="113"/>
      <c r="F392" s="129">
        <f>SUM(F393:F396)</f>
        <v>49250000</v>
      </c>
      <c r="G392" s="110" t="s">
        <v>30</v>
      </c>
      <c r="H392" s="111" t="s">
        <v>31</v>
      </c>
      <c r="I392" s="112"/>
      <c r="J392" s="112"/>
      <c r="K392" s="113"/>
      <c r="L392" s="113">
        <f>SUM(L393:L396)</f>
        <v>21250000</v>
      </c>
      <c r="M392" s="114">
        <f>SUM(M393:M396)</f>
        <v>28000000</v>
      </c>
      <c r="N392" s="58" t="s">
        <v>16</v>
      </c>
    </row>
    <row r="393" spans="1:14" x14ac:dyDescent="0.25">
      <c r="A393" s="96"/>
      <c r="B393" s="97" t="s">
        <v>32</v>
      </c>
      <c r="C393" s="96">
        <v>230</v>
      </c>
      <c r="D393" s="96" t="s">
        <v>33</v>
      </c>
      <c r="E393" s="98">
        <v>75000</v>
      </c>
      <c r="F393" s="99">
        <f>ROUNDDOWN(C393*E393,-3)</f>
        <v>17250000</v>
      </c>
      <c r="G393" s="100"/>
      <c r="H393" s="101" t="s">
        <v>32</v>
      </c>
      <c r="I393" s="102">
        <v>70</v>
      </c>
      <c r="J393" s="102" t="s">
        <v>33</v>
      </c>
      <c r="K393" s="104">
        <v>75000</v>
      </c>
      <c r="L393" s="104">
        <f>ROUNDDOWN(I393*K393,-3)</f>
        <v>5250000</v>
      </c>
      <c r="M393" s="107">
        <f>F393-L393</f>
        <v>12000000</v>
      </c>
      <c r="N393" s="106" t="str">
        <f>IF(AND(ISBLANK(G393),M393&lt;&gt;0),"Rev detil","")</f>
        <v>Rev detil</v>
      </c>
    </row>
    <row r="394" spans="1:14" x14ac:dyDescent="0.25">
      <c r="A394" s="96"/>
      <c r="B394" s="97" t="s">
        <v>34</v>
      </c>
      <c r="C394" s="96">
        <v>8</v>
      </c>
      <c r="D394" s="96" t="s">
        <v>35</v>
      </c>
      <c r="E394" s="98">
        <v>1500000</v>
      </c>
      <c r="F394" s="99">
        <f>ROUNDDOWN(C394*E394,-3)</f>
        <v>12000000</v>
      </c>
      <c r="G394" s="100"/>
      <c r="H394" s="101" t="s">
        <v>34</v>
      </c>
      <c r="I394" s="102">
        <v>4</v>
      </c>
      <c r="J394" s="102" t="s">
        <v>35</v>
      </c>
      <c r="K394" s="104">
        <v>1500000</v>
      </c>
      <c r="L394" s="104">
        <f>ROUNDDOWN(I394*K394,-3)</f>
        <v>6000000</v>
      </c>
      <c r="M394" s="107">
        <f>F394-L394</f>
        <v>6000000</v>
      </c>
      <c r="N394" s="106" t="str">
        <f>IF(AND(ISBLANK(G394),M394&lt;&gt;0),"Rev detil","")</f>
        <v>Rev detil</v>
      </c>
    </row>
    <row r="395" spans="1:14" x14ac:dyDescent="0.25">
      <c r="A395" s="96"/>
      <c r="B395" s="97" t="s">
        <v>36</v>
      </c>
      <c r="C395" s="96">
        <v>8</v>
      </c>
      <c r="D395" s="96" t="s">
        <v>35</v>
      </c>
      <c r="E395" s="98">
        <v>1500000</v>
      </c>
      <c r="F395" s="99">
        <f>ROUNDDOWN(C395*E395,-3)</f>
        <v>12000000</v>
      </c>
      <c r="G395" s="100"/>
      <c r="H395" s="101" t="s">
        <v>36</v>
      </c>
      <c r="I395" s="102">
        <v>4</v>
      </c>
      <c r="J395" s="102" t="s">
        <v>35</v>
      </c>
      <c r="K395" s="104">
        <v>1500000</v>
      </c>
      <c r="L395" s="104">
        <f>ROUNDDOWN(I395*K395,-3)</f>
        <v>6000000</v>
      </c>
      <c r="M395" s="107">
        <f>F395-L395</f>
        <v>6000000</v>
      </c>
      <c r="N395" s="106" t="str">
        <f>IF(AND(ISBLANK(G395),M395&lt;&gt;0),"Rev detil","")</f>
        <v>Rev detil</v>
      </c>
    </row>
    <row r="396" spans="1:14" x14ac:dyDescent="0.25">
      <c r="A396" s="96"/>
      <c r="B396" s="97" t="s">
        <v>37</v>
      </c>
      <c r="C396" s="96">
        <v>8</v>
      </c>
      <c r="D396" s="96" t="s">
        <v>35</v>
      </c>
      <c r="E396" s="98">
        <v>1000000</v>
      </c>
      <c r="F396" s="99">
        <f>ROUNDDOWN(C396*E396,-3)</f>
        <v>8000000</v>
      </c>
      <c r="G396" s="100"/>
      <c r="H396" s="101" t="s">
        <v>37</v>
      </c>
      <c r="I396" s="102">
        <v>4</v>
      </c>
      <c r="J396" s="102" t="s">
        <v>35</v>
      </c>
      <c r="K396" s="104">
        <v>1000000</v>
      </c>
      <c r="L396" s="104">
        <f>ROUNDDOWN(I396*K396,-3)</f>
        <v>4000000</v>
      </c>
      <c r="M396" s="107">
        <f>F396-L396</f>
        <v>4000000</v>
      </c>
      <c r="N396" s="106" t="str">
        <f>IF(AND(ISBLANK(G396),M396&lt;&gt;0),"Rev detil","")</f>
        <v>Rev detil</v>
      </c>
    </row>
    <row r="397" spans="1:14" x14ac:dyDescent="0.25">
      <c r="A397" s="112" t="s">
        <v>42</v>
      </c>
      <c r="B397" s="111" t="s">
        <v>43</v>
      </c>
      <c r="C397" s="112"/>
      <c r="D397" s="112"/>
      <c r="E397" s="113"/>
      <c r="F397" s="129">
        <f>F398</f>
        <v>137500000</v>
      </c>
      <c r="G397" s="110" t="s">
        <v>42</v>
      </c>
      <c r="H397" s="111" t="s">
        <v>43</v>
      </c>
      <c r="I397" s="112"/>
      <c r="J397" s="112"/>
      <c r="K397" s="113"/>
      <c r="L397" s="113">
        <f>L398</f>
        <v>75000000</v>
      </c>
      <c r="M397" s="114">
        <f>M398</f>
        <v>62500000</v>
      </c>
      <c r="N397" s="58" t="s">
        <v>16</v>
      </c>
    </row>
    <row r="398" spans="1:14" x14ac:dyDescent="0.25">
      <c r="A398" s="96"/>
      <c r="B398" s="97" t="s">
        <v>337</v>
      </c>
      <c r="C398" s="96">
        <v>25</v>
      </c>
      <c r="D398" s="96" t="s">
        <v>33</v>
      </c>
      <c r="E398" s="98">
        <v>5500000</v>
      </c>
      <c r="F398" s="99">
        <f>ROUNDDOWN(C398*E398,-3)</f>
        <v>137500000</v>
      </c>
      <c r="G398" s="100"/>
      <c r="H398" s="101" t="s">
        <v>337</v>
      </c>
      <c r="I398" s="102">
        <v>15</v>
      </c>
      <c r="J398" s="102" t="s">
        <v>33</v>
      </c>
      <c r="K398" s="104">
        <v>5000000</v>
      </c>
      <c r="L398" s="104">
        <f>ROUNDDOWN(I398*K398,-3)</f>
        <v>75000000</v>
      </c>
      <c r="M398" s="107">
        <f>F398-L398</f>
        <v>62500000</v>
      </c>
      <c r="N398" s="106" t="str">
        <f>IF(AND(ISBLANK(G398),M398&lt;&gt;0),"Rev detil","")</f>
        <v>Rev detil</v>
      </c>
    </row>
    <row r="399" spans="1:14" x14ac:dyDescent="0.25">
      <c r="A399" s="130" t="s">
        <v>143</v>
      </c>
      <c r="B399" s="131" t="s">
        <v>338</v>
      </c>
      <c r="C399" s="130"/>
      <c r="D399" s="130"/>
      <c r="E399" s="132"/>
      <c r="F399" s="133">
        <f>SUM(F400,F405)</f>
        <v>165187000</v>
      </c>
      <c r="G399" s="134" t="s">
        <v>143</v>
      </c>
      <c r="H399" s="131" t="s">
        <v>338</v>
      </c>
      <c r="I399" s="130"/>
      <c r="J399" s="130"/>
      <c r="K399" s="132"/>
      <c r="L399" s="132">
        <f>SUM(L400,L405)</f>
        <v>85749000</v>
      </c>
      <c r="M399" s="144">
        <f>SUM(M400,M405)</f>
        <v>79438000</v>
      </c>
      <c r="N399" s="58" t="s">
        <v>16</v>
      </c>
    </row>
    <row r="400" spans="1:14" x14ac:dyDescent="0.25">
      <c r="A400" s="112" t="s">
        <v>30</v>
      </c>
      <c r="B400" s="111" t="s">
        <v>31</v>
      </c>
      <c r="C400" s="112"/>
      <c r="D400" s="112"/>
      <c r="E400" s="113"/>
      <c r="F400" s="129">
        <f>SUM(F401:F404)</f>
        <v>29250000</v>
      </c>
      <c r="G400" s="110" t="s">
        <v>30</v>
      </c>
      <c r="H400" s="111" t="s">
        <v>31</v>
      </c>
      <c r="I400" s="112"/>
      <c r="J400" s="112"/>
      <c r="K400" s="113"/>
      <c r="L400" s="113">
        <f>SUM(L401:L404)</f>
        <v>20500000</v>
      </c>
      <c r="M400" s="114">
        <f>SUM(M401:M404)</f>
        <v>8750000</v>
      </c>
      <c r="N400" s="58" t="s">
        <v>16</v>
      </c>
    </row>
    <row r="401" spans="1:14" x14ac:dyDescent="0.25">
      <c r="A401" s="96"/>
      <c r="B401" s="97" t="s">
        <v>32</v>
      </c>
      <c r="C401" s="96">
        <v>70</v>
      </c>
      <c r="D401" s="96" t="s">
        <v>33</v>
      </c>
      <c r="E401" s="98">
        <v>75000</v>
      </c>
      <c r="F401" s="99">
        <f>ROUNDDOWN(C401*E401,-3)</f>
        <v>5250000</v>
      </c>
      <c r="G401" s="100"/>
      <c r="H401" s="101" t="s">
        <v>32</v>
      </c>
      <c r="I401" s="102">
        <v>60</v>
      </c>
      <c r="J401" s="102" t="s">
        <v>33</v>
      </c>
      <c r="K401" s="104">
        <v>75000</v>
      </c>
      <c r="L401" s="104">
        <f>ROUNDDOWN(I401*K401,-3)</f>
        <v>4500000</v>
      </c>
      <c r="M401" s="107">
        <f>F401-L401</f>
        <v>750000</v>
      </c>
      <c r="N401" s="106" t="str">
        <f>IF(AND(ISBLANK(G401),M401&lt;&gt;0),"Rev detil","")</f>
        <v>Rev detil</v>
      </c>
    </row>
    <row r="402" spans="1:14" x14ac:dyDescent="0.25">
      <c r="A402" s="96"/>
      <c r="B402" s="97" t="s">
        <v>34</v>
      </c>
      <c r="C402" s="96">
        <v>6</v>
      </c>
      <c r="D402" s="96" t="s">
        <v>35</v>
      </c>
      <c r="E402" s="98">
        <v>1500000</v>
      </c>
      <c r="F402" s="99">
        <f>ROUNDDOWN(C402*E402,-3)</f>
        <v>9000000</v>
      </c>
      <c r="G402" s="100"/>
      <c r="H402" s="101" t="s">
        <v>34</v>
      </c>
      <c r="I402" s="102">
        <v>4</v>
      </c>
      <c r="J402" s="102" t="s">
        <v>35</v>
      </c>
      <c r="K402" s="104">
        <v>1500000</v>
      </c>
      <c r="L402" s="104">
        <f>ROUNDDOWN(I402*K402,-3)</f>
        <v>6000000</v>
      </c>
      <c r="M402" s="107">
        <f>F402-L402</f>
        <v>3000000</v>
      </c>
      <c r="N402" s="106" t="str">
        <f>IF(AND(ISBLANK(G402),M402&lt;&gt;0),"Rev detil","")</f>
        <v>Rev detil</v>
      </c>
    </row>
    <row r="403" spans="1:14" x14ac:dyDescent="0.25">
      <c r="A403" s="96"/>
      <c r="B403" s="97" t="s">
        <v>36</v>
      </c>
      <c r="C403" s="96">
        <v>6</v>
      </c>
      <c r="D403" s="96" t="s">
        <v>35</v>
      </c>
      <c r="E403" s="98">
        <v>1500000</v>
      </c>
      <c r="F403" s="99">
        <f>ROUNDDOWN(C403*E403,-3)</f>
        <v>9000000</v>
      </c>
      <c r="G403" s="100"/>
      <c r="H403" s="101" t="s">
        <v>36</v>
      </c>
      <c r="I403" s="102">
        <v>4</v>
      </c>
      <c r="J403" s="102" t="s">
        <v>35</v>
      </c>
      <c r="K403" s="104">
        <v>1500000</v>
      </c>
      <c r="L403" s="104">
        <f>ROUNDDOWN(I403*K403,-3)</f>
        <v>6000000</v>
      </c>
      <c r="M403" s="107">
        <f>F403-L403</f>
        <v>3000000</v>
      </c>
      <c r="N403" s="106" t="str">
        <f>IF(AND(ISBLANK(G403),M403&lt;&gt;0),"Rev detil","")</f>
        <v>Rev detil</v>
      </c>
    </row>
    <row r="404" spans="1:14" x14ac:dyDescent="0.25">
      <c r="A404" s="96"/>
      <c r="B404" s="97" t="s">
        <v>37</v>
      </c>
      <c r="C404" s="96">
        <v>6</v>
      </c>
      <c r="D404" s="96" t="s">
        <v>35</v>
      </c>
      <c r="E404" s="98">
        <v>1000000</v>
      </c>
      <c r="F404" s="99">
        <f>ROUNDDOWN(C404*E404,-3)</f>
        <v>6000000</v>
      </c>
      <c r="G404" s="100"/>
      <c r="H404" s="101" t="s">
        <v>37</v>
      </c>
      <c r="I404" s="102">
        <v>4</v>
      </c>
      <c r="J404" s="102" t="s">
        <v>35</v>
      </c>
      <c r="K404" s="104">
        <v>1000000</v>
      </c>
      <c r="L404" s="104">
        <f>ROUNDDOWN(I404*K404,-3)</f>
        <v>4000000</v>
      </c>
      <c r="M404" s="107">
        <f>F404-L404</f>
        <v>2000000</v>
      </c>
      <c r="N404" s="106" t="str">
        <f>IF(AND(ISBLANK(G404),M404&lt;&gt;0),"Rev detil","")</f>
        <v>Rev detil</v>
      </c>
    </row>
    <row r="405" spans="1:14" x14ac:dyDescent="0.25">
      <c r="A405" s="112" t="s">
        <v>42</v>
      </c>
      <c r="B405" s="111" t="s">
        <v>43</v>
      </c>
      <c r="C405" s="112"/>
      <c r="D405" s="112"/>
      <c r="E405" s="113"/>
      <c r="F405" s="129">
        <f>F406</f>
        <v>135937000</v>
      </c>
      <c r="G405" s="110" t="s">
        <v>42</v>
      </c>
      <c r="H405" s="111" t="s">
        <v>43</v>
      </c>
      <c r="I405" s="112"/>
      <c r="J405" s="112"/>
      <c r="K405" s="113"/>
      <c r="L405" s="113">
        <f>L406</f>
        <v>65249000</v>
      </c>
      <c r="M405" s="114">
        <f>M406</f>
        <v>70688000</v>
      </c>
      <c r="N405" s="58" t="s">
        <v>16</v>
      </c>
    </row>
    <row r="406" spans="1:14" x14ac:dyDescent="0.25">
      <c r="A406" s="96"/>
      <c r="B406" s="97" t="s">
        <v>339</v>
      </c>
      <c r="C406" s="96">
        <v>25</v>
      </c>
      <c r="D406" s="96" t="s">
        <v>33</v>
      </c>
      <c r="E406" s="98">
        <v>5437480</v>
      </c>
      <c r="F406" s="99">
        <f>ROUNDDOWN(C406*E406,-3)</f>
        <v>135937000</v>
      </c>
      <c r="G406" s="100"/>
      <c r="H406" s="101" t="s">
        <v>339</v>
      </c>
      <c r="I406" s="102">
        <v>12</v>
      </c>
      <c r="J406" s="102" t="s">
        <v>33</v>
      </c>
      <c r="K406" s="104">
        <v>5437480</v>
      </c>
      <c r="L406" s="104">
        <f>ROUNDDOWN(I406*K406,-3)</f>
        <v>65249000</v>
      </c>
      <c r="M406" s="107">
        <f>F406-L406</f>
        <v>70688000</v>
      </c>
      <c r="N406" s="106" t="str">
        <f>IF(AND(ISBLANK(G406),M406&lt;&gt;0),"Rev detil","")</f>
        <v>Rev detil</v>
      </c>
    </row>
    <row r="407" spans="1:14" x14ac:dyDescent="0.25">
      <c r="A407" s="130" t="s">
        <v>148</v>
      </c>
      <c r="B407" s="131" t="s">
        <v>340</v>
      </c>
      <c r="C407" s="130"/>
      <c r="D407" s="130"/>
      <c r="E407" s="132"/>
      <c r="F407" s="133">
        <f>SUM(F408,F415,F417,F419)</f>
        <v>420700000</v>
      </c>
      <c r="G407" s="134" t="s">
        <v>148</v>
      </c>
      <c r="H407" s="131" t="s">
        <v>340</v>
      </c>
      <c r="I407" s="130"/>
      <c r="J407" s="130"/>
      <c r="K407" s="132"/>
      <c r="L407" s="132">
        <f>SUM(L408,L415,L417,L419)</f>
        <v>418700000</v>
      </c>
      <c r="M407" s="144">
        <f>SUM(M408,M415,M417,M419)</f>
        <v>2000000</v>
      </c>
      <c r="N407" s="58" t="s">
        <v>16</v>
      </c>
    </row>
    <row r="408" spans="1:14" x14ac:dyDescent="0.25">
      <c r="A408" s="112" t="s">
        <v>30</v>
      </c>
      <c r="B408" s="111" t="s">
        <v>31</v>
      </c>
      <c r="C408" s="112"/>
      <c r="D408" s="112"/>
      <c r="E408" s="113"/>
      <c r="F408" s="129">
        <f>SUM(F409:F414)</f>
        <v>42900000</v>
      </c>
      <c r="G408" s="110" t="s">
        <v>30</v>
      </c>
      <c r="H408" s="111" t="s">
        <v>31</v>
      </c>
      <c r="I408" s="112"/>
      <c r="J408" s="112"/>
      <c r="K408" s="113"/>
      <c r="L408" s="113">
        <f>SUM(L409:L414)</f>
        <v>42900000</v>
      </c>
      <c r="M408" s="114">
        <f>SUM(M409:M414)</f>
        <v>0</v>
      </c>
      <c r="N408" s="58" t="s">
        <v>16</v>
      </c>
    </row>
    <row r="409" spans="1:14" x14ac:dyDescent="0.25">
      <c r="A409" s="96"/>
      <c r="B409" s="97" t="s">
        <v>32</v>
      </c>
      <c r="C409" s="96">
        <v>100</v>
      </c>
      <c r="D409" s="96" t="s">
        <v>33</v>
      </c>
      <c r="E409" s="98">
        <v>75000</v>
      </c>
      <c r="F409" s="99">
        <f t="shared" ref="F409:F414" si="20">ROUNDDOWN(C409*E409,-3)</f>
        <v>7500000</v>
      </c>
      <c r="G409" s="100"/>
      <c r="H409" s="97" t="s">
        <v>32</v>
      </c>
      <c r="I409" s="96">
        <v>100</v>
      </c>
      <c r="J409" s="96" t="s">
        <v>33</v>
      </c>
      <c r="K409" s="98">
        <v>75000</v>
      </c>
      <c r="L409" s="98">
        <f t="shared" ref="L409:L414" si="21">ROUNDDOWN(I409*K409,-3)</f>
        <v>7500000</v>
      </c>
      <c r="M409" s="108">
        <f t="shared" ref="M409:M414" si="22">F409-L409</f>
        <v>0</v>
      </c>
      <c r="N409" s="109" t="str">
        <f t="shared" ref="N409:N414" si="23">IF(AND(ISBLANK(G409),M409&lt;&gt;0),"Rev","")</f>
        <v/>
      </c>
    </row>
    <row r="410" spans="1:14" x14ac:dyDescent="0.25">
      <c r="A410" s="96"/>
      <c r="B410" s="97" t="s">
        <v>34</v>
      </c>
      <c r="C410" s="96">
        <v>2</v>
      </c>
      <c r="D410" s="96" t="s">
        <v>35</v>
      </c>
      <c r="E410" s="98">
        <v>1500000</v>
      </c>
      <c r="F410" s="99">
        <f t="shared" si="20"/>
        <v>3000000</v>
      </c>
      <c r="G410" s="100"/>
      <c r="H410" s="97" t="s">
        <v>34</v>
      </c>
      <c r="I410" s="96">
        <v>2</v>
      </c>
      <c r="J410" s="96" t="s">
        <v>35</v>
      </c>
      <c r="K410" s="98">
        <v>1500000</v>
      </c>
      <c r="L410" s="98">
        <f t="shared" si="21"/>
        <v>3000000</v>
      </c>
      <c r="M410" s="108">
        <f t="shared" si="22"/>
        <v>0</v>
      </c>
      <c r="N410" s="109" t="str">
        <f t="shared" si="23"/>
        <v/>
      </c>
    </row>
    <row r="411" spans="1:14" x14ac:dyDescent="0.25">
      <c r="A411" s="96"/>
      <c r="B411" s="97" t="s">
        <v>36</v>
      </c>
      <c r="C411" s="96">
        <v>2</v>
      </c>
      <c r="D411" s="96" t="s">
        <v>35</v>
      </c>
      <c r="E411" s="98">
        <v>1500000</v>
      </c>
      <c r="F411" s="99">
        <f t="shared" si="20"/>
        <v>3000000</v>
      </c>
      <c r="G411" s="100"/>
      <c r="H411" s="97" t="s">
        <v>36</v>
      </c>
      <c r="I411" s="96">
        <v>2</v>
      </c>
      <c r="J411" s="96" t="s">
        <v>35</v>
      </c>
      <c r="K411" s="98">
        <v>1500000</v>
      </c>
      <c r="L411" s="98">
        <f t="shared" si="21"/>
        <v>3000000</v>
      </c>
      <c r="M411" s="108">
        <f t="shared" si="22"/>
        <v>0</v>
      </c>
      <c r="N411" s="109" t="str">
        <f t="shared" si="23"/>
        <v/>
      </c>
    </row>
    <row r="412" spans="1:14" x14ac:dyDescent="0.25">
      <c r="A412" s="96"/>
      <c r="B412" s="97" t="s">
        <v>37</v>
      </c>
      <c r="C412" s="96">
        <v>2</v>
      </c>
      <c r="D412" s="96" t="s">
        <v>35</v>
      </c>
      <c r="E412" s="98">
        <v>1000000</v>
      </c>
      <c r="F412" s="99">
        <f t="shared" si="20"/>
        <v>2000000</v>
      </c>
      <c r="G412" s="100"/>
      <c r="H412" s="97" t="s">
        <v>37</v>
      </c>
      <c r="I412" s="96">
        <v>2</v>
      </c>
      <c r="J412" s="96" t="s">
        <v>35</v>
      </c>
      <c r="K412" s="98">
        <v>1000000</v>
      </c>
      <c r="L412" s="98">
        <f t="shared" si="21"/>
        <v>2000000</v>
      </c>
      <c r="M412" s="108">
        <f t="shared" si="22"/>
        <v>0</v>
      </c>
      <c r="N412" s="109" t="str">
        <f t="shared" si="23"/>
        <v/>
      </c>
    </row>
    <row r="413" spans="1:14" x14ac:dyDescent="0.25">
      <c r="A413" s="96"/>
      <c r="B413" s="97" t="s">
        <v>341</v>
      </c>
      <c r="C413" s="96">
        <v>20</v>
      </c>
      <c r="D413" s="96" t="s">
        <v>58</v>
      </c>
      <c r="E413" s="98">
        <v>250000</v>
      </c>
      <c r="F413" s="99">
        <f t="shared" si="20"/>
        <v>5000000</v>
      </c>
      <c r="G413" s="100"/>
      <c r="H413" s="97" t="s">
        <v>341</v>
      </c>
      <c r="I413" s="96">
        <v>20</v>
      </c>
      <c r="J413" s="96" t="s">
        <v>58</v>
      </c>
      <c r="K413" s="98">
        <v>250000</v>
      </c>
      <c r="L413" s="98">
        <f t="shared" si="21"/>
        <v>5000000</v>
      </c>
      <c r="M413" s="108">
        <f t="shared" si="22"/>
        <v>0</v>
      </c>
      <c r="N413" s="109" t="str">
        <f t="shared" si="23"/>
        <v/>
      </c>
    </row>
    <row r="414" spans="1:14" x14ac:dyDescent="0.25">
      <c r="A414" s="96"/>
      <c r="B414" s="97" t="s">
        <v>342</v>
      </c>
      <c r="C414" s="96">
        <v>80</v>
      </c>
      <c r="D414" s="96" t="s">
        <v>33</v>
      </c>
      <c r="E414" s="98">
        <v>280000</v>
      </c>
      <c r="F414" s="99">
        <f t="shared" si="20"/>
        <v>22400000</v>
      </c>
      <c r="G414" s="100"/>
      <c r="H414" s="97" t="s">
        <v>342</v>
      </c>
      <c r="I414" s="96">
        <v>80</v>
      </c>
      <c r="J414" s="96" t="s">
        <v>33</v>
      </c>
      <c r="K414" s="98">
        <v>280000</v>
      </c>
      <c r="L414" s="98">
        <f t="shared" si="21"/>
        <v>22400000</v>
      </c>
      <c r="M414" s="108">
        <f t="shared" si="22"/>
        <v>0</v>
      </c>
      <c r="N414" s="109" t="str">
        <f t="shared" si="23"/>
        <v/>
      </c>
    </row>
    <row r="415" spans="1:14" x14ac:dyDescent="0.25">
      <c r="A415" s="90" t="s">
        <v>38</v>
      </c>
      <c r="B415" s="91" t="s">
        <v>39</v>
      </c>
      <c r="C415" s="90"/>
      <c r="D415" s="90"/>
      <c r="E415" s="92"/>
      <c r="F415" s="93">
        <f>F416</f>
        <v>16000000</v>
      </c>
      <c r="G415" s="94" t="s">
        <v>38</v>
      </c>
      <c r="H415" s="91" t="s">
        <v>39</v>
      </c>
      <c r="I415" s="90"/>
      <c r="J415" s="90"/>
      <c r="K415" s="92"/>
      <c r="L415" s="92">
        <f>L416</f>
        <v>14000000</v>
      </c>
      <c r="M415" s="95">
        <f>M416</f>
        <v>2000000</v>
      </c>
      <c r="N415" s="58" t="s">
        <v>16</v>
      </c>
    </row>
    <row r="416" spans="1:14" x14ac:dyDescent="0.25">
      <c r="A416" s="96"/>
      <c r="B416" s="97" t="s">
        <v>40</v>
      </c>
      <c r="C416" s="96">
        <v>16</v>
      </c>
      <c r="D416" s="96" t="s">
        <v>41</v>
      </c>
      <c r="E416" s="98">
        <v>1000000</v>
      </c>
      <c r="F416" s="99">
        <f>ROUNDDOWN(C416*E416,-3)</f>
        <v>16000000</v>
      </c>
      <c r="G416" s="100"/>
      <c r="H416" s="101" t="s">
        <v>40</v>
      </c>
      <c r="I416" s="102">
        <v>14</v>
      </c>
      <c r="J416" s="102" t="s">
        <v>41</v>
      </c>
      <c r="K416" s="104">
        <v>1000000</v>
      </c>
      <c r="L416" s="104">
        <f>ROUNDDOWN(I416*K416,-3)</f>
        <v>14000000</v>
      </c>
      <c r="M416" s="107">
        <f>F416-L416</f>
        <v>2000000</v>
      </c>
      <c r="N416" s="106" t="str">
        <f>IF(AND(ISBLANK(G416),M416&lt;&gt;0),"Rev detil","")</f>
        <v>Rev detil</v>
      </c>
    </row>
    <row r="417" spans="1:14" x14ac:dyDescent="0.25">
      <c r="A417" s="112" t="s">
        <v>42</v>
      </c>
      <c r="B417" s="111" t="s">
        <v>43</v>
      </c>
      <c r="C417" s="112"/>
      <c r="D417" s="112"/>
      <c r="E417" s="113"/>
      <c r="F417" s="129">
        <f>F418</f>
        <v>15000000</v>
      </c>
      <c r="G417" s="110" t="s">
        <v>42</v>
      </c>
      <c r="H417" s="111" t="s">
        <v>43</v>
      </c>
      <c r="I417" s="112"/>
      <c r="J417" s="112"/>
      <c r="K417" s="113"/>
      <c r="L417" s="113">
        <f>L418</f>
        <v>15000000</v>
      </c>
      <c r="M417" s="114">
        <f>M418</f>
        <v>0</v>
      </c>
      <c r="N417" s="58" t="s">
        <v>16</v>
      </c>
    </row>
    <row r="418" spans="1:14" x14ac:dyDescent="0.25">
      <c r="A418" s="96"/>
      <c r="B418" s="97" t="s">
        <v>343</v>
      </c>
      <c r="C418" s="96">
        <v>2</v>
      </c>
      <c r="D418" s="96" t="s">
        <v>33</v>
      </c>
      <c r="E418" s="98">
        <v>7500000</v>
      </c>
      <c r="F418" s="99">
        <f>ROUNDDOWN(C418*E418,-3)</f>
        <v>15000000</v>
      </c>
      <c r="G418" s="100"/>
      <c r="H418" s="97" t="s">
        <v>343</v>
      </c>
      <c r="I418" s="96">
        <v>2</v>
      </c>
      <c r="J418" s="96" t="s">
        <v>33</v>
      </c>
      <c r="K418" s="98">
        <v>7500000</v>
      </c>
      <c r="L418" s="98">
        <f>ROUNDDOWN(I418*K418,-3)</f>
        <v>15000000</v>
      </c>
      <c r="M418" s="108">
        <f>F418-L418</f>
        <v>0</v>
      </c>
      <c r="N418" s="109" t="str">
        <f>IF(AND(ISBLANK(G418),M418&lt;&gt;0),"Rev","")</f>
        <v/>
      </c>
    </row>
    <row r="419" spans="1:14" x14ac:dyDescent="0.25">
      <c r="A419" s="112" t="s">
        <v>170</v>
      </c>
      <c r="B419" s="111" t="s">
        <v>171</v>
      </c>
      <c r="C419" s="112"/>
      <c r="D419" s="112"/>
      <c r="E419" s="113"/>
      <c r="F419" s="129">
        <f>SUM(F420:F422)</f>
        <v>346800000</v>
      </c>
      <c r="G419" s="110" t="s">
        <v>170</v>
      </c>
      <c r="H419" s="111" t="s">
        <v>171</v>
      </c>
      <c r="I419" s="112"/>
      <c r="J419" s="112"/>
      <c r="K419" s="113"/>
      <c r="L419" s="113">
        <f>SUM(L420:L422)</f>
        <v>346800000</v>
      </c>
      <c r="M419" s="114">
        <f>SUM(M420:M422)</f>
        <v>0</v>
      </c>
      <c r="N419" s="58" t="s">
        <v>16</v>
      </c>
    </row>
    <row r="420" spans="1:14" x14ac:dyDescent="0.25">
      <c r="A420" s="96"/>
      <c r="B420" s="97" t="s">
        <v>344</v>
      </c>
      <c r="C420" s="96">
        <v>160</v>
      </c>
      <c r="D420" s="96" t="s">
        <v>47</v>
      </c>
      <c r="E420" s="98">
        <v>825000</v>
      </c>
      <c r="F420" s="99">
        <f>ROUNDDOWN(C420*E420,-3)</f>
        <v>132000000</v>
      </c>
      <c r="G420" s="100"/>
      <c r="H420" s="97" t="s">
        <v>344</v>
      </c>
      <c r="I420" s="96">
        <v>160</v>
      </c>
      <c r="J420" s="96" t="s">
        <v>47</v>
      </c>
      <c r="K420" s="98">
        <v>825000</v>
      </c>
      <c r="L420" s="98">
        <f>ROUNDDOWN(I420*K420,-3)</f>
        <v>132000000</v>
      </c>
      <c r="M420" s="108">
        <f>F420-L420</f>
        <v>0</v>
      </c>
      <c r="N420" s="109" t="str">
        <f>IF(AND(ISBLANK(G420),M420&lt;&gt;0),"Rev","")</f>
        <v/>
      </c>
    </row>
    <row r="421" spans="1:14" x14ac:dyDescent="0.25">
      <c r="A421" s="96"/>
      <c r="B421" s="97" t="s">
        <v>345</v>
      </c>
      <c r="C421" s="96">
        <v>240</v>
      </c>
      <c r="D421" s="96" t="s">
        <v>47</v>
      </c>
      <c r="E421" s="98">
        <v>145000</v>
      </c>
      <c r="F421" s="99">
        <f>ROUNDDOWN(C421*E421,-3)</f>
        <v>34800000</v>
      </c>
      <c r="G421" s="100"/>
      <c r="H421" s="97" t="s">
        <v>345</v>
      </c>
      <c r="I421" s="96">
        <v>240</v>
      </c>
      <c r="J421" s="96" t="s">
        <v>47</v>
      </c>
      <c r="K421" s="98">
        <v>145000</v>
      </c>
      <c r="L421" s="98">
        <f>ROUNDDOWN(I421*K421,-3)</f>
        <v>34800000</v>
      </c>
      <c r="M421" s="108">
        <f>F421-L421</f>
        <v>0</v>
      </c>
      <c r="N421" s="109" t="str">
        <f>IF(AND(ISBLANK(G421),M421&lt;&gt;0),"Rev","")</f>
        <v/>
      </c>
    </row>
    <row r="422" spans="1:14" x14ac:dyDescent="0.25">
      <c r="A422" s="96"/>
      <c r="B422" s="97" t="s">
        <v>346</v>
      </c>
      <c r="C422" s="96">
        <v>30</v>
      </c>
      <c r="D422" s="96" t="s">
        <v>33</v>
      </c>
      <c r="E422" s="98">
        <v>6000000</v>
      </c>
      <c r="F422" s="99">
        <f>ROUNDDOWN(C422*E422,-3)</f>
        <v>180000000</v>
      </c>
      <c r="G422" s="100"/>
      <c r="H422" s="97" t="s">
        <v>346</v>
      </c>
      <c r="I422" s="96">
        <v>30</v>
      </c>
      <c r="J422" s="96" t="s">
        <v>33</v>
      </c>
      <c r="K422" s="98">
        <v>6000000</v>
      </c>
      <c r="L422" s="98">
        <f>ROUNDDOWN(I422*K422,-3)</f>
        <v>180000000</v>
      </c>
      <c r="M422" s="108">
        <f>F422-L422</f>
        <v>0</v>
      </c>
      <c r="N422" s="109" t="str">
        <f>IF(AND(ISBLANK(G422),M422&lt;&gt;0),"Rev","")</f>
        <v/>
      </c>
    </row>
    <row r="423" spans="1:14" x14ac:dyDescent="0.25">
      <c r="A423" s="72" t="s">
        <v>347</v>
      </c>
      <c r="B423" s="73" t="s">
        <v>348</v>
      </c>
      <c r="C423" s="72">
        <v>2</v>
      </c>
      <c r="D423" s="72" t="s">
        <v>327</v>
      </c>
      <c r="E423" s="74"/>
      <c r="F423" s="75">
        <f>SUM(F424,F461)</f>
        <v>773732000</v>
      </c>
      <c r="G423" s="76" t="s">
        <v>347</v>
      </c>
      <c r="H423" s="73" t="s">
        <v>348</v>
      </c>
      <c r="I423" s="72">
        <v>2</v>
      </c>
      <c r="J423" s="72" t="s">
        <v>327</v>
      </c>
      <c r="K423" s="74"/>
      <c r="L423" s="74">
        <f>SUM(L424,L461)</f>
        <v>522789000</v>
      </c>
      <c r="M423" s="77">
        <f>SUM(M424,M461)</f>
        <v>250943000</v>
      </c>
      <c r="N423" s="58" t="s">
        <v>16</v>
      </c>
    </row>
    <row r="424" spans="1:14" ht="26.4" x14ac:dyDescent="0.25">
      <c r="A424" s="78" t="s">
        <v>94</v>
      </c>
      <c r="B424" s="79" t="s">
        <v>349</v>
      </c>
      <c r="C424" s="78"/>
      <c r="D424" s="78" t="s">
        <v>27</v>
      </c>
      <c r="E424" s="80"/>
      <c r="F424" s="81">
        <f>SUM(F425,F436,F450)</f>
        <v>669421000</v>
      </c>
      <c r="G424" s="82" t="s">
        <v>94</v>
      </c>
      <c r="H424" s="79" t="s">
        <v>349</v>
      </c>
      <c r="I424" s="78"/>
      <c r="J424" s="78" t="s">
        <v>27</v>
      </c>
      <c r="K424" s="80"/>
      <c r="L424" s="80">
        <f>SUM(L425,L436,L450)</f>
        <v>429478000</v>
      </c>
      <c r="M424" s="283">
        <f>SUM(M425,M436,M450)</f>
        <v>239943000</v>
      </c>
      <c r="N424" s="58" t="s">
        <v>16</v>
      </c>
    </row>
    <row r="425" spans="1:14" x14ac:dyDescent="0.25">
      <c r="A425" s="84" t="s">
        <v>28</v>
      </c>
      <c r="B425" s="85" t="s">
        <v>350</v>
      </c>
      <c r="C425" s="84"/>
      <c r="D425" s="84"/>
      <c r="E425" s="86"/>
      <c r="F425" s="87">
        <f>SUM(F426,F432,F434)</f>
        <v>150075000</v>
      </c>
      <c r="G425" s="88" t="s">
        <v>28</v>
      </c>
      <c r="H425" s="85" t="s">
        <v>350</v>
      </c>
      <c r="I425" s="84"/>
      <c r="J425" s="84"/>
      <c r="K425" s="86"/>
      <c r="L425" s="86">
        <f>SUM(L426,L432,L434)</f>
        <v>86197000</v>
      </c>
      <c r="M425" s="89">
        <f>SUM(M426,M432,M434)</f>
        <v>63878000</v>
      </c>
      <c r="N425" s="58" t="s">
        <v>16</v>
      </c>
    </row>
    <row r="426" spans="1:14" x14ac:dyDescent="0.25">
      <c r="A426" s="90" t="s">
        <v>30</v>
      </c>
      <c r="B426" s="91" t="s">
        <v>31</v>
      </c>
      <c r="C426" s="90"/>
      <c r="D426" s="90"/>
      <c r="E426" s="92"/>
      <c r="F426" s="93">
        <f>SUM(F427:F431)</f>
        <v>40000000</v>
      </c>
      <c r="G426" s="94" t="s">
        <v>30</v>
      </c>
      <c r="H426" s="91" t="s">
        <v>31</v>
      </c>
      <c r="I426" s="90"/>
      <c r="J426" s="90"/>
      <c r="K426" s="92"/>
      <c r="L426" s="92">
        <f>SUM(L427:L431)</f>
        <v>24600000</v>
      </c>
      <c r="M426" s="95">
        <f>SUM(M427:M431)</f>
        <v>15400000</v>
      </c>
      <c r="N426" s="58" t="s">
        <v>16</v>
      </c>
    </row>
    <row r="427" spans="1:14" x14ac:dyDescent="0.25">
      <c r="A427" s="96"/>
      <c r="B427" s="97" t="s">
        <v>32</v>
      </c>
      <c r="C427" s="96">
        <v>280</v>
      </c>
      <c r="D427" s="96" t="s">
        <v>33</v>
      </c>
      <c r="E427" s="98">
        <v>75000</v>
      </c>
      <c r="F427" s="99">
        <f>ROUNDDOWN(C427*E427,-3)</f>
        <v>21000000</v>
      </c>
      <c r="G427" s="100"/>
      <c r="H427" s="101" t="s">
        <v>32</v>
      </c>
      <c r="I427" s="102">
        <v>128</v>
      </c>
      <c r="J427" s="102" t="s">
        <v>33</v>
      </c>
      <c r="K427" s="104">
        <v>75000</v>
      </c>
      <c r="L427" s="104">
        <f>ROUNDDOWN(I427*K427,-3)</f>
        <v>9600000</v>
      </c>
      <c r="M427" s="107">
        <f>F427-L427</f>
        <v>11400000</v>
      </c>
      <c r="N427" s="106" t="str">
        <f>IF(AND(ISBLANK(G427),M427&lt;&gt;0),"Rev detil","")</f>
        <v>Rev detil</v>
      </c>
    </row>
    <row r="428" spans="1:14" x14ac:dyDescent="0.25">
      <c r="A428" s="96"/>
      <c r="B428" s="97" t="s">
        <v>34</v>
      </c>
      <c r="C428" s="96">
        <v>4</v>
      </c>
      <c r="D428" s="96" t="s">
        <v>35</v>
      </c>
      <c r="E428" s="98">
        <v>1500000</v>
      </c>
      <c r="F428" s="99">
        <f>ROUNDDOWN(C428*E428,-3)</f>
        <v>6000000</v>
      </c>
      <c r="G428" s="100"/>
      <c r="H428" s="101" t="s">
        <v>34</v>
      </c>
      <c r="I428" s="102">
        <v>3</v>
      </c>
      <c r="J428" s="102" t="s">
        <v>35</v>
      </c>
      <c r="K428" s="104">
        <v>1500000</v>
      </c>
      <c r="L428" s="104">
        <f>ROUNDDOWN(I428*K428,-3)</f>
        <v>4500000</v>
      </c>
      <c r="M428" s="107">
        <f>F428-L428</f>
        <v>1500000</v>
      </c>
      <c r="N428" s="106" t="str">
        <f>IF(AND(ISBLANK(G428),M428&lt;&gt;0),"Rev detil","")</f>
        <v>Rev detil</v>
      </c>
    </row>
    <row r="429" spans="1:14" x14ac:dyDescent="0.25">
      <c r="A429" s="96"/>
      <c r="B429" s="97" t="s">
        <v>36</v>
      </c>
      <c r="C429" s="96">
        <v>4</v>
      </c>
      <c r="D429" s="96" t="s">
        <v>35</v>
      </c>
      <c r="E429" s="98">
        <v>1500000</v>
      </c>
      <c r="F429" s="99">
        <f>ROUNDDOWN(C429*E429,-3)</f>
        <v>6000000</v>
      </c>
      <c r="G429" s="100"/>
      <c r="H429" s="101" t="s">
        <v>36</v>
      </c>
      <c r="I429" s="102">
        <v>3</v>
      </c>
      <c r="J429" s="102" t="s">
        <v>35</v>
      </c>
      <c r="K429" s="104">
        <v>1500000</v>
      </c>
      <c r="L429" s="104">
        <f>ROUNDDOWN(I429*K429,-3)</f>
        <v>4500000</v>
      </c>
      <c r="M429" s="107">
        <f>F429-L429</f>
        <v>1500000</v>
      </c>
      <c r="N429" s="106" t="str">
        <f>IF(AND(ISBLANK(G429),M429&lt;&gt;0),"Rev detil","")</f>
        <v>Rev detil</v>
      </c>
    </row>
    <row r="430" spans="1:14" x14ac:dyDescent="0.25">
      <c r="A430" s="96"/>
      <c r="B430" s="97" t="s">
        <v>37</v>
      </c>
      <c r="C430" s="96">
        <v>4</v>
      </c>
      <c r="D430" s="96" t="s">
        <v>35</v>
      </c>
      <c r="E430" s="98">
        <v>1000000</v>
      </c>
      <c r="F430" s="99">
        <f>ROUNDDOWN(C430*E430,-3)</f>
        <v>4000000</v>
      </c>
      <c r="G430" s="100"/>
      <c r="H430" s="101" t="s">
        <v>37</v>
      </c>
      <c r="I430" s="102">
        <v>3</v>
      </c>
      <c r="J430" s="102" t="s">
        <v>35</v>
      </c>
      <c r="K430" s="104">
        <v>1000000</v>
      </c>
      <c r="L430" s="104">
        <f>ROUNDDOWN(I430*K430,-3)</f>
        <v>3000000</v>
      </c>
      <c r="M430" s="107">
        <f>F430-L430</f>
        <v>1000000</v>
      </c>
      <c r="N430" s="106" t="str">
        <f>IF(AND(ISBLANK(G430),M430&lt;&gt;0),"Rev detil","")</f>
        <v>Rev detil</v>
      </c>
    </row>
    <row r="431" spans="1:14" x14ac:dyDescent="0.25">
      <c r="A431" s="96"/>
      <c r="B431" s="97" t="s">
        <v>330</v>
      </c>
      <c r="C431" s="96">
        <v>12</v>
      </c>
      <c r="D431" s="96" t="s">
        <v>58</v>
      </c>
      <c r="E431" s="98">
        <v>250000</v>
      </c>
      <c r="F431" s="99">
        <f>ROUNDDOWN(C431*E431,-3)</f>
        <v>3000000</v>
      </c>
      <c r="G431" s="100"/>
      <c r="H431" s="97" t="s">
        <v>330</v>
      </c>
      <c r="I431" s="96">
        <v>12</v>
      </c>
      <c r="J431" s="96" t="s">
        <v>58</v>
      </c>
      <c r="K431" s="98">
        <v>250000</v>
      </c>
      <c r="L431" s="98">
        <f>ROUNDDOWN(I431*K431,-3)</f>
        <v>3000000</v>
      </c>
      <c r="M431" s="108">
        <f>F431-L431</f>
        <v>0</v>
      </c>
      <c r="N431" s="58" t="s">
        <v>16</v>
      </c>
    </row>
    <row r="432" spans="1:14" x14ac:dyDescent="0.25">
      <c r="A432" s="112" t="s">
        <v>59</v>
      </c>
      <c r="B432" s="111" t="s">
        <v>60</v>
      </c>
      <c r="C432" s="112"/>
      <c r="D432" s="112"/>
      <c r="E432" s="113"/>
      <c r="F432" s="129">
        <f>F433</f>
        <v>1000000</v>
      </c>
      <c r="G432" s="110" t="s">
        <v>59</v>
      </c>
      <c r="H432" s="111" t="s">
        <v>60</v>
      </c>
      <c r="I432" s="112"/>
      <c r="J432" s="112"/>
      <c r="K432" s="113"/>
      <c r="L432" s="113">
        <f>L433</f>
        <v>1000000</v>
      </c>
      <c r="M432" s="114">
        <f>M433</f>
        <v>0</v>
      </c>
      <c r="N432" s="58" t="s">
        <v>16</v>
      </c>
    </row>
    <row r="433" spans="1:14" ht="26.4" x14ac:dyDescent="0.25">
      <c r="A433" s="96"/>
      <c r="B433" s="97" t="s">
        <v>351</v>
      </c>
      <c r="C433" s="96">
        <v>4</v>
      </c>
      <c r="D433" s="96" t="s">
        <v>35</v>
      </c>
      <c r="E433" s="98">
        <v>250000</v>
      </c>
      <c r="F433" s="99">
        <f>ROUNDDOWN(C433*E433,-3)</f>
        <v>1000000</v>
      </c>
      <c r="G433" s="100"/>
      <c r="H433" s="97" t="s">
        <v>351</v>
      </c>
      <c r="I433" s="96">
        <v>4</v>
      </c>
      <c r="J433" s="96" t="s">
        <v>35</v>
      </c>
      <c r="K433" s="98">
        <v>250000</v>
      </c>
      <c r="L433" s="98">
        <f>ROUNDDOWN(I433*K433,-3)</f>
        <v>1000000</v>
      </c>
      <c r="M433" s="108">
        <f>F433-L433</f>
        <v>0</v>
      </c>
      <c r="N433" s="109" t="str">
        <f>IF(AND(ISBLANK(G433),M433&lt;&gt;0),"Rev","")</f>
        <v/>
      </c>
    </row>
    <row r="434" spans="1:14" x14ac:dyDescent="0.25">
      <c r="A434" s="112" t="s">
        <v>42</v>
      </c>
      <c r="B434" s="111" t="s">
        <v>43</v>
      </c>
      <c r="C434" s="112"/>
      <c r="D434" s="112"/>
      <c r="E434" s="113"/>
      <c r="F434" s="129">
        <f>F435</f>
        <v>109075000</v>
      </c>
      <c r="G434" s="110" t="s">
        <v>42</v>
      </c>
      <c r="H434" s="111" t="s">
        <v>43</v>
      </c>
      <c r="I434" s="112"/>
      <c r="J434" s="112"/>
      <c r="K434" s="113"/>
      <c r="L434" s="113">
        <f>L435</f>
        <v>60597000</v>
      </c>
      <c r="M434" s="114">
        <f>M435</f>
        <v>48478000</v>
      </c>
      <c r="N434" s="58" t="s">
        <v>16</v>
      </c>
    </row>
    <row r="435" spans="1:14" x14ac:dyDescent="0.25">
      <c r="A435" s="96"/>
      <c r="B435" s="97" t="s">
        <v>352</v>
      </c>
      <c r="C435" s="96">
        <v>18</v>
      </c>
      <c r="D435" s="96" t="s">
        <v>33</v>
      </c>
      <c r="E435" s="98">
        <v>6059723</v>
      </c>
      <c r="F435" s="99">
        <f>ROUNDDOWN(C435*E435,-3)</f>
        <v>109075000</v>
      </c>
      <c r="G435" s="100"/>
      <c r="H435" s="101" t="s">
        <v>352</v>
      </c>
      <c r="I435" s="102">
        <v>10</v>
      </c>
      <c r="J435" s="102" t="s">
        <v>33</v>
      </c>
      <c r="K435" s="104">
        <v>6059723</v>
      </c>
      <c r="L435" s="104">
        <f>ROUNDDOWN(I435*K435,-3)</f>
        <v>60597000</v>
      </c>
      <c r="M435" s="107">
        <f>F435-L435</f>
        <v>48478000</v>
      </c>
      <c r="N435" s="106" t="str">
        <f>IF(AND(ISBLANK(G435),M435&lt;&gt;0),"Rev detil","")</f>
        <v>Rev detil</v>
      </c>
    </row>
    <row r="436" spans="1:14" ht="26.4" x14ac:dyDescent="0.25">
      <c r="A436" s="130" t="s">
        <v>49</v>
      </c>
      <c r="B436" s="131" t="s">
        <v>353</v>
      </c>
      <c r="C436" s="130"/>
      <c r="D436" s="130"/>
      <c r="E436" s="132"/>
      <c r="F436" s="133">
        <f>SUM(F437,F443,F446,F448)</f>
        <v>188806000</v>
      </c>
      <c r="G436" s="134" t="s">
        <v>49</v>
      </c>
      <c r="H436" s="131" t="s">
        <v>353</v>
      </c>
      <c r="I436" s="130"/>
      <c r="J436" s="130"/>
      <c r="K436" s="132"/>
      <c r="L436" s="132">
        <f>SUM(L437,L443,L446,L448)</f>
        <v>117153000</v>
      </c>
      <c r="M436" s="144">
        <f>SUM(M437,M443,M446,M448)</f>
        <v>71653000</v>
      </c>
      <c r="N436" s="58" t="s">
        <v>16</v>
      </c>
    </row>
    <row r="437" spans="1:14" x14ac:dyDescent="0.25">
      <c r="A437" s="112" t="s">
        <v>30</v>
      </c>
      <c r="B437" s="111" t="s">
        <v>31</v>
      </c>
      <c r="C437" s="112"/>
      <c r="D437" s="112"/>
      <c r="E437" s="113"/>
      <c r="F437" s="129">
        <f>SUM(F438:F442)</f>
        <v>33500000</v>
      </c>
      <c r="G437" s="110" t="s">
        <v>30</v>
      </c>
      <c r="H437" s="111" t="s">
        <v>31</v>
      </c>
      <c r="I437" s="112"/>
      <c r="J437" s="112"/>
      <c r="K437" s="113"/>
      <c r="L437" s="113">
        <f>SUM(L438:L442)</f>
        <v>23000000</v>
      </c>
      <c r="M437" s="114">
        <f>SUM(M438:M442)</f>
        <v>10500000</v>
      </c>
      <c r="N437" s="58" t="s">
        <v>16</v>
      </c>
    </row>
    <row r="438" spans="1:14" x14ac:dyDescent="0.25">
      <c r="A438" s="96"/>
      <c r="B438" s="97" t="s">
        <v>32</v>
      </c>
      <c r="C438" s="96">
        <v>180</v>
      </c>
      <c r="D438" s="96" t="s">
        <v>33</v>
      </c>
      <c r="E438" s="98">
        <v>75000</v>
      </c>
      <c r="F438" s="99">
        <f>ROUNDDOWN(C438*E438,-3)</f>
        <v>13500000</v>
      </c>
      <c r="G438" s="100"/>
      <c r="H438" s="101" t="s">
        <v>32</v>
      </c>
      <c r="I438" s="102">
        <v>100</v>
      </c>
      <c r="J438" s="102" t="s">
        <v>33</v>
      </c>
      <c r="K438" s="104">
        <v>75000</v>
      </c>
      <c r="L438" s="104">
        <f>ROUNDDOWN(I438*K438,-3)</f>
        <v>7500000</v>
      </c>
      <c r="M438" s="107">
        <f>F438-L438</f>
        <v>6000000</v>
      </c>
      <c r="N438" s="106" t="str">
        <f>IF(AND(ISBLANK(G438),M438&lt;&gt;0),"Rev detil","")</f>
        <v>Rev detil</v>
      </c>
    </row>
    <row r="439" spans="1:14" x14ac:dyDescent="0.25">
      <c r="A439" s="96"/>
      <c r="B439" s="97" t="s">
        <v>34</v>
      </c>
      <c r="C439" s="96">
        <v>4</v>
      </c>
      <c r="D439" s="96" t="s">
        <v>35</v>
      </c>
      <c r="E439" s="98">
        <v>1500000</v>
      </c>
      <c r="F439" s="99">
        <f>ROUNDDOWN(C439*E439,-3)</f>
        <v>6000000</v>
      </c>
      <c r="G439" s="100"/>
      <c r="H439" s="101" t="s">
        <v>34</v>
      </c>
      <c r="I439" s="102">
        <v>3</v>
      </c>
      <c r="J439" s="102" t="s">
        <v>35</v>
      </c>
      <c r="K439" s="104">
        <v>1500000</v>
      </c>
      <c r="L439" s="104">
        <f>ROUNDDOWN(I439*K439,-3)</f>
        <v>4500000</v>
      </c>
      <c r="M439" s="107">
        <f>F439-L439</f>
        <v>1500000</v>
      </c>
      <c r="N439" s="106" t="str">
        <f>IF(AND(ISBLANK(G439),M439&lt;&gt;0),"Rev detil","")</f>
        <v>Rev detil</v>
      </c>
    </row>
    <row r="440" spans="1:14" x14ac:dyDescent="0.25">
      <c r="A440" s="96"/>
      <c r="B440" s="97" t="s">
        <v>36</v>
      </c>
      <c r="C440" s="96">
        <v>4</v>
      </c>
      <c r="D440" s="96" t="s">
        <v>35</v>
      </c>
      <c r="E440" s="98">
        <v>1500000</v>
      </c>
      <c r="F440" s="99">
        <f>ROUNDDOWN(C440*E440,-3)</f>
        <v>6000000</v>
      </c>
      <c r="G440" s="100"/>
      <c r="H440" s="101" t="s">
        <v>36</v>
      </c>
      <c r="I440" s="102">
        <v>3</v>
      </c>
      <c r="J440" s="102" t="s">
        <v>35</v>
      </c>
      <c r="K440" s="104">
        <v>1500000</v>
      </c>
      <c r="L440" s="104">
        <f>ROUNDDOWN(I440*K440,-3)</f>
        <v>4500000</v>
      </c>
      <c r="M440" s="107">
        <f>F440-L440</f>
        <v>1500000</v>
      </c>
      <c r="N440" s="106" t="str">
        <f>IF(AND(ISBLANK(G440),M440&lt;&gt;0),"Rev detil","")</f>
        <v>Rev detil</v>
      </c>
    </row>
    <row r="441" spans="1:14" x14ac:dyDescent="0.25">
      <c r="A441" s="96"/>
      <c r="B441" s="97" t="s">
        <v>37</v>
      </c>
      <c r="C441" s="96">
        <v>4</v>
      </c>
      <c r="D441" s="96" t="s">
        <v>35</v>
      </c>
      <c r="E441" s="98">
        <v>1000000</v>
      </c>
      <c r="F441" s="99">
        <f>ROUNDDOWN(C441*E441,-3)</f>
        <v>4000000</v>
      </c>
      <c r="G441" s="100"/>
      <c r="H441" s="101" t="s">
        <v>37</v>
      </c>
      <c r="I441" s="102">
        <v>3</v>
      </c>
      <c r="J441" s="102" t="s">
        <v>35</v>
      </c>
      <c r="K441" s="104">
        <v>1000000</v>
      </c>
      <c r="L441" s="104">
        <f>ROUNDDOWN(I441*K441,-3)</f>
        <v>3000000</v>
      </c>
      <c r="M441" s="107">
        <f>F441-L441</f>
        <v>1000000</v>
      </c>
      <c r="N441" s="106" t="str">
        <f>IF(AND(ISBLANK(G441),M441&lt;&gt;0),"Rev detil","")</f>
        <v>Rev detil</v>
      </c>
    </row>
    <row r="442" spans="1:14" x14ac:dyDescent="0.25">
      <c r="A442" s="96"/>
      <c r="B442" s="97" t="s">
        <v>354</v>
      </c>
      <c r="C442" s="96">
        <v>8</v>
      </c>
      <c r="D442" s="96" t="s">
        <v>58</v>
      </c>
      <c r="E442" s="98">
        <v>500000</v>
      </c>
      <c r="F442" s="99">
        <f>ROUNDDOWN(C442*E442,-3)</f>
        <v>4000000</v>
      </c>
      <c r="G442" s="100"/>
      <c r="H442" s="101" t="s">
        <v>354</v>
      </c>
      <c r="I442" s="102">
        <v>7</v>
      </c>
      <c r="J442" s="102" t="s">
        <v>58</v>
      </c>
      <c r="K442" s="104">
        <v>500000</v>
      </c>
      <c r="L442" s="104">
        <f>ROUNDDOWN(I442*K442,-3)</f>
        <v>3500000</v>
      </c>
      <c r="M442" s="107">
        <f>F442-L442</f>
        <v>500000</v>
      </c>
      <c r="N442" s="106" t="str">
        <f>IF(AND(ISBLANK(G442),M442&lt;&gt;0),"Rev detil","")</f>
        <v>Rev detil</v>
      </c>
    </row>
    <row r="443" spans="1:14" x14ac:dyDescent="0.25">
      <c r="A443" s="112" t="s">
        <v>59</v>
      </c>
      <c r="B443" s="111" t="s">
        <v>60</v>
      </c>
      <c r="C443" s="112"/>
      <c r="D443" s="112"/>
      <c r="E443" s="113"/>
      <c r="F443" s="129">
        <f>SUM(F444:F445)</f>
        <v>31000000</v>
      </c>
      <c r="G443" s="110" t="s">
        <v>59</v>
      </c>
      <c r="H443" s="111" t="s">
        <v>60</v>
      </c>
      <c r="I443" s="112"/>
      <c r="J443" s="112"/>
      <c r="K443" s="113"/>
      <c r="L443" s="113">
        <f>SUM(L444:L445)</f>
        <v>31000000</v>
      </c>
      <c r="M443" s="114">
        <f>SUM(M444:M445)</f>
        <v>0</v>
      </c>
      <c r="N443" s="58" t="s">
        <v>16</v>
      </c>
    </row>
    <row r="444" spans="1:14" ht="26.4" x14ac:dyDescent="0.25">
      <c r="A444" s="96"/>
      <c r="B444" s="97" t="s">
        <v>351</v>
      </c>
      <c r="C444" s="96">
        <v>4</v>
      </c>
      <c r="D444" s="96" t="s">
        <v>35</v>
      </c>
      <c r="E444" s="98">
        <v>250000</v>
      </c>
      <c r="F444" s="99">
        <f>ROUNDDOWN(C444*E444,-3)</f>
        <v>1000000</v>
      </c>
      <c r="G444" s="100"/>
      <c r="H444" s="97" t="s">
        <v>351</v>
      </c>
      <c r="I444" s="96">
        <v>4</v>
      </c>
      <c r="J444" s="96" t="s">
        <v>35</v>
      </c>
      <c r="K444" s="98">
        <v>250000</v>
      </c>
      <c r="L444" s="98">
        <f>ROUNDDOWN(I444*K444,-3)</f>
        <v>1000000</v>
      </c>
      <c r="M444" s="108">
        <f>F444-L444</f>
        <v>0</v>
      </c>
      <c r="N444" s="109" t="str">
        <f>IF(AND(ISBLANK(G444),M444&lt;&gt;0),"Rev","")</f>
        <v/>
      </c>
    </row>
    <row r="445" spans="1:14" x14ac:dyDescent="0.25">
      <c r="A445" s="96"/>
      <c r="B445" s="97" t="s">
        <v>355</v>
      </c>
      <c r="C445" s="96">
        <v>2</v>
      </c>
      <c r="D445" s="96" t="s">
        <v>35</v>
      </c>
      <c r="E445" s="98">
        <v>15000000</v>
      </c>
      <c r="F445" s="99">
        <f>ROUNDDOWN(C445*E445,-3)</f>
        <v>30000000</v>
      </c>
      <c r="G445" s="100"/>
      <c r="H445" s="97" t="s">
        <v>355</v>
      </c>
      <c r="I445" s="96">
        <v>2</v>
      </c>
      <c r="J445" s="96" t="s">
        <v>35</v>
      </c>
      <c r="K445" s="98">
        <v>15000000</v>
      </c>
      <c r="L445" s="98">
        <f>ROUNDDOWN(I445*K445,-3)</f>
        <v>30000000</v>
      </c>
      <c r="M445" s="108">
        <f>F445-L445</f>
        <v>0</v>
      </c>
      <c r="N445" s="109" t="str">
        <f>IF(AND(ISBLANK(G445),M445&lt;&gt;0),"Rev","")</f>
        <v/>
      </c>
    </row>
    <row r="446" spans="1:14" x14ac:dyDescent="0.25">
      <c r="A446" s="126" t="s">
        <v>38</v>
      </c>
      <c r="B446" s="125" t="s">
        <v>39</v>
      </c>
      <c r="C446" s="126"/>
      <c r="D446" s="126"/>
      <c r="E446" s="127"/>
      <c r="F446" s="137">
        <f>F447</f>
        <v>10000000</v>
      </c>
      <c r="G446" s="124" t="s">
        <v>38</v>
      </c>
      <c r="H446" s="125" t="s">
        <v>39</v>
      </c>
      <c r="I446" s="126"/>
      <c r="J446" s="126"/>
      <c r="K446" s="127"/>
      <c r="L446" s="127">
        <f>L447</f>
        <v>6000000</v>
      </c>
      <c r="M446" s="128">
        <f>M447</f>
        <v>4000000</v>
      </c>
      <c r="N446" s="58" t="s">
        <v>16</v>
      </c>
    </row>
    <row r="447" spans="1:14" x14ac:dyDescent="0.25">
      <c r="A447" s="96"/>
      <c r="B447" s="97" t="s">
        <v>40</v>
      </c>
      <c r="C447" s="96">
        <v>10</v>
      </c>
      <c r="D447" s="96" t="s">
        <v>41</v>
      </c>
      <c r="E447" s="98">
        <v>1000000</v>
      </c>
      <c r="F447" s="99">
        <f>ROUNDDOWN(C447*E447,-3)</f>
        <v>10000000</v>
      </c>
      <c r="G447" s="100"/>
      <c r="H447" s="101" t="s">
        <v>40</v>
      </c>
      <c r="I447" s="102">
        <v>6</v>
      </c>
      <c r="J447" s="102" t="s">
        <v>41</v>
      </c>
      <c r="K447" s="104">
        <v>1000000</v>
      </c>
      <c r="L447" s="104">
        <f>ROUNDDOWN(I447*K447,-3)</f>
        <v>6000000</v>
      </c>
      <c r="M447" s="107">
        <f>F447-L447</f>
        <v>4000000</v>
      </c>
      <c r="N447" s="106" t="str">
        <f>IF(AND(ISBLANK(G447),M447&lt;&gt;0),"Rev detil","")</f>
        <v>Rev detil</v>
      </c>
    </row>
    <row r="448" spans="1:14" x14ac:dyDescent="0.25">
      <c r="A448" s="112" t="s">
        <v>42</v>
      </c>
      <c r="B448" s="111" t="s">
        <v>43</v>
      </c>
      <c r="C448" s="112"/>
      <c r="D448" s="112"/>
      <c r="E448" s="113"/>
      <c r="F448" s="129">
        <f>F449</f>
        <v>114306000</v>
      </c>
      <c r="G448" s="110" t="s">
        <v>42</v>
      </c>
      <c r="H448" s="111" t="s">
        <v>43</v>
      </c>
      <c r="I448" s="112"/>
      <c r="J448" s="112"/>
      <c r="K448" s="113"/>
      <c r="L448" s="113">
        <f>L449</f>
        <v>57153000</v>
      </c>
      <c r="M448" s="114">
        <f>M449</f>
        <v>57153000</v>
      </c>
      <c r="N448" s="58" t="s">
        <v>16</v>
      </c>
    </row>
    <row r="449" spans="1:14" ht="26.4" x14ac:dyDescent="0.25">
      <c r="A449" s="96"/>
      <c r="B449" s="97" t="s">
        <v>356</v>
      </c>
      <c r="C449" s="96">
        <v>20</v>
      </c>
      <c r="D449" s="96" t="s">
        <v>33</v>
      </c>
      <c r="E449" s="98">
        <v>5715300</v>
      </c>
      <c r="F449" s="99">
        <f>ROUNDDOWN(C449*E449,-3)</f>
        <v>114306000</v>
      </c>
      <c r="G449" s="100"/>
      <c r="H449" s="101" t="s">
        <v>356</v>
      </c>
      <c r="I449" s="102">
        <v>10</v>
      </c>
      <c r="J449" s="102" t="s">
        <v>33</v>
      </c>
      <c r="K449" s="104">
        <v>5715300</v>
      </c>
      <c r="L449" s="104">
        <f>ROUNDDOWN(I449*K449,-3)</f>
        <v>57153000</v>
      </c>
      <c r="M449" s="107">
        <f>F449-L449</f>
        <v>57153000</v>
      </c>
      <c r="N449" s="106" t="str">
        <f>IF(AND(ISBLANK(G449),M449&lt;&gt;0),"Rev detil","")</f>
        <v>Rev detil</v>
      </c>
    </row>
    <row r="450" spans="1:14" x14ac:dyDescent="0.25">
      <c r="A450" s="84" t="s">
        <v>129</v>
      </c>
      <c r="B450" s="85" t="s">
        <v>357</v>
      </c>
      <c r="C450" s="84"/>
      <c r="D450" s="84"/>
      <c r="E450" s="86"/>
      <c r="F450" s="87">
        <f>SUM(F451,F457,F459)</f>
        <v>330540000</v>
      </c>
      <c r="G450" s="88" t="s">
        <v>129</v>
      </c>
      <c r="H450" s="85" t="s">
        <v>357</v>
      </c>
      <c r="I450" s="84"/>
      <c r="J450" s="84"/>
      <c r="K450" s="86"/>
      <c r="L450" s="86">
        <f>SUM(L451,L457,L459)</f>
        <v>226128000</v>
      </c>
      <c r="M450" s="89">
        <f>SUM(M451,M457,M459)</f>
        <v>104412000</v>
      </c>
      <c r="N450" s="58" t="s">
        <v>16</v>
      </c>
    </row>
    <row r="451" spans="1:14" x14ac:dyDescent="0.25">
      <c r="A451" s="90" t="s">
        <v>30</v>
      </c>
      <c r="B451" s="91" t="s">
        <v>31</v>
      </c>
      <c r="C451" s="90"/>
      <c r="D451" s="90"/>
      <c r="E451" s="92"/>
      <c r="F451" s="93">
        <f>SUM(F452:F456)</f>
        <v>46000000</v>
      </c>
      <c r="G451" s="94" t="s">
        <v>30</v>
      </c>
      <c r="H451" s="91" t="s">
        <v>31</v>
      </c>
      <c r="I451" s="90"/>
      <c r="J451" s="90"/>
      <c r="K451" s="92"/>
      <c r="L451" s="92">
        <f>SUM(L452:L456)</f>
        <v>23500000</v>
      </c>
      <c r="M451" s="95">
        <f>SUM(M452:M456)</f>
        <v>22500000</v>
      </c>
      <c r="N451" s="58" t="s">
        <v>16</v>
      </c>
    </row>
    <row r="452" spans="1:14" x14ac:dyDescent="0.25">
      <c r="A452" s="96"/>
      <c r="B452" s="97" t="s">
        <v>32</v>
      </c>
      <c r="C452" s="96">
        <v>280</v>
      </c>
      <c r="D452" s="96" t="s">
        <v>33</v>
      </c>
      <c r="E452" s="98">
        <v>75000</v>
      </c>
      <c r="F452" s="99">
        <f>ROUNDDOWN(C452*E452,-3)</f>
        <v>21000000</v>
      </c>
      <c r="G452" s="100"/>
      <c r="H452" s="101" t="s">
        <v>32</v>
      </c>
      <c r="I452" s="102">
        <v>100</v>
      </c>
      <c r="J452" s="102" t="s">
        <v>33</v>
      </c>
      <c r="K452" s="104">
        <v>75000</v>
      </c>
      <c r="L452" s="104">
        <f>ROUNDDOWN(I452*K452,-3)</f>
        <v>7500000</v>
      </c>
      <c r="M452" s="107">
        <f>F452-L452</f>
        <v>13500000</v>
      </c>
      <c r="N452" s="106" t="str">
        <f>IF(AND(ISBLANK(G452),M452&lt;&gt;0),"Rev detil","")</f>
        <v>Rev detil</v>
      </c>
    </row>
    <row r="453" spans="1:14" x14ac:dyDescent="0.25">
      <c r="A453" s="96"/>
      <c r="B453" s="97" t="s">
        <v>34</v>
      </c>
      <c r="C453" s="96">
        <v>5</v>
      </c>
      <c r="D453" s="96" t="s">
        <v>35</v>
      </c>
      <c r="E453" s="98">
        <v>1500000</v>
      </c>
      <c r="F453" s="99">
        <f>ROUNDDOWN(C453*E453,-3)</f>
        <v>7500000</v>
      </c>
      <c r="G453" s="100"/>
      <c r="H453" s="101" t="s">
        <v>34</v>
      </c>
      <c r="I453" s="102">
        <v>3</v>
      </c>
      <c r="J453" s="102" t="s">
        <v>35</v>
      </c>
      <c r="K453" s="104">
        <v>1500000</v>
      </c>
      <c r="L453" s="104">
        <f>ROUNDDOWN(I453*K453,-3)</f>
        <v>4500000</v>
      </c>
      <c r="M453" s="107">
        <f>F453-L453</f>
        <v>3000000</v>
      </c>
      <c r="N453" s="106" t="str">
        <f>IF(AND(ISBLANK(G453),M453&lt;&gt;0),"Rev detil","")</f>
        <v>Rev detil</v>
      </c>
    </row>
    <row r="454" spans="1:14" x14ac:dyDescent="0.25">
      <c r="A454" s="96"/>
      <c r="B454" s="97" t="s">
        <v>36</v>
      </c>
      <c r="C454" s="96">
        <v>4</v>
      </c>
      <c r="D454" s="96" t="s">
        <v>35</v>
      </c>
      <c r="E454" s="98">
        <v>1500000</v>
      </c>
      <c r="F454" s="99">
        <f>ROUNDDOWN(C454*E454,-3)</f>
        <v>6000000</v>
      </c>
      <c r="G454" s="100"/>
      <c r="H454" s="101" t="s">
        <v>36</v>
      </c>
      <c r="I454" s="102">
        <v>3</v>
      </c>
      <c r="J454" s="102" t="s">
        <v>35</v>
      </c>
      <c r="K454" s="104">
        <v>1500000</v>
      </c>
      <c r="L454" s="104">
        <f>ROUNDDOWN(I454*K454,-3)</f>
        <v>4500000</v>
      </c>
      <c r="M454" s="107">
        <f>F454-L454</f>
        <v>1500000</v>
      </c>
      <c r="N454" s="106" t="str">
        <f>IF(AND(ISBLANK(G454),M454&lt;&gt;0),"Rev detil","")</f>
        <v>Rev detil</v>
      </c>
    </row>
    <row r="455" spans="1:14" x14ac:dyDescent="0.25">
      <c r="A455" s="96"/>
      <c r="B455" s="97" t="s">
        <v>37</v>
      </c>
      <c r="C455" s="96">
        <v>4</v>
      </c>
      <c r="D455" s="96" t="s">
        <v>35</v>
      </c>
      <c r="E455" s="98">
        <v>1000000</v>
      </c>
      <c r="F455" s="99">
        <f>ROUNDDOWN(C455*E455,-3)</f>
        <v>4000000</v>
      </c>
      <c r="G455" s="100"/>
      <c r="H455" s="101" t="s">
        <v>37</v>
      </c>
      <c r="I455" s="102">
        <v>3</v>
      </c>
      <c r="J455" s="102" t="s">
        <v>35</v>
      </c>
      <c r="K455" s="104">
        <v>1000000</v>
      </c>
      <c r="L455" s="104">
        <f>ROUNDDOWN(I455*K455,-3)</f>
        <v>3000000</v>
      </c>
      <c r="M455" s="107">
        <f>F455-L455</f>
        <v>1000000</v>
      </c>
      <c r="N455" s="106" t="str">
        <f>IF(AND(ISBLANK(G455),M455&lt;&gt;0),"Rev detil","")</f>
        <v>Rev detil</v>
      </c>
    </row>
    <row r="456" spans="1:14" x14ac:dyDescent="0.25">
      <c r="A456" s="96"/>
      <c r="B456" s="97" t="s">
        <v>330</v>
      </c>
      <c r="C456" s="96">
        <v>30</v>
      </c>
      <c r="D456" s="96" t="s">
        <v>58</v>
      </c>
      <c r="E456" s="98">
        <v>250000</v>
      </c>
      <c r="F456" s="99">
        <f>ROUNDDOWN(C456*E456,-3)</f>
        <v>7500000</v>
      </c>
      <c r="G456" s="100"/>
      <c r="H456" s="101" t="s">
        <v>330</v>
      </c>
      <c r="I456" s="102">
        <v>16</v>
      </c>
      <c r="J456" s="102" t="s">
        <v>58</v>
      </c>
      <c r="K456" s="104">
        <v>250000</v>
      </c>
      <c r="L456" s="104">
        <f>ROUNDDOWN(I456*K456,-3)</f>
        <v>4000000</v>
      </c>
      <c r="M456" s="107">
        <f>F456-L456</f>
        <v>3500000</v>
      </c>
      <c r="N456" s="106" t="str">
        <f>IF(AND(ISBLANK(G456),M456&lt;&gt;0),"Rev detil","")</f>
        <v>Rev detil</v>
      </c>
    </row>
    <row r="457" spans="1:14" x14ac:dyDescent="0.25">
      <c r="A457" s="90" t="s">
        <v>59</v>
      </c>
      <c r="B457" s="91" t="s">
        <v>60</v>
      </c>
      <c r="C457" s="90"/>
      <c r="D457" s="90"/>
      <c r="E457" s="92"/>
      <c r="F457" s="93">
        <f>F458</f>
        <v>1000000</v>
      </c>
      <c r="G457" s="94" t="s">
        <v>59</v>
      </c>
      <c r="H457" s="91" t="s">
        <v>60</v>
      </c>
      <c r="I457" s="90"/>
      <c r="J457" s="90"/>
      <c r="K457" s="92"/>
      <c r="L457" s="92">
        <f>L458</f>
        <v>1000000</v>
      </c>
      <c r="M457" s="95">
        <f>M458</f>
        <v>0</v>
      </c>
      <c r="N457" s="58" t="s">
        <v>16</v>
      </c>
    </row>
    <row r="458" spans="1:14" ht="26.4" x14ac:dyDescent="0.25">
      <c r="A458" s="96"/>
      <c r="B458" s="97" t="s">
        <v>351</v>
      </c>
      <c r="C458" s="96">
        <v>4</v>
      </c>
      <c r="D458" s="96" t="s">
        <v>35</v>
      </c>
      <c r="E458" s="98">
        <v>250000</v>
      </c>
      <c r="F458" s="99">
        <f>ROUNDDOWN(C458*E458,-3)</f>
        <v>1000000</v>
      </c>
      <c r="G458" s="100"/>
      <c r="H458" s="97" t="s">
        <v>351</v>
      </c>
      <c r="I458" s="96">
        <v>4</v>
      </c>
      <c r="J458" s="96" t="s">
        <v>35</v>
      </c>
      <c r="K458" s="98">
        <v>250000</v>
      </c>
      <c r="L458" s="98">
        <f>ROUNDDOWN(I458*K458,-3)</f>
        <v>1000000</v>
      </c>
      <c r="M458" s="108">
        <f>F458-L458</f>
        <v>0</v>
      </c>
      <c r="N458" s="109" t="str">
        <f>IF(AND(ISBLANK(G458),M458&lt;&gt;0),"Rev","")</f>
        <v/>
      </c>
    </row>
    <row r="459" spans="1:14" x14ac:dyDescent="0.25">
      <c r="A459" s="90" t="s">
        <v>42</v>
      </c>
      <c r="B459" s="91" t="s">
        <v>43</v>
      </c>
      <c r="C459" s="90"/>
      <c r="D459" s="90"/>
      <c r="E459" s="92"/>
      <c r="F459" s="93">
        <f>F460</f>
        <v>283540000</v>
      </c>
      <c r="G459" s="94" t="s">
        <v>42</v>
      </c>
      <c r="H459" s="91" t="s">
        <v>43</v>
      </c>
      <c r="I459" s="90"/>
      <c r="J459" s="90"/>
      <c r="K459" s="92"/>
      <c r="L459" s="92">
        <f>L460</f>
        <v>201628000</v>
      </c>
      <c r="M459" s="95">
        <f>M460</f>
        <v>81912000</v>
      </c>
      <c r="N459" s="58" t="s">
        <v>16</v>
      </c>
    </row>
    <row r="460" spans="1:14" x14ac:dyDescent="0.25">
      <c r="A460" s="96"/>
      <c r="B460" s="97" t="s">
        <v>358</v>
      </c>
      <c r="C460" s="96">
        <v>45</v>
      </c>
      <c r="D460" s="96" t="s">
        <v>33</v>
      </c>
      <c r="E460" s="98">
        <v>6300889</v>
      </c>
      <c r="F460" s="99">
        <f>ROUNDDOWN(C460*E460,-3)</f>
        <v>283540000</v>
      </c>
      <c r="G460" s="100"/>
      <c r="H460" s="101" t="s">
        <v>358</v>
      </c>
      <c r="I460" s="102">
        <v>32</v>
      </c>
      <c r="J460" s="102" t="s">
        <v>33</v>
      </c>
      <c r="K460" s="104">
        <v>6300889</v>
      </c>
      <c r="L460" s="104">
        <f>ROUNDDOWN(I460*K460,-3)</f>
        <v>201628000</v>
      </c>
      <c r="M460" s="107">
        <f>F460-L460</f>
        <v>81912000</v>
      </c>
      <c r="N460" s="106" t="str">
        <f>IF(AND(ISBLANK(G460),M460&lt;&gt;0),"Rev detil","")</f>
        <v>Rev detil</v>
      </c>
    </row>
    <row r="461" spans="1:14" ht="26.4" x14ac:dyDescent="0.25">
      <c r="A461" s="284" t="s">
        <v>359</v>
      </c>
      <c r="B461" s="285" t="s">
        <v>360</v>
      </c>
      <c r="C461" s="284"/>
      <c r="D461" s="284" t="s">
        <v>27</v>
      </c>
      <c r="E461" s="286"/>
      <c r="F461" s="287">
        <f>F462</f>
        <v>104311000</v>
      </c>
      <c r="G461" s="288" t="s">
        <v>359</v>
      </c>
      <c r="H461" s="285" t="s">
        <v>360</v>
      </c>
      <c r="I461" s="284"/>
      <c r="J461" s="284" t="s">
        <v>27</v>
      </c>
      <c r="K461" s="286"/>
      <c r="L461" s="286">
        <f>L462</f>
        <v>93311000</v>
      </c>
      <c r="M461" s="289">
        <f>M462</f>
        <v>11000000</v>
      </c>
      <c r="N461" s="58" t="s">
        <v>16</v>
      </c>
    </row>
    <row r="462" spans="1:14" x14ac:dyDescent="0.25">
      <c r="A462" s="130" t="s">
        <v>28</v>
      </c>
      <c r="B462" s="131" t="s">
        <v>361</v>
      </c>
      <c r="C462" s="130"/>
      <c r="D462" s="130"/>
      <c r="E462" s="132"/>
      <c r="F462" s="133">
        <f>SUM(F463,F469)</f>
        <v>104311000</v>
      </c>
      <c r="G462" s="134" t="s">
        <v>28</v>
      </c>
      <c r="H462" s="131" t="s">
        <v>361</v>
      </c>
      <c r="I462" s="130"/>
      <c r="J462" s="130"/>
      <c r="K462" s="132"/>
      <c r="L462" s="132">
        <f>SUM(L463,L469)</f>
        <v>93311000</v>
      </c>
      <c r="M462" s="144">
        <f>SUM(M463,M469)</f>
        <v>11000000</v>
      </c>
      <c r="N462" s="58" t="s">
        <v>16</v>
      </c>
    </row>
    <row r="463" spans="1:14" x14ac:dyDescent="0.25">
      <c r="A463" s="112" t="s">
        <v>30</v>
      </c>
      <c r="B463" s="111" t="s">
        <v>31</v>
      </c>
      <c r="C463" s="112"/>
      <c r="D463" s="112"/>
      <c r="E463" s="113"/>
      <c r="F463" s="129">
        <f>SUM(F464:F468)</f>
        <v>35500000</v>
      </c>
      <c r="G463" s="110" t="s">
        <v>30</v>
      </c>
      <c r="H463" s="111" t="s">
        <v>31</v>
      </c>
      <c r="I463" s="112"/>
      <c r="J463" s="112"/>
      <c r="K463" s="113"/>
      <c r="L463" s="113">
        <f>SUM(L464:L468)</f>
        <v>24500000</v>
      </c>
      <c r="M463" s="114">
        <f>SUM(M464:M468)</f>
        <v>11000000</v>
      </c>
      <c r="N463" s="58" t="s">
        <v>16</v>
      </c>
    </row>
    <row r="464" spans="1:14" x14ac:dyDescent="0.25">
      <c r="A464" s="96"/>
      <c r="B464" s="97" t="s">
        <v>32</v>
      </c>
      <c r="C464" s="96">
        <v>180</v>
      </c>
      <c r="D464" s="96" t="s">
        <v>33</v>
      </c>
      <c r="E464" s="98">
        <v>75000</v>
      </c>
      <c r="F464" s="99">
        <f>ROUNDDOWN(C464*E464,-3)</f>
        <v>13500000</v>
      </c>
      <c r="G464" s="100"/>
      <c r="H464" s="101" t="s">
        <v>32</v>
      </c>
      <c r="I464" s="102">
        <v>100</v>
      </c>
      <c r="J464" s="102" t="s">
        <v>33</v>
      </c>
      <c r="K464" s="104">
        <v>75000</v>
      </c>
      <c r="L464" s="104">
        <f>ROUNDDOWN(I464*K464,-3)</f>
        <v>7500000</v>
      </c>
      <c r="M464" s="107">
        <f>F464-L464</f>
        <v>6000000</v>
      </c>
      <c r="N464" s="106" t="str">
        <f>IF(AND(ISBLANK(G464),M464&lt;&gt;0),"Rev detil","")</f>
        <v>Rev detil</v>
      </c>
    </row>
    <row r="465" spans="1:14" x14ac:dyDescent="0.25">
      <c r="A465" s="96"/>
      <c r="B465" s="97" t="s">
        <v>34</v>
      </c>
      <c r="C465" s="96">
        <v>4</v>
      </c>
      <c r="D465" s="96" t="s">
        <v>35</v>
      </c>
      <c r="E465" s="98">
        <v>1500000</v>
      </c>
      <c r="F465" s="99">
        <f>ROUNDDOWN(C465*E465,-3)</f>
        <v>6000000</v>
      </c>
      <c r="G465" s="100"/>
      <c r="H465" s="101" t="s">
        <v>34</v>
      </c>
      <c r="I465" s="102">
        <v>3</v>
      </c>
      <c r="J465" s="102" t="s">
        <v>35</v>
      </c>
      <c r="K465" s="104">
        <v>1500000</v>
      </c>
      <c r="L465" s="104">
        <f>ROUNDDOWN(I465*K465,-3)</f>
        <v>4500000</v>
      </c>
      <c r="M465" s="107">
        <f>F465-L465</f>
        <v>1500000</v>
      </c>
      <c r="N465" s="106" t="str">
        <f>IF(AND(ISBLANK(G465),M465&lt;&gt;0),"Rev detil","")</f>
        <v>Rev detil</v>
      </c>
    </row>
    <row r="466" spans="1:14" x14ac:dyDescent="0.25">
      <c r="A466" s="96"/>
      <c r="B466" s="97" t="s">
        <v>36</v>
      </c>
      <c r="C466" s="96">
        <v>4</v>
      </c>
      <c r="D466" s="96" t="s">
        <v>35</v>
      </c>
      <c r="E466" s="98">
        <v>1500000</v>
      </c>
      <c r="F466" s="99">
        <f>ROUNDDOWN(C466*E466,-3)</f>
        <v>6000000</v>
      </c>
      <c r="G466" s="100"/>
      <c r="H466" s="101" t="s">
        <v>36</v>
      </c>
      <c r="I466" s="102">
        <v>3</v>
      </c>
      <c r="J466" s="102" t="s">
        <v>35</v>
      </c>
      <c r="K466" s="104">
        <v>1500000</v>
      </c>
      <c r="L466" s="104">
        <f>ROUNDDOWN(I466*K466,-3)</f>
        <v>4500000</v>
      </c>
      <c r="M466" s="107">
        <f>F466-L466</f>
        <v>1500000</v>
      </c>
      <c r="N466" s="106" t="str">
        <f>IF(AND(ISBLANK(G466),M466&lt;&gt;0),"Rev detil","")</f>
        <v>Rev detil</v>
      </c>
    </row>
    <row r="467" spans="1:14" x14ac:dyDescent="0.25">
      <c r="A467" s="96"/>
      <c r="B467" s="97" t="s">
        <v>37</v>
      </c>
      <c r="C467" s="96">
        <v>4</v>
      </c>
      <c r="D467" s="96" t="s">
        <v>35</v>
      </c>
      <c r="E467" s="98">
        <v>1000000</v>
      </c>
      <c r="F467" s="99">
        <f>ROUNDDOWN(C467*E467,-3)</f>
        <v>4000000</v>
      </c>
      <c r="G467" s="100"/>
      <c r="H467" s="101" t="s">
        <v>37</v>
      </c>
      <c r="I467" s="102">
        <v>3</v>
      </c>
      <c r="J467" s="102" t="s">
        <v>35</v>
      </c>
      <c r="K467" s="104">
        <v>1000000</v>
      </c>
      <c r="L467" s="104">
        <f>ROUNDDOWN(I467*K467,-3)</f>
        <v>3000000</v>
      </c>
      <c r="M467" s="107">
        <f>F467-L467</f>
        <v>1000000</v>
      </c>
      <c r="N467" s="106" t="str">
        <f>IF(AND(ISBLANK(G467),M467&lt;&gt;0),"Rev detil","")</f>
        <v>Rev detil</v>
      </c>
    </row>
    <row r="468" spans="1:14" x14ac:dyDescent="0.25">
      <c r="A468" s="96"/>
      <c r="B468" s="97" t="s">
        <v>341</v>
      </c>
      <c r="C468" s="96">
        <v>12</v>
      </c>
      <c r="D468" s="96" t="s">
        <v>58</v>
      </c>
      <c r="E468" s="98">
        <v>500000</v>
      </c>
      <c r="F468" s="99">
        <f>ROUNDDOWN(C468*E468,-3)</f>
        <v>6000000</v>
      </c>
      <c r="G468" s="100"/>
      <c r="H468" s="101" t="s">
        <v>341</v>
      </c>
      <c r="I468" s="102">
        <v>10</v>
      </c>
      <c r="J468" s="102" t="s">
        <v>58</v>
      </c>
      <c r="K468" s="104">
        <v>500000</v>
      </c>
      <c r="L468" s="104">
        <f>ROUNDDOWN(I468*K468,-3)</f>
        <v>5000000</v>
      </c>
      <c r="M468" s="107">
        <f>F468-L468</f>
        <v>1000000</v>
      </c>
      <c r="N468" s="106" t="str">
        <f>IF(AND(ISBLANK(G468),M468&lt;&gt;0),"Rev detil","")</f>
        <v>Rev detil</v>
      </c>
    </row>
    <row r="469" spans="1:14" x14ac:dyDescent="0.25">
      <c r="A469" s="112" t="s">
        <v>42</v>
      </c>
      <c r="B469" s="111" t="s">
        <v>43</v>
      </c>
      <c r="C469" s="112"/>
      <c r="D469" s="112"/>
      <c r="E469" s="113"/>
      <c r="F469" s="129">
        <f>F470</f>
        <v>68811000</v>
      </c>
      <c r="G469" s="110" t="s">
        <v>42</v>
      </c>
      <c r="H469" s="111" t="s">
        <v>43</v>
      </c>
      <c r="I469" s="112"/>
      <c r="J469" s="112"/>
      <c r="K469" s="113"/>
      <c r="L469" s="113">
        <f>L470</f>
        <v>68811000</v>
      </c>
      <c r="M469" s="114">
        <f>M470</f>
        <v>0</v>
      </c>
      <c r="N469" s="58" t="s">
        <v>16</v>
      </c>
    </row>
    <row r="470" spans="1:14" x14ac:dyDescent="0.25">
      <c r="A470" s="96"/>
      <c r="B470" s="97" t="s">
        <v>362</v>
      </c>
      <c r="C470" s="96">
        <v>15</v>
      </c>
      <c r="D470" s="96" t="s">
        <v>33</v>
      </c>
      <c r="E470" s="98">
        <v>4587400</v>
      </c>
      <c r="F470" s="99">
        <f>ROUNDDOWN(C470*E470,-3)</f>
        <v>68811000</v>
      </c>
      <c r="G470" s="100"/>
      <c r="H470" s="97" t="s">
        <v>362</v>
      </c>
      <c r="I470" s="96">
        <v>15</v>
      </c>
      <c r="J470" s="96" t="s">
        <v>33</v>
      </c>
      <c r="K470" s="98">
        <v>4587400</v>
      </c>
      <c r="L470" s="98">
        <f>ROUNDDOWN(I470*K470,-3)</f>
        <v>68811000</v>
      </c>
      <c r="M470" s="108">
        <f>F470-L470</f>
        <v>0</v>
      </c>
      <c r="N470" s="109" t="str">
        <f>IF(AND(ISBLANK(G470),M470&lt;&gt;0),"Rev","")</f>
        <v/>
      </c>
    </row>
    <row r="471" spans="1:14" x14ac:dyDescent="0.25">
      <c r="A471" s="175" t="s">
        <v>363</v>
      </c>
      <c r="B471" s="176" t="s">
        <v>364</v>
      </c>
      <c r="C471" s="175">
        <v>1</v>
      </c>
      <c r="D471" s="175" t="s">
        <v>327</v>
      </c>
      <c r="E471" s="177"/>
      <c r="F471" s="275">
        <f>F472</f>
        <v>528803000</v>
      </c>
      <c r="G471" s="276" t="s">
        <v>363</v>
      </c>
      <c r="H471" s="176" t="s">
        <v>364</v>
      </c>
      <c r="I471" s="175">
        <v>1</v>
      </c>
      <c r="J471" s="175" t="s">
        <v>327</v>
      </c>
      <c r="K471" s="177"/>
      <c r="L471" s="177">
        <f>L472</f>
        <v>548371000</v>
      </c>
      <c r="M471" s="290">
        <f>M472</f>
        <v>-19568000</v>
      </c>
      <c r="N471" s="58" t="s">
        <v>16</v>
      </c>
    </row>
    <row r="472" spans="1:14" x14ac:dyDescent="0.25">
      <c r="A472" s="180" t="s">
        <v>94</v>
      </c>
      <c r="B472" s="181" t="s">
        <v>365</v>
      </c>
      <c r="C472" s="180"/>
      <c r="D472" s="180" t="s">
        <v>27</v>
      </c>
      <c r="E472" s="182"/>
      <c r="F472" s="183">
        <f>SUM(F473,F483,F493,F504,F514,F524,F534)</f>
        <v>528803000</v>
      </c>
      <c r="G472" s="184" t="s">
        <v>94</v>
      </c>
      <c r="H472" s="181" t="s">
        <v>365</v>
      </c>
      <c r="I472" s="180"/>
      <c r="J472" s="180" t="s">
        <v>27</v>
      </c>
      <c r="K472" s="182"/>
      <c r="L472" s="182">
        <f>SUM(L473,L483,L493,L504,L514,L524,L534,L544)</f>
        <v>548371000</v>
      </c>
      <c r="M472" s="291">
        <f>SUM(M473,M483,M493,M504,M514,M524,M534,M544)</f>
        <v>-19568000</v>
      </c>
      <c r="N472" s="58" t="s">
        <v>16</v>
      </c>
    </row>
    <row r="473" spans="1:14" x14ac:dyDescent="0.25">
      <c r="A473" s="151" t="s">
        <v>28</v>
      </c>
      <c r="B473" s="152" t="s">
        <v>366</v>
      </c>
      <c r="C473" s="151"/>
      <c r="D473" s="151"/>
      <c r="E473" s="153"/>
      <c r="F473" s="154">
        <f>SUM(F474,F479,F481)</f>
        <v>60878000</v>
      </c>
      <c r="G473" s="155" t="s">
        <v>28</v>
      </c>
      <c r="H473" s="152" t="s">
        <v>366</v>
      </c>
      <c r="I473" s="151"/>
      <c r="J473" s="151"/>
      <c r="K473" s="153"/>
      <c r="L473" s="153">
        <f>SUM(L474,L479,L481)</f>
        <v>45910000</v>
      </c>
      <c r="M473" s="156">
        <f>SUM(M474,M479,M481)</f>
        <v>14968000</v>
      </c>
      <c r="N473" s="58" t="s">
        <v>16</v>
      </c>
    </row>
    <row r="474" spans="1:14" x14ac:dyDescent="0.25">
      <c r="A474" s="126" t="s">
        <v>30</v>
      </c>
      <c r="B474" s="125" t="s">
        <v>31</v>
      </c>
      <c r="C474" s="126"/>
      <c r="D474" s="126"/>
      <c r="E474" s="127"/>
      <c r="F474" s="137">
        <f>SUM(F475:F478)</f>
        <v>19750000</v>
      </c>
      <c r="G474" s="124" t="s">
        <v>30</v>
      </c>
      <c r="H474" s="125" t="s">
        <v>31</v>
      </c>
      <c r="I474" s="126"/>
      <c r="J474" s="126"/>
      <c r="K474" s="127"/>
      <c r="L474" s="127">
        <f>SUM(L475:L478)</f>
        <v>17500000</v>
      </c>
      <c r="M474" s="128">
        <f>SUM(M475:M478)</f>
        <v>2250000</v>
      </c>
      <c r="N474" s="58" t="s">
        <v>16</v>
      </c>
    </row>
    <row r="475" spans="1:14" x14ac:dyDescent="0.25">
      <c r="A475" s="96"/>
      <c r="B475" s="97" t="s">
        <v>32</v>
      </c>
      <c r="C475" s="96">
        <v>50</v>
      </c>
      <c r="D475" s="96" t="s">
        <v>33</v>
      </c>
      <c r="E475" s="98">
        <v>75000</v>
      </c>
      <c r="F475" s="99">
        <f>ROUNDDOWN(C475*E475,-3)</f>
        <v>3750000</v>
      </c>
      <c r="G475" s="100"/>
      <c r="H475" s="101" t="s">
        <v>32</v>
      </c>
      <c r="I475" s="102">
        <v>20</v>
      </c>
      <c r="J475" s="102" t="s">
        <v>33</v>
      </c>
      <c r="K475" s="104">
        <v>75000</v>
      </c>
      <c r="L475" s="104">
        <f>ROUNDDOWN(I475*K475,-3)</f>
        <v>1500000</v>
      </c>
      <c r="M475" s="107">
        <f>F475-L475</f>
        <v>2250000</v>
      </c>
      <c r="N475" s="106" t="str">
        <f>IF(AND(ISBLANK(G475),M475&lt;&gt;0),"Rev detil","")</f>
        <v>Rev detil</v>
      </c>
    </row>
    <row r="476" spans="1:14" x14ac:dyDescent="0.25">
      <c r="A476" s="96"/>
      <c r="B476" s="97" t="s">
        <v>34</v>
      </c>
      <c r="C476" s="96">
        <v>4</v>
      </c>
      <c r="D476" s="96" t="s">
        <v>35</v>
      </c>
      <c r="E476" s="98">
        <v>1500000</v>
      </c>
      <c r="F476" s="99">
        <f>ROUNDDOWN(C476*E476,-3)</f>
        <v>6000000</v>
      </c>
      <c r="G476" s="100"/>
      <c r="H476" s="97" t="s">
        <v>34</v>
      </c>
      <c r="I476" s="96">
        <v>4</v>
      </c>
      <c r="J476" s="96" t="s">
        <v>35</v>
      </c>
      <c r="K476" s="98">
        <v>1500000</v>
      </c>
      <c r="L476" s="98">
        <f>ROUNDDOWN(I476*K476,-3)</f>
        <v>6000000</v>
      </c>
      <c r="M476" s="108">
        <f>F476-L476</f>
        <v>0</v>
      </c>
      <c r="N476" s="58" t="s">
        <v>16</v>
      </c>
    </row>
    <row r="477" spans="1:14" x14ac:dyDescent="0.25">
      <c r="A477" s="96"/>
      <c r="B477" s="97" t="s">
        <v>36</v>
      </c>
      <c r="C477" s="96">
        <v>4</v>
      </c>
      <c r="D477" s="96" t="s">
        <v>35</v>
      </c>
      <c r="E477" s="98">
        <v>1500000</v>
      </c>
      <c r="F477" s="99">
        <f>ROUNDDOWN(C477*E477,-3)</f>
        <v>6000000</v>
      </c>
      <c r="G477" s="100"/>
      <c r="H477" s="97" t="s">
        <v>36</v>
      </c>
      <c r="I477" s="96">
        <v>4</v>
      </c>
      <c r="J477" s="96" t="s">
        <v>35</v>
      </c>
      <c r="K477" s="98">
        <v>1500000</v>
      </c>
      <c r="L477" s="98">
        <f>ROUNDDOWN(I477*K477,-3)</f>
        <v>6000000</v>
      </c>
      <c r="M477" s="108">
        <f>F477-L477</f>
        <v>0</v>
      </c>
      <c r="N477" s="58" t="s">
        <v>16</v>
      </c>
    </row>
    <row r="478" spans="1:14" x14ac:dyDescent="0.25">
      <c r="A478" s="96"/>
      <c r="B478" s="97" t="s">
        <v>37</v>
      </c>
      <c r="C478" s="96">
        <v>4</v>
      </c>
      <c r="D478" s="96" t="s">
        <v>35</v>
      </c>
      <c r="E478" s="98">
        <v>1000000</v>
      </c>
      <c r="F478" s="99">
        <f>ROUNDDOWN(C478*E478,-3)</f>
        <v>4000000</v>
      </c>
      <c r="G478" s="100"/>
      <c r="H478" s="97" t="s">
        <v>37</v>
      </c>
      <c r="I478" s="96">
        <v>4</v>
      </c>
      <c r="J478" s="96" t="s">
        <v>35</v>
      </c>
      <c r="K478" s="98">
        <v>1000000</v>
      </c>
      <c r="L478" s="98">
        <f>ROUNDDOWN(I478*K478,-3)</f>
        <v>4000000</v>
      </c>
      <c r="M478" s="108">
        <f>F478-L478</f>
        <v>0</v>
      </c>
      <c r="N478" s="58" t="s">
        <v>16</v>
      </c>
    </row>
    <row r="479" spans="1:14" x14ac:dyDescent="0.25">
      <c r="A479" s="112" t="s">
        <v>42</v>
      </c>
      <c r="B479" s="111" t="s">
        <v>43</v>
      </c>
      <c r="C479" s="112"/>
      <c r="D479" s="112"/>
      <c r="E479" s="113"/>
      <c r="F479" s="129">
        <f>F480</f>
        <v>37528000</v>
      </c>
      <c r="G479" s="110" t="s">
        <v>42</v>
      </c>
      <c r="H479" s="111" t="s">
        <v>43</v>
      </c>
      <c r="I479" s="112"/>
      <c r="J479" s="112"/>
      <c r="K479" s="113"/>
      <c r="L479" s="113">
        <f>L480</f>
        <v>24810000</v>
      </c>
      <c r="M479" s="114">
        <f>M480</f>
        <v>12718000</v>
      </c>
      <c r="N479" s="58" t="s">
        <v>16</v>
      </c>
    </row>
    <row r="480" spans="1:14" x14ac:dyDescent="0.25">
      <c r="A480" s="96"/>
      <c r="B480" s="97" t="s">
        <v>367</v>
      </c>
      <c r="C480" s="96">
        <v>10</v>
      </c>
      <c r="D480" s="96" t="s">
        <v>33</v>
      </c>
      <c r="E480" s="98">
        <v>3752800</v>
      </c>
      <c r="F480" s="99">
        <f>ROUNDDOWN(C480*E480,-3)</f>
        <v>37528000</v>
      </c>
      <c r="G480" s="100"/>
      <c r="H480" s="101" t="s">
        <v>368</v>
      </c>
      <c r="I480" s="102">
        <v>6</v>
      </c>
      <c r="J480" s="102" t="s">
        <v>33</v>
      </c>
      <c r="K480" s="104">
        <v>4135000</v>
      </c>
      <c r="L480" s="104">
        <f>ROUNDDOWN(I480*K480,-3)</f>
        <v>24810000</v>
      </c>
      <c r="M480" s="107">
        <f>F480-L480</f>
        <v>12718000</v>
      </c>
      <c r="N480" s="106" t="str">
        <f>IF(AND(ISBLANK(G480),M480&lt;&gt;0),"Rev detil","")</f>
        <v>Rev detil</v>
      </c>
    </row>
    <row r="481" spans="1:14" x14ac:dyDescent="0.25">
      <c r="A481" s="90" t="s">
        <v>73</v>
      </c>
      <c r="B481" s="91" t="s">
        <v>74</v>
      </c>
      <c r="C481" s="90"/>
      <c r="D481" s="90"/>
      <c r="E481" s="92"/>
      <c r="F481" s="93">
        <f>F482</f>
        <v>3600000</v>
      </c>
      <c r="G481" s="94" t="s">
        <v>73</v>
      </c>
      <c r="H481" s="91" t="s">
        <v>74</v>
      </c>
      <c r="I481" s="90"/>
      <c r="J481" s="90"/>
      <c r="K481" s="92"/>
      <c r="L481" s="92">
        <f>L482</f>
        <v>3600000</v>
      </c>
      <c r="M481" s="95">
        <f>M482</f>
        <v>0</v>
      </c>
      <c r="N481" s="58" t="s">
        <v>16</v>
      </c>
    </row>
    <row r="482" spans="1:14" x14ac:dyDescent="0.25">
      <c r="A482" s="96"/>
      <c r="B482" s="97" t="s">
        <v>369</v>
      </c>
      <c r="C482" s="96">
        <v>24</v>
      </c>
      <c r="D482" s="96" t="s">
        <v>33</v>
      </c>
      <c r="E482" s="98">
        <v>150000</v>
      </c>
      <c r="F482" s="99">
        <f>ROUNDDOWN(C482*E482,-3)</f>
        <v>3600000</v>
      </c>
      <c r="G482" s="100"/>
      <c r="H482" s="97" t="s">
        <v>369</v>
      </c>
      <c r="I482" s="96">
        <v>24</v>
      </c>
      <c r="J482" s="96" t="s">
        <v>33</v>
      </c>
      <c r="K482" s="98">
        <v>150000</v>
      </c>
      <c r="L482" s="98">
        <f>ROUNDDOWN(I482*K482,-3)</f>
        <v>3600000</v>
      </c>
      <c r="M482" s="108">
        <f>F482-L482</f>
        <v>0</v>
      </c>
      <c r="N482" s="109" t="str">
        <f>IF(AND(ISBLANK(G482),M482&lt;&gt;0),"Rev","")</f>
        <v/>
      </c>
    </row>
    <row r="483" spans="1:14" x14ac:dyDescent="0.25">
      <c r="A483" s="151" t="s">
        <v>49</v>
      </c>
      <c r="B483" s="152" t="s">
        <v>370</v>
      </c>
      <c r="C483" s="151"/>
      <c r="D483" s="151"/>
      <c r="E483" s="153"/>
      <c r="F483" s="154">
        <f>SUM(F484,F489,F491)</f>
        <v>52320000</v>
      </c>
      <c r="G483" s="155" t="s">
        <v>49</v>
      </c>
      <c r="H483" s="152" t="s">
        <v>370</v>
      </c>
      <c r="I483" s="151"/>
      <c r="J483" s="151"/>
      <c r="K483" s="153"/>
      <c r="L483" s="153">
        <f>SUM(L484,L489,L491)</f>
        <v>44950000</v>
      </c>
      <c r="M483" s="156">
        <f>SUM(M484,M489,M491)</f>
        <v>7370000</v>
      </c>
      <c r="N483" s="58" t="s">
        <v>16</v>
      </c>
    </row>
    <row r="484" spans="1:14" x14ac:dyDescent="0.25">
      <c r="A484" s="126" t="s">
        <v>30</v>
      </c>
      <c r="B484" s="125" t="s">
        <v>31</v>
      </c>
      <c r="C484" s="126"/>
      <c r="D484" s="126"/>
      <c r="E484" s="127"/>
      <c r="F484" s="137">
        <f>SUM(F485:F488)</f>
        <v>19000000</v>
      </c>
      <c r="G484" s="124" t="s">
        <v>30</v>
      </c>
      <c r="H484" s="125" t="s">
        <v>31</v>
      </c>
      <c r="I484" s="126"/>
      <c r="J484" s="126"/>
      <c r="K484" s="127"/>
      <c r="L484" s="127">
        <f>SUM(L485:L488)</f>
        <v>17500000</v>
      </c>
      <c r="M484" s="128">
        <f>SUM(M485:M488)</f>
        <v>1500000</v>
      </c>
      <c r="N484" s="58" t="s">
        <v>16</v>
      </c>
    </row>
    <row r="485" spans="1:14" x14ac:dyDescent="0.25">
      <c r="A485" s="96"/>
      <c r="B485" s="97" t="s">
        <v>32</v>
      </c>
      <c r="C485" s="96">
        <v>40</v>
      </c>
      <c r="D485" s="96" t="s">
        <v>33</v>
      </c>
      <c r="E485" s="98">
        <v>75000</v>
      </c>
      <c r="F485" s="99">
        <f>ROUNDDOWN(C485*E485,-3)</f>
        <v>3000000</v>
      </c>
      <c r="G485" s="100"/>
      <c r="H485" s="101" t="s">
        <v>32</v>
      </c>
      <c r="I485" s="102">
        <v>20</v>
      </c>
      <c r="J485" s="102" t="s">
        <v>33</v>
      </c>
      <c r="K485" s="104">
        <v>75000</v>
      </c>
      <c r="L485" s="104">
        <f>ROUNDDOWN(I485*K485,-3)</f>
        <v>1500000</v>
      </c>
      <c r="M485" s="107">
        <f>F485-L485</f>
        <v>1500000</v>
      </c>
      <c r="N485" s="109" t="str">
        <f>IF(AND(ISBLANK(G485),M485&lt;&gt;0),"Rev","")</f>
        <v>Rev</v>
      </c>
    </row>
    <row r="486" spans="1:14" x14ac:dyDescent="0.25">
      <c r="A486" s="96"/>
      <c r="B486" s="97" t="s">
        <v>34</v>
      </c>
      <c r="C486" s="96">
        <v>4</v>
      </c>
      <c r="D486" s="96" t="s">
        <v>35</v>
      </c>
      <c r="E486" s="98">
        <v>1500000</v>
      </c>
      <c r="F486" s="99">
        <f>ROUNDDOWN(C486*E486,-3)</f>
        <v>6000000</v>
      </c>
      <c r="G486" s="100"/>
      <c r="H486" s="97" t="s">
        <v>34</v>
      </c>
      <c r="I486" s="96">
        <v>4</v>
      </c>
      <c r="J486" s="96" t="s">
        <v>35</v>
      </c>
      <c r="K486" s="98">
        <v>1500000</v>
      </c>
      <c r="L486" s="98">
        <f>ROUNDDOWN(I486*K486,-3)</f>
        <v>6000000</v>
      </c>
      <c r="M486" s="108">
        <f>F486-L486</f>
        <v>0</v>
      </c>
      <c r="N486" s="109" t="str">
        <f>IF(AND(ISBLANK(G486),M486&lt;&gt;0),"Rev","")</f>
        <v/>
      </c>
    </row>
    <row r="487" spans="1:14" x14ac:dyDescent="0.25">
      <c r="A487" s="96"/>
      <c r="B487" s="97" t="s">
        <v>36</v>
      </c>
      <c r="C487" s="96">
        <v>4</v>
      </c>
      <c r="D487" s="96" t="s">
        <v>35</v>
      </c>
      <c r="E487" s="98">
        <v>1500000</v>
      </c>
      <c r="F487" s="99">
        <f>ROUNDDOWN(C487*E487,-3)</f>
        <v>6000000</v>
      </c>
      <c r="G487" s="100"/>
      <c r="H487" s="97" t="s">
        <v>36</v>
      </c>
      <c r="I487" s="96">
        <v>4</v>
      </c>
      <c r="J487" s="96" t="s">
        <v>35</v>
      </c>
      <c r="K487" s="98">
        <v>1500000</v>
      </c>
      <c r="L487" s="98">
        <f>ROUNDDOWN(I487*K487,-3)</f>
        <v>6000000</v>
      </c>
      <c r="M487" s="108">
        <f>F487-L487</f>
        <v>0</v>
      </c>
      <c r="N487" s="109" t="str">
        <f>IF(AND(ISBLANK(G487),M487&lt;&gt;0),"Rev","")</f>
        <v/>
      </c>
    </row>
    <row r="488" spans="1:14" x14ac:dyDescent="0.25">
      <c r="A488" s="96"/>
      <c r="B488" s="97" t="s">
        <v>37</v>
      </c>
      <c r="C488" s="96">
        <v>4</v>
      </c>
      <c r="D488" s="96" t="s">
        <v>35</v>
      </c>
      <c r="E488" s="98">
        <v>1000000</v>
      </c>
      <c r="F488" s="99">
        <f>ROUNDDOWN(C488*E488,-3)</f>
        <v>4000000</v>
      </c>
      <c r="G488" s="100"/>
      <c r="H488" s="97" t="s">
        <v>37</v>
      </c>
      <c r="I488" s="96">
        <v>4</v>
      </c>
      <c r="J488" s="96" t="s">
        <v>35</v>
      </c>
      <c r="K488" s="98">
        <v>1000000</v>
      </c>
      <c r="L488" s="98">
        <f>ROUNDDOWN(I488*K488,-3)</f>
        <v>4000000</v>
      </c>
      <c r="M488" s="108">
        <f>F488-L488</f>
        <v>0</v>
      </c>
      <c r="N488" s="109" t="str">
        <f>IF(AND(ISBLANK(G488),M488&lt;&gt;0),"Rev","")</f>
        <v/>
      </c>
    </row>
    <row r="489" spans="1:14" x14ac:dyDescent="0.25">
      <c r="A489" s="90" t="s">
        <v>42</v>
      </c>
      <c r="B489" s="91" t="s">
        <v>43</v>
      </c>
      <c r="C489" s="90"/>
      <c r="D489" s="90"/>
      <c r="E489" s="92"/>
      <c r="F489" s="93">
        <f>F490</f>
        <v>32120000</v>
      </c>
      <c r="G489" s="94" t="s">
        <v>42</v>
      </c>
      <c r="H489" s="91" t="s">
        <v>43</v>
      </c>
      <c r="I489" s="90"/>
      <c r="J489" s="90"/>
      <c r="K489" s="92"/>
      <c r="L489" s="92">
        <f>L490</f>
        <v>26250000</v>
      </c>
      <c r="M489" s="95">
        <f>M490</f>
        <v>5870000</v>
      </c>
      <c r="N489" s="58" t="s">
        <v>16</v>
      </c>
    </row>
    <row r="490" spans="1:14" x14ac:dyDescent="0.25">
      <c r="A490" s="96"/>
      <c r="B490" s="97" t="s">
        <v>371</v>
      </c>
      <c r="C490" s="96">
        <v>10</v>
      </c>
      <c r="D490" s="96" t="s">
        <v>33</v>
      </c>
      <c r="E490" s="98">
        <v>3212000</v>
      </c>
      <c r="F490" s="99">
        <f>ROUNDDOWN(C490*E490,-3)</f>
        <v>32120000</v>
      </c>
      <c r="G490" s="100"/>
      <c r="H490" s="101" t="s">
        <v>372</v>
      </c>
      <c r="I490" s="102">
        <v>15</v>
      </c>
      <c r="J490" s="102" t="s">
        <v>33</v>
      </c>
      <c r="K490" s="104">
        <v>1750000</v>
      </c>
      <c r="L490" s="104">
        <f>ROUNDDOWN(I490*K490,-3)</f>
        <v>26250000</v>
      </c>
      <c r="M490" s="107">
        <f>F490-L490</f>
        <v>5870000</v>
      </c>
      <c r="N490" s="106" t="str">
        <f>IF(AND(ISBLANK(G490),M490&lt;&gt;0),"Rev detil","")</f>
        <v>Rev detil</v>
      </c>
    </row>
    <row r="491" spans="1:14" x14ac:dyDescent="0.25">
      <c r="A491" s="126" t="s">
        <v>73</v>
      </c>
      <c r="B491" s="125" t="s">
        <v>74</v>
      </c>
      <c r="C491" s="126"/>
      <c r="D491" s="126"/>
      <c r="E491" s="127"/>
      <c r="F491" s="137">
        <f>F492</f>
        <v>1200000</v>
      </c>
      <c r="G491" s="124" t="s">
        <v>73</v>
      </c>
      <c r="H491" s="125" t="s">
        <v>74</v>
      </c>
      <c r="I491" s="126"/>
      <c r="J491" s="126"/>
      <c r="K491" s="127"/>
      <c r="L491" s="127">
        <f>L492</f>
        <v>1200000</v>
      </c>
      <c r="M491" s="128">
        <f>M492</f>
        <v>0</v>
      </c>
      <c r="N491" s="58" t="s">
        <v>16</v>
      </c>
    </row>
    <row r="492" spans="1:14" x14ac:dyDescent="0.25">
      <c r="A492" s="96"/>
      <c r="B492" s="97" t="s">
        <v>369</v>
      </c>
      <c r="C492" s="96">
        <v>8</v>
      </c>
      <c r="D492" s="96" t="s">
        <v>33</v>
      </c>
      <c r="E492" s="98">
        <v>150000</v>
      </c>
      <c r="F492" s="99">
        <f>ROUNDDOWN(C492*E492,-3)</f>
        <v>1200000</v>
      </c>
      <c r="G492" s="100"/>
      <c r="H492" s="97" t="s">
        <v>369</v>
      </c>
      <c r="I492" s="96">
        <v>8</v>
      </c>
      <c r="J492" s="96" t="s">
        <v>33</v>
      </c>
      <c r="K492" s="98">
        <v>150000</v>
      </c>
      <c r="L492" s="98">
        <f>ROUNDDOWN(I492*K492,-3)</f>
        <v>1200000</v>
      </c>
      <c r="M492" s="108">
        <f>F492-L492</f>
        <v>0</v>
      </c>
      <c r="N492" s="109" t="str">
        <f>IF(AND(ISBLANK(G492),M492&lt;&gt;0),"Rev","")</f>
        <v/>
      </c>
    </row>
    <row r="493" spans="1:14" x14ac:dyDescent="0.25">
      <c r="A493" s="151" t="s">
        <v>129</v>
      </c>
      <c r="B493" s="152" t="s">
        <v>373</v>
      </c>
      <c r="C493" s="151"/>
      <c r="D493" s="151"/>
      <c r="E493" s="153"/>
      <c r="F493" s="154">
        <f>SUM(F494,F500,F502)</f>
        <v>70870000</v>
      </c>
      <c r="G493" s="155" t="s">
        <v>129</v>
      </c>
      <c r="H493" s="152" t="s">
        <v>373</v>
      </c>
      <c r="I493" s="151"/>
      <c r="J493" s="151"/>
      <c r="K493" s="153"/>
      <c r="L493" s="153">
        <f>SUM(L494,L500,L502)</f>
        <v>73550000</v>
      </c>
      <c r="M493" s="240">
        <f>SUM(M494,M500,M502)</f>
        <v>-2680000</v>
      </c>
      <c r="N493" s="58" t="s">
        <v>16</v>
      </c>
    </row>
    <row r="494" spans="1:14" x14ac:dyDescent="0.25">
      <c r="A494" s="112" t="s">
        <v>30</v>
      </c>
      <c r="B494" s="111" t="s">
        <v>31</v>
      </c>
      <c r="C494" s="112"/>
      <c r="D494" s="112"/>
      <c r="E494" s="113"/>
      <c r="F494" s="129">
        <f>SUM(F495:F499)</f>
        <v>28750000</v>
      </c>
      <c r="G494" s="110" t="s">
        <v>30</v>
      </c>
      <c r="H494" s="111" t="s">
        <v>31</v>
      </c>
      <c r="I494" s="112"/>
      <c r="J494" s="112"/>
      <c r="K494" s="113"/>
      <c r="L494" s="113">
        <f>SUM(L495:L499)</f>
        <v>28000000</v>
      </c>
      <c r="M494" s="114">
        <f>SUM(M495:M499)</f>
        <v>750000</v>
      </c>
      <c r="N494" s="58" t="s">
        <v>16</v>
      </c>
    </row>
    <row r="495" spans="1:14" x14ac:dyDescent="0.25">
      <c r="A495" s="96"/>
      <c r="B495" s="97" t="s">
        <v>32</v>
      </c>
      <c r="C495" s="96">
        <v>50</v>
      </c>
      <c r="D495" s="96" t="s">
        <v>33</v>
      </c>
      <c r="E495" s="98">
        <v>75000</v>
      </c>
      <c r="F495" s="99">
        <f>ROUNDDOWN(C495*E495,-3)</f>
        <v>3750000</v>
      </c>
      <c r="G495" s="100"/>
      <c r="H495" s="101" t="s">
        <v>32</v>
      </c>
      <c r="I495" s="102">
        <v>40</v>
      </c>
      <c r="J495" s="102" t="s">
        <v>33</v>
      </c>
      <c r="K495" s="104">
        <v>75000</v>
      </c>
      <c r="L495" s="104">
        <f>ROUNDDOWN(I495*K495,-3)</f>
        <v>3000000</v>
      </c>
      <c r="M495" s="107">
        <f>F495-L495</f>
        <v>750000</v>
      </c>
      <c r="N495" s="109" t="str">
        <f>IF(AND(ISBLANK(G495),M495&lt;&gt;0),"Rev","")</f>
        <v>Rev</v>
      </c>
    </row>
    <row r="496" spans="1:14" x14ac:dyDescent="0.25">
      <c r="A496" s="96"/>
      <c r="B496" s="97" t="s">
        <v>374</v>
      </c>
      <c r="C496" s="96">
        <v>6</v>
      </c>
      <c r="D496" s="96" t="s">
        <v>58</v>
      </c>
      <c r="E496" s="98">
        <v>1500000</v>
      </c>
      <c r="F496" s="99">
        <f>ROUNDDOWN(C496*E496,-3)</f>
        <v>9000000</v>
      </c>
      <c r="G496" s="100"/>
      <c r="H496" s="97" t="s">
        <v>374</v>
      </c>
      <c r="I496" s="96">
        <v>6</v>
      </c>
      <c r="J496" s="96" t="s">
        <v>35</v>
      </c>
      <c r="K496" s="98">
        <v>1500000</v>
      </c>
      <c r="L496" s="98">
        <f>ROUNDDOWN(I496*K496,-3)</f>
        <v>9000000</v>
      </c>
      <c r="M496" s="108">
        <f>F496-L496</f>
        <v>0</v>
      </c>
      <c r="N496" s="109" t="str">
        <f>IF(AND(ISBLANK(G496),M496&lt;&gt;0),"Rev","")</f>
        <v/>
      </c>
    </row>
    <row r="497" spans="1:14" x14ac:dyDescent="0.25">
      <c r="A497" s="96"/>
      <c r="B497" s="97" t="s">
        <v>375</v>
      </c>
      <c r="C497" s="96">
        <v>4</v>
      </c>
      <c r="D497" s="96" t="s">
        <v>35</v>
      </c>
      <c r="E497" s="98">
        <v>1500000</v>
      </c>
      <c r="F497" s="99">
        <f>ROUNDDOWN(C497*E497,-3)</f>
        <v>6000000</v>
      </c>
      <c r="G497" s="100"/>
      <c r="H497" s="97" t="s">
        <v>375</v>
      </c>
      <c r="I497" s="96">
        <v>4</v>
      </c>
      <c r="J497" s="96" t="s">
        <v>35</v>
      </c>
      <c r="K497" s="98">
        <v>1500000</v>
      </c>
      <c r="L497" s="98">
        <f>ROUNDDOWN(I497*K497,-3)</f>
        <v>6000000</v>
      </c>
      <c r="M497" s="108">
        <f>F497-L497</f>
        <v>0</v>
      </c>
      <c r="N497" s="109" t="str">
        <f>IF(AND(ISBLANK(G497),M497&lt;&gt;0),"Rev","")</f>
        <v/>
      </c>
    </row>
    <row r="498" spans="1:14" x14ac:dyDescent="0.25">
      <c r="A498" s="96"/>
      <c r="B498" s="97" t="s">
        <v>376</v>
      </c>
      <c r="C498" s="96">
        <v>4</v>
      </c>
      <c r="D498" s="96" t="s">
        <v>35</v>
      </c>
      <c r="E498" s="98">
        <v>1500000</v>
      </c>
      <c r="F498" s="99">
        <f>ROUNDDOWN(C498*E498,-3)</f>
        <v>6000000</v>
      </c>
      <c r="G498" s="100"/>
      <c r="H498" s="97" t="s">
        <v>376</v>
      </c>
      <c r="I498" s="96">
        <v>4</v>
      </c>
      <c r="J498" s="96" t="s">
        <v>35</v>
      </c>
      <c r="K498" s="98">
        <v>1500000</v>
      </c>
      <c r="L498" s="98">
        <f>ROUNDDOWN(I498*K498,-3)</f>
        <v>6000000</v>
      </c>
      <c r="M498" s="108">
        <f>F498-L498</f>
        <v>0</v>
      </c>
      <c r="N498" s="109" t="str">
        <f>IF(AND(ISBLANK(G498),M498&lt;&gt;0),"Rev","")</f>
        <v/>
      </c>
    </row>
    <row r="499" spans="1:14" x14ac:dyDescent="0.25">
      <c r="A499" s="96"/>
      <c r="B499" s="97" t="s">
        <v>377</v>
      </c>
      <c r="C499" s="96">
        <v>4</v>
      </c>
      <c r="D499" s="96" t="s">
        <v>35</v>
      </c>
      <c r="E499" s="98">
        <v>1000000</v>
      </c>
      <c r="F499" s="99">
        <f>ROUNDDOWN(C499*E499,-3)</f>
        <v>4000000</v>
      </c>
      <c r="G499" s="100"/>
      <c r="H499" s="97" t="s">
        <v>377</v>
      </c>
      <c r="I499" s="96">
        <v>4</v>
      </c>
      <c r="J499" s="96" t="s">
        <v>35</v>
      </c>
      <c r="K499" s="98">
        <v>1000000</v>
      </c>
      <c r="L499" s="98">
        <f>ROUNDDOWN(I499*K499,-3)</f>
        <v>4000000</v>
      </c>
      <c r="M499" s="108">
        <f>F499-L499</f>
        <v>0</v>
      </c>
      <c r="N499" s="109" t="str">
        <f>IF(AND(ISBLANK(G499),M499&lt;&gt;0),"Rev","")</f>
        <v/>
      </c>
    </row>
    <row r="500" spans="1:14" x14ac:dyDescent="0.25">
      <c r="A500" s="112" t="s">
        <v>42</v>
      </c>
      <c r="B500" s="111" t="s">
        <v>43</v>
      </c>
      <c r="C500" s="112"/>
      <c r="D500" s="112"/>
      <c r="E500" s="113"/>
      <c r="F500" s="129">
        <f>F501</f>
        <v>40320000</v>
      </c>
      <c r="G500" s="110" t="s">
        <v>42</v>
      </c>
      <c r="H500" s="111" t="s">
        <v>43</v>
      </c>
      <c r="I500" s="112"/>
      <c r="J500" s="112"/>
      <c r="K500" s="113"/>
      <c r="L500" s="113">
        <f>L501</f>
        <v>43750000</v>
      </c>
      <c r="M500" s="136">
        <f>M501</f>
        <v>-3430000</v>
      </c>
      <c r="N500" s="58" t="s">
        <v>16</v>
      </c>
    </row>
    <row r="501" spans="1:14" ht="26.4" x14ac:dyDescent="0.25">
      <c r="A501" s="96"/>
      <c r="B501" s="97" t="s">
        <v>378</v>
      </c>
      <c r="C501" s="96">
        <v>10</v>
      </c>
      <c r="D501" s="96" t="s">
        <v>33</v>
      </c>
      <c r="E501" s="98">
        <v>4032000</v>
      </c>
      <c r="F501" s="99">
        <f>ROUNDDOWN(C501*E501,-3)</f>
        <v>40320000</v>
      </c>
      <c r="G501" s="100"/>
      <c r="H501" s="101" t="s">
        <v>378</v>
      </c>
      <c r="I501" s="102">
        <v>25</v>
      </c>
      <c r="J501" s="102" t="s">
        <v>33</v>
      </c>
      <c r="K501" s="104">
        <v>1750000</v>
      </c>
      <c r="L501" s="104">
        <f>ROUNDDOWN(I501*K501,-3)</f>
        <v>43750000</v>
      </c>
      <c r="M501" s="105">
        <f>F501-L501</f>
        <v>-3430000</v>
      </c>
      <c r="N501" s="106" t="str">
        <f>IF(AND(ISBLANK(G501),M501&lt;&gt;0),"Rev detil","")</f>
        <v>Rev detil</v>
      </c>
    </row>
    <row r="502" spans="1:14" x14ac:dyDescent="0.25">
      <c r="A502" s="112" t="s">
        <v>73</v>
      </c>
      <c r="B502" s="111" t="s">
        <v>74</v>
      </c>
      <c r="C502" s="112"/>
      <c r="D502" s="112"/>
      <c r="E502" s="113"/>
      <c r="F502" s="129">
        <f>F503</f>
        <v>1800000</v>
      </c>
      <c r="G502" s="110" t="s">
        <v>73</v>
      </c>
      <c r="H502" s="111" t="s">
        <v>74</v>
      </c>
      <c r="I502" s="112"/>
      <c r="J502" s="112"/>
      <c r="K502" s="113"/>
      <c r="L502" s="113">
        <f>L503</f>
        <v>1800000</v>
      </c>
      <c r="M502" s="114">
        <f>M503</f>
        <v>0</v>
      </c>
      <c r="N502" s="58" t="s">
        <v>16</v>
      </c>
    </row>
    <row r="503" spans="1:14" x14ac:dyDescent="0.25">
      <c r="A503" s="96"/>
      <c r="B503" s="97" t="s">
        <v>369</v>
      </c>
      <c r="C503" s="96">
        <v>12</v>
      </c>
      <c r="D503" s="96" t="s">
        <v>33</v>
      </c>
      <c r="E503" s="98">
        <v>150000</v>
      </c>
      <c r="F503" s="99">
        <f>ROUNDDOWN(C503*E503,-3)</f>
        <v>1800000</v>
      </c>
      <c r="G503" s="100"/>
      <c r="H503" s="97" t="s">
        <v>369</v>
      </c>
      <c r="I503" s="96">
        <v>12</v>
      </c>
      <c r="J503" s="96" t="s">
        <v>33</v>
      </c>
      <c r="K503" s="98">
        <v>150000</v>
      </c>
      <c r="L503" s="98">
        <f>ROUNDDOWN(I503*K503,-3)</f>
        <v>1800000</v>
      </c>
      <c r="M503" s="108">
        <f>F503-L503</f>
        <v>0</v>
      </c>
      <c r="N503" s="109" t="str">
        <f>IF(AND(ISBLANK(G503),M503&lt;&gt;0),"Rev","")</f>
        <v/>
      </c>
    </row>
    <row r="504" spans="1:14" x14ac:dyDescent="0.25">
      <c r="A504" s="130" t="s">
        <v>139</v>
      </c>
      <c r="B504" s="131" t="s">
        <v>379</v>
      </c>
      <c r="C504" s="130"/>
      <c r="D504" s="130"/>
      <c r="E504" s="132"/>
      <c r="F504" s="133">
        <f>SUM(F505,F510,F512)</f>
        <v>51379000</v>
      </c>
      <c r="G504" s="134" t="s">
        <v>139</v>
      </c>
      <c r="H504" s="131" t="s">
        <v>379</v>
      </c>
      <c r="I504" s="130"/>
      <c r="J504" s="130"/>
      <c r="K504" s="132"/>
      <c r="L504" s="132">
        <f>SUM(L505,L510,L512)</f>
        <v>61758000</v>
      </c>
      <c r="M504" s="135">
        <f>SUM(M505,M510,M512)</f>
        <v>-10379000</v>
      </c>
      <c r="N504" s="58" t="s">
        <v>16</v>
      </c>
    </row>
    <row r="505" spans="1:14" x14ac:dyDescent="0.25">
      <c r="A505" s="112" t="s">
        <v>30</v>
      </c>
      <c r="B505" s="111" t="s">
        <v>31</v>
      </c>
      <c r="C505" s="112"/>
      <c r="D505" s="112"/>
      <c r="E505" s="113"/>
      <c r="F505" s="129">
        <f>SUM(F506:F509)</f>
        <v>28500000</v>
      </c>
      <c r="G505" s="110" t="s">
        <v>30</v>
      </c>
      <c r="H505" s="111" t="s">
        <v>31</v>
      </c>
      <c r="I505" s="112"/>
      <c r="J505" s="112"/>
      <c r="K505" s="113"/>
      <c r="L505" s="113">
        <f>SUM(L506:L509)</f>
        <v>17500000</v>
      </c>
      <c r="M505" s="114">
        <f>SUM(M506:M509)</f>
        <v>11000000</v>
      </c>
      <c r="N505" s="58" t="s">
        <v>16</v>
      </c>
    </row>
    <row r="506" spans="1:14" x14ac:dyDescent="0.25">
      <c r="A506" s="96"/>
      <c r="B506" s="97" t="s">
        <v>32</v>
      </c>
      <c r="C506" s="96">
        <v>60</v>
      </c>
      <c r="D506" s="96" t="s">
        <v>33</v>
      </c>
      <c r="E506" s="98">
        <v>75000</v>
      </c>
      <c r="F506" s="99">
        <f>ROUNDDOWN(C506*E506,-3)</f>
        <v>4500000</v>
      </c>
      <c r="G506" s="100"/>
      <c r="H506" s="101" t="s">
        <v>32</v>
      </c>
      <c r="I506" s="102">
        <v>20</v>
      </c>
      <c r="J506" s="102" t="s">
        <v>33</v>
      </c>
      <c r="K506" s="104">
        <v>75000</v>
      </c>
      <c r="L506" s="104">
        <f>ROUNDDOWN(I506*K506,-3)</f>
        <v>1500000</v>
      </c>
      <c r="M506" s="107">
        <f>F506-L506</f>
        <v>3000000</v>
      </c>
      <c r="N506" s="106" t="str">
        <f>IF(AND(ISBLANK(G506),M506&lt;&gt;0),"Rev detil","")</f>
        <v>Rev detil</v>
      </c>
    </row>
    <row r="507" spans="1:14" x14ac:dyDescent="0.25">
      <c r="A507" s="96"/>
      <c r="B507" s="97" t="s">
        <v>176</v>
      </c>
      <c r="C507" s="96">
        <v>6</v>
      </c>
      <c r="D507" s="96" t="s">
        <v>35</v>
      </c>
      <c r="E507" s="98">
        <v>1500000</v>
      </c>
      <c r="F507" s="99">
        <f>ROUNDDOWN(C507*E507,-3)</f>
        <v>9000000</v>
      </c>
      <c r="G507" s="100"/>
      <c r="H507" s="101" t="s">
        <v>176</v>
      </c>
      <c r="I507" s="102">
        <v>4</v>
      </c>
      <c r="J507" s="102" t="s">
        <v>35</v>
      </c>
      <c r="K507" s="104">
        <v>1500000</v>
      </c>
      <c r="L507" s="104">
        <f>ROUNDDOWN(I507*K507,-3)</f>
        <v>6000000</v>
      </c>
      <c r="M507" s="107">
        <f>F507-L507</f>
        <v>3000000</v>
      </c>
      <c r="N507" s="106" t="str">
        <f>IF(AND(ISBLANK(G507),M507&lt;&gt;0),"Rev detil","")</f>
        <v>Rev detil</v>
      </c>
    </row>
    <row r="508" spans="1:14" x14ac:dyDescent="0.25">
      <c r="A508" s="96"/>
      <c r="B508" s="97" t="s">
        <v>36</v>
      </c>
      <c r="C508" s="96">
        <v>6</v>
      </c>
      <c r="D508" s="96" t="s">
        <v>35</v>
      </c>
      <c r="E508" s="98">
        <v>1500000</v>
      </c>
      <c r="F508" s="99">
        <f>ROUNDDOWN(C508*E508,-3)</f>
        <v>9000000</v>
      </c>
      <c r="G508" s="100"/>
      <c r="H508" s="101" t="s">
        <v>36</v>
      </c>
      <c r="I508" s="102">
        <v>4</v>
      </c>
      <c r="J508" s="102" t="s">
        <v>35</v>
      </c>
      <c r="K508" s="104">
        <v>1500000</v>
      </c>
      <c r="L508" s="104">
        <f>ROUNDDOWN(I508*K508,-3)</f>
        <v>6000000</v>
      </c>
      <c r="M508" s="107">
        <f>F508-L508</f>
        <v>3000000</v>
      </c>
      <c r="N508" s="106" t="str">
        <f>IF(AND(ISBLANK(G508),M508&lt;&gt;0),"Rev detil","")</f>
        <v>Rev detil</v>
      </c>
    </row>
    <row r="509" spans="1:14" x14ac:dyDescent="0.25">
      <c r="A509" s="96"/>
      <c r="B509" s="97" t="s">
        <v>37</v>
      </c>
      <c r="C509" s="96">
        <v>6</v>
      </c>
      <c r="D509" s="96" t="s">
        <v>35</v>
      </c>
      <c r="E509" s="98">
        <v>1000000</v>
      </c>
      <c r="F509" s="99">
        <f>ROUNDDOWN(C509*E509,-3)</f>
        <v>6000000</v>
      </c>
      <c r="G509" s="100"/>
      <c r="H509" s="101" t="s">
        <v>37</v>
      </c>
      <c r="I509" s="102">
        <v>4</v>
      </c>
      <c r="J509" s="102" t="s">
        <v>35</v>
      </c>
      <c r="K509" s="104">
        <v>1000000</v>
      </c>
      <c r="L509" s="104">
        <f>ROUNDDOWN(I509*K509,-3)</f>
        <v>4000000</v>
      </c>
      <c r="M509" s="107">
        <f>F509-L509</f>
        <v>2000000</v>
      </c>
      <c r="N509" s="106" t="str">
        <f>IF(AND(ISBLANK(G509),M509&lt;&gt;0),"Rev detil","")</f>
        <v>Rev detil</v>
      </c>
    </row>
    <row r="510" spans="1:14" x14ac:dyDescent="0.25">
      <c r="A510" s="126" t="s">
        <v>42</v>
      </c>
      <c r="B510" s="125" t="s">
        <v>43</v>
      </c>
      <c r="C510" s="126"/>
      <c r="D510" s="126"/>
      <c r="E510" s="127"/>
      <c r="F510" s="137">
        <f>F511</f>
        <v>21379000</v>
      </c>
      <c r="G510" s="124" t="s">
        <v>42</v>
      </c>
      <c r="H510" s="125" t="s">
        <v>43</v>
      </c>
      <c r="I510" s="126"/>
      <c r="J510" s="126"/>
      <c r="K510" s="127"/>
      <c r="L510" s="127">
        <f>L511</f>
        <v>42758000</v>
      </c>
      <c r="M510" s="239">
        <f>M511</f>
        <v>-21379000</v>
      </c>
      <c r="N510" s="58" t="s">
        <v>16</v>
      </c>
    </row>
    <row r="511" spans="1:14" ht="26.4" x14ac:dyDescent="0.25">
      <c r="A511" s="96"/>
      <c r="B511" s="97" t="s">
        <v>380</v>
      </c>
      <c r="C511" s="96">
        <v>4</v>
      </c>
      <c r="D511" s="96" t="s">
        <v>33</v>
      </c>
      <c r="E511" s="98">
        <v>5344800</v>
      </c>
      <c r="F511" s="99">
        <f>ROUNDDOWN(C511*E511,-3)</f>
        <v>21379000</v>
      </c>
      <c r="G511" s="100"/>
      <c r="H511" s="101" t="s">
        <v>380</v>
      </c>
      <c r="I511" s="102">
        <v>8</v>
      </c>
      <c r="J511" s="102" t="s">
        <v>33</v>
      </c>
      <c r="K511" s="104">
        <v>5344800</v>
      </c>
      <c r="L511" s="104">
        <f>ROUNDDOWN(I511*K511,-3)</f>
        <v>42758000</v>
      </c>
      <c r="M511" s="105">
        <f>F511-L511</f>
        <v>-21379000</v>
      </c>
      <c r="N511" s="106" t="str">
        <f>IF(AND(ISBLANK(G511),M511&lt;&gt;0),"Rev detil","")</f>
        <v>Rev detil</v>
      </c>
    </row>
    <row r="512" spans="1:14" x14ac:dyDescent="0.25">
      <c r="A512" s="112" t="s">
        <v>73</v>
      </c>
      <c r="B512" s="111" t="s">
        <v>74</v>
      </c>
      <c r="C512" s="112"/>
      <c r="D512" s="112"/>
      <c r="E512" s="113"/>
      <c r="F512" s="129">
        <f>F513</f>
        <v>1500000</v>
      </c>
      <c r="G512" s="110" t="s">
        <v>73</v>
      </c>
      <c r="H512" s="111" t="s">
        <v>74</v>
      </c>
      <c r="I512" s="112"/>
      <c r="J512" s="112"/>
      <c r="K512" s="113"/>
      <c r="L512" s="113">
        <f>L513</f>
        <v>1500000</v>
      </c>
      <c r="M512" s="114">
        <f>M513</f>
        <v>0</v>
      </c>
      <c r="N512" s="58" t="s">
        <v>16</v>
      </c>
    </row>
    <row r="513" spans="1:14" x14ac:dyDescent="0.25">
      <c r="A513" s="96"/>
      <c r="B513" s="97" t="s">
        <v>369</v>
      </c>
      <c r="C513" s="96">
        <v>10</v>
      </c>
      <c r="D513" s="96" t="s">
        <v>33</v>
      </c>
      <c r="E513" s="98">
        <v>150000</v>
      </c>
      <c r="F513" s="99">
        <f>ROUNDDOWN(C513*E513,-3)</f>
        <v>1500000</v>
      </c>
      <c r="G513" s="100"/>
      <c r="H513" s="97" t="s">
        <v>369</v>
      </c>
      <c r="I513" s="96">
        <v>10</v>
      </c>
      <c r="J513" s="96" t="s">
        <v>33</v>
      </c>
      <c r="K513" s="98">
        <v>150000</v>
      </c>
      <c r="L513" s="98">
        <f>ROUNDDOWN(I513*K513,-3)</f>
        <v>1500000</v>
      </c>
      <c r="M513" s="108">
        <f>F513-L513</f>
        <v>0</v>
      </c>
      <c r="N513" s="109" t="str">
        <f>IF(AND(ISBLANK(G513),M513&lt;&gt;0),"Rev","")</f>
        <v/>
      </c>
    </row>
    <row r="514" spans="1:14" x14ac:dyDescent="0.25">
      <c r="A514" s="151" t="s">
        <v>143</v>
      </c>
      <c r="B514" s="152" t="s">
        <v>381</v>
      </c>
      <c r="C514" s="151"/>
      <c r="D514" s="151"/>
      <c r="E514" s="153"/>
      <c r="F514" s="154">
        <f>SUM(F515,F520,F522)</f>
        <v>64553000</v>
      </c>
      <c r="G514" s="155" t="s">
        <v>143</v>
      </c>
      <c r="H514" s="152" t="s">
        <v>381</v>
      </c>
      <c r="I514" s="151"/>
      <c r="J514" s="151"/>
      <c r="K514" s="153"/>
      <c r="L514" s="153">
        <f>SUM(L515,L520,L522)</f>
        <v>47000000</v>
      </c>
      <c r="M514" s="156">
        <f>SUM(M515,M520,M522)</f>
        <v>17553000</v>
      </c>
      <c r="N514" s="58" t="s">
        <v>16</v>
      </c>
    </row>
    <row r="515" spans="1:14" x14ac:dyDescent="0.25">
      <c r="A515" s="112" t="s">
        <v>30</v>
      </c>
      <c r="B515" s="111" t="s">
        <v>31</v>
      </c>
      <c r="C515" s="112"/>
      <c r="D515" s="112"/>
      <c r="E515" s="113"/>
      <c r="F515" s="129">
        <f>SUM(F516:F519)</f>
        <v>27750000</v>
      </c>
      <c r="G515" s="110" t="s">
        <v>30</v>
      </c>
      <c r="H515" s="111" t="s">
        <v>31</v>
      </c>
      <c r="I515" s="112"/>
      <c r="J515" s="112"/>
      <c r="K515" s="113"/>
      <c r="L515" s="113">
        <f>SUM(L516:L519)</f>
        <v>15500000</v>
      </c>
      <c r="M515" s="114">
        <f>SUM(M516:M519)</f>
        <v>12250000</v>
      </c>
      <c r="N515" s="58" t="s">
        <v>16</v>
      </c>
    </row>
    <row r="516" spans="1:14" x14ac:dyDescent="0.25">
      <c r="A516" s="96"/>
      <c r="B516" s="97" t="s">
        <v>32</v>
      </c>
      <c r="C516" s="96">
        <v>50</v>
      </c>
      <c r="D516" s="96" t="s">
        <v>33</v>
      </c>
      <c r="E516" s="98">
        <v>75000</v>
      </c>
      <c r="F516" s="99">
        <f>ROUNDDOWN(C516*E516,-3)</f>
        <v>3750000</v>
      </c>
      <c r="G516" s="100"/>
      <c r="H516" s="101" t="s">
        <v>32</v>
      </c>
      <c r="I516" s="102">
        <v>20</v>
      </c>
      <c r="J516" s="102" t="s">
        <v>33</v>
      </c>
      <c r="K516" s="104">
        <v>75000</v>
      </c>
      <c r="L516" s="104">
        <f>ROUNDDOWN(I516*K516,-3)</f>
        <v>1500000</v>
      </c>
      <c r="M516" s="107">
        <f>F516-L516</f>
        <v>2250000</v>
      </c>
      <c r="N516" s="58" t="s">
        <v>16</v>
      </c>
    </row>
    <row r="517" spans="1:14" x14ac:dyDescent="0.25">
      <c r="A517" s="96"/>
      <c r="B517" s="97" t="s">
        <v>176</v>
      </c>
      <c r="C517" s="96">
        <v>6</v>
      </c>
      <c r="D517" s="96" t="s">
        <v>35</v>
      </c>
      <c r="E517" s="98">
        <v>1500000</v>
      </c>
      <c r="F517" s="99">
        <f>ROUNDDOWN(C517*E517,-3)</f>
        <v>9000000</v>
      </c>
      <c r="G517" s="100"/>
      <c r="H517" s="101" t="s">
        <v>176</v>
      </c>
      <c r="I517" s="102">
        <v>4</v>
      </c>
      <c r="J517" s="102" t="s">
        <v>35</v>
      </c>
      <c r="K517" s="104">
        <v>1500000</v>
      </c>
      <c r="L517" s="104">
        <f>ROUNDDOWN(I517*K517,-3)</f>
        <v>6000000</v>
      </c>
      <c r="M517" s="107">
        <f>F517-L517</f>
        <v>3000000</v>
      </c>
      <c r="N517" s="106" t="str">
        <f>IF(AND(ISBLANK(G517),M517&lt;&gt;0),"Rev detil","")</f>
        <v>Rev detil</v>
      </c>
    </row>
    <row r="518" spans="1:14" x14ac:dyDescent="0.25">
      <c r="A518" s="96"/>
      <c r="B518" s="97" t="s">
        <v>36</v>
      </c>
      <c r="C518" s="96">
        <v>6</v>
      </c>
      <c r="D518" s="96" t="s">
        <v>35</v>
      </c>
      <c r="E518" s="98">
        <v>1500000</v>
      </c>
      <c r="F518" s="99">
        <f>ROUNDDOWN(C518*E518,-3)</f>
        <v>9000000</v>
      </c>
      <c r="G518" s="100"/>
      <c r="H518" s="101" t="s">
        <v>36</v>
      </c>
      <c r="I518" s="102">
        <v>4</v>
      </c>
      <c r="J518" s="102" t="s">
        <v>35</v>
      </c>
      <c r="K518" s="104">
        <v>1500000</v>
      </c>
      <c r="L518" s="104">
        <f>ROUNDDOWN(I518*K518,-3)</f>
        <v>6000000</v>
      </c>
      <c r="M518" s="107">
        <f>F518-L518</f>
        <v>3000000</v>
      </c>
      <c r="N518" s="106" t="str">
        <f>IF(AND(ISBLANK(G518),M518&lt;&gt;0),"Rev detil","")</f>
        <v>Rev detil</v>
      </c>
    </row>
    <row r="519" spans="1:14" x14ac:dyDescent="0.25">
      <c r="A519" s="96"/>
      <c r="B519" s="97" t="s">
        <v>37</v>
      </c>
      <c r="C519" s="96">
        <v>6</v>
      </c>
      <c r="D519" s="96" t="s">
        <v>35</v>
      </c>
      <c r="E519" s="98">
        <v>1000000</v>
      </c>
      <c r="F519" s="99">
        <f>ROUNDDOWN(C519*E519,-3)</f>
        <v>6000000</v>
      </c>
      <c r="G519" s="100"/>
      <c r="H519" s="101" t="s">
        <v>37</v>
      </c>
      <c r="I519" s="102">
        <v>2</v>
      </c>
      <c r="J519" s="102" t="s">
        <v>35</v>
      </c>
      <c r="K519" s="104">
        <v>1000000</v>
      </c>
      <c r="L519" s="104">
        <f>ROUNDDOWN(I519*K519,-3)</f>
        <v>2000000</v>
      </c>
      <c r="M519" s="107">
        <f>F519-L519</f>
        <v>4000000</v>
      </c>
      <c r="N519" s="106" t="str">
        <f>IF(AND(ISBLANK(G519),M519&lt;&gt;0),"Rev detil","")</f>
        <v>Rev detil</v>
      </c>
    </row>
    <row r="520" spans="1:14" x14ac:dyDescent="0.25">
      <c r="A520" s="90" t="s">
        <v>42</v>
      </c>
      <c r="B520" s="91" t="s">
        <v>43</v>
      </c>
      <c r="C520" s="90"/>
      <c r="D520" s="90"/>
      <c r="E520" s="92"/>
      <c r="F520" s="93">
        <f>F521</f>
        <v>35003000</v>
      </c>
      <c r="G520" s="94" t="s">
        <v>42</v>
      </c>
      <c r="H520" s="91" t="s">
        <v>43</v>
      </c>
      <c r="I520" s="90"/>
      <c r="J520" s="90"/>
      <c r="K520" s="92"/>
      <c r="L520" s="92">
        <f>L521</f>
        <v>31500000</v>
      </c>
      <c r="M520" s="95">
        <f>M521</f>
        <v>3503000</v>
      </c>
      <c r="N520" s="58" t="s">
        <v>16</v>
      </c>
    </row>
    <row r="521" spans="1:14" x14ac:dyDescent="0.25">
      <c r="A521" s="96"/>
      <c r="B521" s="97" t="s">
        <v>382</v>
      </c>
      <c r="C521" s="96">
        <v>10</v>
      </c>
      <c r="D521" s="96" t="s">
        <v>33</v>
      </c>
      <c r="E521" s="98">
        <v>3500333</v>
      </c>
      <c r="F521" s="99">
        <f>ROUNDDOWN(C521*E521,-3)</f>
        <v>35003000</v>
      </c>
      <c r="G521" s="100"/>
      <c r="H521" s="101" t="s">
        <v>382</v>
      </c>
      <c r="I521" s="102">
        <v>18</v>
      </c>
      <c r="J521" s="102" t="s">
        <v>33</v>
      </c>
      <c r="K521" s="104">
        <v>1750000</v>
      </c>
      <c r="L521" s="104">
        <f>ROUNDDOWN(I521*K521,-3)</f>
        <v>31500000</v>
      </c>
      <c r="M521" s="107">
        <f>F521-L521</f>
        <v>3503000</v>
      </c>
      <c r="N521" s="106" t="str">
        <f>IF(AND(ISBLANK(G521),M521&lt;&gt;0),"Rev detil","")</f>
        <v>Rev detil</v>
      </c>
    </row>
    <row r="522" spans="1:14" x14ac:dyDescent="0.25">
      <c r="A522" s="112" t="s">
        <v>73</v>
      </c>
      <c r="B522" s="111" t="s">
        <v>74</v>
      </c>
      <c r="C522" s="112"/>
      <c r="D522" s="112"/>
      <c r="E522" s="113"/>
      <c r="F522" s="129">
        <f>F523</f>
        <v>1800000</v>
      </c>
      <c r="G522" s="110" t="s">
        <v>73</v>
      </c>
      <c r="H522" s="111" t="s">
        <v>74</v>
      </c>
      <c r="I522" s="112"/>
      <c r="J522" s="112"/>
      <c r="K522" s="113"/>
      <c r="L522" s="113">
        <f>L523</f>
        <v>0</v>
      </c>
      <c r="M522" s="114">
        <f>M523</f>
        <v>1800000</v>
      </c>
      <c r="N522" s="58" t="s">
        <v>16</v>
      </c>
    </row>
    <row r="523" spans="1:14" x14ac:dyDescent="0.25">
      <c r="A523" s="96"/>
      <c r="B523" s="97" t="s">
        <v>369</v>
      </c>
      <c r="C523" s="96">
        <v>12</v>
      </c>
      <c r="D523" s="96" t="s">
        <v>33</v>
      </c>
      <c r="E523" s="98">
        <v>150000</v>
      </c>
      <c r="F523" s="99">
        <f>ROUNDDOWN(C523*E523,-3)</f>
        <v>1800000</v>
      </c>
      <c r="G523" s="100"/>
      <c r="H523" s="145"/>
      <c r="I523" s="146"/>
      <c r="J523" s="146"/>
      <c r="K523" s="147"/>
      <c r="L523" s="147"/>
      <c r="M523" s="148">
        <f>F523-L523</f>
        <v>1800000</v>
      </c>
      <c r="N523" s="106" t="str">
        <f>IF(AND(ISBLANK(G523),M523&lt;&gt;0),"Rev detil","")</f>
        <v>Rev detil</v>
      </c>
    </row>
    <row r="524" spans="1:14" x14ac:dyDescent="0.25">
      <c r="A524" s="151" t="s">
        <v>148</v>
      </c>
      <c r="B524" s="152" t="s">
        <v>383</v>
      </c>
      <c r="C524" s="151"/>
      <c r="D524" s="151"/>
      <c r="E524" s="153"/>
      <c r="F524" s="154">
        <f>SUM(F525,F530,F532)</f>
        <v>150000000</v>
      </c>
      <c r="G524" s="155" t="s">
        <v>148</v>
      </c>
      <c r="H524" s="152" t="s">
        <v>383</v>
      </c>
      <c r="I524" s="151"/>
      <c r="J524" s="151"/>
      <c r="K524" s="153"/>
      <c r="L524" s="153">
        <f>SUM(L525,L530,L532)</f>
        <v>150000000</v>
      </c>
      <c r="M524" s="156">
        <f>SUM(M525,M530,M532)</f>
        <v>0</v>
      </c>
      <c r="N524" s="58" t="s">
        <v>16</v>
      </c>
    </row>
    <row r="525" spans="1:14" x14ac:dyDescent="0.25">
      <c r="A525" s="90" t="s">
        <v>30</v>
      </c>
      <c r="B525" s="91" t="s">
        <v>31</v>
      </c>
      <c r="C525" s="90"/>
      <c r="D525" s="90"/>
      <c r="E525" s="92"/>
      <c r="F525" s="93">
        <f>SUM(F526:F529)</f>
        <v>13000000</v>
      </c>
      <c r="G525" s="94" t="s">
        <v>30</v>
      </c>
      <c r="H525" s="91" t="s">
        <v>31</v>
      </c>
      <c r="I525" s="90"/>
      <c r="J525" s="90"/>
      <c r="K525" s="92"/>
      <c r="L525" s="92">
        <f>SUM(L526:L529)</f>
        <v>13000000</v>
      </c>
      <c r="M525" s="95">
        <f>SUM(M526:M529)</f>
        <v>0</v>
      </c>
      <c r="N525" s="150"/>
    </row>
    <row r="526" spans="1:14" x14ac:dyDescent="0.25">
      <c r="A526" s="96"/>
      <c r="B526" s="97" t="s">
        <v>32</v>
      </c>
      <c r="C526" s="96">
        <v>120</v>
      </c>
      <c r="D526" s="96" t="s">
        <v>33</v>
      </c>
      <c r="E526" s="98">
        <v>75000</v>
      </c>
      <c r="F526" s="99">
        <f>ROUNDDOWN(C526*E526,-3)</f>
        <v>9000000</v>
      </c>
      <c r="G526" s="100"/>
      <c r="H526" s="97" t="s">
        <v>32</v>
      </c>
      <c r="I526" s="96">
        <v>120</v>
      </c>
      <c r="J526" s="96" t="s">
        <v>33</v>
      </c>
      <c r="K526" s="98">
        <v>75000</v>
      </c>
      <c r="L526" s="98">
        <f>ROUNDDOWN(I526*K526,-3)</f>
        <v>9000000</v>
      </c>
      <c r="M526" s="108">
        <f>F526-L526</f>
        <v>0</v>
      </c>
      <c r="N526" s="109" t="str">
        <f>IF(AND(ISBLANK(G526),M526&lt;&gt;0),"Rev","")</f>
        <v/>
      </c>
    </row>
    <row r="527" spans="1:14" x14ac:dyDescent="0.25">
      <c r="A527" s="96"/>
      <c r="B527" s="97" t="s">
        <v>176</v>
      </c>
      <c r="C527" s="96">
        <v>1</v>
      </c>
      <c r="D527" s="96" t="s">
        <v>35</v>
      </c>
      <c r="E527" s="98">
        <v>1500000</v>
      </c>
      <c r="F527" s="99">
        <f>ROUNDDOWN(C527*E527,-3)</f>
        <v>1500000</v>
      </c>
      <c r="G527" s="100"/>
      <c r="H527" s="97" t="s">
        <v>176</v>
      </c>
      <c r="I527" s="96">
        <v>1</v>
      </c>
      <c r="J527" s="96" t="s">
        <v>35</v>
      </c>
      <c r="K527" s="98">
        <v>1500000</v>
      </c>
      <c r="L527" s="98">
        <f>ROUNDDOWN(I527*K527,-3)</f>
        <v>1500000</v>
      </c>
      <c r="M527" s="108">
        <f>F527-L527</f>
        <v>0</v>
      </c>
      <c r="N527" s="109" t="str">
        <f>IF(AND(ISBLANK(G527),M527&lt;&gt;0),"Rev","")</f>
        <v/>
      </c>
    </row>
    <row r="528" spans="1:14" x14ac:dyDescent="0.25">
      <c r="A528" s="96"/>
      <c r="B528" s="97" t="s">
        <v>36</v>
      </c>
      <c r="C528" s="96">
        <v>1</v>
      </c>
      <c r="D528" s="96" t="s">
        <v>35</v>
      </c>
      <c r="E528" s="98">
        <v>1500000</v>
      </c>
      <c r="F528" s="99">
        <f>ROUNDDOWN(C528*E528,-3)</f>
        <v>1500000</v>
      </c>
      <c r="G528" s="100"/>
      <c r="H528" s="97" t="s">
        <v>36</v>
      </c>
      <c r="I528" s="96">
        <v>1</v>
      </c>
      <c r="J528" s="96" t="s">
        <v>35</v>
      </c>
      <c r="K528" s="98">
        <v>1500000</v>
      </c>
      <c r="L528" s="98">
        <f>ROUNDDOWN(I528*K528,-3)</f>
        <v>1500000</v>
      </c>
      <c r="M528" s="108">
        <f>F528-L528</f>
        <v>0</v>
      </c>
      <c r="N528" s="109" t="str">
        <f>IF(AND(ISBLANK(G528),M528&lt;&gt;0),"Rev","")</f>
        <v/>
      </c>
    </row>
    <row r="529" spans="1:14" x14ac:dyDescent="0.25">
      <c r="A529" s="96"/>
      <c r="B529" s="97" t="s">
        <v>37</v>
      </c>
      <c r="C529" s="96">
        <v>1</v>
      </c>
      <c r="D529" s="96" t="s">
        <v>35</v>
      </c>
      <c r="E529" s="98">
        <v>1000000</v>
      </c>
      <c r="F529" s="99">
        <f>ROUNDDOWN(C529*E529,-3)</f>
        <v>1000000</v>
      </c>
      <c r="G529" s="100"/>
      <c r="H529" s="97" t="s">
        <v>37</v>
      </c>
      <c r="I529" s="96">
        <v>1</v>
      </c>
      <c r="J529" s="96" t="s">
        <v>35</v>
      </c>
      <c r="K529" s="98">
        <v>1000000</v>
      </c>
      <c r="L529" s="98">
        <f>ROUNDDOWN(I529*K529,-3)</f>
        <v>1000000</v>
      </c>
      <c r="M529" s="108">
        <f>F529-L529</f>
        <v>0</v>
      </c>
      <c r="N529" s="109" t="str">
        <f>IF(AND(ISBLANK(G529),M529&lt;&gt;0),"Rev","")</f>
        <v/>
      </c>
    </row>
    <row r="530" spans="1:14" x14ac:dyDescent="0.25">
      <c r="A530" s="126" t="s">
        <v>38</v>
      </c>
      <c r="B530" s="125" t="s">
        <v>39</v>
      </c>
      <c r="C530" s="126"/>
      <c r="D530" s="126"/>
      <c r="E530" s="127"/>
      <c r="F530" s="137">
        <f>F531</f>
        <v>10000000</v>
      </c>
      <c r="G530" s="124" t="s">
        <v>38</v>
      </c>
      <c r="H530" s="125" t="s">
        <v>39</v>
      </c>
      <c r="I530" s="126"/>
      <c r="J530" s="126"/>
      <c r="K530" s="127"/>
      <c r="L530" s="127">
        <f>L531</f>
        <v>10000000</v>
      </c>
      <c r="M530" s="128">
        <f>M531</f>
        <v>0</v>
      </c>
      <c r="N530" s="261"/>
    </row>
    <row r="531" spans="1:14" x14ac:dyDescent="0.25">
      <c r="A531" s="96"/>
      <c r="B531" s="97" t="s">
        <v>40</v>
      </c>
      <c r="C531" s="96">
        <v>10</v>
      </c>
      <c r="D531" s="96" t="s">
        <v>41</v>
      </c>
      <c r="E531" s="98">
        <v>1000000</v>
      </c>
      <c r="F531" s="99">
        <f>ROUNDDOWN(C531*E531,-3)</f>
        <v>10000000</v>
      </c>
      <c r="G531" s="100"/>
      <c r="H531" s="97" t="s">
        <v>40</v>
      </c>
      <c r="I531" s="96">
        <v>10</v>
      </c>
      <c r="J531" s="96" t="s">
        <v>41</v>
      </c>
      <c r="K531" s="98">
        <v>1000000</v>
      </c>
      <c r="L531" s="98">
        <f>ROUNDDOWN(I531*K531,-3)</f>
        <v>10000000</v>
      </c>
      <c r="M531" s="108">
        <f>F531-L531</f>
        <v>0</v>
      </c>
      <c r="N531" s="109" t="str">
        <f>IF(AND(ISBLANK(G531),M531&lt;&gt;0),"Rev","")</f>
        <v/>
      </c>
    </row>
    <row r="532" spans="1:14" x14ac:dyDescent="0.25">
      <c r="A532" s="112" t="s">
        <v>42</v>
      </c>
      <c r="B532" s="111" t="s">
        <v>43</v>
      </c>
      <c r="C532" s="112"/>
      <c r="D532" s="112"/>
      <c r="E532" s="113"/>
      <c r="F532" s="129">
        <f>F533</f>
        <v>127000000</v>
      </c>
      <c r="G532" s="110" t="s">
        <v>42</v>
      </c>
      <c r="H532" s="111" t="s">
        <v>43</v>
      </c>
      <c r="I532" s="112"/>
      <c r="J532" s="112"/>
      <c r="K532" s="113"/>
      <c r="L532" s="113">
        <f>L533</f>
        <v>127000000</v>
      </c>
      <c r="M532" s="114">
        <f>M533</f>
        <v>0</v>
      </c>
      <c r="N532" s="149"/>
    </row>
    <row r="533" spans="1:14" x14ac:dyDescent="0.25">
      <c r="A533" s="96"/>
      <c r="B533" s="97" t="s">
        <v>384</v>
      </c>
      <c r="C533" s="96">
        <v>20</v>
      </c>
      <c r="D533" s="96" t="s">
        <v>33</v>
      </c>
      <c r="E533" s="98">
        <v>6350000</v>
      </c>
      <c r="F533" s="99">
        <f>ROUNDDOWN(C533*E533,-3)</f>
        <v>127000000</v>
      </c>
      <c r="G533" s="100"/>
      <c r="H533" s="97" t="s">
        <v>384</v>
      </c>
      <c r="I533" s="96">
        <v>20</v>
      </c>
      <c r="J533" s="96" t="s">
        <v>33</v>
      </c>
      <c r="K533" s="98">
        <v>6350000</v>
      </c>
      <c r="L533" s="98">
        <f>ROUNDDOWN(I533*K533,-3)</f>
        <v>127000000</v>
      </c>
      <c r="M533" s="108">
        <f>F533-L533</f>
        <v>0</v>
      </c>
      <c r="N533" s="109" t="str">
        <f>IF(AND(ISBLANK(G533),M533&lt;&gt;0),"Rev","")</f>
        <v/>
      </c>
    </row>
    <row r="534" spans="1:14" x14ac:dyDescent="0.25">
      <c r="A534" s="151" t="s">
        <v>151</v>
      </c>
      <c r="B534" s="152" t="s">
        <v>385</v>
      </c>
      <c r="C534" s="151"/>
      <c r="D534" s="151"/>
      <c r="E534" s="153"/>
      <c r="F534" s="154">
        <f>SUM(F535,F540,F542)</f>
        <v>78803000</v>
      </c>
      <c r="G534" s="155" t="s">
        <v>151</v>
      </c>
      <c r="H534" s="152" t="s">
        <v>385</v>
      </c>
      <c r="I534" s="151"/>
      <c r="J534" s="151"/>
      <c r="K534" s="153"/>
      <c r="L534" s="153">
        <f>SUM(L535,L540,L542)</f>
        <v>68803000</v>
      </c>
      <c r="M534" s="156">
        <f>SUM(M535,M540,M542)</f>
        <v>10000000</v>
      </c>
      <c r="N534" s="58" t="s">
        <v>16</v>
      </c>
    </row>
    <row r="535" spans="1:14" x14ac:dyDescent="0.25">
      <c r="A535" s="112" t="s">
        <v>30</v>
      </c>
      <c r="B535" s="111" t="s">
        <v>31</v>
      </c>
      <c r="C535" s="112"/>
      <c r="D535" s="112"/>
      <c r="E535" s="113"/>
      <c r="F535" s="129">
        <f>SUM(F536:F539)</f>
        <v>15500000</v>
      </c>
      <c r="G535" s="110" t="s">
        <v>30</v>
      </c>
      <c r="H535" s="111" t="s">
        <v>31</v>
      </c>
      <c r="I535" s="112"/>
      <c r="J535" s="112"/>
      <c r="K535" s="113"/>
      <c r="L535" s="113">
        <f>SUM(L536:L539)</f>
        <v>15500000</v>
      </c>
      <c r="M535" s="114">
        <f>SUM(M536:M539)</f>
        <v>0</v>
      </c>
      <c r="N535" s="58" t="s">
        <v>16</v>
      </c>
    </row>
    <row r="536" spans="1:14" x14ac:dyDescent="0.25">
      <c r="A536" s="96"/>
      <c r="B536" s="97" t="s">
        <v>32</v>
      </c>
      <c r="C536" s="96">
        <v>100</v>
      </c>
      <c r="D536" s="96" t="s">
        <v>33</v>
      </c>
      <c r="E536" s="98">
        <v>75000</v>
      </c>
      <c r="F536" s="99">
        <f>ROUNDDOWN(C536*E536,-3)</f>
        <v>7500000</v>
      </c>
      <c r="G536" s="100"/>
      <c r="H536" s="101" t="s">
        <v>32</v>
      </c>
      <c r="I536" s="102">
        <v>130</v>
      </c>
      <c r="J536" s="102" t="s">
        <v>33</v>
      </c>
      <c r="K536" s="104">
        <v>75000</v>
      </c>
      <c r="L536" s="104">
        <f>ROUNDDOWN(I536*K536,-3)</f>
        <v>9750000</v>
      </c>
      <c r="M536" s="105">
        <f>F536-L536</f>
        <v>-2250000</v>
      </c>
      <c r="N536" s="106" t="str">
        <f>IF(AND(ISBLANK(G536),M536&lt;&gt;0),"Rev detil","")</f>
        <v>Rev detil</v>
      </c>
    </row>
    <row r="537" spans="1:14" x14ac:dyDescent="0.25">
      <c r="A537" s="96"/>
      <c r="B537" s="97" t="s">
        <v>176</v>
      </c>
      <c r="C537" s="96">
        <v>2</v>
      </c>
      <c r="D537" s="96" t="s">
        <v>35</v>
      </c>
      <c r="E537" s="98">
        <v>1500000</v>
      </c>
      <c r="F537" s="99">
        <f>ROUNDDOWN(C537*E537,-3)</f>
        <v>3000000</v>
      </c>
      <c r="G537" s="100"/>
      <c r="H537" s="101" t="s">
        <v>176</v>
      </c>
      <c r="I537" s="102">
        <v>1</v>
      </c>
      <c r="J537" s="102" t="s">
        <v>35</v>
      </c>
      <c r="K537" s="104">
        <v>750000</v>
      </c>
      <c r="L537" s="104">
        <f>ROUNDDOWN(I537*K537,-3)</f>
        <v>750000</v>
      </c>
      <c r="M537" s="107">
        <f>F537-L537</f>
        <v>2250000</v>
      </c>
      <c r="N537" s="106" t="str">
        <f>IF(AND(ISBLANK(G537),M537&lt;&gt;0),"Rev detil","")</f>
        <v>Rev detil</v>
      </c>
    </row>
    <row r="538" spans="1:14" x14ac:dyDescent="0.25">
      <c r="A538" s="96"/>
      <c r="B538" s="97" t="s">
        <v>36</v>
      </c>
      <c r="C538" s="96">
        <v>2</v>
      </c>
      <c r="D538" s="96" t="s">
        <v>35</v>
      </c>
      <c r="E538" s="98">
        <v>1500000</v>
      </c>
      <c r="F538" s="99">
        <f>ROUNDDOWN(C538*E538,-3)</f>
        <v>3000000</v>
      </c>
      <c r="G538" s="100"/>
      <c r="H538" s="97" t="s">
        <v>36</v>
      </c>
      <c r="I538" s="96">
        <v>2</v>
      </c>
      <c r="J538" s="96" t="s">
        <v>35</v>
      </c>
      <c r="K538" s="98">
        <v>1500000</v>
      </c>
      <c r="L538" s="98">
        <f>ROUNDDOWN(I538*K538,-3)</f>
        <v>3000000</v>
      </c>
      <c r="M538" s="108">
        <f>F538-L538</f>
        <v>0</v>
      </c>
      <c r="N538" s="58" t="s">
        <v>16</v>
      </c>
    </row>
    <row r="539" spans="1:14" x14ac:dyDescent="0.25">
      <c r="A539" s="96"/>
      <c r="B539" s="97" t="s">
        <v>37</v>
      </c>
      <c r="C539" s="96">
        <v>2</v>
      </c>
      <c r="D539" s="96" t="s">
        <v>35</v>
      </c>
      <c r="E539" s="98">
        <v>1000000</v>
      </c>
      <c r="F539" s="99">
        <f>ROUNDDOWN(C539*E539,-3)</f>
        <v>2000000</v>
      </c>
      <c r="G539" s="100"/>
      <c r="H539" s="97" t="s">
        <v>37</v>
      </c>
      <c r="I539" s="96">
        <v>2</v>
      </c>
      <c r="J539" s="96" t="s">
        <v>35</v>
      </c>
      <c r="K539" s="98">
        <v>1000000</v>
      </c>
      <c r="L539" s="98">
        <f>ROUNDDOWN(I539*K539,-3)</f>
        <v>2000000</v>
      </c>
      <c r="M539" s="108">
        <f>F539-L539</f>
        <v>0</v>
      </c>
      <c r="N539" s="58" t="s">
        <v>16</v>
      </c>
    </row>
    <row r="540" spans="1:14" x14ac:dyDescent="0.25">
      <c r="A540" s="112" t="s">
        <v>38</v>
      </c>
      <c r="B540" s="111" t="s">
        <v>39</v>
      </c>
      <c r="C540" s="112"/>
      <c r="D540" s="112"/>
      <c r="E540" s="113"/>
      <c r="F540" s="129">
        <f>F541</f>
        <v>20000000</v>
      </c>
      <c r="G540" s="110" t="s">
        <v>38</v>
      </c>
      <c r="H540" s="111" t="s">
        <v>39</v>
      </c>
      <c r="I540" s="112"/>
      <c r="J540" s="112"/>
      <c r="K540" s="113"/>
      <c r="L540" s="113">
        <f>L541</f>
        <v>10000000</v>
      </c>
      <c r="M540" s="114">
        <f>M541</f>
        <v>10000000</v>
      </c>
      <c r="N540" s="58" t="s">
        <v>16</v>
      </c>
    </row>
    <row r="541" spans="1:14" x14ac:dyDescent="0.25">
      <c r="A541" s="96"/>
      <c r="B541" s="97" t="s">
        <v>40</v>
      </c>
      <c r="C541" s="96">
        <v>20</v>
      </c>
      <c r="D541" s="96" t="s">
        <v>41</v>
      </c>
      <c r="E541" s="98">
        <v>1000000</v>
      </c>
      <c r="F541" s="99">
        <f>ROUNDDOWN(C541*E541,-3)</f>
        <v>20000000</v>
      </c>
      <c r="G541" s="100"/>
      <c r="H541" s="101" t="s">
        <v>40</v>
      </c>
      <c r="I541" s="102">
        <v>10</v>
      </c>
      <c r="J541" s="102" t="s">
        <v>41</v>
      </c>
      <c r="K541" s="104">
        <v>1000000</v>
      </c>
      <c r="L541" s="104">
        <f>ROUNDDOWN(I541*K541,-3)</f>
        <v>10000000</v>
      </c>
      <c r="M541" s="107">
        <f>F541-L541</f>
        <v>10000000</v>
      </c>
      <c r="N541" s="106" t="str">
        <f>IF(AND(ISBLANK(G541),M541&lt;&gt;0),"Rev detil","")</f>
        <v>Rev detil</v>
      </c>
    </row>
    <row r="542" spans="1:14" x14ac:dyDescent="0.25">
      <c r="A542" s="112" t="s">
        <v>42</v>
      </c>
      <c r="B542" s="111" t="s">
        <v>43</v>
      </c>
      <c r="C542" s="112"/>
      <c r="D542" s="112"/>
      <c r="E542" s="113"/>
      <c r="F542" s="129">
        <f>F543</f>
        <v>43303000</v>
      </c>
      <c r="G542" s="110" t="s">
        <v>42</v>
      </c>
      <c r="H542" s="111" t="s">
        <v>43</v>
      </c>
      <c r="I542" s="112"/>
      <c r="J542" s="112"/>
      <c r="K542" s="113"/>
      <c r="L542" s="113">
        <f>L543</f>
        <v>43303000</v>
      </c>
      <c r="M542" s="114">
        <f>M543</f>
        <v>0</v>
      </c>
      <c r="N542" s="58" t="s">
        <v>16</v>
      </c>
    </row>
    <row r="543" spans="1:14" x14ac:dyDescent="0.25">
      <c r="A543" s="96"/>
      <c r="B543" s="97" t="s">
        <v>386</v>
      </c>
      <c r="C543" s="96">
        <v>10</v>
      </c>
      <c r="D543" s="96" t="s">
        <v>33</v>
      </c>
      <c r="E543" s="98">
        <v>4330300</v>
      </c>
      <c r="F543" s="99">
        <f>ROUNDDOWN(C543*E543,-3)</f>
        <v>43303000</v>
      </c>
      <c r="G543" s="100"/>
      <c r="H543" s="97" t="s">
        <v>386</v>
      </c>
      <c r="I543" s="96">
        <v>10</v>
      </c>
      <c r="J543" s="96" t="s">
        <v>33</v>
      </c>
      <c r="K543" s="98">
        <v>4330300</v>
      </c>
      <c r="L543" s="98">
        <f>ROUNDDOWN(I543*K543,-3)</f>
        <v>43303000</v>
      </c>
      <c r="M543" s="108">
        <f>F543-L543</f>
        <v>0</v>
      </c>
      <c r="N543" s="109" t="str">
        <f>IF(AND(ISBLANK(G543),M543&lt;&gt;0),"Rev","")</f>
        <v/>
      </c>
    </row>
    <row r="544" spans="1:14" x14ac:dyDescent="0.25">
      <c r="A544" s="96"/>
      <c r="B544" s="97"/>
      <c r="C544" s="96"/>
      <c r="D544" s="96"/>
      <c r="E544" s="98"/>
      <c r="F544" s="99"/>
      <c r="G544" s="155" t="s">
        <v>155</v>
      </c>
      <c r="H544" s="152" t="s">
        <v>387</v>
      </c>
      <c r="I544" s="151"/>
      <c r="J544" s="151"/>
      <c r="K544" s="153"/>
      <c r="L544" s="153">
        <f>SUM(L545,L550,L552)</f>
        <v>56400000</v>
      </c>
      <c r="M544" s="240">
        <f>SUM(M545,M550,M552)</f>
        <v>-56400000</v>
      </c>
      <c r="N544" s="58" t="s">
        <v>16</v>
      </c>
    </row>
    <row r="545" spans="1:14" x14ac:dyDescent="0.25">
      <c r="A545" s="96"/>
      <c r="B545" s="97"/>
      <c r="C545" s="96"/>
      <c r="D545" s="96"/>
      <c r="E545" s="98"/>
      <c r="F545" s="99"/>
      <c r="G545" s="110" t="s">
        <v>30</v>
      </c>
      <c r="H545" s="111" t="s">
        <v>31</v>
      </c>
      <c r="I545" s="112"/>
      <c r="J545" s="112"/>
      <c r="K545" s="113"/>
      <c r="L545" s="113">
        <f>SUM(L546:L549)</f>
        <v>20500000</v>
      </c>
      <c r="M545" s="136">
        <f>SUM(M546:M549)</f>
        <v>-20500000</v>
      </c>
      <c r="N545" s="58" t="s">
        <v>16</v>
      </c>
    </row>
    <row r="546" spans="1:14" x14ac:dyDescent="0.25">
      <c r="A546" s="96"/>
      <c r="B546" s="97"/>
      <c r="C546" s="96"/>
      <c r="D546" s="96"/>
      <c r="E546" s="98"/>
      <c r="F546" s="99"/>
      <c r="G546" s="100"/>
      <c r="H546" s="101" t="s">
        <v>32</v>
      </c>
      <c r="I546" s="102">
        <v>60</v>
      </c>
      <c r="J546" s="102" t="s">
        <v>33</v>
      </c>
      <c r="K546" s="104">
        <v>75000</v>
      </c>
      <c r="L546" s="104">
        <f>ROUNDDOWN(I546*K546,-3)</f>
        <v>4500000</v>
      </c>
      <c r="M546" s="105">
        <f>F546-L546</f>
        <v>-4500000</v>
      </c>
      <c r="N546" s="106" t="str">
        <f>IF(AND(ISBLANK(G546),M546&lt;&gt;0),"Rev detil","")</f>
        <v>Rev detil</v>
      </c>
    </row>
    <row r="547" spans="1:14" x14ac:dyDescent="0.25">
      <c r="A547" s="96"/>
      <c r="B547" s="97"/>
      <c r="C547" s="96"/>
      <c r="D547" s="96"/>
      <c r="E547" s="98"/>
      <c r="F547" s="99"/>
      <c r="G547" s="100"/>
      <c r="H547" s="101" t="s">
        <v>176</v>
      </c>
      <c r="I547" s="102">
        <v>4</v>
      </c>
      <c r="J547" s="102" t="s">
        <v>35</v>
      </c>
      <c r="K547" s="104">
        <v>1500000</v>
      </c>
      <c r="L547" s="104">
        <f>ROUNDDOWN(I547*K547,-3)</f>
        <v>6000000</v>
      </c>
      <c r="M547" s="105">
        <f>F547-L547</f>
        <v>-6000000</v>
      </c>
      <c r="N547" s="106" t="str">
        <f>IF(AND(ISBLANK(G547),M547&lt;&gt;0),"Rev detil","")</f>
        <v>Rev detil</v>
      </c>
    </row>
    <row r="548" spans="1:14" x14ac:dyDescent="0.25">
      <c r="A548" s="96"/>
      <c r="B548" s="97"/>
      <c r="C548" s="96"/>
      <c r="D548" s="96"/>
      <c r="E548" s="98"/>
      <c r="F548" s="99"/>
      <c r="G548" s="100"/>
      <c r="H548" s="101" t="s">
        <v>36</v>
      </c>
      <c r="I548" s="102">
        <v>4</v>
      </c>
      <c r="J548" s="102" t="s">
        <v>35</v>
      </c>
      <c r="K548" s="104">
        <v>1500000</v>
      </c>
      <c r="L548" s="104">
        <f>ROUNDDOWN(I548*K548,-3)</f>
        <v>6000000</v>
      </c>
      <c r="M548" s="105">
        <f>F548-L548</f>
        <v>-6000000</v>
      </c>
      <c r="N548" s="106" t="str">
        <f>IF(AND(ISBLANK(G548),M548&lt;&gt;0),"Rev detil","")</f>
        <v>Rev detil</v>
      </c>
    </row>
    <row r="549" spans="1:14" x14ac:dyDescent="0.25">
      <c r="A549" s="96"/>
      <c r="B549" s="97"/>
      <c r="C549" s="96"/>
      <c r="D549" s="96"/>
      <c r="E549" s="98"/>
      <c r="F549" s="99"/>
      <c r="G549" s="100"/>
      <c r="H549" s="101" t="s">
        <v>37</v>
      </c>
      <c r="I549" s="102">
        <v>4</v>
      </c>
      <c r="J549" s="102" t="s">
        <v>35</v>
      </c>
      <c r="K549" s="104">
        <v>1000000</v>
      </c>
      <c r="L549" s="104">
        <f>ROUNDDOWN(I549*K549,-3)</f>
        <v>4000000</v>
      </c>
      <c r="M549" s="105">
        <f>F549-L549</f>
        <v>-4000000</v>
      </c>
      <c r="N549" s="106" t="str">
        <f>IF(AND(ISBLANK(G549),M549&lt;&gt;0),"Rev detil","")</f>
        <v>Rev detil</v>
      </c>
    </row>
    <row r="550" spans="1:14" x14ac:dyDescent="0.25">
      <c r="A550" s="96"/>
      <c r="B550" s="97"/>
      <c r="C550" s="96"/>
      <c r="D550" s="96"/>
      <c r="E550" s="98"/>
      <c r="F550" s="99"/>
      <c r="G550" s="94" t="s">
        <v>42</v>
      </c>
      <c r="H550" s="91" t="s">
        <v>43</v>
      </c>
      <c r="I550" s="90"/>
      <c r="J550" s="90"/>
      <c r="K550" s="92"/>
      <c r="L550" s="92">
        <f>L551</f>
        <v>35000000</v>
      </c>
      <c r="M550" s="116">
        <f>M551</f>
        <v>-35000000</v>
      </c>
      <c r="N550" s="58" t="s">
        <v>16</v>
      </c>
    </row>
    <row r="551" spans="1:14" x14ac:dyDescent="0.25">
      <c r="A551" s="96"/>
      <c r="B551" s="97"/>
      <c r="C551" s="96"/>
      <c r="D551" s="96"/>
      <c r="E551" s="98"/>
      <c r="F551" s="99"/>
      <c r="G551" s="100"/>
      <c r="H551" s="101" t="s">
        <v>335</v>
      </c>
      <c r="I551" s="102">
        <v>10</v>
      </c>
      <c r="J551" s="102" t="s">
        <v>33</v>
      </c>
      <c r="K551" s="104">
        <v>3500000</v>
      </c>
      <c r="L551" s="104">
        <f>ROUNDDOWN(I551*K551,-3)</f>
        <v>35000000</v>
      </c>
      <c r="M551" s="105">
        <f>F551-L551</f>
        <v>-35000000</v>
      </c>
      <c r="N551" s="106" t="str">
        <f>IF(AND(ISBLANK(G551),M551&lt;&gt;0),"Rev detil","")</f>
        <v>Rev detil</v>
      </c>
    </row>
    <row r="552" spans="1:14" x14ac:dyDescent="0.25">
      <c r="A552" s="96"/>
      <c r="B552" s="97"/>
      <c r="C552" s="96"/>
      <c r="D552" s="96"/>
      <c r="E552" s="98"/>
      <c r="F552" s="99"/>
      <c r="G552" s="110" t="s">
        <v>73</v>
      </c>
      <c r="H552" s="111" t="s">
        <v>74</v>
      </c>
      <c r="I552" s="112"/>
      <c r="J552" s="112"/>
      <c r="K552" s="113"/>
      <c r="L552" s="113">
        <f>L553</f>
        <v>900000</v>
      </c>
      <c r="M552" s="136">
        <f>M553</f>
        <v>-900000</v>
      </c>
      <c r="N552" s="58" t="s">
        <v>16</v>
      </c>
    </row>
    <row r="553" spans="1:14" x14ac:dyDescent="0.25">
      <c r="A553" s="96"/>
      <c r="B553" s="97"/>
      <c r="C553" s="96"/>
      <c r="D553" s="96"/>
      <c r="E553" s="98"/>
      <c r="F553" s="99"/>
      <c r="G553" s="100"/>
      <c r="H553" s="101" t="s">
        <v>369</v>
      </c>
      <c r="I553" s="102">
        <v>6</v>
      </c>
      <c r="J553" s="102" t="s">
        <v>33</v>
      </c>
      <c r="K553" s="104">
        <v>150000</v>
      </c>
      <c r="L553" s="104">
        <f>ROUNDDOWN(I553*K553,-3)</f>
        <v>900000</v>
      </c>
      <c r="M553" s="105">
        <f>F553-L553</f>
        <v>-900000</v>
      </c>
      <c r="N553" s="106" t="str">
        <f>IF(AND(ISBLANK(G553),M553&lt;&gt;0),"Rev detil","")</f>
        <v>Rev detil</v>
      </c>
    </row>
    <row r="554" spans="1:14" x14ac:dyDescent="0.25">
      <c r="A554" s="292" t="s">
        <v>388</v>
      </c>
      <c r="B554" s="293" t="s">
        <v>389</v>
      </c>
      <c r="C554" s="292"/>
      <c r="D554" s="292"/>
      <c r="E554" s="294"/>
      <c r="F554" s="295">
        <f>F555</f>
        <v>8500000000</v>
      </c>
      <c r="G554" s="296" t="s">
        <v>388</v>
      </c>
      <c r="H554" s="293" t="s">
        <v>389</v>
      </c>
      <c r="I554" s="292"/>
      <c r="J554" s="292"/>
      <c r="K554" s="294"/>
      <c r="L554" s="294">
        <f t="shared" ref="L554:M555" si="24">L555</f>
        <v>8500000000</v>
      </c>
      <c r="M554" s="297">
        <f t="shared" si="24"/>
        <v>0</v>
      </c>
      <c r="N554" s="58" t="s">
        <v>16</v>
      </c>
    </row>
    <row r="555" spans="1:14" x14ac:dyDescent="0.25">
      <c r="A555" s="268" t="s">
        <v>390</v>
      </c>
      <c r="B555" s="269" t="s">
        <v>391</v>
      </c>
      <c r="C555" s="268">
        <v>235</v>
      </c>
      <c r="D555" s="308" t="s">
        <v>392</v>
      </c>
      <c r="E555" s="308"/>
      <c r="F555" s="270">
        <f>F556</f>
        <v>8500000000</v>
      </c>
      <c r="G555" s="271" t="s">
        <v>390</v>
      </c>
      <c r="H555" s="269" t="s">
        <v>391</v>
      </c>
      <c r="I555" s="268">
        <v>235</v>
      </c>
      <c r="J555" s="272" t="s">
        <v>392</v>
      </c>
      <c r="K555" s="272"/>
      <c r="L555" s="273">
        <f t="shared" si="24"/>
        <v>8500000000</v>
      </c>
      <c r="M555" s="274">
        <f t="shared" si="24"/>
        <v>0</v>
      </c>
      <c r="N555" s="58" t="s">
        <v>16</v>
      </c>
    </row>
    <row r="556" spans="1:14" x14ac:dyDescent="0.25">
      <c r="A556" s="250" t="s">
        <v>393</v>
      </c>
      <c r="B556" s="251" t="s">
        <v>394</v>
      </c>
      <c r="C556" s="250">
        <v>235</v>
      </c>
      <c r="D556" s="250" t="s">
        <v>395</v>
      </c>
      <c r="E556" s="252"/>
      <c r="F556" s="252">
        <f>SUM(F557,F605)</f>
        <v>8500000000</v>
      </c>
      <c r="G556" s="250" t="s">
        <v>393</v>
      </c>
      <c r="H556" s="251" t="s">
        <v>394</v>
      </c>
      <c r="I556" s="250">
        <v>235</v>
      </c>
      <c r="J556" s="250" t="s">
        <v>395</v>
      </c>
      <c r="K556" s="252"/>
      <c r="L556" s="252">
        <f>SUM(L557,L605)</f>
        <v>8500000000</v>
      </c>
      <c r="M556" s="255">
        <f>SUM(M557,M605)</f>
        <v>0</v>
      </c>
      <c r="N556" s="298"/>
    </row>
    <row r="557" spans="1:14" x14ac:dyDescent="0.25">
      <c r="A557" s="226" t="s">
        <v>94</v>
      </c>
      <c r="B557" s="227" t="s">
        <v>396</v>
      </c>
      <c r="C557" s="226"/>
      <c r="D557" s="226" t="s">
        <v>27</v>
      </c>
      <c r="E557" s="228"/>
      <c r="F557" s="229">
        <f>SUM(F558,F576,F596)</f>
        <v>8408830000</v>
      </c>
      <c r="G557" s="230" t="s">
        <v>94</v>
      </c>
      <c r="H557" s="227" t="s">
        <v>396</v>
      </c>
      <c r="I557" s="226"/>
      <c r="J557" s="226" t="s">
        <v>27</v>
      </c>
      <c r="K557" s="228"/>
      <c r="L557" s="228">
        <f>SUM(L558,L576,L596)</f>
        <v>8408830000</v>
      </c>
      <c r="M557" s="265">
        <f>SUM(M558,M576,M596)</f>
        <v>0</v>
      </c>
      <c r="N557" s="266"/>
    </row>
    <row r="558" spans="1:14" x14ac:dyDescent="0.25">
      <c r="A558" s="151" t="s">
        <v>28</v>
      </c>
      <c r="B558" s="152" t="s">
        <v>397</v>
      </c>
      <c r="C558" s="151"/>
      <c r="D558" s="151"/>
      <c r="E558" s="153"/>
      <c r="F558" s="154">
        <f>SUM(F559,F566,F569,F571,F573)</f>
        <v>2523377000</v>
      </c>
      <c r="G558" s="155" t="s">
        <v>28</v>
      </c>
      <c r="H558" s="152" t="s">
        <v>397</v>
      </c>
      <c r="I558" s="151"/>
      <c r="J558" s="151"/>
      <c r="K558" s="153"/>
      <c r="L558" s="153">
        <f>SUM(L559,L566,L569,L571,L573)</f>
        <v>2523377000</v>
      </c>
      <c r="M558" s="156">
        <f>SUM(M559,M566,M569,M571,M573)</f>
        <v>0</v>
      </c>
      <c r="N558" s="187"/>
    </row>
    <row r="559" spans="1:14" x14ac:dyDescent="0.25">
      <c r="A559" s="90" t="s">
        <v>30</v>
      </c>
      <c r="B559" s="91" t="s">
        <v>31</v>
      </c>
      <c r="C559" s="90"/>
      <c r="D559" s="90"/>
      <c r="E559" s="92"/>
      <c r="F559" s="93">
        <f>SUM(F560:F565)</f>
        <v>129600000</v>
      </c>
      <c r="G559" s="94" t="s">
        <v>30</v>
      </c>
      <c r="H559" s="91" t="s">
        <v>31</v>
      </c>
      <c r="I559" s="90"/>
      <c r="J559" s="90"/>
      <c r="K559" s="92"/>
      <c r="L559" s="92">
        <f>SUM(L560:L565)</f>
        <v>129600000</v>
      </c>
      <c r="M559" s="95">
        <f>SUM(M560:M565)</f>
        <v>0</v>
      </c>
      <c r="N559" s="150"/>
    </row>
    <row r="560" spans="1:14" x14ac:dyDescent="0.25">
      <c r="A560" s="96"/>
      <c r="B560" s="97" t="s">
        <v>32</v>
      </c>
      <c r="C560" s="96">
        <v>400</v>
      </c>
      <c r="D560" s="96" t="s">
        <v>33</v>
      </c>
      <c r="E560" s="98">
        <v>70000</v>
      </c>
      <c r="F560" s="99">
        <f t="shared" ref="F560:F565" si="25">ROUNDDOWN(C560*E560,-3)</f>
        <v>28000000</v>
      </c>
      <c r="G560" s="100"/>
      <c r="H560" s="97" t="s">
        <v>32</v>
      </c>
      <c r="I560" s="96">
        <v>400</v>
      </c>
      <c r="J560" s="96" t="s">
        <v>33</v>
      </c>
      <c r="K560" s="98">
        <v>70000</v>
      </c>
      <c r="L560" s="98">
        <f t="shared" ref="L560:L565" si="26">ROUNDDOWN(I560*K560,-3)</f>
        <v>28000000</v>
      </c>
      <c r="M560" s="108">
        <f t="shared" ref="M560:M565" si="27">F560-L560</f>
        <v>0</v>
      </c>
      <c r="N560" s="109" t="str">
        <f t="shared" ref="N560:N565" si="28">IF(AND(ISBLANK(G560),M560&lt;&gt;0),"Rev","")</f>
        <v/>
      </c>
    </row>
    <row r="561" spans="1:14" x14ac:dyDescent="0.25">
      <c r="A561" s="96"/>
      <c r="B561" s="97" t="s">
        <v>34</v>
      </c>
      <c r="C561" s="96">
        <v>8</v>
      </c>
      <c r="D561" s="96" t="s">
        <v>35</v>
      </c>
      <c r="E561" s="98">
        <v>1500000</v>
      </c>
      <c r="F561" s="99">
        <f t="shared" si="25"/>
        <v>12000000</v>
      </c>
      <c r="G561" s="100"/>
      <c r="H561" s="97" t="s">
        <v>34</v>
      </c>
      <c r="I561" s="96">
        <v>8</v>
      </c>
      <c r="J561" s="96" t="s">
        <v>35</v>
      </c>
      <c r="K561" s="98">
        <v>1500000</v>
      </c>
      <c r="L561" s="98">
        <f t="shared" si="26"/>
        <v>12000000</v>
      </c>
      <c r="M561" s="108">
        <f t="shared" si="27"/>
        <v>0</v>
      </c>
      <c r="N561" s="109" t="str">
        <f t="shared" si="28"/>
        <v/>
      </c>
    </row>
    <row r="562" spans="1:14" x14ac:dyDescent="0.25">
      <c r="A562" s="96"/>
      <c r="B562" s="97" t="s">
        <v>36</v>
      </c>
      <c r="C562" s="96">
        <v>8</v>
      </c>
      <c r="D562" s="96" t="s">
        <v>35</v>
      </c>
      <c r="E562" s="98">
        <v>1500000</v>
      </c>
      <c r="F562" s="99">
        <f t="shared" si="25"/>
        <v>12000000</v>
      </c>
      <c r="G562" s="100"/>
      <c r="H562" s="97" t="s">
        <v>36</v>
      </c>
      <c r="I562" s="96">
        <v>8</v>
      </c>
      <c r="J562" s="96" t="s">
        <v>35</v>
      </c>
      <c r="K562" s="98">
        <v>1500000</v>
      </c>
      <c r="L562" s="98">
        <f t="shared" si="26"/>
        <v>12000000</v>
      </c>
      <c r="M562" s="108">
        <f t="shared" si="27"/>
        <v>0</v>
      </c>
      <c r="N562" s="109" t="str">
        <f t="shared" si="28"/>
        <v/>
      </c>
    </row>
    <row r="563" spans="1:14" x14ac:dyDescent="0.25">
      <c r="A563" s="96"/>
      <c r="B563" s="97" t="s">
        <v>37</v>
      </c>
      <c r="C563" s="96">
        <v>8</v>
      </c>
      <c r="D563" s="96" t="s">
        <v>35</v>
      </c>
      <c r="E563" s="98">
        <v>1000000</v>
      </c>
      <c r="F563" s="99">
        <f t="shared" si="25"/>
        <v>8000000</v>
      </c>
      <c r="G563" s="100"/>
      <c r="H563" s="97" t="s">
        <v>37</v>
      </c>
      <c r="I563" s="96">
        <v>8</v>
      </c>
      <c r="J563" s="96" t="s">
        <v>35</v>
      </c>
      <c r="K563" s="98">
        <v>1000000</v>
      </c>
      <c r="L563" s="98">
        <f t="shared" si="26"/>
        <v>8000000</v>
      </c>
      <c r="M563" s="108">
        <f t="shared" si="27"/>
        <v>0</v>
      </c>
      <c r="N563" s="109" t="str">
        <f t="shared" si="28"/>
        <v/>
      </c>
    </row>
    <row r="564" spans="1:14" x14ac:dyDescent="0.25">
      <c r="A564" s="96"/>
      <c r="B564" s="97" t="s">
        <v>398</v>
      </c>
      <c r="C564" s="96">
        <v>120</v>
      </c>
      <c r="D564" s="96" t="s">
        <v>399</v>
      </c>
      <c r="E564" s="98">
        <v>280000</v>
      </c>
      <c r="F564" s="99">
        <f t="shared" si="25"/>
        <v>33600000</v>
      </c>
      <c r="G564" s="100"/>
      <c r="H564" s="97" t="s">
        <v>398</v>
      </c>
      <c r="I564" s="96">
        <v>120</v>
      </c>
      <c r="J564" s="96" t="s">
        <v>399</v>
      </c>
      <c r="K564" s="98">
        <v>280000</v>
      </c>
      <c r="L564" s="98">
        <f t="shared" si="26"/>
        <v>33600000</v>
      </c>
      <c r="M564" s="108">
        <f t="shared" si="27"/>
        <v>0</v>
      </c>
      <c r="N564" s="109" t="str">
        <f t="shared" si="28"/>
        <v/>
      </c>
    </row>
    <row r="565" spans="1:14" x14ac:dyDescent="0.25">
      <c r="A565" s="96"/>
      <c r="B565" s="97" t="s">
        <v>400</v>
      </c>
      <c r="C565" s="96">
        <v>90</v>
      </c>
      <c r="D565" s="96" t="s">
        <v>58</v>
      </c>
      <c r="E565" s="98">
        <v>400000</v>
      </c>
      <c r="F565" s="99">
        <f t="shared" si="25"/>
        <v>36000000</v>
      </c>
      <c r="G565" s="100"/>
      <c r="H565" s="97" t="s">
        <v>400</v>
      </c>
      <c r="I565" s="96">
        <v>90</v>
      </c>
      <c r="J565" s="96" t="s">
        <v>58</v>
      </c>
      <c r="K565" s="98">
        <v>400000</v>
      </c>
      <c r="L565" s="98">
        <f t="shared" si="26"/>
        <v>36000000</v>
      </c>
      <c r="M565" s="108">
        <f t="shared" si="27"/>
        <v>0</v>
      </c>
      <c r="N565" s="109" t="str">
        <f t="shared" si="28"/>
        <v/>
      </c>
    </row>
    <row r="566" spans="1:14" x14ac:dyDescent="0.25">
      <c r="A566" s="112" t="s">
        <v>59</v>
      </c>
      <c r="B566" s="111" t="s">
        <v>60</v>
      </c>
      <c r="C566" s="112"/>
      <c r="D566" s="112"/>
      <c r="E566" s="113"/>
      <c r="F566" s="129">
        <f>SUM(F567:F568)</f>
        <v>2072227000</v>
      </c>
      <c r="G566" s="110" t="s">
        <v>59</v>
      </c>
      <c r="H566" s="111" t="s">
        <v>60</v>
      </c>
      <c r="I566" s="112"/>
      <c r="J566" s="112"/>
      <c r="K566" s="113"/>
      <c r="L566" s="113">
        <f>SUM(L567:L568)</f>
        <v>2072227000</v>
      </c>
      <c r="M566" s="114">
        <f>SUM(M567:M568)</f>
        <v>0</v>
      </c>
      <c r="N566" s="149"/>
    </row>
    <row r="567" spans="1:14" x14ac:dyDescent="0.25">
      <c r="A567" s="96"/>
      <c r="B567" s="97" t="s">
        <v>401</v>
      </c>
      <c r="C567" s="96">
        <v>89</v>
      </c>
      <c r="D567" s="96" t="s">
        <v>33</v>
      </c>
      <c r="E567" s="98">
        <v>23280641</v>
      </c>
      <c r="F567" s="99">
        <f>ROUNDDOWN(C567*E567,-3)</f>
        <v>2071977000</v>
      </c>
      <c r="G567" s="100"/>
      <c r="H567" s="97" t="s">
        <v>401</v>
      </c>
      <c r="I567" s="96">
        <v>89</v>
      </c>
      <c r="J567" s="96" t="s">
        <v>33</v>
      </c>
      <c r="K567" s="98">
        <v>23280641</v>
      </c>
      <c r="L567" s="98">
        <f>ROUNDDOWN(I567*K567,-3)</f>
        <v>2071977000</v>
      </c>
      <c r="M567" s="108">
        <f>F567-L567</f>
        <v>0</v>
      </c>
      <c r="N567" s="109" t="str">
        <f>IF(AND(ISBLANK(G567),M567&lt;&gt;0),"Rev","")</f>
        <v/>
      </c>
    </row>
    <row r="568" spans="1:14" x14ac:dyDescent="0.25">
      <c r="A568" s="96"/>
      <c r="B568" s="97" t="s">
        <v>402</v>
      </c>
      <c r="C568" s="96">
        <v>1</v>
      </c>
      <c r="D568" s="96" t="s">
        <v>35</v>
      </c>
      <c r="E568" s="98">
        <v>250000</v>
      </c>
      <c r="F568" s="99">
        <f>ROUNDDOWN(C568*E568,-3)</f>
        <v>250000</v>
      </c>
      <c r="G568" s="100"/>
      <c r="H568" s="97" t="s">
        <v>402</v>
      </c>
      <c r="I568" s="96">
        <v>1</v>
      </c>
      <c r="J568" s="96" t="s">
        <v>35</v>
      </c>
      <c r="K568" s="98">
        <v>250000</v>
      </c>
      <c r="L568" s="98">
        <f>ROUNDDOWN(I568*K568,-3)</f>
        <v>250000</v>
      </c>
      <c r="M568" s="108">
        <f>F568-L568</f>
        <v>0</v>
      </c>
      <c r="N568" s="109" t="str">
        <f>IF(AND(ISBLANK(G568),M568&lt;&gt;0),"Rev","")</f>
        <v/>
      </c>
    </row>
    <row r="569" spans="1:14" x14ac:dyDescent="0.25">
      <c r="A569" s="112" t="s">
        <v>38</v>
      </c>
      <c r="B569" s="111" t="s">
        <v>39</v>
      </c>
      <c r="C569" s="112"/>
      <c r="D569" s="112"/>
      <c r="E569" s="113"/>
      <c r="F569" s="129">
        <f>F570</f>
        <v>10000000</v>
      </c>
      <c r="G569" s="110" t="s">
        <v>38</v>
      </c>
      <c r="H569" s="111" t="s">
        <v>39</v>
      </c>
      <c r="I569" s="112"/>
      <c r="J569" s="112"/>
      <c r="K569" s="113"/>
      <c r="L569" s="113">
        <f>L570</f>
        <v>10000000</v>
      </c>
      <c r="M569" s="114">
        <f>M570</f>
        <v>0</v>
      </c>
      <c r="N569" s="149"/>
    </row>
    <row r="570" spans="1:14" x14ac:dyDescent="0.25">
      <c r="A570" s="96"/>
      <c r="B570" s="97" t="s">
        <v>40</v>
      </c>
      <c r="C570" s="96">
        <v>10</v>
      </c>
      <c r="D570" s="96" t="s">
        <v>41</v>
      </c>
      <c r="E570" s="98">
        <v>1000000</v>
      </c>
      <c r="F570" s="99">
        <f>ROUNDDOWN(C570*E570,-3)</f>
        <v>10000000</v>
      </c>
      <c r="G570" s="100"/>
      <c r="H570" s="97" t="s">
        <v>40</v>
      </c>
      <c r="I570" s="96">
        <v>10</v>
      </c>
      <c r="J570" s="96" t="s">
        <v>41</v>
      </c>
      <c r="K570" s="98">
        <v>1000000</v>
      </c>
      <c r="L570" s="98">
        <f>ROUNDDOWN(I570*K570,-3)</f>
        <v>10000000</v>
      </c>
      <c r="M570" s="108">
        <f>F570-L570</f>
        <v>0</v>
      </c>
      <c r="N570" s="109" t="str">
        <f>IF(AND(ISBLANK(G570),M570&lt;&gt;0),"Rev","")</f>
        <v/>
      </c>
    </row>
    <row r="571" spans="1:14" x14ac:dyDescent="0.25">
      <c r="A571" s="112" t="s">
        <v>403</v>
      </c>
      <c r="B571" s="111" t="s">
        <v>167</v>
      </c>
      <c r="C571" s="112"/>
      <c r="D571" s="112"/>
      <c r="E571" s="113"/>
      <c r="F571" s="129">
        <f>F572</f>
        <v>76950000</v>
      </c>
      <c r="G571" s="110" t="s">
        <v>403</v>
      </c>
      <c r="H571" s="111" t="s">
        <v>167</v>
      </c>
      <c r="I571" s="112"/>
      <c r="J571" s="112"/>
      <c r="K571" s="113"/>
      <c r="L571" s="113">
        <f>L572</f>
        <v>76950000</v>
      </c>
      <c r="M571" s="114">
        <f>M572</f>
        <v>0</v>
      </c>
      <c r="N571" s="149"/>
    </row>
    <row r="572" spans="1:14" x14ac:dyDescent="0.25">
      <c r="A572" s="96"/>
      <c r="B572" s="97" t="s">
        <v>404</v>
      </c>
      <c r="C572" s="96">
        <v>90</v>
      </c>
      <c r="D572" s="96" t="s">
        <v>33</v>
      </c>
      <c r="E572" s="98">
        <v>855000</v>
      </c>
      <c r="F572" s="99">
        <f>ROUNDDOWN(C572*E572,-3)</f>
        <v>76950000</v>
      </c>
      <c r="G572" s="100"/>
      <c r="H572" s="97" t="s">
        <v>404</v>
      </c>
      <c r="I572" s="96">
        <v>90</v>
      </c>
      <c r="J572" s="96" t="s">
        <v>33</v>
      </c>
      <c r="K572" s="98">
        <v>855000</v>
      </c>
      <c r="L572" s="98">
        <f>ROUNDDOWN(I572*K572,-3)</f>
        <v>76950000</v>
      </c>
      <c r="M572" s="108">
        <f>F572-L572</f>
        <v>0</v>
      </c>
      <c r="N572" s="109" t="str">
        <f>IF(AND(ISBLANK(G572),M572&lt;&gt;0),"Rev","")</f>
        <v/>
      </c>
    </row>
    <row r="573" spans="1:14" x14ac:dyDescent="0.25">
      <c r="A573" s="126" t="s">
        <v>42</v>
      </c>
      <c r="B573" s="125" t="s">
        <v>43</v>
      </c>
      <c r="C573" s="126"/>
      <c r="D573" s="126"/>
      <c r="E573" s="127"/>
      <c r="F573" s="137">
        <f>SUM(F574:F575)</f>
        <v>234600000</v>
      </c>
      <c r="G573" s="124" t="s">
        <v>42</v>
      </c>
      <c r="H573" s="125" t="s">
        <v>43</v>
      </c>
      <c r="I573" s="126"/>
      <c r="J573" s="126"/>
      <c r="K573" s="127"/>
      <c r="L573" s="127">
        <f>SUM(L574:L575)</f>
        <v>234600000</v>
      </c>
      <c r="M573" s="128">
        <f>SUM(M574:M575)</f>
        <v>0</v>
      </c>
      <c r="N573" s="261"/>
    </row>
    <row r="574" spans="1:14" ht="26.4" x14ac:dyDescent="0.25">
      <c r="A574" s="96"/>
      <c r="B574" s="97" t="s">
        <v>405</v>
      </c>
      <c r="C574" s="96">
        <v>20</v>
      </c>
      <c r="D574" s="96" t="s">
        <v>33</v>
      </c>
      <c r="E574" s="98">
        <v>5500000</v>
      </c>
      <c r="F574" s="99">
        <f>ROUNDDOWN(C574*E574,-3)</f>
        <v>110000000</v>
      </c>
      <c r="G574" s="100"/>
      <c r="H574" s="97" t="s">
        <v>405</v>
      </c>
      <c r="I574" s="96">
        <v>20</v>
      </c>
      <c r="J574" s="96" t="s">
        <v>33</v>
      </c>
      <c r="K574" s="98">
        <v>5500000</v>
      </c>
      <c r="L574" s="98">
        <f>ROUNDDOWN(I574*K574,-3)</f>
        <v>110000000</v>
      </c>
      <c r="M574" s="108">
        <f>F574-L574</f>
        <v>0</v>
      </c>
      <c r="N574" s="109" t="str">
        <f>IF(AND(ISBLANK(G574),M574&lt;&gt;0),"Rev","")</f>
        <v/>
      </c>
    </row>
    <row r="575" spans="1:14" x14ac:dyDescent="0.25">
      <c r="A575" s="96"/>
      <c r="B575" s="97" t="s">
        <v>406</v>
      </c>
      <c r="C575" s="96">
        <v>89</v>
      </c>
      <c r="D575" s="96" t="s">
        <v>33</v>
      </c>
      <c r="E575" s="98">
        <v>1400000</v>
      </c>
      <c r="F575" s="99">
        <f>ROUNDDOWN(C575*E575,-3)</f>
        <v>124600000</v>
      </c>
      <c r="G575" s="100"/>
      <c r="H575" s="97" t="s">
        <v>406</v>
      </c>
      <c r="I575" s="96">
        <v>89</v>
      </c>
      <c r="J575" s="96" t="s">
        <v>33</v>
      </c>
      <c r="K575" s="98">
        <v>1400000</v>
      </c>
      <c r="L575" s="98">
        <f>ROUNDDOWN(I575*K575,-3)</f>
        <v>124600000</v>
      </c>
      <c r="M575" s="108">
        <f>F575-L575</f>
        <v>0</v>
      </c>
      <c r="N575" s="109" t="str">
        <f>IF(AND(ISBLANK(G575),M575&lt;&gt;0),"Rev","")</f>
        <v/>
      </c>
    </row>
    <row r="576" spans="1:14" x14ac:dyDescent="0.25">
      <c r="A576" s="151" t="s">
        <v>49</v>
      </c>
      <c r="B576" s="152" t="s">
        <v>407</v>
      </c>
      <c r="C576" s="151"/>
      <c r="D576" s="151"/>
      <c r="E576" s="153"/>
      <c r="F576" s="154">
        <f>SUM(F577,F584,F587,F589,F592)</f>
        <v>5699412000</v>
      </c>
      <c r="G576" s="155" t="s">
        <v>49</v>
      </c>
      <c r="H576" s="152" t="s">
        <v>407</v>
      </c>
      <c r="I576" s="151"/>
      <c r="J576" s="151"/>
      <c r="K576" s="153"/>
      <c r="L576" s="153">
        <f>SUM(L577,L584,L587,L589,L592)</f>
        <v>5699412000</v>
      </c>
      <c r="M576" s="156">
        <f>SUM(M577,M584,M587,M589,M592)</f>
        <v>0</v>
      </c>
      <c r="N576" s="187"/>
    </row>
    <row r="577" spans="1:14" x14ac:dyDescent="0.25">
      <c r="A577" s="90" t="s">
        <v>30</v>
      </c>
      <c r="B577" s="91" t="s">
        <v>31</v>
      </c>
      <c r="C577" s="90"/>
      <c r="D577" s="90"/>
      <c r="E577" s="92"/>
      <c r="F577" s="93">
        <f>SUM(F578:F583)</f>
        <v>64620000</v>
      </c>
      <c r="G577" s="94" t="s">
        <v>30</v>
      </c>
      <c r="H577" s="91" t="s">
        <v>31</v>
      </c>
      <c r="I577" s="90"/>
      <c r="J577" s="90"/>
      <c r="K577" s="92"/>
      <c r="L577" s="92">
        <f>SUM(L578:L583)</f>
        <v>64620000</v>
      </c>
      <c r="M577" s="95">
        <f>SUM(M578:M583)</f>
        <v>0</v>
      </c>
      <c r="N577" s="150"/>
    </row>
    <row r="578" spans="1:14" x14ac:dyDescent="0.25">
      <c r="A578" s="96"/>
      <c r="B578" s="97" t="s">
        <v>32</v>
      </c>
      <c r="C578" s="96">
        <v>100</v>
      </c>
      <c r="D578" s="96" t="s">
        <v>33</v>
      </c>
      <c r="E578" s="98">
        <v>70000</v>
      </c>
      <c r="F578" s="99">
        <f t="shared" ref="F578:F583" si="29">ROUNDDOWN(C578*E578,-3)</f>
        <v>7000000</v>
      </c>
      <c r="G578" s="100"/>
      <c r="H578" s="97" t="s">
        <v>32</v>
      </c>
      <c r="I578" s="96">
        <v>100</v>
      </c>
      <c r="J578" s="96" t="s">
        <v>33</v>
      </c>
      <c r="K578" s="98">
        <v>70000</v>
      </c>
      <c r="L578" s="98">
        <f t="shared" ref="L578:L583" si="30">ROUNDDOWN(I578*K578,-3)</f>
        <v>7000000</v>
      </c>
      <c r="M578" s="108">
        <f t="shared" ref="M578:M583" si="31">F578-L578</f>
        <v>0</v>
      </c>
      <c r="N578" s="109" t="str">
        <f t="shared" ref="N578:N583" si="32">IF(AND(ISBLANK(G578),M578&lt;&gt;0),"Rev","")</f>
        <v/>
      </c>
    </row>
    <row r="579" spans="1:14" x14ac:dyDescent="0.25">
      <c r="A579" s="96"/>
      <c r="B579" s="97" t="s">
        <v>34</v>
      </c>
      <c r="C579" s="96">
        <v>8</v>
      </c>
      <c r="D579" s="96" t="s">
        <v>35</v>
      </c>
      <c r="E579" s="98">
        <v>1500000</v>
      </c>
      <c r="F579" s="99">
        <f t="shared" si="29"/>
        <v>12000000</v>
      </c>
      <c r="G579" s="100"/>
      <c r="H579" s="97" t="s">
        <v>34</v>
      </c>
      <c r="I579" s="96">
        <v>8</v>
      </c>
      <c r="J579" s="96" t="s">
        <v>35</v>
      </c>
      <c r="K579" s="98">
        <v>1500000</v>
      </c>
      <c r="L579" s="98">
        <f t="shared" si="30"/>
        <v>12000000</v>
      </c>
      <c r="M579" s="108">
        <f t="shared" si="31"/>
        <v>0</v>
      </c>
      <c r="N579" s="109" t="str">
        <f t="shared" si="32"/>
        <v/>
      </c>
    </row>
    <row r="580" spans="1:14" x14ac:dyDescent="0.25">
      <c r="A580" s="96"/>
      <c r="B580" s="97" t="s">
        <v>36</v>
      </c>
      <c r="C580" s="96">
        <v>8</v>
      </c>
      <c r="D580" s="96" t="s">
        <v>35</v>
      </c>
      <c r="E580" s="98">
        <v>1500000</v>
      </c>
      <c r="F580" s="99">
        <f t="shared" si="29"/>
        <v>12000000</v>
      </c>
      <c r="G580" s="100"/>
      <c r="H580" s="97" t="s">
        <v>36</v>
      </c>
      <c r="I580" s="96">
        <v>8</v>
      </c>
      <c r="J580" s="96" t="s">
        <v>35</v>
      </c>
      <c r="K580" s="98">
        <v>1500000</v>
      </c>
      <c r="L580" s="98">
        <f t="shared" si="30"/>
        <v>12000000</v>
      </c>
      <c r="M580" s="108">
        <f t="shared" si="31"/>
        <v>0</v>
      </c>
      <c r="N580" s="109" t="str">
        <f t="shared" si="32"/>
        <v/>
      </c>
    </row>
    <row r="581" spans="1:14" ht="15" x14ac:dyDescent="0.25">
      <c r="A581" s="96"/>
      <c r="B581" s="97" t="s">
        <v>37</v>
      </c>
      <c r="C581" s="96">
        <v>8</v>
      </c>
      <c r="D581" s="299" t="s">
        <v>35</v>
      </c>
      <c r="E581" s="98">
        <v>1000000</v>
      </c>
      <c r="F581" s="99">
        <f t="shared" si="29"/>
        <v>8000000</v>
      </c>
      <c r="G581" s="100"/>
      <c r="H581" s="97" t="s">
        <v>37</v>
      </c>
      <c r="I581" s="96">
        <v>8</v>
      </c>
      <c r="J581" s="96" t="s">
        <v>35</v>
      </c>
      <c r="K581" s="98">
        <v>1000000</v>
      </c>
      <c r="L581" s="98">
        <f t="shared" si="30"/>
        <v>8000000</v>
      </c>
      <c r="M581" s="108">
        <f t="shared" si="31"/>
        <v>0</v>
      </c>
      <c r="N581" s="109" t="str">
        <f t="shared" si="32"/>
        <v/>
      </c>
    </row>
    <row r="582" spans="1:14" ht="15" x14ac:dyDescent="0.25">
      <c r="A582" s="96"/>
      <c r="B582" s="97" t="s">
        <v>341</v>
      </c>
      <c r="C582" s="96">
        <v>30</v>
      </c>
      <c r="D582" s="299" t="s">
        <v>58</v>
      </c>
      <c r="E582" s="98">
        <v>350000</v>
      </c>
      <c r="F582" s="99">
        <f t="shared" si="29"/>
        <v>10500000</v>
      </c>
      <c r="G582" s="100"/>
      <c r="H582" s="97" t="s">
        <v>341</v>
      </c>
      <c r="I582" s="96">
        <v>30</v>
      </c>
      <c r="J582" s="96" t="s">
        <v>58</v>
      </c>
      <c r="K582" s="98">
        <v>350000</v>
      </c>
      <c r="L582" s="98">
        <f t="shared" si="30"/>
        <v>10500000</v>
      </c>
      <c r="M582" s="108">
        <f t="shared" si="31"/>
        <v>0</v>
      </c>
      <c r="N582" s="109" t="str">
        <f t="shared" si="32"/>
        <v/>
      </c>
    </row>
    <row r="583" spans="1:14" ht="15" x14ac:dyDescent="0.25">
      <c r="A583" s="96"/>
      <c r="B583" s="97" t="s">
        <v>342</v>
      </c>
      <c r="C583" s="96">
        <v>54</v>
      </c>
      <c r="D583" s="299" t="s">
        <v>408</v>
      </c>
      <c r="E583" s="98">
        <v>280000</v>
      </c>
      <c r="F583" s="99">
        <f t="shared" si="29"/>
        <v>15120000</v>
      </c>
      <c r="G583" s="100"/>
      <c r="H583" s="97" t="s">
        <v>342</v>
      </c>
      <c r="I583" s="96">
        <v>54</v>
      </c>
      <c r="J583" s="96" t="s">
        <v>408</v>
      </c>
      <c r="K583" s="98">
        <v>280000</v>
      </c>
      <c r="L583" s="98">
        <f t="shared" si="30"/>
        <v>15120000</v>
      </c>
      <c r="M583" s="108">
        <f t="shared" si="31"/>
        <v>0</v>
      </c>
      <c r="N583" s="109" t="str">
        <f t="shared" si="32"/>
        <v/>
      </c>
    </row>
    <row r="584" spans="1:14" ht="15.6" x14ac:dyDescent="0.25">
      <c r="A584" s="112" t="s">
        <v>59</v>
      </c>
      <c r="B584" s="111" t="s">
        <v>60</v>
      </c>
      <c r="C584" s="112"/>
      <c r="D584" s="300"/>
      <c r="E584" s="113"/>
      <c r="F584" s="129">
        <f>SUM(F585:F586)</f>
        <v>5257592000</v>
      </c>
      <c r="G584" s="110" t="s">
        <v>59</v>
      </c>
      <c r="H584" s="111" t="s">
        <v>60</v>
      </c>
      <c r="I584" s="112"/>
      <c r="J584" s="96"/>
      <c r="K584" s="113"/>
      <c r="L584" s="113">
        <f>SUM(L585:L586)</f>
        <v>5257592000</v>
      </c>
      <c r="M584" s="114">
        <f>SUM(M585:M586)</f>
        <v>0</v>
      </c>
      <c r="N584" s="149"/>
    </row>
    <row r="585" spans="1:14" ht="15" x14ac:dyDescent="0.25">
      <c r="A585" s="96"/>
      <c r="B585" s="97" t="s">
        <v>401</v>
      </c>
      <c r="C585" s="96">
        <v>101</v>
      </c>
      <c r="D585" s="299" t="s">
        <v>33</v>
      </c>
      <c r="E585" s="98">
        <v>52047941</v>
      </c>
      <c r="F585" s="99">
        <f>ROUNDDOWN(C585*E585,-3)</f>
        <v>5256842000</v>
      </c>
      <c r="G585" s="100"/>
      <c r="H585" s="97" t="s">
        <v>401</v>
      </c>
      <c r="I585" s="96">
        <v>101</v>
      </c>
      <c r="J585" s="96" t="s">
        <v>33</v>
      </c>
      <c r="K585" s="98">
        <v>52047941</v>
      </c>
      <c r="L585" s="98">
        <f>ROUNDDOWN(I585*K585,-3)</f>
        <v>5256842000</v>
      </c>
      <c r="M585" s="108">
        <f>F585-L585</f>
        <v>0</v>
      </c>
      <c r="N585" s="109" t="str">
        <f>IF(AND(ISBLANK(G585),M585&lt;&gt;0),"Rev","")</f>
        <v/>
      </c>
    </row>
    <row r="586" spans="1:14" ht="15" x14ac:dyDescent="0.25">
      <c r="A586" s="96"/>
      <c r="B586" s="97" t="s">
        <v>402</v>
      </c>
      <c r="C586" s="96">
        <v>3</v>
      </c>
      <c r="D586" s="299" t="s">
        <v>35</v>
      </c>
      <c r="E586" s="98">
        <v>250000</v>
      </c>
      <c r="F586" s="99">
        <f>ROUNDDOWN(C586*E586,-3)</f>
        <v>750000</v>
      </c>
      <c r="G586" s="100"/>
      <c r="H586" s="97" t="s">
        <v>402</v>
      </c>
      <c r="I586" s="96">
        <v>3</v>
      </c>
      <c r="J586" s="96" t="s">
        <v>35</v>
      </c>
      <c r="K586" s="98">
        <v>250000</v>
      </c>
      <c r="L586" s="98">
        <f>ROUNDDOWN(I586*K586,-3)</f>
        <v>750000</v>
      </c>
      <c r="M586" s="108">
        <f>F586-L586</f>
        <v>0</v>
      </c>
      <c r="N586" s="109" t="str">
        <f>IF(AND(ISBLANK(G586),M586&lt;&gt;0),"Rev","")</f>
        <v/>
      </c>
    </row>
    <row r="587" spans="1:14" ht="15.6" x14ac:dyDescent="0.25">
      <c r="A587" s="112" t="s">
        <v>38</v>
      </c>
      <c r="B587" s="111" t="s">
        <v>39</v>
      </c>
      <c r="C587" s="112"/>
      <c r="D587" s="300"/>
      <c r="E587" s="113"/>
      <c r="F587" s="129">
        <f>F588</f>
        <v>20000000</v>
      </c>
      <c r="G587" s="110" t="s">
        <v>38</v>
      </c>
      <c r="H587" s="111" t="s">
        <v>39</v>
      </c>
      <c r="I587" s="112"/>
      <c r="J587" s="96"/>
      <c r="K587" s="113"/>
      <c r="L587" s="113">
        <f>L588</f>
        <v>20000000</v>
      </c>
      <c r="M587" s="114">
        <f>M588</f>
        <v>0</v>
      </c>
      <c r="N587" s="149"/>
    </row>
    <row r="588" spans="1:14" ht="15" x14ac:dyDescent="0.25">
      <c r="A588" s="96"/>
      <c r="B588" s="97" t="s">
        <v>40</v>
      </c>
      <c r="C588" s="96">
        <v>20</v>
      </c>
      <c r="D588" s="299" t="s">
        <v>41</v>
      </c>
      <c r="E588" s="98">
        <v>1000000</v>
      </c>
      <c r="F588" s="99">
        <f>ROUNDDOWN(C588*E588,-3)</f>
        <v>20000000</v>
      </c>
      <c r="G588" s="100"/>
      <c r="H588" s="97" t="s">
        <v>40</v>
      </c>
      <c r="I588" s="96">
        <v>20</v>
      </c>
      <c r="J588" s="96" t="s">
        <v>41</v>
      </c>
      <c r="K588" s="98">
        <v>1000000</v>
      </c>
      <c r="L588" s="98">
        <f>ROUNDDOWN(I588*K588,-3)</f>
        <v>20000000</v>
      </c>
      <c r="M588" s="108">
        <f>F588-L588</f>
        <v>0</v>
      </c>
      <c r="N588" s="109" t="str">
        <f>IF(AND(ISBLANK(G588),M588&lt;&gt;0),"Rev","")</f>
        <v/>
      </c>
    </row>
    <row r="589" spans="1:14" x14ac:dyDescent="0.25">
      <c r="A589" s="112" t="s">
        <v>42</v>
      </c>
      <c r="B589" s="111" t="s">
        <v>43</v>
      </c>
      <c r="C589" s="112"/>
      <c r="D589" s="112"/>
      <c r="E589" s="113"/>
      <c r="F589" s="129">
        <f>SUM(F590:F591)</f>
        <v>152000000</v>
      </c>
      <c r="G589" s="110" t="s">
        <v>42</v>
      </c>
      <c r="H589" s="111" t="s">
        <v>43</v>
      </c>
      <c r="I589" s="112"/>
      <c r="J589" s="112"/>
      <c r="K589" s="113"/>
      <c r="L589" s="113">
        <f>SUM(L590:L591)</f>
        <v>152000000</v>
      </c>
      <c r="M589" s="114">
        <f>SUM(M590:M591)</f>
        <v>0</v>
      </c>
      <c r="N589" s="149"/>
    </row>
    <row r="590" spans="1:14" ht="26.4" x14ac:dyDescent="0.25">
      <c r="A590" s="96"/>
      <c r="B590" s="97" t="s">
        <v>405</v>
      </c>
      <c r="C590" s="96">
        <v>20</v>
      </c>
      <c r="D590" s="96" t="s">
        <v>33</v>
      </c>
      <c r="E590" s="98">
        <v>5500000</v>
      </c>
      <c r="F590" s="99">
        <f>ROUNDDOWN(C590*E590,-3)</f>
        <v>110000000</v>
      </c>
      <c r="G590" s="100"/>
      <c r="H590" s="97" t="s">
        <v>405</v>
      </c>
      <c r="I590" s="96">
        <v>20</v>
      </c>
      <c r="J590" s="96" t="s">
        <v>33</v>
      </c>
      <c r="K590" s="98">
        <v>5500000</v>
      </c>
      <c r="L590" s="98">
        <f>ROUNDDOWN(I590*K590,-3)</f>
        <v>110000000</v>
      </c>
      <c r="M590" s="108">
        <f>F590-L590</f>
        <v>0</v>
      </c>
      <c r="N590" s="109" t="str">
        <f>IF(AND(ISBLANK(G590),M590&lt;&gt;0),"Rev","")</f>
        <v/>
      </c>
    </row>
    <row r="591" spans="1:14" x14ac:dyDescent="0.25">
      <c r="A591" s="96"/>
      <c r="B591" s="97" t="s">
        <v>406</v>
      </c>
      <c r="C591" s="96">
        <v>28</v>
      </c>
      <c r="D591" s="96" t="s">
        <v>33</v>
      </c>
      <c r="E591" s="98">
        <v>1500000</v>
      </c>
      <c r="F591" s="99">
        <f>ROUNDDOWN(C591*E591,-3)</f>
        <v>42000000</v>
      </c>
      <c r="G591" s="100"/>
      <c r="H591" s="97" t="s">
        <v>406</v>
      </c>
      <c r="I591" s="96">
        <v>28</v>
      </c>
      <c r="J591" s="96" t="s">
        <v>33</v>
      </c>
      <c r="K591" s="98">
        <v>1500000</v>
      </c>
      <c r="L591" s="98">
        <f>ROUNDDOWN(I591*K591,-3)</f>
        <v>42000000</v>
      </c>
      <c r="M591" s="108">
        <f>F591-L591</f>
        <v>0</v>
      </c>
      <c r="N591" s="109" t="str">
        <f>IF(AND(ISBLANK(G591),M591&lt;&gt;0),"Rev","")</f>
        <v/>
      </c>
    </row>
    <row r="592" spans="1:14" x14ac:dyDescent="0.25">
      <c r="A592" s="112" t="s">
        <v>170</v>
      </c>
      <c r="B592" s="111" t="s">
        <v>171</v>
      </c>
      <c r="C592" s="112"/>
      <c r="D592" s="112"/>
      <c r="E592" s="113"/>
      <c r="F592" s="129">
        <f>SUM(F593:F595)</f>
        <v>205200000</v>
      </c>
      <c r="G592" s="110" t="s">
        <v>170</v>
      </c>
      <c r="H592" s="111" t="s">
        <v>171</v>
      </c>
      <c r="I592" s="112"/>
      <c r="J592" s="112"/>
      <c r="K592" s="113"/>
      <c r="L592" s="113">
        <f>SUM(L593:L595)</f>
        <v>205200000</v>
      </c>
      <c r="M592" s="114">
        <f>SUM(M593:M595)</f>
        <v>0</v>
      </c>
      <c r="N592" s="149"/>
    </row>
    <row r="593" spans="1:14" x14ac:dyDescent="0.25">
      <c r="A593" s="96"/>
      <c r="B593" s="97" t="s">
        <v>409</v>
      </c>
      <c r="C593" s="96">
        <v>108</v>
      </c>
      <c r="D593" s="96" t="s">
        <v>47</v>
      </c>
      <c r="E593" s="98">
        <v>850000</v>
      </c>
      <c r="F593" s="99">
        <f>ROUNDDOWN(C593*E593,-3)</f>
        <v>91800000</v>
      </c>
      <c r="G593" s="100"/>
      <c r="H593" s="97" t="s">
        <v>409</v>
      </c>
      <c r="I593" s="96">
        <v>108</v>
      </c>
      <c r="J593" s="96" t="s">
        <v>47</v>
      </c>
      <c r="K593" s="98">
        <v>850000</v>
      </c>
      <c r="L593" s="98">
        <f>ROUNDDOWN(I593*K593,-3)</f>
        <v>91800000</v>
      </c>
      <c r="M593" s="108">
        <f>F593-L593</f>
        <v>0</v>
      </c>
      <c r="N593" s="109" t="str">
        <f>IF(AND(ISBLANK(G593),M593&lt;&gt;0),"Rev","")</f>
        <v/>
      </c>
    </row>
    <row r="594" spans="1:14" x14ac:dyDescent="0.25">
      <c r="A594" s="96"/>
      <c r="B594" s="97" t="s">
        <v>410</v>
      </c>
      <c r="C594" s="96">
        <v>54</v>
      </c>
      <c r="D594" s="96" t="s">
        <v>33</v>
      </c>
      <c r="E594" s="98">
        <v>450000</v>
      </c>
      <c r="F594" s="99">
        <f>ROUNDDOWN(C594*E594,-3)</f>
        <v>24300000</v>
      </c>
      <c r="G594" s="100"/>
      <c r="H594" s="97" t="s">
        <v>410</v>
      </c>
      <c r="I594" s="96">
        <v>54</v>
      </c>
      <c r="J594" s="96" t="s">
        <v>33</v>
      </c>
      <c r="K594" s="98">
        <v>450000</v>
      </c>
      <c r="L594" s="98">
        <f>ROUNDDOWN(I594*K594,-3)</f>
        <v>24300000</v>
      </c>
      <c r="M594" s="108">
        <f>F594-L594</f>
        <v>0</v>
      </c>
      <c r="N594" s="109" t="str">
        <f>IF(AND(ISBLANK(G594),M594&lt;&gt;0),"Rev","")</f>
        <v/>
      </c>
    </row>
    <row r="595" spans="1:14" x14ac:dyDescent="0.25">
      <c r="A595" s="96"/>
      <c r="B595" s="97" t="s">
        <v>411</v>
      </c>
      <c r="C595" s="96">
        <v>54</v>
      </c>
      <c r="D595" s="96" t="s">
        <v>33</v>
      </c>
      <c r="E595" s="98">
        <v>1650000</v>
      </c>
      <c r="F595" s="99">
        <f>ROUNDDOWN(C595*E595,-3)</f>
        <v>89100000</v>
      </c>
      <c r="G595" s="100"/>
      <c r="H595" s="97" t="s">
        <v>411</v>
      </c>
      <c r="I595" s="96">
        <v>54</v>
      </c>
      <c r="J595" s="96" t="s">
        <v>33</v>
      </c>
      <c r="K595" s="98">
        <v>1650000</v>
      </c>
      <c r="L595" s="98">
        <f>ROUNDDOWN(I595*K595,-3)</f>
        <v>89100000</v>
      </c>
      <c r="M595" s="108">
        <f>F595-L595</f>
        <v>0</v>
      </c>
      <c r="N595" s="109" t="str">
        <f>IF(AND(ISBLANK(G595),M595&lt;&gt;0),"Rev","")</f>
        <v/>
      </c>
    </row>
    <row r="596" spans="1:14" x14ac:dyDescent="0.25">
      <c r="A596" s="151" t="s">
        <v>129</v>
      </c>
      <c r="B596" s="152" t="s">
        <v>412</v>
      </c>
      <c r="C596" s="151"/>
      <c r="D596" s="151"/>
      <c r="E596" s="153"/>
      <c r="F596" s="154">
        <f>SUM(F597,F601,F603)</f>
        <v>186041000</v>
      </c>
      <c r="G596" s="155" t="s">
        <v>129</v>
      </c>
      <c r="H596" s="152" t="s">
        <v>412</v>
      </c>
      <c r="I596" s="151"/>
      <c r="J596" s="151"/>
      <c r="K596" s="153"/>
      <c r="L596" s="153">
        <f>SUM(L597,L601,L603)</f>
        <v>186041000</v>
      </c>
      <c r="M596" s="156">
        <f>SUM(M597,M601,M603)</f>
        <v>0</v>
      </c>
      <c r="N596" s="187"/>
    </row>
    <row r="597" spans="1:14" x14ac:dyDescent="0.25">
      <c r="A597" s="112" t="s">
        <v>30</v>
      </c>
      <c r="B597" s="111" t="s">
        <v>31</v>
      </c>
      <c r="C597" s="112"/>
      <c r="D597" s="112"/>
      <c r="E597" s="113"/>
      <c r="F597" s="129">
        <f>SUM(F598:F600)</f>
        <v>24000000</v>
      </c>
      <c r="G597" s="110" t="s">
        <v>30</v>
      </c>
      <c r="H597" s="111" t="s">
        <v>31</v>
      </c>
      <c r="I597" s="112"/>
      <c r="J597" s="112"/>
      <c r="K597" s="113"/>
      <c r="L597" s="113">
        <f>SUM(L598:L600)</f>
        <v>24000000</v>
      </c>
      <c r="M597" s="114">
        <f>SUM(M598:M600)</f>
        <v>0</v>
      </c>
      <c r="N597" s="149"/>
    </row>
    <row r="598" spans="1:14" x14ac:dyDescent="0.25">
      <c r="A598" s="96"/>
      <c r="B598" s="97" t="s">
        <v>116</v>
      </c>
      <c r="C598" s="96">
        <v>6</v>
      </c>
      <c r="D598" s="96" t="s">
        <v>35</v>
      </c>
      <c r="E598" s="98">
        <v>1500000</v>
      </c>
      <c r="F598" s="99">
        <f>ROUNDDOWN(C598*E598,-3)</f>
        <v>9000000</v>
      </c>
      <c r="G598" s="100"/>
      <c r="H598" s="97" t="s">
        <v>116</v>
      </c>
      <c r="I598" s="96">
        <v>6</v>
      </c>
      <c r="J598" s="96" t="s">
        <v>35</v>
      </c>
      <c r="K598" s="98">
        <v>1500000</v>
      </c>
      <c r="L598" s="98">
        <f>ROUNDDOWN(I598*K598,-3)</f>
        <v>9000000</v>
      </c>
      <c r="M598" s="108">
        <f>F598-L598</f>
        <v>0</v>
      </c>
      <c r="N598" s="109" t="str">
        <f>IF(AND(ISBLANK(G598),M598&lt;&gt;0),"Rev","")</f>
        <v/>
      </c>
    </row>
    <row r="599" spans="1:14" x14ac:dyDescent="0.25">
      <c r="A599" s="96"/>
      <c r="B599" s="97" t="s">
        <v>55</v>
      </c>
      <c r="C599" s="96">
        <v>6</v>
      </c>
      <c r="D599" s="96" t="s">
        <v>35</v>
      </c>
      <c r="E599" s="98">
        <v>1500000</v>
      </c>
      <c r="F599" s="99">
        <f>ROUNDDOWN(C599*E599,-3)</f>
        <v>9000000</v>
      </c>
      <c r="G599" s="100"/>
      <c r="H599" s="97" t="s">
        <v>55</v>
      </c>
      <c r="I599" s="96">
        <v>6</v>
      </c>
      <c r="J599" s="96" t="s">
        <v>35</v>
      </c>
      <c r="K599" s="98">
        <v>1500000</v>
      </c>
      <c r="L599" s="98">
        <f>ROUNDDOWN(I599*K599,-3)</f>
        <v>9000000</v>
      </c>
      <c r="M599" s="108">
        <f>F599-L599</f>
        <v>0</v>
      </c>
      <c r="N599" s="109" t="str">
        <f>IF(AND(ISBLANK(G599),M599&lt;&gt;0),"Rev","")</f>
        <v/>
      </c>
    </row>
    <row r="600" spans="1:14" x14ac:dyDescent="0.25">
      <c r="A600" s="96"/>
      <c r="B600" s="97" t="s">
        <v>56</v>
      </c>
      <c r="C600" s="96">
        <v>6</v>
      </c>
      <c r="D600" s="96" t="s">
        <v>35</v>
      </c>
      <c r="E600" s="98">
        <v>1000000</v>
      </c>
      <c r="F600" s="99">
        <f>ROUNDDOWN(C600*E600,-3)</f>
        <v>6000000</v>
      </c>
      <c r="G600" s="100"/>
      <c r="H600" s="97" t="s">
        <v>56</v>
      </c>
      <c r="I600" s="96">
        <v>6</v>
      </c>
      <c r="J600" s="96" t="s">
        <v>35</v>
      </c>
      <c r="K600" s="98">
        <v>1000000</v>
      </c>
      <c r="L600" s="98">
        <f>ROUNDDOWN(I600*K600,-3)</f>
        <v>6000000</v>
      </c>
      <c r="M600" s="108">
        <f>F600-L600</f>
        <v>0</v>
      </c>
      <c r="N600" s="109" t="str">
        <f>IF(AND(ISBLANK(G600),M600&lt;&gt;0),"Rev","")</f>
        <v/>
      </c>
    </row>
    <row r="601" spans="1:14" x14ac:dyDescent="0.25">
      <c r="A601" s="112" t="s">
        <v>59</v>
      </c>
      <c r="B601" s="111" t="s">
        <v>60</v>
      </c>
      <c r="C601" s="112"/>
      <c r="D601" s="112"/>
      <c r="E601" s="113"/>
      <c r="F601" s="129">
        <f>F602</f>
        <v>20000000</v>
      </c>
      <c r="G601" s="110" t="s">
        <v>59</v>
      </c>
      <c r="H601" s="111" t="s">
        <v>60</v>
      </c>
      <c r="I601" s="112"/>
      <c r="J601" s="112"/>
      <c r="K601" s="113"/>
      <c r="L601" s="113">
        <f>L602</f>
        <v>20000000</v>
      </c>
      <c r="M601" s="114">
        <f>M602</f>
        <v>0</v>
      </c>
      <c r="N601" s="149"/>
    </row>
    <row r="602" spans="1:14" x14ac:dyDescent="0.25">
      <c r="A602" s="96"/>
      <c r="B602" s="97" t="s">
        <v>413</v>
      </c>
      <c r="C602" s="96">
        <v>2</v>
      </c>
      <c r="D602" s="96" t="s">
        <v>33</v>
      </c>
      <c r="E602" s="98">
        <v>10000000</v>
      </c>
      <c r="F602" s="99">
        <f>ROUNDDOWN(C602*E602,-3)</f>
        <v>20000000</v>
      </c>
      <c r="G602" s="100"/>
      <c r="H602" s="97" t="s">
        <v>413</v>
      </c>
      <c r="I602" s="96">
        <v>2</v>
      </c>
      <c r="J602" s="96" t="s">
        <v>33</v>
      </c>
      <c r="K602" s="98">
        <v>10000000</v>
      </c>
      <c r="L602" s="98">
        <f>ROUNDDOWN(I602*K602,-3)</f>
        <v>20000000</v>
      </c>
      <c r="M602" s="108">
        <f>F602-L602</f>
        <v>0</v>
      </c>
      <c r="N602" s="109" t="str">
        <f>IF(AND(ISBLANK(G602),M602&lt;&gt;0),"Rev","")</f>
        <v/>
      </c>
    </row>
    <row r="603" spans="1:14" x14ac:dyDescent="0.25">
      <c r="A603" s="112" t="s">
        <v>414</v>
      </c>
      <c r="B603" s="111" t="s">
        <v>415</v>
      </c>
      <c r="C603" s="112"/>
      <c r="D603" s="112"/>
      <c r="E603" s="113"/>
      <c r="F603" s="129">
        <f>F604</f>
        <v>142041000</v>
      </c>
      <c r="G603" s="110" t="s">
        <v>414</v>
      </c>
      <c r="H603" s="111" t="s">
        <v>415</v>
      </c>
      <c r="I603" s="112"/>
      <c r="J603" s="112"/>
      <c r="K603" s="113"/>
      <c r="L603" s="113">
        <f>L604</f>
        <v>142041000</v>
      </c>
      <c r="M603" s="114">
        <f>M604</f>
        <v>0</v>
      </c>
      <c r="N603" s="149"/>
    </row>
    <row r="604" spans="1:14" ht="26.4" x14ac:dyDescent="0.25">
      <c r="A604" s="96"/>
      <c r="B604" s="97" t="s">
        <v>416</v>
      </c>
      <c r="C604" s="96">
        <v>3</v>
      </c>
      <c r="D604" s="96" t="s">
        <v>33</v>
      </c>
      <c r="E604" s="98">
        <v>47347000</v>
      </c>
      <c r="F604" s="99">
        <f>ROUNDDOWN(C604*E604,-3)</f>
        <v>142041000</v>
      </c>
      <c r="G604" s="100"/>
      <c r="H604" s="97" t="s">
        <v>416</v>
      </c>
      <c r="I604" s="96">
        <v>3</v>
      </c>
      <c r="J604" s="96" t="s">
        <v>33</v>
      </c>
      <c r="K604" s="98">
        <v>47347000</v>
      </c>
      <c r="L604" s="98">
        <f>ROUNDDOWN(I604*K604,-3)</f>
        <v>142041000</v>
      </c>
      <c r="M604" s="108">
        <f>F604-L604</f>
        <v>0</v>
      </c>
      <c r="N604" s="109" t="str">
        <f>IF(AND(ISBLANK(G604),M604&lt;&gt;0),"Rev","")</f>
        <v/>
      </c>
    </row>
    <row r="605" spans="1:14" x14ac:dyDescent="0.25">
      <c r="A605" s="138" t="s">
        <v>359</v>
      </c>
      <c r="B605" s="139" t="s">
        <v>417</v>
      </c>
      <c r="C605" s="138"/>
      <c r="D605" s="138" t="s">
        <v>27</v>
      </c>
      <c r="E605" s="140"/>
      <c r="F605" s="141">
        <f>F606</f>
        <v>91170000</v>
      </c>
      <c r="G605" s="142" t="s">
        <v>359</v>
      </c>
      <c r="H605" s="139" t="s">
        <v>417</v>
      </c>
      <c r="I605" s="138"/>
      <c r="J605" s="138" t="s">
        <v>27</v>
      </c>
      <c r="K605" s="140"/>
      <c r="L605" s="140">
        <f>L606</f>
        <v>91170000</v>
      </c>
      <c r="M605" s="143">
        <f>M606</f>
        <v>0</v>
      </c>
      <c r="N605" s="266"/>
    </row>
    <row r="606" spans="1:14" x14ac:dyDescent="0.25">
      <c r="A606" s="151" t="s">
        <v>28</v>
      </c>
      <c r="B606" s="152" t="s">
        <v>417</v>
      </c>
      <c r="C606" s="151"/>
      <c r="D606" s="151"/>
      <c r="E606" s="153"/>
      <c r="F606" s="154">
        <f>SUM(F607,F612)</f>
        <v>91170000</v>
      </c>
      <c r="G606" s="155" t="s">
        <v>28</v>
      </c>
      <c r="H606" s="152" t="s">
        <v>417</v>
      </c>
      <c r="I606" s="151"/>
      <c r="J606" s="151"/>
      <c r="K606" s="153"/>
      <c r="L606" s="153">
        <f>SUM(L607,L612)</f>
        <v>91170000</v>
      </c>
      <c r="M606" s="156">
        <f>SUM(M607,M612)</f>
        <v>0</v>
      </c>
      <c r="N606" s="187"/>
    </row>
    <row r="607" spans="1:14" x14ac:dyDescent="0.25">
      <c r="A607" s="112" t="s">
        <v>30</v>
      </c>
      <c r="B607" s="111" t="s">
        <v>31</v>
      </c>
      <c r="C607" s="112"/>
      <c r="D607" s="112"/>
      <c r="E607" s="113"/>
      <c r="F607" s="129">
        <f>SUM(F608:F611)</f>
        <v>39000000</v>
      </c>
      <c r="G607" s="110" t="s">
        <v>30</v>
      </c>
      <c r="H607" s="111" t="s">
        <v>31</v>
      </c>
      <c r="I607" s="112"/>
      <c r="J607" s="112"/>
      <c r="K607" s="113"/>
      <c r="L607" s="113">
        <f>SUM(L608:L611)</f>
        <v>39000000</v>
      </c>
      <c r="M607" s="114">
        <f>SUM(M608:M611)</f>
        <v>0</v>
      </c>
      <c r="N607" s="149"/>
    </row>
    <row r="608" spans="1:14" x14ac:dyDescent="0.25">
      <c r="A608" s="96"/>
      <c r="B608" s="97" t="s">
        <v>32</v>
      </c>
      <c r="C608" s="96">
        <v>100</v>
      </c>
      <c r="D608" s="96" t="s">
        <v>33</v>
      </c>
      <c r="E608" s="98">
        <v>70000</v>
      </c>
      <c r="F608" s="99">
        <f>ROUNDDOWN(C608*E608,-3)</f>
        <v>7000000</v>
      </c>
      <c r="G608" s="100"/>
      <c r="H608" s="97" t="s">
        <v>32</v>
      </c>
      <c r="I608" s="96">
        <v>100</v>
      </c>
      <c r="J608" s="96" t="s">
        <v>33</v>
      </c>
      <c r="K608" s="98">
        <v>70000</v>
      </c>
      <c r="L608" s="98">
        <f>ROUNDDOWN(I608*K608,-3)</f>
        <v>7000000</v>
      </c>
      <c r="M608" s="108">
        <f>F608-L608</f>
        <v>0</v>
      </c>
      <c r="N608" s="109" t="str">
        <f>IF(AND(ISBLANK(G608),M608&lt;&gt;0),"Rev","")</f>
        <v/>
      </c>
    </row>
    <row r="609" spans="1:14" x14ac:dyDescent="0.25">
      <c r="A609" s="96"/>
      <c r="B609" s="97" t="s">
        <v>34</v>
      </c>
      <c r="C609" s="96">
        <v>8</v>
      </c>
      <c r="D609" s="96" t="s">
        <v>35</v>
      </c>
      <c r="E609" s="98">
        <v>1500000</v>
      </c>
      <c r="F609" s="99">
        <f>ROUNDDOWN(C609*E609,-3)</f>
        <v>12000000</v>
      </c>
      <c r="G609" s="100"/>
      <c r="H609" s="97" t="s">
        <v>34</v>
      </c>
      <c r="I609" s="96">
        <v>8</v>
      </c>
      <c r="J609" s="96" t="s">
        <v>35</v>
      </c>
      <c r="K609" s="98">
        <v>1500000</v>
      </c>
      <c r="L609" s="98">
        <f>ROUNDDOWN(I609*K609,-3)</f>
        <v>12000000</v>
      </c>
      <c r="M609" s="108">
        <f>F609-L609</f>
        <v>0</v>
      </c>
      <c r="N609" s="109" t="str">
        <f>IF(AND(ISBLANK(G609),M609&lt;&gt;0),"Rev","")</f>
        <v/>
      </c>
    </row>
    <row r="610" spans="1:14" x14ac:dyDescent="0.25">
      <c r="A610" s="96"/>
      <c r="B610" s="97" t="s">
        <v>36</v>
      </c>
      <c r="C610" s="96">
        <v>8</v>
      </c>
      <c r="D610" s="96" t="s">
        <v>35</v>
      </c>
      <c r="E610" s="98">
        <v>1500000</v>
      </c>
      <c r="F610" s="99">
        <f>ROUNDDOWN(C610*E610,-3)</f>
        <v>12000000</v>
      </c>
      <c r="G610" s="100"/>
      <c r="H610" s="97" t="s">
        <v>36</v>
      </c>
      <c r="I610" s="96">
        <v>8</v>
      </c>
      <c r="J610" s="96" t="s">
        <v>35</v>
      </c>
      <c r="K610" s="98">
        <v>1500000</v>
      </c>
      <c r="L610" s="98">
        <f>ROUNDDOWN(I610*K610,-3)</f>
        <v>12000000</v>
      </c>
      <c r="M610" s="108">
        <f>F610-L610</f>
        <v>0</v>
      </c>
      <c r="N610" s="109" t="str">
        <f>IF(AND(ISBLANK(G610),M610&lt;&gt;0),"Rev","")</f>
        <v/>
      </c>
    </row>
    <row r="611" spans="1:14" x14ac:dyDescent="0.25">
      <c r="A611" s="96"/>
      <c r="B611" s="97" t="s">
        <v>37</v>
      </c>
      <c r="C611" s="96">
        <v>8</v>
      </c>
      <c r="D611" s="96" t="s">
        <v>35</v>
      </c>
      <c r="E611" s="98">
        <v>1000000</v>
      </c>
      <c r="F611" s="99">
        <f>ROUNDDOWN(C611*E611,-3)</f>
        <v>8000000</v>
      </c>
      <c r="G611" s="100"/>
      <c r="H611" s="97" t="s">
        <v>37</v>
      </c>
      <c r="I611" s="96">
        <v>8</v>
      </c>
      <c r="J611" s="96" t="s">
        <v>35</v>
      </c>
      <c r="K611" s="98">
        <v>1000000</v>
      </c>
      <c r="L611" s="98">
        <f>ROUNDDOWN(I611*K611,-3)</f>
        <v>8000000</v>
      </c>
      <c r="M611" s="108">
        <f>F611-L611</f>
        <v>0</v>
      </c>
      <c r="N611" s="109" t="str">
        <f>IF(AND(ISBLANK(G611),M611&lt;&gt;0),"Rev","")</f>
        <v/>
      </c>
    </row>
    <row r="612" spans="1:14" x14ac:dyDescent="0.25">
      <c r="A612" s="112" t="s">
        <v>42</v>
      </c>
      <c r="B612" s="111" t="s">
        <v>43</v>
      </c>
      <c r="C612" s="112"/>
      <c r="D612" s="112"/>
      <c r="E612" s="113"/>
      <c r="F612" s="129">
        <f>F613</f>
        <v>52170000</v>
      </c>
      <c r="G612" s="110" t="s">
        <v>42</v>
      </c>
      <c r="H612" s="111" t="s">
        <v>43</v>
      </c>
      <c r="I612" s="112"/>
      <c r="J612" s="112"/>
      <c r="K612" s="113"/>
      <c r="L612" s="113">
        <f>L613</f>
        <v>52170000</v>
      </c>
      <c r="M612" s="114">
        <f>M613</f>
        <v>0</v>
      </c>
      <c r="N612" s="149"/>
    </row>
    <row r="613" spans="1:14" x14ac:dyDescent="0.25">
      <c r="A613" s="96"/>
      <c r="B613" s="97" t="s">
        <v>418</v>
      </c>
      <c r="C613" s="96">
        <v>10</v>
      </c>
      <c r="D613" s="96" t="s">
        <v>33</v>
      </c>
      <c r="E613" s="98">
        <v>5217000</v>
      </c>
      <c r="F613" s="99">
        <f>ROUNDDOWN(C613*E613,-3)</f>
        <v>52170000</v>
      </c>
      <c r="G613" s="100"/>
      <c r="H613" s="97" t="s">
        <v>418</v>
      </c>
      <c r="I613" s="96">
        <v>10</v>
      </c>
      <c r="J613" s="96" t="s">
        <v>33</v>
      </c>
      <c r="K613" s="98">
        <v>5217000</v>
      </c>
      <c r="L613" s="98">
        <f>ROUNDDOWN(I613*K613,-3)</f>
        <v>52170000</v>
      </c>
      <c r="M613" s="108">
        <f>F613-L613</f>
        <v>0</v>
      </c>
      <c r="N613" s="109" t="str">
        <f>IF(AND(ISBLANK(G613),M613&lt;&gt;0),"Rev","")</f>
        <v/>
      </c>
    </row>
    <row r="614" spans="1:14" x14ac:dyDescent="0.25">
      <c r="B614" s="301"/>
      <c r="C614" s="302"/>
      <c r="D614" s="302"/>
      <c r="E614" s="303"/>
      <c r="F614" s="303"/>
      <c r="H614" s="301"/>
      <c r="I614" s="302"/>
      <c r="J614" s="302"/>
      <c r="K614" s="303"/>
      <c r="L614" s="303"/>
    </row>
    <row r="615" spans="1:14" s="51" customFormat="1" x14ac:dyDescent="0.3">
      <c r="B615" s="301"/>
      <c r="C615" s="302"/>
      <c r="E615" s="303"/>
      <c r="F615" s="304"/>
      <c r="H615" s="301"/>
      <c r="I615" s="302"/>
      <c r="K615" s="304" t="s">
        <v>419</v>
      </c>
      <c r="N615" s="302"/>
    </row>
    <row r="616" spans="1:14" s="51" customFormat="1" x14ac:dyDescent="0.3">
      <c r="B616" s="301"/>
      <c r="C616" s="302"/>
      <c r="E616" s="303"/>
      <c r="F616" s="304"/>
      <c r="H616" s="301"/>
      <c r="I616" s="302"/>
      <c r="K616" s="304" t="s">
        <v>420</v>
      </c>
      <c r="N616" s="302"/>
    </row>
    <row r="617" spans="1:14" s="51" customFormat="1" x14ac:dyDescent="0.3">
      <c r="B617" s="301"/>
      <c r="C617" s="302"/>
      <c r="E617" s="303"/>
      <c r="F617" s="304"/>
      <c r="H617" s="301"/>
      <c r="I617" s="302"/>
      <c r="K617" s="304"/>
      <c r="N617" s="302"/>
    </row>
    <row r="618" spans="1:14" s="51" customFormat="1" x14ac:dyDescent="0.3">
      <c r="B618" s="301"/>
      <c r="C618" s="302"/>
      <c r="E618" s="303"/>
      <c r="F618" s="304"/>
      <c r="H618" s="301"/>
      <c r="I618" s="302"/>
      <c r="K618" s="304"/>
      <c r="N618" s="302"/>
    </row>
    <row r="619" spans="1:14" s="51" customFormat="1" x14ac:dyDescent="0.3">
      <c r="B619" s="301"/>
      <c r="C619" s="302"/>
      <c r="E619" s="303"/>
      <c r="F619" s="304"/>
      <c r="H619" s="301"/>
      <c r="I619" s="302"/>
      <c r="K619" s="304"/>
      <c r="N619" s="302"/>
    </row>
    <row r="620" spans="1:14" s="51" customFormat="1" x14ac:dyDescent="0.3">
      <c r="B620" s="301"/>
      <c r="C620" s="302"/>
      <c r="E620" s="303"/>
      <c r="F620" s="304"/>
      <c r="H620" s="301"/>
      <c r="I620" s="302"/>
      <c r="K620" s="304"/>
      <c r="N620" s="302"/>
    </row>
    <row r="621" spans="1:14" s="51" customFormat="1" x14ac:dyDescent="0.3">
      <c r="B621" s="301"/>
      <c r="C621" s="302"/>
      <c r="E621" s="303"/>
      <c r="F621" s="304"/>
      <c r="H621" s="301"/>
      <c r="I621" s="302"/>
      <c r="K621" s="304"/>
      <c r="N621" s="302"/>
    </row>
    <row r="622" spans="1:14" s="51" customFormat="1" x14ac:dyDescent="0.3">
      <c r="B622" s="301"/>
      <c r="C622" s="302"/>
      <c r="E622" s="303"/>
      <c r="F622" s="304"/>
      <c r="H622" s="301"/>
      <c r="I622" s="302"/>
      <c r="K622" s="304"/>
      <c r="N622" s="302"/>
    </row>
    <row r="623" spans="1:14" s="51" customFormat="1" x14ac:dyDescent="0.3">
      <c r="B623" s="301"/>
      <c r="C623" s="302"/>
      <c r="E623" s="303"/>
      <c r="F623" s="304"/>
      <c r="H623" s="301"/>
      <c r="I623" s="302"/>
      <c r="K623" s="304"/>
      <c r="N623" s="302"/>
    </row>
    <row r="624" spans="1:14" s="51" customFormat="1" x14ac:dyDescent="0.3">
      <c r="B624" s="301"/>
      <c r="C624" s="302"/>
      <c r="E624" s="303"/>
      <c r="F624" s="304"/>
      <c r="H624" s="301"/>
      <c r="I624" s="302"/>
      <c r="K624" s="304"/>
      <c r="N624" s="302"/>
    </row>
    <row r="625" spans="2:14" s="51" customFormat="1" x14ac:dyDescent="0.3">
      <c r="B625" s="301"/>
      <c r="C625" s="302"/>
      <c r="E625" s="303"/>
      <c r="F625" s="305"/>
      <c r="H625" s="301"/>
      <c r="I625" s="302"/>
      <c r="K625" s="305" t="s">
        <v>421</v>
      </c>
      <c r="N625" s="302"/>
    </row>
    <row r="626" spans="2:14" s="51" customFormat="1" x14ac:dyDescent="0.3">
      <c r="B626" s="301"/>
      <c r="C626" s="302"/>
      <c r="E626" s="303"/>
      <c r="F626" s="304"/>
      <c r="H626" s="301"/>
      <c r="I626" s="302"/>
      <c r="K626" s="304" t="s">
        <v>422</v>
      </c>
      <c r="N626" s="302"/>
    </row>
    <row r="627" spans="2:14" s="51" customFormat="1" x14ac:dyDescent="0.3">
      <c r="B627" s="301"/>
      <c r="C627" s="302"/>
      <c r="D627" s="302"/>
      <c r="E627" s="303"/>
      <c r="F627" s="303"/>
      <c r="H627" s="301"/>
      <c r="I627" s="302"/>
      <c r="J627" s="302"/>
      <c r="K627" s="303"/>
      <c r="L627" s="303"/>
      <c r="N627" s="302"/>
    </row>
    <row r="628" spans="2:14" s="51" customFormat="1" x14ac:dyDescent="0.3">
      <c r="B628" s="301"/>
      <c r="C628" s="302"/>
      <c r="D628" s="302"/>
      <c r="E628" s="303"/>
      <c r="F628" s="303"/>
      <c r="H628" s="301"/>
      <c r="I628" s="302"/>
      <c r="J628" s="302"/>
      <c r="K628" s="303"/>
      <c r="L628" s="303"/>
      <c r="N628" s="302"/>
    </row>
    <row r="629" spans="2:14" s="51" customFormat="1" x14ac:dyDescent="0.3">
      <c r="B629" s="301"/>
      <c r="C629" s="302"/>
      <c r="D629" s="302"/>
      <c r="E629" s="303"/>
      <c r="F629" s="303"/>
      <c r="H629" s="301"/>
      <c r="I629" s="302"/>
      <c r="J629" s="302"/>
      <c r="K629" s="303"/>
      <c r="L629" s="303"/>
      <c r="N629" s="302"/>
    </row>
    <row r="630" spans="2:14" s="51" customFormat="1" x14ac:dyDescent="0.3">
      <c r="B630" s="301"/>
      <c r="C630" s="302"/>
      <c r="D630" s="302"/>
      <c r="E630" s="303"/>
      <c r="F630" s="303"/>
      <c r="H630" s="301"/>
      <c r="I630" s="302"/>
      <c r="J630" s="302"/>
      <c r="K630" s="303"/>
      <c r="L630" s="303"/>
      <c r="N630" s="302"/>
    </row>
    <row r="631" spans="2:14" s="51" customFormat="1" x14ac:dyDescent="0.3">
      <c r="B631" s="301"/>
      <c r="C631" s="302"/>
      <c r="D631" s="302"/>
      <c r="E631" s="303"/>
      <c r="F631" s="303"/>
      <c r="H631" s="301"/>
      <c r="I631" s="302"/>
      <c r="J631" s="302"/>
      <c r="K631" s="303"/>
      <c r="L631" s="303"/>
      <c r="N631" s="302"/>
    </row>
    <row r="632" spans="2:14" s="51" customFormat="1" x14ac:dyDescent="0.3">
      <c r="B632" s="301"/>
      <c r="C632" s="302"/>
      <c r="D632" s="302"/>
      <c r="E632" s="303"/>
      <c r="F632" s="303"/>
      <c r="H632" s="301"/>
      <c r="I632" s="302"/>
      <c r="J632" s="302"/>
      <c r="K632" s="303"/>
      <c r="L632" s="303"/>
      <c r="N632" s="302"/>
    </row>
    <row r="633" spans="2:14" s="51" customFormat="1" x14ac:dyDescent="0.3">
      <c r="B633" s="301"/>
      <c r="C633" s="302"/>
      <c r="D633" s="302"/>
      <c r="E633" s="303"/>
      <c r="F633" s="303"/>
      <c r="H633" s="301"/>
      <c r="I633" s="302"/>
      <c r="J633" s="302"/>
      <c r="K633" s="303"/>
      <c r="L633" s="303"/>
      <c r="N633" s="302"/>
    </row>
    <row r="634" spans="2:14" s="51" customFormat="1" x14ac:dyDescent="0.3">
      <c r="B634" s="301"/>
      <c r="C634" s="302"/>
      <c r="D634" s="302"/>
      <c r="E634" s="303"/>
      <c r="F634" s="303"/>
      <c r="H634" s="301"/>
      <c r="I634" s="302"/>
      <c r="J634" s="302"/>
      <c r="K634" s="303"/>
      <c r="L634" s="303"/>
      <c r="N634" s="302"/>
    </row>
    <row r="635" spans="2:14" s="51" customFormat="1" x14ac:dyDescent="0.3">
      <c r="B635" s="301"/>
      <c r="C635" s="302"/>
      <c r="D635" s="302"/>
      <c r="E635" s="303"/>
      <c r="F635" s="303"/>
      <c r="H635" s="301"/>
      <c r="I635" s="302"/>
      <c r="J635" s="302"/>
      <c r="K635" s="303"/>
      <c r="L635" s="303"/>
      <c r="N635" s="302"/>
    </row>
    <row r="636" spans="2:14" s="51" customFormat="1" x14ac:dyDescent="0.3">
      <c r="B636" s="301"/>
      <c r="C636" s="302"/>
      <c r="D636" s="302"/>
      <c r="E636" s="303"/>
      <c r="F636" s="303"/>
      <c r="H636" s="301"/>
      <c r="I636" s="302"/>
      <c r="J636" s="302"/>
      <c r="K636" s="303"/>
      <c r="L636" s="303"/>
      <c r="N636" s="302"/>
    </row>
    <row r="637" spans="2:14" s="51" customFormat="1" x14ac:dyDescent="0.3">
      <c r="B637" s="301"/>
      <c r="C637" s="302"/>
      <c r="D637" s="302"/>
      <c r="E637" s="303"/>
      <c r="F637" s="303"/>
      <c r="H637" s="301"/>
      <c r="I637" s="302"/>
      <c r="J637" s="302"/>
      <c r="K637" s="303"/>
      <c r="L637" s="303"/>
      <c r="N637" s="302"/>
    </row>
    <row r="638" spans="2:14" s="51" customFormat="1" x14ac:dyDescent="0.3">
      <c r="B638" s="301"/>
      <c r="C638" s="302"/>
      <c r="D638" s="302"/>
      <c r="E638" s="303"/>
      <c r="F638" s="303"/>
      <c r="H638" s="301"/>
      <c r="I638" s="302"/>
      <c r="J638" s="302"/>
      <c r="K638" s="303"/>
      <c r="L638" s="303"/>
      <c r="N638" s="302"/>
    </row>
    <row r="639" spans="2:14" s="51" customFormat="1" x14ac:dyDescent="0.3">
      <c r="B639" s="301"/>
      <c r="C639" s="302"/>
      <c r="D639" s="302"/>
      <c r="E639" s="303"/>
      <c r="F639" s="303"/>
      <c r="H639" s="301"/>
      <c r="I639" s="302"/>
      <c r="J639" s="302"/>
      <c r="K639" s="303"/>
      <c r="L639" s="303"/>
      <c r="N639" s="302"/>
    </row>
    <row r="640" spans="2:14" s="51" customFormat="1" x14ac:dyDescent="0.3">
      <c r="B640" s="301"/>
      <c r="C640" s="302"/>
      <c r="D640" s="302"/>
      <c r="E640" s="303"/>
      <c r="F640" s="303"/>
      <c r="H640" s="301"/>
      <c r="I640" s="302"/>
      <c r="J640" s="302"/>
      <c r="K640" s="303"/>
      <c r="L640" s="303"/>
      <c r="N640" s="302"/>
    </row>
    <row r="641" spans="2:14" s="51" customFormat="1" x14ac:dyDescent="0.3">
      <c r="B641" s="301"/>
      <c r="C641" s="302"/>
      <c r="D641" s="302"/>
      <c r="E641" s="303"/>
      <c r="F641" s="303"/>
      <c r="H641" s="301"/>
      <c r="I641" s="302"/>
      <c r="J641" s="302"/>
      <c r="K641" s="303"/>
      <c r="L641" s="303"/>
      <c r="N641" s="302"/>
    </row>
    <row r="642" spans="2:14" s="51" customFormat="1" x14ac:dyDescent="0.3">
      <c r="B642" s="301"/>
      <c r="C642" s="302"/>
      <c r="D642" s="302"/>
      <c r="E642" s="303"/>
      <c r="F642" s="303"/>
      <c r="H642" s="301"/>
      <c r="I642" s="302"/>
      <c r="J642" s="302"/>
      <c r="K642" s="303"/>
      <c r="L642" s="303"/>
      <c r="N642" s="302"/>
    </row>
    <row r="643" spans="2:14" s="51" customFormat="1" x14ac:dyDescent="0.3">
      <c r="B643" s="301"/>
      <c r="C643" s="302"/>
      <c r="D643" s="302"/>
      <c r="E643" s="303"/>
      <c r="F643" s="303"/>
      <c r="H643" s="301"/>
      <c r="I643" s="302"/>
      <c r="J643" s="302"/>
      <c r="K643" s="303"/>
      <c r="L643" s="303"/>
      <c r="N643" s="302"/>
    </row>
    <row r="644" spans="2:14" s="51" customFormat="1" x14ac:dyDescent="0.3">
      <c r="B644" s="301"/>
      <c r="C644" s="302"/>
      <c r="D644" s="302"/>
      <c r="E644" s="303"/>
      <c r="F644" s="303"/>
      <c r="H644" s="301"/>
      <c r="I644" s="302"/>
      <c r="J644" s="302"/>
      <c r="K644" s="303"/>
      <c r="L644" s="303"/>
      <c r="N644" s="302"/>
    </row>
    <row r="645" spans="2:14" s="51" customFormat="1" x14ac:dyDescent="0.3">
      <c r="B645" s="301"/>
      <c r="C645" s="302"/>
      <c r="D645" s="302"/>
      <c r="E645" s="303"/>
      <c r="F645" s="303"/>
      <c r="H645" s="301"/>
      <c r="I645" s="302"/>
      <c r="J645" s="302"/>
      <c r="K645" s="303"/>
      <c r="L645" s="303"/>
      <c r="N645" s="302"/>
    </row>
    <row r="646" spans="2:14" s="51" customFormat="1" x14ac:dyDescent="0.3">
      <c r="B646" s="301"/>
      <c r="C646" s="302"/>
      <c r="D646" s="302"/>
      <c r="E646" s="303"/>
      <c r="F646" s="303"/>
      <c r="H646" s="301"/>
      <c r="I646" s="302"/>
      <c r="J646" s="302"/>
      <c r="K646" s="303"/>
      <c r="L646" s="303"/>
      <c r="N646" s="302"/>
    </row>
    <row r="647" spans="2:14" s="51" customFormat="1" x14ac:dyDescent="0.3">
      <c r="B647" s="301"/>
      <c r="C647" s="302"/>
      <c r="D647" s="302"/>
      <c r="E647" s="303"/>
      <c r="F647" s="303"/>
      <c r="H647" s="301"/>
      <c r="I647" s="302"/>
      <c r="J647" s="302"/>
      <c r="K647" s="303"/>
      <c r="L647" s="303"/>
      <c r="N647" s="302"/>
    </row>
    <row r="648" spans="2:14" s="51" customFormat="1" x14ac:dyDescent="0.3">
      <c r="B648" s="301"/>
      <c r="C648" s="302"/>
      <c r="D648" s="302"/>
      <c r="E648" s="303"/>
      <c r="F648" s="303"/>
      <c r="H648" s="301"/>
      <c r="I648" s="302"/>
      <c r="J648" s="302"/>
      <c r="K648" s="303"/>
      <c r="L648" s="303"/>
      <c r="N648" s="302"/>
    </row>
    <row r="649" spans="2:14" s="51" customFormat="1" x14ac:dyDescent="0.3">
      <c r="B649" s="301"/>
      <c r="C649" s="302"/>
      <c r="D649" s="302"/>
      <c r="E649" s="303"/>
      <c r="F649" s="303"/>
      <c r="H649" s="301"/>
      <c r="I649" s="302"/>
      <c r="J649" s="302"/>
      <c r="K649" s="303"/>
      <c r="L649" s="303"/>
      <c r="N649" s="302"/>
    </row>
    <row r="650" spans="2:14" s="51" customFormat="1" x14ac:dyDescent="0.3">
      <c r="B650" s="301"/>
      <c r="C650" s="302"/>
      <c r="D650" s="302"/>
      <c r="E650" s="303"/>
      <c r="F650" s="303"/>
      <c r="H650" s="301"/>
      <c r="I650" s="302"/>
      <c r="J650" s="302"/>
      <c r="K650" s="303"/>
      <c r="L650" s="303"/>
      <c r="N650" s="302"/>
    </row>
    <row r="651" spans="2:14" s="51" customFormat="1" x14ac:dyDescent="0.3">
      <c r="B651" s="301"/>
      <c r="C651" s="302"/>
      <c r="D651" s="302"/>
      <c r="E651" s="303"/>
      <c r="F651" s="303"/>
      <c r="H651" s="301"/>
      <c r="I651" s="302"/>
      <c r="J651" s="302"/>
      <c r="K651" s="303"/>
      <c r="L651" s="303"/>
      <c r="N651" s="302"/>
    </row>
    <row r="652" spans="2:14" s="51" customFormat="1" x14ac:dyDescent="0.3">
      <c r="B652" s="301"/>
      <c r="C652" s="302"/>
      <c r="D652" s="302"/>
      <c r="E652" s="303"/>
      <c r="F652" s="303"/>
      <c r="H652" s="301"/>
      <c r="I652" s="302"/>
      <c r="J652" s="302"/>
      <c r="K652" s="303"/>
      <c r="L652" s="303"/>
      <c r="N652" s="302"/>
    </row>
    <row r="653" spans="2:14" s="51" customFormat="1" x14ac:dyDescent="0.3">
      <c r="B653" s="301"/>
      <c r="C653" s="302"/>
      <c r="D653" s="302"/>
      <c r="E653" s="303"/>
      <c r="F653" s="303"/>
      <c r="H653" s="301"/>
      <c r="I653" s="302"/>
      <c r="J653" s="302"/>
      <c r="K653" s="303"/>
      <c r="L653" s="303"/>
      <c r="N653" s="302"/>
    </row>
    <row r="654" spans="2:14" s="51" customFormat="1" x14ac:dyDescent="0.3">
      <c r="B654" s="301"/>
      <c r="C654" s="302"/>
      <c r="D654" s="302"/>
      <c r="E654" s="303"/>
      <c r="F654" s="303"/>
      <c r="H654" s="301"/>
      <c r="I654" s="302"/>
      <c r="J654" s="302"/>
      <c r="K654" s="303"/>
      <c r="L654" s="303"/>
      <c r="N654" s="302"/>
    </row>
    <row r="655" spans="2:14" s="51" customFormat="1" x14ac:dyDescent="0.3">
      <c r="B655" s="301"/>
      <c r="C655" s="302"/>
      <c r="D655" s="302"/>
      <c r="E655" s="303"/>
      <c r="F655" s="303"/>
      <c r="H655" s="301"/>
      <c r="I655" s="302"/>
      <c r="J655" s="302"/>
      <c r="K655" s="303"/>
      <c r="L655" s="303"/>
      <c r="N655" s="302"/>
    </row>
    <row r="656" spans="2:14" s="51" customFormat="1" x14ac:dyDescent="0.3">
      <c r="B656" s="301"/>
      <c r="C656" s="302"/>
      <c r="D656" s="302"/>
      <c r="E656" s="303"/>
      <c r="F656" s="303"/>
      <c r="H656" s="301"/>
      <c r="I656" s="302"/>
      <c r="J656" s="302"/>
      <c r="K656" s="303"/>
      <c r="L656" s="303"/>
      <c r="N656" s="302"/>
    </row>
    <row r="657" spans="2:14" s="51" customFormat="1" x14ac:dyDescent="0.3">
      <c r="B657" s="301"/>
      <c r="C657" s="302"/>
      <c r="D657" s="302"/>
      <c r="E657" s="303"/>
      <c r="F657" s="303"/>
      <c r="H657" s="301"/>
      <c r="I657" s="302"/>
      <c r="J657" s="302"/>
      <c r="K657" s="303"/>
      <c r="L657" s="303"/>
      <c r="N657" s="302"/>
    </row>
    <row r="658" spans="2:14" s="51" customFormat="1" x14ac:dyDescent="0.3">
      <c r="B658" s="301"/>
      <c r="C658" s="302"/>
      <c r="D658" s="302"/>
      <c r="E658" s="303"/>
      <c r="F658" s="303"/>
      <c r="H658" s="301"/>
      <c r="I658" s="302"/>
      <c r="J658" s="302"/>
      <c r="K658" s="303"/>
      <c r="L658" s="303"/>
      <c r="N658" s="302"/>
    </row>
    <row r="659" spans="2:14" s="51" customFormat="1" x14ac:dyDescent="0.3">
      <c r="B659" s="301"/>
      <c r="C659" s="302"/>
      <c r="D659" s="302"/>
      <c r="E659" s="303"/>
      <c r="F659" s="303"/>
      <c r="H659" s="301"/>
      <c r="I659" s="302"/>
      <c r="J659" s="302"/>
      <c r="K659" s="303"/>
      <c r="L659" s="303"/>
      <c r="N659" s="302"/>
    </row>
    <row r="660" spans="2:14" s="51" customFormat="1" x14ac:dyDescent="0.3">
      <c r="B660" s="301"/>
      <c r="C660" s="302"/>
      <c r="D660" s="302"/>
      <c r="E660" s="303"/>
      <c r="F660" s="303"/>
      <c r="H660" s="301"/>
      <c r="I660" s="302"/>
      <c r="J660" s="302"/>
      <c r="K660" s="303"/>
      <c r="L660" s="303"/>
      <c r="N660" s="302"/>
    </row>
    <row r="661" spans="2:14" s="51" customFormat="1" x14ac:dyDescent="0.3">
      <c r="B661" s="301"/>
      <c r="C661" s="302"/>
      <c r="D661" s="302"/>
      <c r="E661" s="303"/>
      <c r="F661" s="303"/>
      <c r="H661" s="301"/>
      <c r="I661" s="302"/>
      <c r="J661" s="302"/>
      <c r="K661" s="303"/>
      <c r="L661" s="303"/>
      <c r="N661" s="302"/>
    </row>
    <row r="662" spans="2:14" s="51" customFormat="1" x14ac:dyDescent="0.3">
      <c r="B662" s="301"/>
      <c r="C662" s="302"/>
      <c r="D662" s="302"/>
      <c r="E662" s="303"/>
      <c r="F662" s="303"/>
      <c r="H662" s="301"/>
      <c r="I662" s="302"/>
      <c r="J662" s="302"/>
      <c r="K662" s="303"/>
      <c r="L662" s="303"/>
      <c r="N662" s="302"/>
    </row>
    <row r="663" spans="2:14" s="51" customFormat="1" x14ac:dyDescent="0.3">
      <c r="B663" s="301"/>
      <c r="C663" s="302"/>
      <c r="D663" s="302"/>
      <c r="E663" s="303"/>
      <c r="F663" s="303"/>
      <c r="H663" s="301"/>
      <c r="I663" s="302"/>
      <c r="J663" s="302"/>
      <c r="K663" s="303"/>
      <c r="L663" s="303"/>
      <c r="N663" s="302"/>
    </row>
    <row r="664" spans="2:14" s="51" customFormat="1" x14ac:dyDescent="0.3">
      <c r="B664" s="301"/>
      <c r="C664" s="302"/>
      <c r="D664" s="302"/>
      <c r="E664" s="303"/>
      <c r="F664" s="303"/>
      <c r="H664" s="301"/>
      <c r="I664" s="302"/>
      <c r="J664" s="302"/>
      <c r="K664" s="303"/>
      <c r="L664" s="303"/>
      <c r="N664" s="302"/>
    </row>
    <row r="665" spans="2:14" s="51" customFormat="1" x14ac:dyDescent="0.3">
      <c r="B665" s="301"/>
      <c r="C665" s="302"/>
      <c r="D665" s="302"/>
      <c r="E665" s="303"/>
      <c r="F665" s="303"/>
      <c r="H665" s="301"/>
      <c r="I665" s="302"/>
      <c r="J665" s="302"/>
      <c r="K665" s="303"/>
      <c r="L665" s="303"/>
      <c r="N665" s="302"/>
    </row>
    <row r="666" spans="2:14" s="51" customFormat="1" x14ac:dyDescent="0.3">
      <c r="B666" s="301"/>
      <c r="C666" s="302"/>
      <c r="D666" s="302"/>
      <c r="E666" s="303"/>
      <c r="F666" s="303"/>
      <c r="H666" s="301"/>
      <c r="I666" s="302"/>
      <c r="J666" s="302"/>
      <c r="K666" s="303"/>
      <c r="L666" s="303"/>
      <c r="N666" s="302"/>
    </row>
    <row r="667" spans="2:14" s="51" customFormat="1" x14ac:dyDescent="0.3">
      <c r="B667" s="301"/>
      <c r="C667" s="302"/>
      <c r="D667" s="302"/>
      <c r="E667" s="303"/>
      <c r="F667" s="303"/>
      <c r="H667" s="301"/>
      <c r="I667" s="302"/>
      <c r="J667" s="302"/>
      <c r="K667" s="303"/>
      <c r="L667" s="303"/>
      <c r="N667" s="302"/>
    </row>
    <row r="668" spans="2:14" s="51" customFormat="1" x14ac:dyDescent="0.3">
      <c r="B668" s="301"/>
      <c r="C668" s="302"/>
      <c r="D668" s="302"/>
      <c r="E668" s="303"/>
      <c r="F668" s="303"/>
      <c r="H668" s="301"/>
      <c r="I668" s="302"/>
      <c r="J668" s="302"/>
      <c r="K668" s="303"/>
      <c r="L668" s="303"/>
      <c r="N668" s="302"/>
    </row>
    <row r="669" spans="2:14" s="51" customFormat="1" x14ac:dyDescent="0.3">
      <c r="B669" s="301"/>
      <c r="C669" s="302"/>
      <c r="D669" s="302"/>
      <c r="E669" s="303"/>
      <c r="F669" s="303"/>
      <c r="H669" s="301"/>
      <c r="I669" s="302"/>
      <c r="J669" s="302"/>
      <c r="K669" s="303"/>
      <c r="L669" s="303"/>
      <c r="N669" s="302"/>
    </row>
    <row r="670" spans="2:14" s="51" customFormat="1" x14ac:dyDescent="0.3">
      <c r="B670" s="301"/>
      <c r="C670" s="302"/>
      <c r="D670" s="302"/>
      <c r="E670" s="303"/>
      <c r="F670" s="303"/>
      <c r="H670" s="301"/>
      <c r="I670" s="302"/>
      <c r="J670" s="302"/>
      <c r="K670" s="303"/>
      <c r="L670" s="303"/>
      <c r="N670" s="302"/>
    </row>
    <row r="671" spans="2:14" s="51" customFormat="1" x14ac:dyDescent="0.3">
      <c r="B671" s="301"/>
      <c r="C671" s="302"/>
      <c r="D671" s="302"/>
      <c r="E671" s="303"/>
      <c r="F671" s="303"/>
      <c r="H671" s="301"/>
      <c r="I671" s="302"/>
      <c r="J671" s="302"/>
      <c r="K671" s="303"/>
      <c r="L671" s="303"/>
      <c r="N671" s="302"/>
    </row>
    <row r="672" spans="2:14" s="51" customFormat="1" x14ac:dyDescent="0.3">
      <c r="B672" s="301"/>
      <c r="C672" s="302"/>
      <c r="D672" s="302"/>
      <c r="E672" s="303"/>
      <c r="F672" s="303"/>
      <c r="H672" s="301"/>
      <c r="I672" s="302"/>
      <c r="J672" s="302"/>
      <c r="K672" s="303"/>
      <c r="L672" s="303"/>
      <c r="N672" s="302"/>
    </row>
    <row r="673" spans="2:14" s="51" customFormat="1" x14ac:dyDescent="0.3">
      <c r="B673" s="301"/>
      <c r="C673" s="302"/>
      <c r="D673" s="302"/>
      <c r="E673" s="303"/>
      <c r="F673" s="303"/>
      <c r="H673" s="301"/>
      <c r="I673" s="302"/>
      <c r="J673" s="302"/>
      <c r="K673" s="303"/>
      <c r="L673" s="303"/>
      <c r="N673" s="302"/>
    </row>
    <row r="674" spans="2:14" s="51" customFormat="1" x14ac:dyDescent="0.3">
      <c r="B674" s="301"/>
      <c r="C674" s="302"/>
      <c r="D674" s="302"/>
      <c r="E674" s="303"/>
      <c r="F674" s="303"/>
      <c r="H674" s="301"/>
      <c r="I674" s="302"/>
      <c r="J674" s="302"/>
      <c r="K674" s="303"/>
      <c r="L674" s="303"/>
      <c r="N674" s="302"/>
    </row>
    <row r="675" spans="2:14" s="51" customFormat="1" x14ac:dyDescent="0.3">
      <c r="B675" s="301"/>
      <c r="C675" s="302"/>
      <c r="D675" s="302"/>
      <c r="E675" s="303"/>
      <c r="F675" s="303"/>
      <c r="H675" s="301"/>
      <c r="I675" s="302"/>
      <c r="J675" s="302"/>
      <c r="K675" s="303"/>
      <c r="L675" s="303"/>
      <c r="N675" s="302"/>
    </row>
    <row r="676" spans="2:14" s="51" customFormat="1" x14ac:dyDescent="0.3">
      <c r="B676" s="301"/>
      <c r="C676" s="302"/>
      <c r="D676" s="302"/>
      <c r="E676" s="303"/>
      <c r="F676" s="303"/>
      <c r="H676" s="301"/>
      <c r="I676" s="302"/>
      <c r="J676" s="302"/>
      <c r="K676" s="303"/>
      <c r="L676" s="303"/>
      <c r="N676" s="302"/>
    </row>
    <row r="677" spans="2:14" s="51" customFormat="1" x14ac:dyDescent="0.3">
      <c r="B677" s="301"/>
      <c r="C677" s="302"/>
      <c r="D677" s="302"/>
      <c r="E677" s="303"/>
      <c r="F677" s="303"/>
      <c r="H677" s="301"/>
      <c r="I677" s="302"/>
      <c r="J677" s="302"/>
      <c r="K677" s="303"/>
      <c r="L677" s="303"/>
      <c r="N677" s="302"/>
    </row>
    <row r="678" spans="2:14" s="51" customFormat="1" x14ac:dyDescent="0.3">
      <c r="B678" s="301"/>
      <c r="C678" s="302"/>
      <c r="D678" s="302"/>
      <c r="E678" s="303"/>
      <c r="F678" s="303"/>
      <c r="H678" s="301"/>
      <c r="I678" s="302"/>
      <c r="J678" s="302"/>
      <c r="K678" s="303"/>
      <c r="L678" s="303"/>
      <c r="N678" s="302"/>
    </row>
    <row r="679" spans="2:14" s="51" customFormat="1" x14ac:dyDescent="0.3">
      <c r="B679" s="301"/>
      <c r="C679" s="302"/>
      <c r="D679" s="302"/>
      <c r="E679" s="303"/>
      <c r="F679" s="303"/>
      <c r="H679" s="301"/>
      <c r="I679" s="302"/>
      <c r="J679" s="302"/>
      <c r="K679" s="303"/>
      <c r="L679" s="303"/>
      <c r="N679" s="302"/>
    </row>
    <row r="680" spans="2:14" s="51" customFormat="1" x14ac:dyDescent="0.3">
      <c r="B680" s="301"/>
      <c r="C680" s="302"/>
      <c r="D680" s="302"/>
      <c r="E680" s="303"/>
      <c r="F680" s="303"/>
      <c r="H680" s="301"/>
      <c r="I680" s="302"/>
      <c r="J680" s="302"/>
      <c r="K680" s="303"/>
      <c r="L680" s="303"/>
      <c r="N680" s="302"/>
    </row>
    <row r="681" spans="2:14" s="51" customFormat="1" x14ac:dyDescent="0.3">
      <c r="B681" s="301"/>
      <c r="C681" s="302"/>
      <c r="D681" s="302"/>
      <c r="E681" s="303"/>
      <c r="F681" s="303"/>
      <c r="H681" s="301"/>
      <c r="I681" s="302"/>
      <c r="J681" s="302"/>
      <c r="K681" s="303"/>
      <c r="L681" s="303"/>
      <c r="N681" s="302"/>
    </row>
    <row r="682" spans="2:14" s="51" customFormat="1" x14ac:dyDescent="0.3">
      <c r="B682" s="301"/>
      <c r="C682" s="302"/>
      <c r="D682" s="302"/>
      <c r="E682" s="303"/>
      <c r="F682" s="303"/>
      <c r="H682" s="301"/>
      <c r="I682" s="302"/>
      <c r="J682" s="302"/>
      <c r="K682" s="303"/>
      <c r="L682" s="303"/>
      <c r="N682" s="302"/>
    </row>
    <row r="683" spans="2:14" s="51" customFormat="1" x14ac:dyDescent="0.3">
      <c r="B683" s="301"/>
      <c r="C683" s="302"/>
      <c r="D683" s="302"/>
      <c r="E683" s="303"/>
      <c r="F683" s="303"/>
      <c r="H683" s="301"/>
      <c r="I683" s="302"/>
      <c r="J683" s="302"/>
      <c r="K683" s="303"/>
      <c r="L683" s="303"/>
      <c r="N683" s="302"/>
    </row>
    <row r="684" spans="2:14" s="51" customFormat="1" x14ac:dyDescent="0.3">
      <c r="B684" s="301"/>
      <c r="C684" s="302"/>
      <c r="D684" s="302"/>
      <c r="E684" s="303"/>
      <c r="F684" s="303"/>
      <c r="H684" s="301"/>
      <c r="I684" s="302"/>
      <c r="J684" s="302"/>
      <c r="K684" s="303"/>
      <c r="L684" s="303"/>
      <c r="N684" s="302"/>
    </row>
    <row r="685" spans="2:14" s="51" customFormat="1" x14ac:dyDescent="0.3">
      <c r="B685" s="301"/>
      <c r="C685" s="302"/>
      <c r="D685" s="302"/>
      <c r="E685" s="303"/>
      <c r="F685" s="303"/>
      <c r="H685" s="301"/>
      <c r="I685" s="302"/>
      <c r="J685" s="302"/>
      <c r="K685" s="303"/>
      <c r="L685" s="303"/>
      <c r="N685" s="302"/>
    </row>
    <row r="686" spans="2:14" s="51" customFormat="1" x14ac:dyDescent="0.3">
      <c r="B686" s="301"/>
      <c r="C686" s="302"/>
      <c r="D686" s="302"/>
      <c r="E686" s="303"/>
      <c r="F686" s="303"/>
      <c r="H686" s="301"/>
      <c r="I686" s="302"/>
      <c r="J686" s="302"/>
      <c r="K686" s="303"/>
      <c r="L686" s="303"/>
      <c r="N686" s="302"/>
    </row>
    <row r="687" spans="2:14" s="51" customFormat="1" x14ac:dyDescent="0.3">
      <c r="B687" s="301"/>
      <c r="C687" s="302"/>
      <c r="D687" s="302"/>
      <c r="E687" s="303"/>
      <c r="F687" s="303"/>
      <c r="H687" s="301"/>
      <c r="I687" s="302"/>
      <c r="J687" s="302"/>
      <c r="K687" s="303"/>
      <c r="L687" s="303"/>
      <c r="N687" s="302"/>
    </row>
    <row r="688" spans="2:14" s="51" customFormat="1" x14ac:dyDescent="0.3">
      <c r="B688" s="301"/>
      <c r="C688" s="302"/>
      <c r="D688" s="302"/>
      <c r="E688" s="303"/>
      <c r="F688" s="303"/>
      <c r="H688" s="301"/>
      <c r="I688" s="302"/>
      <c r="J688" s="302"/>
      <c r="K688" s="303"/>
      <c r="L688" s="303"/>
      <c r="N688" s="302"/>
    </row>
    <row r="689" spans="2:14" s="51" customFormat="1" x14ac:dyDescent="0.3">
      <c r="B689" s="301"/>
      <c r="C689" s="302"/>
      <c r="D689" s="302"/>
      <c r="E689" s="303"/>
      <c r="F689" s="303"/>
      <c r="H689" s="301"/>
      <c r="I689" s="302"/>
      <c r="J689" s="302"/>
      <c r="K689" s="303"/>
      <c r="L689" s="303"/>
      <c r="N689" s="302"/>
    </row>
    <row r="690" spans="2:14" s="51" customFormat="1" x14ac:dyDescent="0.3">
      <c r="B690" s="301"/>
      <c r="C690" s="302"/>
      <c r="D690" s="302"/>
      <c r="E690" s="303"/>
      <c r="F690" s="303"/>
      <c r="H690" s="301"/>
      <c r="I690" s="302"/>
      <c r="J690" s="302"/>
      <c r="K690" s="303"/>
      <c r="L690" s="303"/>
      <c r="N690" s="302"/>
    </row>
    <row r="691" spans="2:14" s="51" customFormat="1" x14ac:dyDescent="0.3">
      <c r="B691" s="301"/>
      <c r="C691" s="302"/>
      <c r="D691" s="302"/>
      <c r="E691" s="303"/>
      <c r="F691" s="303"/>
      <c r="H691" s="301"/>
      <c r="I691" s="302"/>
      <c r="J691" s="302"/>
      <c r="K691" s="303"/>
      <c r="L691" s="303"/>
      <c r="N691" s="302"/>
    </row>
    <row r="692" spans="2:14" s="51" customFormat="1" x14ac:dyDescent="0.3">
      <c r="B692" s="301"/>
      <c r="C692" s="302"/>
      <c r="D692" s="302"/>
      <c r="E692" s="303"/>
      <c r="F692" s="303"/>
      <c r="H692" s="301"/>
      <c r="I692" s="302"/>
      <c r="J692" s="302"/>
      <c r="K692" s="303"/>
      <c r="L692" s="303"/>
      <c r="N692" s="302"/>
    </row>
    <row r="693" spans="2:14" s="51" customFormat="1" x14ac:dyDescent="0.3">
      <c r="B693" s="301"/>
      <c r="C693" s="302"/>
      <c r="D693" s="302"/>
      <c r="E693" s="303"/>
      <c r="F693" s="303"/>
      <c r="H693" s="301"/>
      <c r="I693" s="302"/>
      <c r="J693" s="302"/>
      <c r="K693" s="303"/>
      <c r="L693" s="303"/>
      <c r="N693" s="302"/>
    </row>
    <row r="694" spans="2:14" s="51" customFormat="1" x14ac:dyDescent="0.3">
      <c r="B694" s="301"/>
      <c r="C694" s="302"/>
      <c r="D694" s="302"/>
      <c r="E694" s="303"/>
      <c r="F694" s="303"/>
      <c r="H694" s="301"/>
      <c r="I694" s="302"/>
      <c r="J694" s="302"/>
      <c r="K694" s="303"/>
      <c r="L694" s="303"/>
      <c r="N694" s="302"/>
    </row>
    <row r="695" spans="2:14" s="51" customFormat="1" x14ac:dyDescent="0.3">
      <c r="B695" s="301"/>
      <c r="C695" s="302"/>
      <c r="D695" s="302"/>
      <c r="E695" s="303"/>
      <c r="F695" s="303"/>
      <c r="H695" s="301"/>
      <c r="I695" s="302"/>
      <c r="J695" s="302"/>
      <c r="K695" s="303"/>
      <c r="L695" s="303"/>
      <c r="N695" s="302"/>
    </row>
    <row r="696" spans="2:14" s="51" customFormat="1" x14ac:dyDescent="0.3">
      <c r="B696" s="301"/>
      <c r="C696" s="302"/>
      <c r="D696" s="302"/>
      <c r="E696" s="303"/>
      <c r="F696" s="303"/>
      <c r="H696" s="301"/>
      <c r="I696" s="302"/>
      <c r="J696" s="302"/>
      <c r="K696" s="303"/>
      <c r="L696" s="303"/>
      <c r="N696" s="302"/>
    </row>
    <row r="697" spans="2:14" s="51" customFormat="1" x14ac:dyDescent="0.3">
      <c r="B697" s="301"/>
      <c r="C697" s="302"/>
      <c r="D697" s="302"/>
      <c r="E697" s="303"/>
      <c r="F697" s="303"/>
      <c r="H697" s="301"/>
      <c r="I697" s="302"/>
      <c r="J697" s="302"/>
      <c r="K697" s="303"/>
      <c r="L697" s="303"/>
      <c r="N697" s="302"/>
    </row>
    <row r="698" spans="2:14" s="51" customFormat="1" x14ac:dyDescent="0.3">
      <c r="B698" s="301"/>
      <c r="C698" s="302"/>
      <c r="D698" s="302"/>
      <c r="E698" s="303"/>
      <c r="F698" s="303"/>
      <c r="H698" s="301"/>
      <c r="I698" s="302"/>
      <c r="J698" s="302"/>
      <c r="K698" s="303"/>
      <c r="L698" s="303"/>
      <c r="N698" s="302"/>
    </row>
    <row r="699" spans="2:14" s="51" customFormat="1" x14ac:dyDescent="0.3">
      <c r="B699" s="301"/>
      <c r="C699" s="302"/>
      <c r="D699" s="302"/>
      <c r="E699" s="303"/>
      <c r="F699" s="303"/>
      <c r="H699" s="301"/>
      <c r="I699" s="302"/>
      <c r="J699" s="302"/>
      <c r="K699" s="303"/>
      <c r="L699" s="303"/>
      <c r="N699" s="302"/>
    </row>
    <row r="700" spans="2:14" s="51" customFormat="1" x14ac:dyDescent="0.3">
      <c r="B700" s="301"/>
      <c r="C700" s="302"/>
      <c r="D700" s="302"/>
      <c r="E700" s="303"/>
      <c r="F700" s="303"/>
      <c r="H700" s="301"/>
      <c r="I700" s="302"/>
      <c r="J700" s="302"/>
      <c r="K700" s="303"/>
      <c r="L700" s="303"/>
      <c r="N700" s="302"/>
    </row>
    <row r="701" spans="2:14" s="51" customFormat="1" x14ac:dyDescent="0.3">
      <c r="B701" s="301"/>
      <c r="C701" s="302"/>
      <c r="D701" s="302"/>
      <c r="E701" s="303"/>
      <c r="F701" s="303"/>
      <c r="H701" s="301"/>
      <c r="I701" s="302"/>
      <c r="J701" s="302"/>
      <c r="K701" s="303"/>
      <c r="L701" s="303"/>
      <c r="N701" s="302"/>
    </row>
    <row r="702" spans="2:14" s="51" customFormat="1" x14ac:dyDescent="0.3">
      <c r="B702" s="301"/>
      <c r="C702" s="302"/>
      <c r="D702" s="302"/>
      <c r="E702" s="303"/>
      <c r="F702" s="303"/>
      <c r="H702" s="301"/>
      <c r="I702" s="302"/>
      <c r="J702" s="302"/>
      <c r="K702" s="303"/>
      <c r="L702" s="303"/>
      <c r="N702" s="302"/>
    </row>
    <row r="703" spans="2:14" s="51" customFormat="1" x14ac:dyDescent="0.3">
      <c r="B703" s="301"/>
      <c r="C703" s="302"/>
      <c r="D703" s="302"/>
      <c r="E703" s="303"/>
      <c r="F703" s="303"/>
      <c r="H703" s="301"/>
      <c r="I703" s="302"/>
      <c r="J703" s="302"/>
      <c r="K703" s="303"/>
      <c r="L703" s="303"/>
      <c r="N703" s="302"/>
    </row>
    <row r="704" spans="2:14" s="51" customFormat="1" x14ac:dyDescent="0.3">
      <c r="B704" s="301"/>
      <c r="C704" s="302"/>
      <c r="D704" s="302"/>
      <c r="E704" s="303"/>
      <c r="F704" s="303"/>
      <c r="H704" s="301"/>
      <c r="I704" s="302"/>
      <c r="J704" s="302"/>
      <c r="K704" s="303"/>
      <c r="L704" s="303"/>
      <c r="N704" s="302"/>
    </row>
    <row r="705" spans="2:14" s="51" customFormat="1" x14ac:dyDescent="0.3">
      <c r="B705" s="301"/>
      <c r="C705" s="302"/>
      <c r="D705" s="302"/>
      <c r="E705" s="303"/>
      <c r="F705" s="303"/>
      <c r="H705" s="301"/>
      <c r="I705" s="302"/>
      <c r="J705" s="302"/>
      <c r="K705" s="303"/>
      <c r="L705" s="303"/>
      <c r="N705" s="302"/>
    </row>
    <row r="706" spans="2:14" s="51" customFormat="1" x14ac:dyDescent="0.3">
      <c r="B706" s="301"/>
      <c r="C706" s="302"/>
      <c r="D706" s="302"/>
      <c r="E706" s="303"/>
      <c r="F706" s="303"/>
      <c r="H706" s="301"/>
      <c r="I706" s="302"/>
      <c r="J706" s="302"/>
      <c r="K706" s="303"/>
      <c r="L706" s="303"/>
      <c r="N706" s="302"/>
    </row>
    <row r="707" spans="2:14" s="51" customFormat="1" x14ac:dyDescent="0.3">
      <c r="B707" s="301"/>
      <c r="C707" s="302"/>
      <c r="D707" s="302"/>
      <c r="E707" s="303"/>
      <c r="F707" s="303"/>
      <c r="H707" s="301"/>
      <c r="I707" s="302"/>
      <c r="J707" s="302"/>
      <c r="K707" s="303"/>
      <c r="L707" s="303"/>
      <c r="N707" s="302"/>
    </row>
    <row r="708" spans="2:14" s="51" customFormat="1" x14ac:dyDescent="0.3">
      <c r="B708" s="301"/>
      <c r="C708" s="302"/>
      <c r="D708" s="302"/>
      <c r="E708" s="303"/>
      <c r="F708" s="303"/>
      <c r="H708" s="301"/>
      <c r="I708" s="302"/>
      <c r="J708" s="302"/>
      <c r="K708" s="303"/>
      <c r="L708" s="303"/>
      <c r="N708" s="302"/>
    </row>
    <row r="709" spans="2:14" s="51" customFormat="1" x14ac:dyDescent="0.3">
      <c r="B709" s="301"/>
      <c r="C709" s="302"/>
      <c r="D709" s="302"/>
      <c r="E709" s="303"/>
      <c r="F709" s="303"/>
      <c r="H709" s="301"/>
      <c r="I709" s="302"/>
      <c r="J709" s="302"/>
      <c r="K709" s="303"/>
      <c r="L709" s="303"/>
      <c r="N709" s="302"/>
    </row>
    <row r="710" spans="2:14" s="51" customFormat="1" x14ac:dyDescent="0.3">
      <c r="B710" s="301"/>
      <c r="C710" s="302"/>
      <c r="D710" s="302"/>
      <c r="E710" s="303"/>
      <c r="F710" s="303"/>
      <c r="H710" s="301"/>
      <c r="I710" s="302"/>
      <c r="J710" s="302"/>
      <c r="K710" s="303"/>
      <c r="L710" s="303"/>
      <c r="N710" s="302"/>
    </row>
    <row r="711" spans="2:14" s="51" customFormat="1" x14ac:dyDescent="0.3">
      <c r="B711" s="301"/>
      <c r="C711" s="302"/>
      <c r="D711" s="302"/>
      <c r="E711" s="303"/>
      <c r="F711" s="303"/>
      <c r="H711" s="301"/>
      <c r="I711" s="302"/>
      <c r="J711" s="302"/>
      <c r="K711" s="303"/>
      <c r="L711" s="303"/>
      <c r="N711" s="302"/>
    </row>
    <row r="712" spans="2:14" s="51" customFormat="1" x14ac:dyDescent="0.3">
      <c r="B712" s="301"/>
      <c r="C712" s="302"/>
      <c r="D712" s="302"/>
      <c r="E712" s="303"/>
      <c r="F712" s="303"/>
      <c r="H712" s="301"/>
      <c r="I712" s="302"/>
      <c r="J712" s="302"/>
      <c r="K712" s="303"/>
      <c r="L712" s="303"/>
      <c r="N712" s="302"/>
    </row>
    <row r="713" spans="2:14" s="51" customFormat="1" x14ac:dyDescent="0.3">
      <c r="B713" s="301"/>
      <c r="C713" s="302"/>
      <c r="D713" s="302"/>
      <c r="E713" s="303"/>
      <c r="F713" s="303"/>
      <c r="H713" s="301"/>
      <c r="I713" s="302"/>
      <c r="J713" s="302"/>
      <c r="K713" s="303"/>
      <c r="L713" s="303"/>
      <c r="N713" s="302"/>
    </row>
    <row r="714" spans="2:14" s="51" customFormat="1" x14ac:dyDescent="0.3">
      <c r="B714" s="301"/>
      <c r="C714" s="302"/>
      <c r="D714" s="302"/>
      <c r="E714" s="303"/>
      <c r="F714" s="303"/>
      <c r="H714" s="301"/>
      <c r="I714" s="302"/>
      <c r="J714" s="302"/>
      <c r="K714" s="303"/>
      <c r="L714" s="303"/>
      <c r="N714" s="302"/>
    </row>
    <row r="715" spans="2:14" s="51" customFormat="1" x14ac:dyDescent="0.3">
      <c r="B715" s="301"/>
      <c r="C715" s="302"/>
      <c r="D715" s="302"/>
      <c r="E715" s="303"/>
      <c r="F715" s="303"/>
      <c r="H715" s="301"/>
      <c r="I715" s="302"/>
      <c r="J715" s="302"/>
      <c r="K715" s="303"/>
      <c r="L715" s="303"/>
      <c r="N715" s="302"/>
    </row>
    <row r="716" spans="2:14" s="51" customFormat="1" x14ac:dyDescent="0.3">
      <c r="B716" s="301"/>
      <c r="C716" s="302"/>
      <c r="D716" s="302"/>
      <c r="E716" s="303"/>
      <c r="F716" s="303"/>
      <c r="H716" s="301"/>
      <c r="I716" s="302"/>
      <c r="J716" s="302"/>
      <c r="K716" s="303"/>
      <c r="L716" s="303"/>
      <c r="N716" s="302"/>
    </row>
    <row r="717" spans="2:14" s="51" customFormat="1" x14ac:dyDescent="0.3">
      <c r="B717" s="301"/>
      <c r="C717" s="302"/>
      <c r="D717" s="302"/>
      <c r="E717" s="303"/>
      <c r="F717" s="303"/>
      <c r="H717" s="301"/>
      <c r="I717" s="302"/>
      <c r="J717" s="302"/>
      <c r="K717" s="303"/>
      <c r="L717" s="303"/>
      <c r="N717" s="302"/>
    </row>
    <row r="718" spans="2:14" s="51" customFormat="1" x14ac:dyDescent="0.3">
      <c r="B718" s="301"/>
      <c r="C718" s="302"/>
      <c r="D718" s="302"/>
      <c r="E718" s="303"/>
      <c r="F718" s="303"/>
      <c r="H718" s="301"/>
      <c r="I718" s="302"/>
      <c r="J718" s="302"/>
      <c r="K718" s="303"/>
      <c r="L718" s="303"/>
      <c r="N718" s="302"/>
    </row>
    <row r="719" spans="2:14" s="51" customFormat="1" x14ac:dyDescent="0.3">
      <c r="B719" s="301"/>
      <c r="C719" s="302"/>
      <c r="D719" s="302"/>
      <c r="E719" s="303"/>
      <c r="F719" s="303"/>
      <c r="H719" s="301"/>
      <c r="I719" s="302"/>
      <c r="J719" s="302"/>
      <c r="K719" s="303"/>
      <c r="L719" s="303"/>
      <c r="N719" s="302"/>
    </row>
    <row r="720" spans="2:14" s="51" customFormat="1" x14ac:dyDescent="0.3">
      <c r="B720" s="301"/>
      <c r="C720" s="302"/>
      <c r="D720" s="302"/>
      <c r="E720" s="303"/>
      <c r="F720" s="303"/>
      <c r="H720" s="301"/>
      <c r="I720" s="302"/>
      <c r="J720" s="302"/>
      <c r="K720" s="303"/>
      <c r="L720" s="303"/>
      <c r="N720" s="302"/>
    </row>
    <row r="721" spans="2:14" s="51" customFormat="1" x14ac:dyDescent="0.3">
      <c r="B721" s="301"/>
      <c r="C721" s="302"/>
      <c r="D721" s="302"/>
      <c r="E721" s="303"/>
      <c r="F721" s="303"/>
      <c r="H721" s="301"/>
      <c r="I721" s="302"/>
      <c r="J721" s="302"/>
      <c r="K721" s="303"/>
      <c r="L721" s="303"/>
      <c r="N721" s="302"/>
    </row>
    <row r="722" spans="2:14" s="51" customFormat="1" x14ac:dyDescent="0.3">
      <c r="B722" s="301"/>
      <c r="C722" s="302"/>
      <c r="D722" s="302"/>
      <c r="E722" s="303"/>
      <c r="F722" s="303"/>
      <c r="H722" s="301"/>
      <c r="I722" s="302"/>
      <c r="J722" s="302"/>
      <c r="K722" s="303"/>
      <c r="L722" s="303"/>
      <c r="N722" s="302"/>
    </row>
    <row r="723" spans="2:14" s="51" customFormat="1" x14ac:dyDescent="0.3">
      <c r="B723" s="301"/>
      <c r="C723" s="302"/>
      <c r="D723" s="302"/>
      <c r="E723" s="303"/>
      <c r="F723" s="303"/>
      <c r="H723" s="301"/>
      <c r="I723" s="302"/>
      <c r="J723" s="302"/>
      <c r="K723" s="303"/>
      <c r="L723" s="303"/>
      <c r="N723" s="302"/>
    </row>
    <row r="724" spans="2:14" s="51" customFormat="1" x14ac:dyDescent="0.3">
      <c r="B724" s="301"/>
      <c r="C724" s="302"/>
      <c r="D724" s="302"/>
      <c r="E724" s="303"/>
      <c r="F724" s="303"/>
      <c r="H724" s="301"/>
      <c r="I724" s="302"/>
      <c r="J724" s="302"/>
      <c r="K724" s="303"/>
      <c r="L724" s="303"/>
      <c r="N724" s="302"/>
    </row>
    <row r="725" spans="2:14" s="51" customFormat="1" x14ac:dyDescent="0.3">
      <c r="B725" s="301"/>
      <c r="C725" s="302"/>
      <c r="D725" s="302"/>
      <c r="E725" s="303"/>
      <c r="F725" s="303"/>
      <c r="H725" s="301"/>
      <c r="I725" s="302"/>
      <c r="J725" s="302"/>
      <c r="K725" s="303"/>
      <c r="L725" s="303"/>
      <c r="N725" s="302"/>
    </row>
    <row r="726" spans="2:14" s="51" customFormat="1" x14ac:dyDescent="0.3">
      <c r="B726" s="301"/>
      <c r="C726" s="302"/>
      <c r="D726" s="302"/>
      <c r="E726" s="303"/>
      <c r="F726" s="303"/>
      <c r="H726" s="301"/>
      <c r="I726" s="302"/>
      <c r="J726" s="302"/>
      <c r="K726" s="303"/>
      <c r="L726" s="303"/>
      <c r="N726" s="302"/>
    </row>
    <row r="727" spans="2:14" s="51" customFormat="1" x14ac:dyDescent="0.3">
      <c r="B727" s="301"/>
      <c r="C727" s="302"/>
      <c r="D727" s="302"/>
      <c r="E727" s="303"/>
      <c r="F727" s="303"/>
      <c r="H727" s="301"/>
      <c r="I727" s="302"/>
      <c r="J727" s="302"/>
      <c r="K727" s="303"/>
      <c r="L727" s="303"/>
      <c r="N727" s="302"/>
    </row>
    <row r="728" spans="2:14" s="51" customFormat="1" x14ac:dyDescent="0.3">
      <c r="B728" s="301"/>
      <c r="C728" s="302"/>
      <c r="D728" s="302"/>
      <c r="E728" s="303"/>
      <c r="F728" s="303"/>
      <c r="H728" s="301"/>
      <c r="I728" s="302"/>
      <c r="J728" s="302"/>
      <c r="K728" s="303"/>
      <c r="L728" s="303"/>
      <c r="N728" s="302"/>
    </row>
    <row r="729" spans="2:14" s="51" customFormat="1" x14ac:dyDescent="0.3">
      <c r="B729" s="301"/>
      <c r="C729" s="302"/>
      <c r="D729" s="302"/>
      <c r="E729" s="303"/>
      <c r="F729" s="303"/>
      <c r="H729" s="301"/>
      <c r="I729" s="302"/>
      <c r="J729" s="302"/>
      <c r="K729" s="303"/>
      <c r="L729" s="303"/>
      <c r="N729" s="302"/>
    </row>
    <row r="730" spans="2:14" s="51" customFormat="1" x14ac:dyDescent="0.3">
      <c r="B730" s="301"/>
      <c r="C730" s="302"/>
      <c r="D730" s="302"/>
      <c r="E730" s="303"/>
      <c r="F730" s="303"/>
      <c r="H730" s="301"/>
      <c r="I730" s="302"/>
      <c r="J730" s="302"/>
      <c r="K730" s="303"/>
      <c r="L730" s="303"/>
      <c r="N730" s="302"/>
    </row>
    <row r="731" spans="2:14" s="51" customFormat="1" x14ac:dyDescent="0.3">
      <c r="B731" s="301"/>
      <c r="C731" s="302"/>
      <c r="D731" s="302"/>
      <c r="E731" s="303"/>
      <c r="F731" s="303"/>
      <c r="H731" s="301"/>
      <c r="I731" s="302"/>
      <c r="J731" s="302"/>
      <c r="K731" s="303"/>
      <c r="L731" s="303"/>
      <c r="N731" s="302"/>
    </row>
    <row r="732" spans="2:14" s="51" customFormat="1" x14ac:dyDescent="0.3">
      <c r="B732" s="301"/>
      <c r="C732" s="302"/>
      <c r="D732" s="302"/>
      <c r="E732" s="303"/>
      <c r="F732" s="303"/>
      <c r="H732" s="301"/>
      <c r="I732" s="302"/>
      <c r="J732" s="302"/>
      <c r="K732" s="303"/>
      <c r="L732" s="303"/>
      <c r="N732" s="302"/>
    </row>
    <row r="733" spans="2:14" s="51" customFormat="1" x14ac:dyDescent="0.3">
      <c r="B733" s="301"/>
      <c r="C733" s="302"/>
      <c r="D733" s="302"/>
      <c r="E733" s="303"/>
      <c r="F733" s="303"/>
      <c r="H733" s="301"/>
      <c r="I733" s="302"/>
      <c r="J733" s="302"/>
      <c r="K733" s="303"/>
      <c r="L733" s="303"/>
      <c r="N733" s="302"/>
    </row>
    <row r="734" spans="2:14" s="51" customFormat="1" x14ac:dyDescent="0.3">
      <c r="B734" s="301"/>
      <c r="C734" s="302"/>
      <c r="D734" s="302"/>
      <c r="E734" s="303"/>
      <c r="F734" s="303"/>
      <c r="H734" s="301"/>
      <c r="I734" s="302"/>
      <c r="J734" s="302"/>
      <c r="K734" s="303"/>
      <c r="L734" s="303"/>
      <c r="N734" s="302"/>
    </row>
    <row r="735" spans="2:14" s="51" customFormat="1" x14ac:dyDescent="0.3">
      <c r="B735" s="301"/>
      <c r="C735" s="302"/>
      <c r="D735" s="302"/>
      <c r="E735" s="303"/>
      <c r="F735" s="303"/>
      <c r="H735" s="301"/>
      <c r="I735" s="302"/>
      <c r="J735" s="302"/>
      <c r="K735" s="303"/>
      <c r="L735" s="303"/>
      <c r="N735" s="302"/>
    </row>
    <row r="736" spans="2:14" s="51" customFormat="1" x14ac:dyDescent="0.3">
      <c r="B736" s="301"/>
      <c r="C736" s="302"/>
      <c r="D736" s="302"/>
      <c r="E736" s="303"/>
      <c r="F736" s="303"/>
      <c r="H736" s="301"/>
      <c r="I736" s="302"/>
      <c r="J736" s="302"/>
      <c r="K736" s="303"/>
      <c r="L736" s="303"/>
      <c r="N736" s="302"/>
    </row>
    <row r="737" spans="2:14" s="51" customFormat="1" x14ac:dyDescent="0.3">
      <c r="B737" s="301"/>
      <c r="C737" s="302"/>
      <c r="D737" s="302"/>
      <c r="E737" s="303"/>
      <c r="F737" s="303"/>
      <c r="H737" s="301"/>
      <c r="I737" s="302"/>
      <c r="J737" s="302"/>
      <c r="K737" s="303"/>
      <c r="L737" s="303"/>
      <c r="N737" s="302"/>
    </row>
    <row r="738" spans="2:14" s="51" customFormat="1" x14ac:dyDescent="0.3">
      <c r="B738" s="301"/>
      <c r="C738" s="302"/>
      <c r="D738" s="302"/>
      <c r="E738" s="303"/>
      <c r="F738" s="303"/>
      <c r="H738" s="301"/>
      <c r="I738" s="302"/>
      <c r="J738" s="302"/>
      <c r="K738" s="303"/>
      <c r="L738" s="303"/>
      <c r="N738" s="302"/>
    </row>
    <row r="739" spans="2:14" s="51" customFormat="1" x14ac:dyDescent="0.3">
      <c r="B739" s="301"/>
      <c r="C739" s="302"/>
      <c r="D739" s="302"/>
      <c r="E739" s="303"/>
      <c r="F739" s="303"/>
      <c r="H739" s="301"/>
      <c r="I739" s="302"/>
      <c r="J739" s="302"/>
      <c r="K739" s="303"/>
      <c r="L739" s="303"/>
      <c r="N739" s="302"/>
    </row>
    <row r="740" spans="2:14" s="51" customFormat="1" x14ac:dyDescent="0.3">
      <c r="B740" s="301"/>
      <c r="C740" s="302"/>
      <c r="D740" s="302"/>
      <c r="E740" s="303"/>
      <c r="F740" s="303"/>
      <c r="H740" s="301"/>
      <c r="I740" s="302"/>
      <c r="J740" s="302"/>
      <c r="K740" s="303"/>
      <c r="L740" s="303"/>
      <c r="N740" s="302"/>
    </row>
    <row r="741" spans="2:14" s="51" customFormat="1" x14ac:dyDescent="0.3">
      <c r="B741" s="301"/>
      <c r="C741" s="302"/>
      <c r="D741" s="302"/>
      <c r="E741" s="303"/>
      <c r="F741" s="303"/>
      <c r="H741" s="301"/>
      <c r="I741" s="302"/>
      <c r="J741" s="302"/>
      <c r="K741" s="303"/>
      <c r="L741" s="303"/>
      <c r="N741" s="302"/>
    </row>
    <row r="742" spans="2:14" s="51" customFormat="1" x14ac:dyDescent="0.3">
      <c r="B742" s="301"/>
      <c r="C742" s="302"/>
      <c r="D742" s="302"/>
      <c r="E742" s="303"/>
      <c r="F742" s="303"/>
      <c r="H742" s="301"/>
      <c r="I742" s="302"/>
      <c r="J742" s="302"/>
      <c r="K742" s="303"/>
      <c r="L742" s="303"/>
      <c r="N742" s="302"/>
    </row>
    <row r="743" spans="2:14" s="51" customFormat="1" x14ac:dyDescent="0.3">
      <c r="B743" s="301"/>
      <c r="C743" s="302"/>
      <c r="D743" s="302"/>
      <c r="E743" s="303"/>
      <c r="F743" s="303"/>
      <c r="H743" s="301"/>
      <c r="I743" s="302"/>
      <c r="J743" s="302"/>
      <c r="K743" s="303"/>
      <c r="L743" s="303"/>
      <c r="N743" s="302"/>
    </row>
    <row r="744" spans="2:14" s="51" customFormat="1" x14ac:dyDescent="0.3">
      <c r="B744" s="301"/>
      <c r="C744" s="302"/>
      <c r="D744" s="302"/>
      <c r="E744" s="303"/>
      <c r="F744" s="303"/>
      <c r="H744" s="301"/>
      <c r="I744" s="302"/>
      <c r="J744" s="302"/>
      <c r="K744" s="303"/>
      <c r="L744" s="303"/>
      <c r="N744" s="302"/>
    </row>
    <row r="745" spans="2:14" s="51" customFormat="1" x14ac:dyDescent="0.3">
      <c r="B745" s="301"/>
      <c r="C745" s="302"/>
      <c r="D745" s="302"/>
      <c r="E745" s="303"/>
      <c r="F745" s="303"/>
      <c r="H745" s="301"/>
      <c r="I745" s="302"/>
      <c r="J745" s="302"/>
      <c r="K745" s="303"/>
      <c r="L745" s="303"/>
      <c r="N745" s="302"/>
    </row>
    <row r="746" spans="2:14" s="51" customFormat="1" x14ac:dyDescent="0.3">
      <c r="B746" s="301"/>
      <c r="C746" s="302"/>
      <c r="D746" s="302"/>
      <c r="E746" s="303"/>
      <c r="F746" s="303"/>
      <c r="H746" s="301"/>
      <c r="I746" s="302"/>
      <c r="J746" s="302"/>
      <c r="K746" s="303"/>
      <c r="L746" s="303"/>
      <c r="N746" s="302"/>
    </row>
    <row r="747" spans="2:14" s="51" customFormat="1" x14ac:dyDescent="0.3">
      <c r="B747" s="301"/>
      <c r="C747" s="302"/>
      <c r="D747" s="302"/>
      <c r="E747" s="303"/>
      <c r="F747" s="303"/>
      <c r="H747" s="301"/>
      <c r="I747" s="302"/>
      <c r="J747" s="302"/>
      <c r="K747" s="303"/>
      <c r="L747" s="303"/>
      <c r="N747" s="302"/>
    </row>
    <row r="748" spans="2:14" s="51" customFormat="1" x14ac:dyDescent="0.3">
      <c r="B748" s="301"/>
      <c r="C748" s="302"/>
      <c r="D748" s="302"/>
      <c r="E748" s="303"/>
      <c r="F748" s="303"/>
      <c r="H748" s="301"/>
      <c r="I748" s="302"/>
      <c r="J748" s="302"/>
      <c r="K748" s="303"/>
      <c r="L748" s="303"/>
      <c r="N748" s="302"/>
    </row>
    <row r="749" spans="2:14" s="51" customFormat="1" x14ac:dyDescent="0.3">
      <c r="B749" s="301"/>
      <c r="C749" s="302"/>
      <c r="D749" s="302"/>
      <c r="E749" s="303"/>
      <c r="F749" s="303"/>
      <c r="H749" s="301"/>
      <c r="I749" s="302"/>
      <c r="J749" s="302"/>
      <c r="K749" s="303"/>
      <c r="L749" s="303"/>
      <c r="N749" s="302"/>
    </row>
    <row r="750" spans="2:14" s="51" customFormat="1" x14ac:dyDescent="0.3">
      <c r="B750" s="301"/>
      <c r="C750" s="302"/>
      <c r="D750" s="302"/>
      <c r="E750" s="303"/>
      <c r="F750" s="303"/>
      <c r="H750" s="301"/>
      <c r="I750" s="302"/>
      <c r="J750" s="302"/>
      <c r="K750" s="303"/>
      <c r="L750" s="303"/>
      <c r="N750" s="302"/>
    </row>
    <row r="751" spans="2:14" s="51" customFormat="1" x14ac:dyDescent="0.3">
      <c r="B751" s="301"/>
      <c r="C751" s="302"/>
      <c r="D751" s="302"/>
      <c r="E751" s="303"/>
      <c r="F751" s="303"/>
      <c r="H751" s="301"/>
      <c r="I751" s="302"/>
      <c r="J751" s="302"/>
      <c r="K751" s="303"/>
      <c r="L751" s="303"/>
      <c r="N751" s="302"/>
    </row>
    <row r="752" spans="2:14" s="51" customFormat="1" x14ac:dyDescent="0.3">
      <c r="B752" s="301"/>
      <c r="C752" s="302"/>
      <c r="D752" s="302"/>
      <c r="E752" s="303"/>
      <c r="F752" s="303"/>
      <c r="H752" s="301"/>
      <c r="I752" s="302"/>
      <c r="J752" s="302"/>
      <c r="K752" s="303"/>
      <c r="L752" s="303"/>
      <c r="N752" s="302"/>
    </row>
    <row r="753" spans="2:14" s="51" customFormat="1" x14ac:dyDescent="0.3">
      <c r="B753" s="301"/>
      <c r="C753" s="302"/>
      <c r="D753" s="302"/>
      <c r="E753" s="303"/>
      <c r="F753" s="303"/>
      <c r="H753" s="301"/>
      <c r="I753" s="302"/>
      <c r="J753" s="302"/>
      <c r="K753" s="303"/>
      <c r="L753" s="303"/>
      <c r="N753" s="302"/>
    </row>
    <row r="754" spans="2:14" s="51" customFormat="1" x14ac:dyDescent="0.3">
      <c r="B754" s="301"/>
      <c r="C754" s="302"/>
      <c r="D754" s="302"/>
      <c r="E754" s="303"/>
      <c r="F754" s="303"/>
      <c r="H754" s="301"/>
      <c r="I754" s="302"/>
      <c r="J754" s="302"/>
      <c r="K754" s="303"/>
      <c r="L754" s="303"/>
      <c r="N754" s="302"/>
    </row>
    <row r="755" spans="2:14" s="51" customFormat="1" x14ac:dyDescent="0.3">
      <c r="B755" s="301"/>
      <c r="C755" s="302"/>
      <c r="D755" s="302"/>
      <c r="E755" s="303"/>
      <c r="F755" s="303"/>
      <c r="H755" s="301"/>
      <c r="I755" s="302"/>
      <c r="J755" s="302"/>
      <c r="K755" s="303"/>
      <c r="L755" s="303"/>
      <c r="N755" s="302"/>
    </row>
    <row r="756" spans="2:14" s="51" customFormat="1" x14ac:dyDescent="0.3">
      <c r="B756" s="301"/>
      <c r="C756" s="302"/>
      <c r="D756" s="302"/>
      <c r="E756" s="303"/>
      <c r="F756" s="303"/>
      <c r="H756" s="301"/>
      <c r="I756" s="302"/>
      <c r="J756" s="302"/>
      <c r="K756" s="303"/>
      <c r="L756" s="303"/>
      <c r="N756" s="302"/>
    </row>
    <row r="757" spans="2:14" s="51" customFormat="1" x14ac:dyDescent="0.3">
      <c r="B757" s="301"/>
      <c r="C757" s="302"/>
      <c r="D757" s="302"/>
      <c r="E757" s="303"/>
      <c r="F757" s="303"/>
      <c r="H757" s="301"/>
      <c r="I757" s="302"/>
      <c r="J757" s="302"/>
      <c r="K757" s="303"/>
      <c r="L757" s="303"/>
      <c r="N757" s="302"/>
    </row>
    <row r="758" spans="2:14" s="51" customFormat="1" x14ac:dyDescent="0.3">
      <c r="B758" s="301"/>
      <c r="C758" s="302"/>
      <c r="D758" s="302"/>
      <c r="E758" s="303"/>
      <c r="F758" s="303"/>
      <c r="H758" s="301"/>
      <c r="I758" s="302"/>
      <c r="J758" s="302"/>
      <c r="K758" s="303"/>
      <c r="L758" s="303"/>
      <c r="N758" s="302"/>
    </row>
    <row r="759" spans="2:14" s="51" customFormat="1" x14ac:dyDescent="0.3">
      <c r="B759" s="301"/>
      <c r="C759" s="302"/>
      <c r="D759" s="302"/>
      <c r="E759" s="303"/>
      <c r="F759" s="303"/>
      <c r="H759" s="301"/>
      <c r="I759" s="302"/>
      <c r="J759" s="302"/>
      <c r="K759" s="303"/>
      <c r="L759" s="303"/>
      <c r="N759" s="302"/>
    </row>
    <row r="760" spans="2:14" s="51" customFormat="1" x14ac:dyDescent="0.3">
      <c r="B760" s="301"/>
      <c r="C760" s="302"/>
      <c r="D760" s="302"/>
      <c r="E760" s="303"/>
      <c r="F760" s="303"/>
      <c r="H760" s="301"/>
      <c r="I760" s="302"/>
      <c r="J760" s="302"/>
      <c r="K760" s="303"/>
      <c r="L760" s="303"/>
      <c r="N760" s="302"/>
    </row>
    <row r="761" spans="2:14" s="51" customFormat="1" x14ac:dyDescent="0.3">
      <c r="B761" s="301"/>
      <c r="C761" s="302"/>
      <c r="D761" s="302"/>
      <c r="E761" s="303"/>
      <c r="F761" s="303"/>
      <c r="H761" s="301"/>
      <c r="I761" s="302"/>
      <c r="J761" s="302"/>
      <c r="K761" s="303"/>
      <c r="L761" s="303"/>
      <c r="N761" s="302"/>
    </row>
    <row r="762" spans="2:14" s="51" customFormat="1" x14ac:dyDescent="0.3">
      <c r="B762" s="301"/>
      <c r="C762" s="302"/>
      <c r="D762" s="302"/>
      <c r="E762" s="303"/>
      <c r="F762" s="303"/>
      <c r="H762" s="301"/>
      <c r="I762" s="302"/>
      <c r="J762" s="302"/>
      <c r="K762" s="303"/>
      <c r="L762" s="303"/>
      <c r="N762" s="302"/>
    </row>
    <row r="763" spans="2:14" s="51" customFormat="1" x14ac:dyDescent="0.3">
      <c r="B763" s="301"/>
      <c r="C763" s="302"/>
      <c r="D763" s="302"/>
      <c r="E763" s="303"/>
      <c r="F763" s="303"/>
      <c r="H763" s="301"/>
      <c r="I763" s="302"/>
      <c r="J763" s="302"/>
      <c r="K763" s="303"/>
      <c r="L763" s="303"/>
      <c r="N763" s="302"/>
    </row>
    <row r="764" spans="2:14" s="51" customFormat="1" x14ac:dyDescent="0.3">
      <c r="B764" s="301"/>
      <c r="C764" s="302"/>
      <c r="D764" s="302"/>
      <c r="E764" s="303"/>
      <c r="F764" s="303"/>
      <c r="H764" s="301"/>
      <c r="I764" s="302"/>
      <c r="J764" s="302"/>
      <c r="K764" s="303"/>
      <c r="L764" s="303"/>
      <c r="N764" s="302"/>
    </row>
    <row r="765" spans="2:14" s="51" customFormat="1" x14ac:dyDescent="0.3">
      <c r="B765" s="301"/>
      <c r="C765" s="302"/>
      <c r="D765" s="302"/>
      <c r="E765" s="303"/>
      <c r="F765" s="303"/>
      <c r="H765" s="301"/>
      <c r="I765" s="302"/>
      <c r="J765" s="302"/>
      <c r="K765" s="303"/>
      <c r="L765" s="303"/>
      <c r="N765" s="302"/>
    </row>
    <row r="766" spans="2:14" s="51" customFormat="1" x14ac:dyDescent="0.3">
      <c r="B766" s="301"/>
      <c r="C766" s="302"/>
      <c r="D766" s="302"/>
      <c r="E766" s="303"/>
      <c r="F766" s="303"/>
      <c r="H766" s="301"/>
      <c r="I766" s="302"/>
      <c r="J766" s="302"/>
      <c r="K766" s="303"/>
      <c r="L766" s="303"/>
      <c r="N766" s="302"/>
    </row>
    <row r="767" spans="2:14" s="51" customFormat="1" x14ac:dyDescent="0.3">
      <c r="B767" s="301"/>
      <c r="C767" s="302"/>
      <c r="D767" s="302"/>
      <c r="E767" s="303"/>
      <c r="F767" s="303"/>
      <c r="H767" s="301"/>
      <c r="I767" s="302"/>
      <c r="J767" s="302"/>
      <c r="K767" s="303"/>
      <c r="L767" s="303"/>
      <c r="N767" s="302"/>
    </row>
    <row r="768" spans="2:14" s="51" customFormat="1" x14ac:dyDescent="0.3">
      <c r="B768" s="301"/>
      <c r="C768" s="302"/>
      <c r="D768" s="302"/>
      <c r="E768" s="303"/>
      <c r="F768" s="303"/>
      <c r="H768" s="301"/>
      <c r="I768" s="302"/>
      <c r="J768" s="302"/>
      <c r="K768" s="303"/>
      <c r="L768" s="303"/>
      <c r="N768" s="302"/>
    </row>
    <row r="769" spans="2:14" s="51" customFormat="1" x14ac:dyDescent="0.3">
      <c r="B769" s="301"/>
      <c r="C769" s="302"/>
      <c r="D769" s="302"/>
      <c r="E769" s="303"/>
      <c r="F769" s="303"/>
      <c r="H769" s="301"/>
      <c r="I769" s="302"/>
      <c r="J769" s="302"/>
      <c r="K769" s="303"/>
      <c r="L769" s="303"/>
      <c r="N769" s="302"/>
    </row>
    <row r="770" spans="2:14" s="51" customFormat="1" x14ac:dyDescent="0.3">
      <c r="B770" s="301"/>
      <c r="C770" s="302"/>
      <c r="D770" s="302"/>
      <c r="E770" s="303"/>
      <c r="F770" s="303"/>
      <c r="H770" s="301"/>
      <c r="I770" s="302"/>
      <c r="J770" s="302"/>
      <c r="K770" s="303"/>
      <c r="L770" s="303"/>
      <c r="N770" s="302"/>
    </row>
    <row r="771" spans="2:14" s="51" customFormat="1" x14ac:dyDescent="0.3">
      <c r="B771" s="301"/>
      <c r="C771" s="302"/>
      <c r="D771" s="302"/>
      <c r="E771" s="303"/>
      <c r="F771" s="303"/>
      <c r="H771" s="301"/>
      <c r="I771" s="302"/>
      <c r="J771" s="302"/>
      <c r="K771" s="303"/>
      <c r="L771" s="303"/>
      <c r="N771" s="302"/>
    </row>
    <row r="772" spans="2:14" s="51" customFormat="1" x14ac:dyDescent="0.3">
      <c r="B772" s="301"/>
      <c r="C772" s="302"/>
      <c r="D772" s="302"/>
      <c r="E772" s="303"/>
      <c r="F772" s="303"/>
      <c r="H772" s="301"/>
      <c r="I772" s="302"/>
      <c r="J772" s="302"/>
      <c r="K772" s="303"/>
      <c r="L772" s="303"/>
      <c r="N772" s="302"/>
    </row>
    <row r="773" spans="2:14" s="51" customFormat="1" x14ac:dyDescent="0.3">
      <c r="B773" s="301"/>
      <c r="C773" s="302"/>
      <c r="D773" s="302"/>
      <c r="E773" s="303"/>
      <c r="F773" s="303"/>
      <c r="H773" s="301"/>
      <c r="I773" s="302"/>
      <c r="J773" s="302"/>
      <c r="K773" s="303"/>
      <c r="L773" s="303"/>
      <c r="N773" s="302"/>
    </row>
    <row r="774" spans="2:14" s="51" customFormat="1" x14ac:dyDescent="0.3">
      <c r="B774" s="301"/>
      <c r="C774" s="302"/>
      <c r="D774" s="302"/>
      <c r="E774" s="303"/>
      <c r="F774" s="303"/>
      <c r="H774" s="301"/>
      <c r="I774" s="302"/>
      <c r="J774" s="302"/>
      <c r="K774" s="303"/>
      <c r="L774" s="303"/>
      <c r="N774" s="302"/>
    </row>
    <row r="775" spans="2:14" s="51" customFormat="1" x14ac:dyDescent="0.3">
      <c r="B775" s="301"/>
      <c r="C775" s="302"/>
      <c r="D775" s="302"/>
      <c r="E775" s="303"/>
      <c r="F775" s="303"/>
      <c r="H775" s="301"/>
      <c r="I775" s="302"/>
      <c r="J775" s="302"/>
      <c r="K775" s="303"/>
      <c r="L775" s="303"/>
      <c r="N775" s="302"/>
    </row>
    <row r="776" spans="2:14" s="51" customFormat="1" x14ac:dyDescent="0.3">
      <c r="B776" s="301"/>
      <c r="C776" s="302"/>
      <c r="D776" s="302"/>
      <c r="E776" s="303"/>
      <c r="F776" s="303"/>
      <c r="H776" s="301"/>
      <c r="I776" s="302"/>
      <c r="J776" s="302"/>
      <c r="K776" s="303"/>
      <c r="L776" s="303"/>
      <c r="N776" s="302"/>
    </row>
    <row r="777" spans="2:14" s="51" customFormat="1" x14ac:dyDescent="0.3">
      <c r="B777" s="301"/>
      <c r="C777" s="302"/>
      <c r="D777" s="302"/>
      <c r="E777" s="303"/>
      <c r="F777" s="303"/>
      <c r="H777" s="301"/>
      <c r="I777" s="302"/>
      <c r="J777" s="302"/>
      <c r="K777" s="303"/>
      <c r="L777" s="303"/>
      <c r="N777" s="302"/>
    </row>
    <row r="778" spans="2:14" s="51" customFormat="1" x14ac:dyDescent="0.3">
      <c r="B778" s="301"/>
      <c r="C778" s="302"/>
      <c r="D778" s="302"/>
      <c r="E778" s="303"/>
      <c r="F778" s="303"/>
      <c r="H778" s="301"/>
      <c r="I778" s="302"/>
      <c r="J778" s="302"/>
      <c r="K778" s="303"/>
      <c r="L778" s="303"/>
      <c r="N778" s="302"/>
    </row>
    <row r="779" spans="2:14" s="51" customFormat="1" x14ac:dyDescent="0.3">
      <c r="B779" s="301"/>
      <c r="C779" s="302"/>
      <c r="D779" s="302"/>
      <c r="E779" s="303"/>
      <c r="F779" s="303"/>
      <c r="H779" s="301"/>
      <c r="I779" s="302"/>
      <c r="J779" s="302"/>
      <c r="K779" s="303"/>
      <c r="L779" s="303"/>
      <c r="N779" s="302"/>
    </row>
    <row r="780" spans="2:14" s="51" customFormat="1" x14ac:dyDescent="0.3">
      <c r="B780" s="301"/>
      <c r="C780" s="302"/>
      <c r="D780" s="302"/>
      <c r="E780" s="303"/>
      <c r="F780" s="303"/>
      <c r="H780" s="301"/>
      <c r="I780" s="302"/>
      <c r="J780" s="302"/>
      <c r="K780" s="303"/>
      <c r="L780" s="303"/>
      <c r="N780" s="302"/>
    </row>
    <row r="781" spans="2:14" s="51" customFormat="1" x14ac:dyDescent="0.3">
      <c r="B781" s="301"/>
      <c r="C781" s="302"/>
      <c r="D781" s="302"/>
      <c r="E781" s="303"/>
      <c r="F781" s="303"/>
      <c r="H781" s="301"/>
      <c r="I781" s="302"/>
      <c r="J781" s="302"/>
      <c r="K781" s="303"/>
      <c r="L781" s="303"/>
      <c r="N781" s="302"/>
    </row>
    <row r="782" spans="2:14" s="51" customFormat="1" x14ac:dyDescent="0.3">
      <c r="B782" s="301"/>
      <c r="C782" s="302"/>
      <c r="D782" s="302"/>
      <c r="E782" s="303"/>
      <c r="F782" s="303"/>
      <c r="H782" s="301"/>
      <c r="I782" s="302"/>
      <c r="J782" s="302"/>
      <c r="K782" s="303"/>
      <c r="L782" s="303"/>
      <c r="N782" s="302"/>
    </row>
    <row r="783" spans="2:14" s="51" customFormat="1" x14ac:dyDescent="0.3">
      <c r="B783" s="301"/>
      <c r="C783" s="302"/>
      <c r="D783" s="302"/>
      <c r="E783" s="303"/>
      <c r="F783" s="303"/>
      <c r="H783" s="301"/>
      <c r="I783" s="302"/>
      <c r="J783" s="302"/>
      <c r="K783" s="303"/>
      <c r="L783" s="303"/>
      <c r="N783" s="302"/>
    </row>
    <row r="784" spans="2:14" s="51" customFormat="1" x14ac:dyDescent="0.3">
      <c r="B784" s="301"/>
      <c r="C784" s="302"/>
      <c r="D784" s="302"/>
      <c r="E784" s="303"/>
      <c r="F784" s="303"/>
      <c r="H784" s="301"/>
      <c r="I784" s="302"/>
      <c r="J784" s="302"/>
      <c r="K784" s="303"/>
      <c r="L784" s="303"/>
      <c r="N784" s="302"/>
    </row>
    <row r="785" spans="2:14" s="51" customFormat="1" x14ac:dyDescent="0.3">
      <c r="B785" s="301"/>
      <c r="C785" s="302"/>
      <c r="D785" s="302"/>
      <c r="E785" s="303"/>
      <c r="F785" s="303"/>
      <c r="H785" s="301"/>
      <c r="I785" s="302"/>
      <c r="J785" s="302"/>
      <c r="K785" s="303"/>
      <c r="L785" s="303"/>
      <c r="N785" s="302"/>
    </row>
    <row r="786" spans="2:14" s="51" customFormat="1" x14ac:dyDescent="0.3">
      <c r="B786" s="301"/>
      <c r="C786" s="302"/>
      <c r="D786" s="302"/>
      <c r="E786" s="303"/>
      <c r="F786" s="303"/>
      <c r="H786" s="301"/>
      <c r="I786" s="302"/>
      <c r="J786" s="302"/>
      <c r="K786" s="303"/>
      <c r="L786" s="303"/>
      <c r="N786" s="302"/>
    </row>
    <row r="787" spans="2:14" s="51" customFormat="1" x14ac:dyDescent="0.3">
      <c r="B787" s="301"/>
      <c r="C787" s="302"/>
      <c r="D787" s="302"/>
      <c r="E787" s="303"/>
      <c r="F787" s="303"/>
      <c r="H787" s="301"/>
      <c r="I787" s="302"/>
      <c r="J787" s="302"/>
      <c r="K787" s="303"/>
      <c r="L787" s="303"/>
      <c r="N787" s="302"/>
    </row>
    <row r="788" spans="2:14" s="51" customFormat="1" x14ac:dyDescent="0.3">
      <c r="B788" s="301"/>
      <c r="C788" s="302"/>
      <c r="D788" s="302"/>
      <c r="E788" s="303"/>
      <c r="F788" s="303"/>
      <c r="H788" s="301"/>
      <c r="I788" s="302"/>
      <c r="J788" s="302"/>
      <c r="K788" s="303"/>
      <c r="L788" s="303"/>
      <c r="N788" s="302"/>
    </row>
    <row r="789" spans="2:14" s="51" customFormat="1" x14ac:dyDescent="0.3">
      <c r="B789" s="301"/>
      <c r="C789" s="302"/>
      <c r="D789" s="302"/>
      <c r="E789" s="303"/>
      <c r="F789" s="303"/>
      <c r="H789" s="301"/>
      <c r="I789" s="302"/>
      <c r="J789" s="302"/>
      <c r="K789" s="303"/>
      <c r="L789" s="303"/>
      <c r="N789" s="302"/>
    </row>
    <row r="790" spans="2:14" s="51" customFormat="1" x14ac:dyDescent="0.3">
      <c r="B790" s="301"/>
      <c r="C790" s="302"/>
      <c r="D790" s="302"/>
      <c r="E790" s="303"/>
      <c r="F790" s="303"/>
      <c r="H790" s="301"/>
      <c r="I790" s="302"/>
      <c r="J790" s="302"/>
      <c r="K790" s="303"/>
      <c r="L790" s="303"/>
      <c r="N790" s="302"/>
    </row>
    <row r="791" spans="2:14" s="51" customFormat="1" x14ac:dyDescent="0.3">
      <c r="B791" s="301"/>
      <c r="C791" s="302"/>
      <c r="D791" s="302"/>
      <c r="E791" s="303"/>
      <c r="F791" s="303"/>
      <c r="H791" s="301"/>
      <c r="I791" s="302"/>
      <c r="J791" s="302"/>
      <c r="K791" s="303"/>
      <c r="L791" s="303"/>
      <c r="N791" s="302"/>
    </row>
    <row r="792" spans="2:14" s="51" customFormat="1" x14ac:dyDescent="0.3">
      <c r="B792" s="301"/>
      <c r="C792" s="302"/>
      <c r="D792" s="302"/>
      <c r="E792" s="303"/>
      <c r="F792" s="303"/>
      <c r="H792" s="301"/>
      <c r="I792" s="302"/>
      <c r="J792" s="302"/>
      <c r="K792" s="303"/>
      <c r="L792" s="303"/>
      <c r="N792" s="302"/>
    </row>
    <row r="793" spans="2:14" s="51" customFormat="1" x14ac:dyDescent="0.3">
      <c r="B793" s="301"/>
      <c r="C793" s="302"/>
      <c r="D793" s="302"/>
      <c r="E793" s="303"/>
      <c r="F793" s="303"/>
      <c r="H793" s="301"/>
      <c r="I793" s="302"/>
      <c r="J793" s="302"/>
      <c r="K793" s="303"/>
      <c r="L793" s="303"/>
      <c r="N793" s="302"/>
    </row>
    <row r="794" spans="2:14" s="51" customFormat="1" x14ac:dyDescent="0.3">
      <c r="B794" s="301"/>
      <c r="C794" s="302"/>
      <c r="D794" s="302"/>
      <c r="E794" s="303"/>
      <c r="F794" s="303"/>
      <c r="H794" s="301"/>
      <c r="I794" s="302"/>
      <c r="J794" s="302"/>
      <c r="K794" s="303"/>
      <c r="L794" s="303"/>
      <c r="N794" s="302"/>
    </row>
    <row r="795" spans="2:14" s="51" customFormat="1" x14ac:dyDescent="0.3">
      <c r="B795" s="301"/>
      <c r="C795" s="302"/>
      <c r="D795" s="302"/>
      <c r="E795" s="303"/>
      <c r="F795" s="303"/>
      <c r="H795" s="301"/>
      <c r="I795" s="302"/>
      <c r="J795" s="302"/>
      <c r="K795" s="303"/>
      <c r="L795" s="303"/>
      <c r="N795" s="302"/>
    </row>
    <row r="796" spans="2:14" s="51" customFormat="1" x14ac:dyDescent="0.3">
      <c r="B796" s="301"/>
      <c r="C796" s="302"/>
      <c r="D796" s="302"/>
      <c r="E796" s="303"/>
      <c r="F796" s="303"/>
      <c r="H796" s="301"/>
      <c r="I796" s="302"/>
      <c r="J796" s="302"/>
      <c r="K796" s="303"/>
      <c r="L796" s="303"/>
      <c r="N796" s="302"/>
    </row>
    <row r="797" spans="2:14" s="51" customFormat="1" x14ac:dyDescent="0.3">
      <c r="B797" s="301"/>
      <c r="C797" s="302"/>
      <c r="D797" s="302"/>
      <c r="E797" s="303"/>
      <c r="F797" s="303"/>
      <c r="H797" s="301"/>
      <c r="I797" s="302"/>
      <c r="J797" s="302"/>
      <c r="K797" s="303"/>
      <c r="L797" s="303"/>
      <c r="N797" s="302"/>
    </row>
    <row r="798" spans="2:14" s="51" customFormat="1" x14ac:dyDescent="0.3">
      <c r="B798" s="301"/>
      <c r="C798" s="302"/>
      <c r="D798" s="302"/>
      <c r="E798" s="303"/>
      <c r="F798" s="303"/>
      <c r="H798" s="301"/>
      <c r="I798" s="302"/>
      <c r="J798" s="302"/>
      <c r="K798" s="303"/>
      <c r="L798" s="303"/>
      <c r="N798" s="302"/>
    </row>
    <row r="799" spans="2:14" s="51" customFormat="1" x14ac:dyDescent="0.3">
      <c r="B799" s="301"/>
      <c r="C799" s="302"/>
      <c r="D799" s="302"/>
      <c r="E799" s="303"/>
      <c r="F799" s="303"/>
      <c r="H799" s="301"/>
      <c r="I799" s="302"/>
      <c r="J799" s="302"/>
      <c r="K799" s="303"/>
      <c r="L799" s="303"/>
      <c r="N799" s="302"/>
    </row>
    <row r="800" spans="2:14" s="51" customFormat="1" x14ac:dyDescent="0.3">
      <c r="B800" s="301"/>
      <c r="C800" s="302"/>
      <c r="D800" s="302"/>
      <c r="E800" s="303"/>
      <c r="F800" s="303"/>
      <c r="H800" s="301"/>
      <c r="I800" s="302"/>
      <c r="J800" s="302"/>
      <c r="K800" s="303"/>
      <c r="L800" s="303"/>
      <c r="N800" s="302"/>
    </row>
    <row r="801" spans="2:14" s="51" customFormat="1" x14ac:dyDescent="0.3">
      <c r="B801" s="301"/>
      <c r="C801" s="302"/>
      <c r="D801" s="302"/>
      <c r="E801" s="303"/>
      <c r="F801" s="303"/>
      <c r="H801" s="301"/>
      <c r="I801" s="302"/>
      <c r="J801" s="302"/>
      <c r="K801" s="303"/>
      <c r="L801" s="303"/>
      <c r="N801" s="302"/>
    </row>
    <row r="802" spans="2:14" s="51" customFormat="1" x14ac:dyDescent="0.3">
      <c r="B802" s="301"/>
      <c r="C802" s="302"/>
      <c r="D802" s="302"/>
      <c r="E802" s="303"/>
      <c r="F802" s="303"/>
      <c r="H802" s="301"/>
      <c r="I802" s="302"/>
      <c r="J802" s="302"/>
      <c r="K802" s="303"/>
      <c r="L802" s="303"/>
      <c r="N802" s="302"/>
    </row>
    <row r="803" spans="2:14" s="51" customFormat="1" x14ac:dyDescent="0.3">
      <c r="B803" s="301"/>
      <c r="C803" s="302"/>
      <c r="D803" s="302"/>
      <c r="E803" s="303"/>
      <c r="F803" s="303"/>
      <c r="H803" s="301"/>
      <c r="I803" s="302"/>
      <c r="J803" s="302"/>
      <c r="K803" s="303"/>
      <c r="L803" s="303"/>
      <c r="N803" s="302"/>
    </row>
    <row r="804" spans="2:14" s="51" customFormat="1" x14ac:dyDescent="0.3">
      <c r="B804" s="301"/>
      <c r="C804" s="302"/>
      <c r="D804" s="302"/>
      <c r="E804" s="303"/>
      <c r="F804" s="303"/>
      <c r="H804" s="301"/>
      <c r="I804" s="302"/>
      <c r="J804" s="302"/>
      <c r="K804" s="303"/>
      <c r="L804" s="303"/>
      <c r="N804" s="302"/>
    </row>
    <row r="805" spans="2:14" s="51" customFormat="1" x14ac:dyDescent="0.3">
      <c r="B805" s="301"/>
      <c r="C805" s="302"/>
      <c r="D805" s="302"/>
      <c r="E805" s="303"/>
      <c r="F805" s="303"/>
      <c r="H805" s="301"/>
      <c r="I805" s="302"/>
      <c r="J805" s="302"/>
      <c r="K805" s="303"/>
      <c r="L805" s="303"/>
      <c r="N805" s="302"/>
    </row>
    <row r="806" spans="2:14" s="51" customFormat="1" x14ac:dyDescent="0.3">
      <c r="B806" s="301"/>
      <c r="C806" s="302"/>
      <c r="D806" s="302"/>
      <c r="E806" s="303"/>
      <c r="F806" s="303"/>
      <c r="H806" s="301"/>
      <c r="I806" s="302"/>
      <c r="J806" s="302"/>
      <c r="K806" s="303"/>
      <c r="L806" s="303"/>
      <c r="N806" s="302"/>
    </row>
    <row r="807" spans="2:14" s="51" customFormat="1" x14ac:dyDescent="0.3">
      <c r="B807" s="301"/>
      <c r="C807" s="302"/>
      <c r="D807" s="302"/>
      <c r="E807" s="303"/>
      <c r="F807" s="303"/>
      <c r="H807" s="301"/>
      <c r="I807" s="302"/>
      <c r="J807" s="302"/>
      <c r="K807" s="303"/>
      <c r="L807" s="303"/>
      <c r="N807" s="302"/>
    </row>
    <row r="808" spans="2:14" s="51" customFormat="1" x14ac:dyDescent="0.3">
      <c r="B808" s="301"/>
      <c r="C808" s="302"/>
      <c r="D808" s="302"/>
      <c r="E808" s="303"/>
      <c r="F808" s="303"/>
      <c r="H808" s="301"/>
      <c r="I808" s="302"/>
      <c r="J808" s="302"/>
      <c r="K808" s="303"/>
      <c r="L808" s="303"/>
      <c r="N808" s="302"/>
    </row>
    <row r="809" spans="2:14" s="51" customFormat="1" x14ac:dyDescent="0.3">
      <c r="B809" s="301"/>
      <c r="C809" s="302"/>
      <c r="D809" s="302"/>
      <c r="E809" s="303"/>
      <c r="F809" s="303"/>
      <c r="H809" s="301"/>
      <c r="I809" s="302"/>
      <c r="J809" s="302"/>
      <c r="K809" s="303"/>
      <c r="L809" s="303"/>
      <c r="N809" s="302"/>
    </row>
    <row r="810" spans="2:14" s="51" customFormat="1" x14ac:dyDescent="0.3">
      <c r="B810" s="301"/>
      <c r="C810" s="302"/>
      <c r="D810" s="302"/>
      <c r="E810" s="303"/>
      <c r="F810" s="303"/>
      <c r="H810" s="301"/>
      <c r="I810" s="302"/>
      <c r="J810" s="302"/>
      <c r="K810" s="303"/>
      <c r="L810" s="303"/>
      <c r="N810" s="302"/>
    </row>
    <row r="811" spans="2:14" s="51" customFormat="1" x14ac:dyDescent="0.3">
      <c r="B811" s="301"/>
      <c r="C811" s="302"/>
      <c r="D811" s="302"/>
      <c r="E811" s="303"/>
      <c r="F811" s="303"/>
      <c r="H811" s="301"/>
      <c r="I811" s="302"/>
      <c r="J811" s="302"/>
      <c r="K811" s="303"/>
      <c r="L811" s="303"/>
      <c r="N811" s="302"/>
    </row>
    <row r="812" spans="2:14" s="51" customFormat="1" x14ac:dyDescent="0.3">
      <c r="B812" s="301"/>
      <c r="C812" s="302"/>
      <c r="D812" s="302"/>
      <c r="E812" s="303"/>
      <c r="F812" s="303"/>
      <c r="H812" s="301"/>
      <c r="I812" s="302"/>
      <c r="J812" s="302"/>
      <c r="K812" s="303"/>
      <c r="L812" s="303"/>
      <c r="N812" s="302"/>
    </row>
    <row r="813" spans="2:14" s="51" customFormat="1" x14ac:dyDescent="0.3">
      <c r="B813" s="301"/>
      <c r="C813" s="302"/>
      <c r="D813" s="302"/>
      <c r="E813" s="303"/>
      <c r="F813" s="303"/>
      <c r="H813" s="301"/>
      <c r="I813" s="302"/>
      <c r="J813" s="302"/>
      <c r="K813" s="303"/>
      <c r="L813" s="303"/>
      <c r="N813" s="302"/>
    </row>
    <row r="814" spans="2:14" s="51" customFormat="1" x14ac:dyDescent="0.3">
      <c r="B814" s="301"/>
      <c r="C814" s="302"/>
      <c r="D814" s="302"/>
      <c r="E814" s="303"/>
      <c r="F814" s="303"/>
      <c r="H814" s="301"/>
      <c r="I814" s="302"/>
      <c r="J814" s="302"/>
      <c r="K814" s="303"/>
      <c r="L814" s="303"/>
      <c r="N814" s="302"/>
    </row>
    <row r="815" spans="2:14" s="51" customFormat="1" x14ac:dyDescent="0.3">
      <c r="B815" s="301"/>
      <c r="C815" s="302"/>
      <c r="D815" s="302"/>
      <c r="E815" s="303"/>
      <c r="F815" s="303"/>
      <c r="H815" s="301"/>
      <c r="I815" s="302"/>
      <c r="J815" s="302"/>
      <c r="K815" s="303"/>
      <c r="L815" s="303"/>
      <c r="N815" s="302"/>
    </row>
    <row r="816" spans="2:14" s="51" customFormat="1" x14ac:dyDescent="0.3">
      <c r="B816" s="301"/>
      <c r="C816" s="302"/>
      <c r="D816" s="302"/>
      <c r="E816" s="303"/>
      <c r="F816" s="303"/>
      <c r="H816" s="301"/>
      <c r="I816" s="302"/>
      <c r="J816" s="302"/>
      <c r="K816" s="303"/>
      <c r="L816" s="303"/>
      <c r="N816" s="302"/>
    </row>
    <row r="817" spans="2:14" s="51" customFormat="1" x14ac:dyDescent="0.3">
      <c r="B817" s="301"/>
      <c r="C817" s="302"/>
      <c r="D817" s="302"/>
      <c r="E817" s="303"/>
      <c r="F817" s="303"/>
      <c r="H817" s="301"/>
      <c r="I817" s="302"/>
      <c r="J817" s="302"/>
      <c r="K817" s="303"/>
      <c r="L817" s="303"/>
      <c r="N817" s="302"/>
    </row>
    <row r="818" spans="2:14" s="51" customFormat="1" x14ac:dyDescent="0.3">
      <c r="B818" s="301"/>
      <c r="C818" s="302"/>
      <c r="D818" s="302"/>
      <c r="E818" s="303"/>
      <c r="F818" s="303"/>
      <c r="H818" s="301"/>
      <c r="I818" s="302"/>
      <c r="J818" s="302"/>
      <c r="K818" s="303"/>
      <c r="L818" s="303"/>
      <c r="N818" s="302"/>
    </row>
    <row r="819" spans="2:14" s="51" customFormat="1" x14ac:dyDescent="0.3">
      <c r="B819" s="301"/>
      <c r="C819" s="302"/>
      <c r="D819" s="302"/>
      <c r="E819" s="303"/>
      <c r="F819" s="303"/>
      <c r="H819" s="301"/>
      <c r="I819" s="302"/>
      <c r="J819" s="302"/>
      <c r="K819" s="303"/>
      <c r="L819" s="303"/>
      <c r="N819" s="302"/>
    </row>
    <row r="820" spans="2:14" s="51" customFormat="1" x14ac:dyDescent="0.3">
      <c r="B820" s="301"/>
      <c r="C820" s="302"/>
      <c r="D820" s="302"/>
      <c r="E820" s="303"/>
      <c r="F820" s="303"/>
      <c r="H820" s="301"/>
      <c r="I820" s="302"/>
      <c r="J820" s="302"/>
      <c r="K820" s="303"/>
      <c r="L820" s="303"/>
      <c r="N820" s="302"/>
    </row>
    <row r="821" spans="2:14" s="51" customFormat="1" x14ac:dyDescent="0.3">
      <c r="B821" s="301"/>
      <c r="C821" s="302"/>
      <c r="D821" s="302"/>
      <c r="E821" s="303"/>
      <c r="F821" s="303"/>
      <c r="H821" s="301"/>
      <c r="I821" s="302"/>
      <c r="J821" s="302"/>
      <c r="K821" s="303"/>
      <c r="L821" s="303"/>
      <c r="N821" s="302"/>
    </row>
    <row r="822" spans="2:14" s="51" customFormat="1" x14ac:dyDescent="0.3">
      <c r="B822" s="301"/>
      <c r="C822" s="302"/>
      <c r="D822" s="302"/>
      <c r="E822" s="303"/>
      <c r="F822" s="303"/>
      <c r="H822" s="301"/>
      <c r="I822" s="302"/>
      <c r="J822" s="302"/>
      <c r="K822" s="303"/>
      <c r="L822" s="303"/>
      <c r="N822" s="302"/>
    </row>
    <row r="823" spans="2:14" s="51" customFormat="1" x14ac:dyDescent="0.3">
      <c r="B823" s="301"/>
      <c r="C823" s="302"/>
      <c r="D823" s="302"/>
      <c r="E823" s="303"/>
      <c r="F823" s="303"/>
      <c r="H823" s="301"/>
      <c r="I823" s="302"/>
      <c r="J823" s="302"/>
      <c r="K823" s="303"/>
      <c r="L823" s="303"/>
      <c r="N823" s="302"/>
    </row>
    <row r="824" spans="2:14" s="51" customFormat="1" x14ac:dyDescent="0.3">
      <c r="B824" s="301"/>
      <c r="C824" s="302"/>
      <c r="D824" s="302"/>
      <c r="E824" s="303"/>
      <c r="F824" s="303"/>
      <c r="H824" s="301"/>
      <c r="I824" s="302"/>
      <c r="J824" s="302"/>
      <c r="K824" s="303"/>
      <c r="L824" s="303"/>
      <c r="N824" s="302"/>
    </row>
    <row r="825" spans="2:14" s="51" customFormat="1" x14ac:dyDescent="0.3">
      <c r="B825" s="301"/>
      <c r="C825" s="302"/>
      <c r="D825" s="302"/>
      <c r="E825" s="303"/>
      <c r="F825" s="303"/>
      <c r="H825" s="301"/>
      <c r="I825" s="302"/>
      <c r="J825" s="302"/>
      <c r="K825" s="303"/>
      <c r="L825" s="303"/>
      <c r="N825" s="302"/>
    </row>
    <row r="826" spans="2:14" s="51" customFormat="1" x14ac:dyDescent="0.3">
      <c r="B826" s="301"/>
      <c r="C826" s="302"/>
      <c r="D826" s="302"/>
      <c r="E826" s="303"/>
      <c r="F826" s="303"/>
      <c r="H826" s="301"/>
      <c r="I826" s="302"/>
      <c r="J826" s="302"/>
      <c r="K826" s="303"/>
      <c r="L826" s="303"/>
      <c r="N826" s="302"/>
    </row>
    <row r="827" spans="2:14" s="51" customFormat="1" x14ac:dyDescent="0.3">
      <c r="B827" s="301"/>
      <c r="C827" s="302"/>
      <c r="D827" s="302"/>
      <c r="E827" s="303"/>
      <c r="F827" s="303"/>
      <c r="H827" s="301"/>
      <c r="I827" s="302"/>
      <c r="J827" s="302"/>
      <c r="K827" s="303"/>
      <c r="L827" s="303"/>
      <c r="N827" s="302"/>
    </row>
    <row r="828" spans="2:14" s="51" customFormat="1" x14ac:dyDescent="0.3">
      <c r="B828" s="301"/>
      <c r="C828" s="302"/>
      <c r="D828" s="302"/>
      <c r="E828" s="303"/>
      <c r="F828" s="303"/>
      <c r="H828" s="301"/>
      <c r="I828" s="302"/>
      <c r="J828" s="302"/>
      <c r="K828" s="303"/>
      <c r="L828" s="303"/>
      <c r="N828" s="302"/>
    </row>
    <row r="829" spans="2:14" s="51" customFormat="1" x14ac:dyDescent="0.3">
      <c r="B829" s="301"/>
      <c r="C829" s="302"/>
      <c r="D829" s="302"/>
      <c r="E829" s="303"/>
      <c r="F829" s="303"/>
      <c r="H829" s="301"/>
      <c r="I829" s="302"/>
      <c r="J829" s="302"/>
      <c r="K829" s="303"/>
      <c r="L829" s="303"/>
      <c r="N829" s="302"/>
    </row>
    <row r="830" spans="2:14" s="51" customFormat="1" x14ac:dyDescent="0.3">
      <c r="B830" s="301"/>
      <c r="C830" s="302"/>
      <c r="D830" s="302"/>
      <c r="E830" s="303"/>
      <c r="F830" s="303"/>
      <c r="H830" s="301"/>
      <c r="I830" s="302"/>
      <c r="J830" s="302"/>
      <c r="K830" s="303"/>
      <c r="L830" s="303"/>
      <c r="N830" s="302"/>
    </row>
    <row r="831" spans="2:14" s="51" customFormat="1" x14ac:dyDescent="0.3">
      <c r="B831" s="301"/>
      <c r="C831" s="302"/>
      <c r="D831" s="302"/>
      <c r="E831" s="303"/>
      <c r="F831" s="303"/>
      <c r="H831" s="301"/>
      <c r="I831" s="302"/>
      <c r="J831" s="302"/>
      <c r="K831" s="303"/>
      <c r="L831" s="303"/>
      <c r="N831" s="302"/>
    </row>
    <row r="832" spans="2:14" s="51" customFormat="1" x14ac:dyDescent="0.3">
      <c r="B832" s="301"/>
      <c r="C832" s="302"/>
      <c r="D832" s="302"/>
      <c r="E832" s="303"/>
      <c r="F832" s="303"/>
      <c r="H832" s="301"/>
      <c r="I832" s="302"/>
      <c r="J832" s="302"/>
      <c r="K832" s="303"/>
      <c r="L832" s="303"/>
      <c r="N832" s="302"/>
    </row>
    <row r="833" spans="2:14" s="51" customFormat="1" x14ac:dyDescent="0.3">
      <c r="B833" s="301"/>
      <c r="C833" s="302"/>
      <c r="D833" s="302"/>
      <c r="E833" s="303"/>
      <c r="F833" s="303"/>
      <c r="H833" s="301"/>
      <c r="I833" s="302"/>
      <c r="J833" s="302"/>
      <c r="K833" s="303"/>
      <c r="L833" s="303"/>
      <c r="N833" s="302"/>
    </row>
    <row r="834" spans="2:14" s="51" customFormat="1" x14ac:dyDescent="0.3">
      <c r="B834" s="301"/>
      <c r="C834" s="302"/>
      <c r="D834" s="302"/>
      <c r="E834" s="303"/>
      <c r="F834" s="303"/>
      <c r="H834" s="301"/>
      <c r="I834" s="302"/>
      <c r="J834" s="302"/>
      <c r="K834" s="303"/>
      <c r="L834" s="303"/>
      <c r="N834" s="302"/>
    </row>
    <row r="835" spans="2:14" s="51" customFormat="1" x14ac:dyDescent="0.3">
      <c r="B835" s="301"/>
      <c r="C835" s="302"/>
      <c r="D835" s="302"/>
      <c r="E835" s="303"/>
      <c r="F835" s="303"/>
      <c r="H835" s="301"/>
      <c r="I835" s="302"/>
      <c r="J835" s="302"/>
      <c r="K835" s="303"/>
      <c r="L835" s="303"/>
      <c r="N835" s="302"/>
    </row>
    <row r="836" spans="2:14" s="51" customFormat="1" x14ac:dyDescent="0.3">
      <c r="B836" s="301"/>
      <c r="C836" s="302"/>
      <c r="D836" s="302"/>
      <c r="E836" s="303"/>
      <c r="F836" s="303"/>
      <c r="H836" s="301"/>
      <c r="I836" s="302"/>
      <c r="J836" s="302"/>
      <c r="K836" s="303"/>
      <c r="L836" s="303"/>
      <c r="N836" s="302"/>
    </row>
    <row r="837" spans="2:14" s="51" customFormat="1" x14ac:dyDescent="0.3">
      <c r="B837" s="301"/>
      <c r="C837" s="302"/>
      <c r="D837" s="302"/>
      <c r="E837" s="303"/>
      <c r="F837" s="303"/>
      <c r="H837" s="301"/>
      <c r="I837" s="302"/>
      <c r="J837" s="302"/>
      <c r="K837" s="303"/>
      <c r="L837" s="303"/>
      <c r="N837" s="302"/>
    </row>
    <row r="838" spans="2:14" s="51" customFormat="1" x14ac:dyDescent="0.3">
      <c r="B838" s="301"/>
      <c r="C838" s="302"/>
      <c r="D838" s="302"/>
      <c r="E838" s="303"/>
      <c r="F838" s="303"/>
      <c r="H838" s="301"/>
      <c r="I838" s="302"/>
      <c r="J838" s="302"/>
      <c r="K838" s="303"/>
      <c r="L838" s="303"/>
      <c r="N838" s="302"/>
    </row>
    <row r="839" spans="2:14" s="51" customFormat="1" x14ac:dyDescent="0.3">
      <c r="B839" s="301"/>
      <c r="C839" s="302"/>
      <c r="D839" s="302"/>
      <c r="E839" s="303"/>
      <c r="F839" s="303"/>
      <c r="H839" s="301"/>
      <c r="I839" s="302"/>
      <c r="J839" s="302"/>
      <c r="K839" s="303"/>
      <c r="L839" s="303"/>
      <c r="N839" s="302"/>
    </row>
    <row r="840" spans="2:14" s="51" customFormat="1" x14ac:dyDescent="0.3">
      <c r="B840" s="301"/>
      <c r="C840" s="302"/>
      <c r="D840" s="302"/>
      <c r="E840" s="303"/>
      <c r="F840" s="303"/>
      <c r="H840" s="301"/>
      <c r="I840" s="302"/>
      <c r="J840" s="302"/>
      <c r="K840" s="303"/>
      <c r="L840" s="303"/>
      <c r="N840" s="302"/>
    </row>
    <row r="841" spans="2:14" s="51" customFormat="1" x14ac:dyDescent="0.3">
      <c r="B841" s="301"/>
      <c r="C841" s="302"/>
      <c r="D841" s="302"/>
      <c r="E841" s="303"/>
      <c r="F841" s="303"/>
      <c r="H841" s="301"/>
      <c r="I841" s="302"/>
      <c r="J841" s="302"/>
      <c r="K841" s="303"/>
      <c r="L841" s="303"/>
      <c r="N841" s="302"/>
    </row>
    <row r="842" spans="2:14" s="51" customFormat="1" x14ac:dyDescent="0.3">
      <c r="B842" s="301"/>
      <c r="C842" s="302"/>
      <c r="D842" s="302"/>
      <c r="E842" s="303"/>
      <c r="F842" s="303"/>
      <c r="H842" s="301"/>
      <c r="I842" s="302"/>
      <c r="J842" s="302"/>
      <c r="K842" s="303"/>
      <c r="L842" s="303"/>
      <c r="N842" s="302"/>
    </row>
    <row r="843" spans="2:14" s="51" customFormat="1" x14ac:dyDescent="0.3">
      <c r="B843" s="301"/>
      <c r="C843" s="302"/>
      <c r="D843" s="302"/>
      <c r="E843" s="303"/>
      <c r="F843" s="303"/>
      <c r="H843" s="301"/>
      <c r="I843" s="302"/>
      <c r="J843" s="302"/>
      <c r="K843" s="303"/>
      <c r="L843" s="303"/>
      <c r="N843" s="302"/>
    </row>
    <row r="844" spans="2:14" s="51" customFormat="1" x14ac:dyDescent="0.3">
      <c r="B844" s="301"/>
      <c r="C844" s="302"/>
      <c r="D844" s="302"/>
      <c r="E844" s="303"/>
      <c r="F844" s="303"/>
      <c r="H844" s="301"/>
      <c r="I844" s="302"/>
      <c r="J844" s="302"/>
      <c r="K844" s="303"/>
      <c r="L844" s="303"/>
      <c r="N844" s="302"/>
    </row>
    <row r="845" spans="2:14" s="51" customFormat="1" x14ac:dyDescent="0.3">
      <c r="B845" s="301"/>
      <c r="C845" s="302"/>
      <c r="D845" s="302"/>
      <c r="E845" s="303"/>
      <c r="F845" s="303"/>
      <c r="H845" s="301"/>
      <c r="I845" s="302"/>
      <c r="J845" s="302"/>
      <c r="K845" s="303"/>
      <c r="L845" s="303"/>
      <c r="N845" s="302"/>
    </row>
    <row r="846" spans="2:14" s="51" customFormat="1" x14ac:dyDescent="0.3">
      <c r="B846" s="301"/>
      <c r="C846" s="302"/>
      <c r="D846" s="302"/>
      <c r="E846" s="303"/>
      <c r="F846" s="303"/>
      <c r="H846" s="301"/>
      <c r="I846" s="302"/>
      <c r="J846" s="302"/>
      <c r="K846" s="303"/>
      <c r="L846" s="303"/>
      <c r="N846" s="302"/>
    </row>
    <row r="847" spans="2:14" s="51" customFormat="1" x14ac:dyDescent="0.3">
      <c r="B847" s="301"/>
      <c r="C847" s="302"/>
      <c r="D847" s="302"/>
      <c r="E847" s="303"/>
      <c r="F847" s="303"/>
      <c r="H847" s="301"/>
      <c r="I847" s="302"/>
      <c r="J847" s="302"/>
      <c r="K847" s="303"/>
      <c r="L847" s="303"/>
      <c r="N847" s="302"/>
    </row>
    <row r="848" spans="2:14" s="51" customFormat="1" x14ac:dyDescent="0.3">
      <c r="B848" s="301"/>
      <c r="C848" s="302"/>
      <c r="D848" s="302"/>
      <c r="E848" s="303"/>
      <c r="F848" s="303"/>
      <c r="H848" s="301"/>
      <c r="I848" s="302"/>
      <c r="J848" s="302"/>
      <c r="K848" s="303"/>
      <c r="L848" s="303"/>
      <c r="N848" s="302"/>
    </row>
    <row r="849" spans="2:14" s="51" customFormat="1" x14ac:dyDescent="0.3">
      <c r="B849" s="301"/>
      <c r="C849" s="302"/>
      <c r="D849" s="302"/>
      <c r="E849" s="303"/>
      <c r="F849" s="303"/>
      <c r="H849" s="301"/>
      <c r="I849" s="302"/>
      <c r="J849" s="302"/>
      <c r="K849" s="303"/>
      <c r="L849" s="303"/>
      <c r="N849" s="302"/>
    </row>
    <row r="850" spans="2:14" s="51" customFormat="1" x14ac:dyDescent="0.3">
      <c r="B850" s="301"/>
      <c r="C850" s="302"/>
      <c r="D850" s="302"/>
      <c r="E850" s="303"/>
      <c r="F850" s="303"/>
      <c r="H850" s="301"/>
      <c r="I850" s="302"/>
      <c r="J850" s="302"/>
      <c r="K850" s="303"/>
      <c r="L850" s="303"/>
      <c r="N850" s="302"/>
    </row>
    <row r="851" spans="2:14" s="51" customFormat="1" x14ac:dyDescent="0.3">
      <c r="B851" s="301"/>
      <c r="C851" s="302"/>
      <c r="D851" s="302"/>
      <c r="E851" s="303"/>
      <c r="F851" s="303"/>
      <c r="H851" s="301"/>
      <c r="I851" s="302"/>
      <c r="J851" s="302"/>
      <c r="K851" s="303"/>
      <c r="L851" s="303"/>
      <c r="N851" s="302"/>
    </row>
    <row r="852" spans="2:14" s="51" customFormat="1" x14ac:dyDescent="0.3">
      <c r="B852" s="301"/>
      <c r="C852" s="302"/>
      <c r="D852" s="302"/>
      <c r="E852" s="303"/>
      <c r="F852" s="303"/>
      <c r="H852" s="301"/>
      <c r="I852" s="302"/>
      <c r="J852" s="302"/>
      <c r="K852" s="303"/>
      <c r="L852" s="303"/>
      <c r="N852" s="302"/>
    </row>
    <row r="853" spans="2:14" s="51" customFormat="1" x14ac:dyDescent="0.3">
      <c r="B853" s="301"/>
      <c r="C853" s="302"/>
      <c r="D853" s="302"/>
      <c r="E853" s="303"/>
      <c r="F853" s="303"/>
      <c r="H853" s="301"/>
      <c r="I853" s="302"/>
      <c r="J853" s="302"/>
      <c r="K853" s="303"/>
      <c r="L853" s="303"/>
      <c r="N853" s="302"/>
    </row>
    <row r="854" spans="2:14" s="51" customFormat="1" x14ac:dyDescent="0.3">
      <c r="B854" s="301"/>
      <c r="C854" s="302"/>
      <c r="D854" s="302"/>
      <c r="E854" s="303"/>
      <c r="F854" s="303"/>
      <c r="H854" s="301"/>
      <c r="I854" s="302"/>
      <c r="J854" s="302"/>
      <c r="K854" s="303"/>
      <c r="L854" s="303"/>
      <c r="N854" s="302"/>
    </row>
    <row r="855" spans="2:14" s="51" customFormat="1" x14ac:dyDescent="0.3">
      <c r="B855" s="301"/>
      <c r="C855" s="302"/>
      <c r="D855" s="302"/>
      <c r="E855" s="303"/>
      <c r="F855" s="303"/>
      <c r="H855" s="301"/>
      <c r="I855" s="302"/>
      <c r="J855" s="302"/>
      <c r="K855" s="303"/>
      <c r="L855" s="303"/>
      <c r="N855" s="302"/>
    </row>
    <row r="856" spans="2:14" s="51" customFormat="1" x14ac:dyDescent="0.3">
      <c r="B856" s="301"/>
      <c r="C856" s="302"/>
      <c r="D856" s="302"/>
      <c r="E856" s="303"/>
      <c r="F856" s="303"/>
      <c r="H856" s="301"/>
      <c r="I856" s="302"/>
      <c r="J856" s="302"/>
      <c r="K856" s="303"/>
      <c r="L856" s="303"/>
      <c r="N856" s="302"/>
    </row>
    <row r="857" spans="2:14" s="51" customFormat="1" x14ac:dyDescent="0.3">
      <c r="B857" s="301"/>
      <c r="C857" s="302"/>
      <c r="D857" s="302"/>
      <c r="E857" s="303"/>
      <c r="F857" s="303"/>
      <c r="H857" s="301"/>
      <c r="I857" s="302"/>
      <c r="J857" s="302"/>
      <c r="K857" s="303"/>
      <c r="L857" s="303"/>
      <c r="N857" s="302"/>
    </row>
    <row r="858" spans="2:14" s="51" customFormat="1" x14ac:dyDescent="0.3">
      <c r="B858" s="301"/>
      <c r="C858" s="302"/>
      <c r="D858" s="302"/>
      <c r="E858" s="303"/>
      <c r="F858" s="303"/>
      <c r="H858" s="301"/>
      <c r="I858" s="302"/>
      <c r="J858" s="302"/>
      <c r="K858" s="303"/>
      <c r="L858" s="303"/>
      <c r="N858" s="302"/>
    </row>
    <row r="859" spans="2:14" s="51" customFormat="1" x14ac:dyDescent="0.3">
      <c r="B859" s="301"/>
      <c r="C859" s="302"/>
      <c r="D859" s="302"/>
      <c r="E859" s="303"/>
      <c r="F859" s="303"/>
      <c r="H859" s="301"/>
      <c r="I859" s="302"/>
      <c r="J859" s="302"/>
      <c r="K859" s="303"/>
      <c r="L859" s="303"/>
      <c r="N859" s="302"/>
    </row>
    <row r="860" spans="2:14" s="51" customFormat="1" x14ac:dyDescent="0.3">
      <c r="B860" s="301"/>
      <c r="C860" s="302"/>
      <c r="D860" s="302"/>
      <c r="E860" s="303"/>
      <c r="F860" s="303"/>
      <c r="H860" s="301"/>
      <c r="I860" s="302"/>
      <c r="J860" s="302"/>
      <c r="K860" s="303"/>
      <c r="L860" s="303"/>
      <c r="N860" s="302"/>
    </row>
    <row r="861" spans="2:14" s="51" customFormat="1" x14ac:dyDescent="0.3">
      <c r="B861" s="301"/>
      <c r="C861" s="302"/>
      <c r="D861" s="302"/>
      <c r="E861" s="303"/>
      <c r="F861" s="303"/>
      <c r="H861" s="301"/>
      <c r="I861" s="302"/>
      <c r="J861" s="302"/>
      <c r="K861" s="303"/>
      <c r="L861" s="303"/>
      <c r="N861" s="302"/>
    </row>
    <row r="862" spans="2:14" s="51" customFormat="1" x14ac:dyDescent="0.3">
      <c r="B862" s="301"/>
      <c r="C862" s="302"/>
      <c r="D862" s="302"/>
      <c r="E862" s="303"/>
      <c r="F862" s="303"/>
      <c r="H862" s="301"/>
      <c r="I862" s="302"/>
      <c r="J862" s="302"/>
      <c r="K862" s="303"/>
      <c r="L862" s="303"/>
      <c r="N862" s="302"/>
    </row>
    <row r="863" spans="2:14" s="51" customFormat="1" x14ac:dyDescent="0.3">
      <c r="B863" s="301"/>
      <c r="C863" s="302"/>
      <c r="D863" s="302"/>
      <c r="E863" s="303"/>
      <c r="F863" s="303"/>
      <c r="H863" s="301"/>
      <c r="I863" s="302"/>
      <c r="J863" s="302"/>
      <c r="K863" s="303"/>
      <c r="L863" s="303"/>
      <c r="N863" s="302"/>
    </row>
    <row r="864" spans="2:14" s="51" customFormat="1" x14ac:dyDescent="0.3">
      <c r="B864" s="301"/>
      <c r="C864" s="302"/>
      <c r="D864" s="302"/>
      <c r="E864" s="303"/>
      <c r="F864" s="303"/>
      <c r="H864" s="301"/>
      <c r="I864" s="302"/>
      <c r="J864" s="302"/>
      <c r="K864" s="303"/>
      <c r="L864" s="303"/>
      <c r="N864" s="302"/>
    </row>
    <row r="865" spans="2:14" s="51" customFormat="1" x14ac:dyDescent="0.3">
      <c r="B865" s="301"/>
      <c r="C865" s="302"/>
      <c r="D865" s="302"/>
      <c r="E865" s="303"/>
      <c r="F865" s="303"/>
      <c r="H865" s="301"/>
      <c r="I865" s="302"/>
      <c r="J865" s="302"/>
      <c r="K865" s="303"/>
      <c r="L865" s="303"/>
      <c r="N865" s="302"/>
    </row>
    <row r="866" spans="2:14" s="51" customFormat="1" x14ac:dyDescent="0.3">
      <c r="B866" s="301"/>
      <c r="C866" s="302"/>
      <c r="D866" s="302"/>
      <c r="E866" s="303"/>
      <c r="F866" s="303"/>
      <c r="H866" s="301"/>
      <c r="I866" s="302"/>
      <c r="J866" s="302"/>
      <c r="K866" s="303"/>
      <c r="L866" s="303"/>
      <c r="N866" s="302"/>
    </row>
    <row r="867" spans="2:14" s="51" customFormat="1" x14ac:dyDescent="0.3">
      <c r="B867" s="301"/>
      <c r="C867" s="302"/>
      <c r="D867" s="302"/>
      <c r="E867" s="303"/>
      <c r="F867" s="303"/>
      <c r="H867" s="301"/>
      <c r="I867" s="302"/>
      <c r="J867" s="302"/>
      <c r="K867" s="303"/>
      <c r="L867" s="303"/>
      <c r="N867" s="302"/>
    </row>
    <row r="868" spans="2:14" s="51" customFormat="1" x14ac:dyDescent="0.3">
      <c r="B868" s="301"/>
      <c r="C868" s="302"/>
      <c r="D868" s="302"/>
      <c r="E868" s="303"/>
      <c r="F868" s="303"/>
      <c r="H868" s="301"/>
      <c r="I868" s="302"/>
      <c r="J868" s="302"/>
      <c r="K868" s="303"/>
      <c r="L868" s="303"/>
      <c r="N868" s="302"/>
    </row>
    <row r="869" spans="2:14" s="51" customFormat="1" x14ac:dyDescent="0.3">
      <c r="B869" s="301"/>
      <c r="C869" s="302"/>
      <c r="D869" s="302"/>
      <c r="E869" s="303"/>
      <c r="F869" s="303"/>
      <c r="H869" s="301"/>
      <c r="I869" s="302"/>
      <c r="J869" s="302"/>
      <c r="K869" s="303"/>
      <c r="L869" s="303"/>
      <c r="N869" s="302"/>
    </row>
    <row r="870" spans="2:14" s="51" customFormat="1" x14ac:dyDescent="0.3">
      <c r="B870" s="301"/>
      <c r="C870" s="302"/>
      <c r="D870" s="302"/>
      <c r="E870" s="303"/>
      <c r="F870" s="303"/>
      <c r="H870" s="301"/>
      <c r="I870" s="302"/>
      <c r="J870" s="302"/>
      <c r="K870" s="303"/>
      <c r="L870" s="303"/>
      <c r="N870" s="302"/>
    </row>
    <row r="871" spans="2:14" s="51" customFormat="1" x14ac:dyDescent="0.3">
      <c r="B871" s="301"/>
      <c r="C871" s="302"/>
      <c r="D871" s="302"/>
      <c r="E871" s="303"/>
      <c r="F871" s="303"/>
      <c r="H871" s="301"/>
      <c r="I871" s="302"/>
      <c r="J871" s="302"/>
      <c r="K871" s="303"/>
      <c r="L871" s="303"/>
      <c r="N871" s="302"/>
    </row>
    <row r="872" spans="2:14" s="51" customFormat="1" x14ac:dyDescent="0.3">
      <c r="B872" s="301"/>
      <c r="C872" s="302"/>
      <c r="D872" s="302"/>
      <c r="E872" s="303"/>
      <c r="F872" s="303"/>
      <c r="H872" s="301"/>
      <c r="I872" s="302"/>
      <c r="J872" s="302"/>
      <c r="K872" s="303"/>
      <c r="L872" s="303"/>
      <c r="N872" s="302"/>
    </row>
    <row r="873" spans="2:14" s="51" customFormat="1" x14ac:dyDescent="0.3">
      <c r="B873" s="301"/>
      <c r="C873" s="302"/>
      <c r="D873" s="302"/>
      <c r="E873" s="303"/>
      <c r="F873" s="303"/>
      <c r="H873" s="301"/>
      <c r="I873" s="302"/>
      <c r="J873" s="302"/>
      <c r="K873" s="303"/>
      <c r="L873" s="303"/>
      <c r="N873" s="302"/>
    </row>
    <row r="874" spans="2:14" s="51" customFormat="1" x14ac:dyDescent="0.3">
      <c r="B874" s="301"/>
      <c r="C874" s="302"/>
      <c r="D874" s="302"/>
      <c r="E874" s="303"/>
      <c r="F874" s="303"/>
      <c r="H874" s="301"/>
      <c r="I874" s="302"/>
      <c r="J874" s="302"/>
      <c r="K874" s="303"/>
      <c r="L874" s="303"/>
      <c r="N874" s="302"/>
    </row>
    <row r="875" spans="2:14" s="51" customFormat="1" x14ac:dyDescent="0.3">
      <c r="B875" s="301"/>
      <c r="C875" s="302"/>
      <c r="D875" s="302"/>
      <c r="E875" s="303"/>
      <c r="F875" s="303"/>
      <c r="H875" s="301"/>
      <c r="I875" s="302"/>
      <c r="J875" s="302"/>
      <c r="K875" s="303"/>
      <c r="L875" s="303"/>
      <c r="N875" s="302"/>
    </row>
    <row r="876" spans="2:14" s="51" customFormat="1" x14ac:dyDescent="0.3">
      <c r="B876" s="301"/>
      <c r="C876" s="302"/>
      <c r="D876" s="302"/>
      <c r="E876" s="303"/>
      <c r="F876" s="303"/>
      <c r="H876" s="301"/>
      <c r="I876" s="302"/>
      <c r="J876" s="302"/>
      <c r="K876" s="303"/>
      <c r="L876" s="303"/>
      <c r="N876" s="302"/>
    </row>
    <row r="877" spans="2:14" s="51" customFormat="1" x14ac:dyDescent="0.3">
      <c r="B877" s="301"/>
      <c r="C877" s="302"/>
      <c r="D877" s="302"/>
      <c r="E877" s="303"/>
      <c r="F877" s="303"/>
      <c r="H877" s="301"/>
      <c r="I877" s="302"/>
      <c r="J877" s="302"/>
      <c r="K877" s="303"/>
      <c r="L877" s="303"/>
      <c r="N877" s="302"/>
    </row>
    <row r="878" spans="2:14" s="51" customFormat="1" x14ac:dyDescent="0.3">
      <c r="B878" s="301"/>
      <c r="C878" s="302"/>
      <c r="D878" s="302"/>
      <c r="E878" s="303"/>
      <c r="F878" s="303"/>
      <c r="H878" s="301"/>
      <c r="I878" s="302"/>
      <c r="J878" s="302"/>
      <c r="K878" s="303"/>
      <c r="L878" s="303"/>
      <c r="N878" s="302"/>
    </row>
    <row r="879" spans="2:14" s="51" customFormat="1" x14ac:dyDescent="0.3">
      <c r="B879" s="301"/>
      <c r="C879" s="302"/>
      <c r="D879" s="302"/>
      <c r="E879" s="303"/>
      <c r="F879" s="303"/>
      <c r="H879" s="301"/>
      <c r="I879" s="302"/>
      <c r="J879" s="302"/>
      <c r="K879" s="303"/>
      <c r="L879" s="303"/>
      <c r="N879" s="302"/>
    </row>
    <row r="880" spans="2:14" s="51" customFormat="1" x14ac:dyDescent="0.3">
      <c r="B880" s="301"/>
      <c r="C880" s="302"/>
      <c r="D880" s="302"/>
      <c r="E880" s="303"/>
      <c r="F880" s="303"/>
      <c r="H880" s="301"/>
      <c r="I880" s="302"/>
      <c r="J880" s="302"/>
      <c r="K880" s="303"/>
      <c r="L880" s="303"/>
      <c r="N880" s="302"/>
    </row>
    <row r="881" spans="2:14" s="51" customFormat="1" x14ac:dyDescent="0.3">
      <c r="B881" s="301"/>
      <c r="C881" s="302"/>
      <c r="D881" s="302"/>
      <c r="E881" s="303"/>
      <c r="F881" s="303"/>
      <c r="H881" s="301"/>
      <c r="I881" s="302"/>
      <c r="J881" s="302"/>
      <c r="K881" s="303"/>
      <c r="L881" s="303"/>
      <c r="N881" s="302"/>
    </row>
    <row r="882" spans="2:14" s="51" customFormat="1" x14ac:dyDescent="0.3">
      <c r="B882" s="301"/>
      <c r="C882" s="302"/>
      <c r="D882" s="302"/>
      <c r="E882" s="303"/>
      <c r="F882" s="303"/>
      <c r="H882" s="301"/>
      <c r="I882" s="302"/>
      <c r="J882" s="302"/>
      <c r="K882" s="303"/>
      <c r="L882" s="303"/>
      <c r="N882" s="302"/>
    </row>
    <row r="883" spans="2:14" s="51" customFormat="1" x14ac:dyDescent="0.3">
      <c r="B883" s="301"/>
      <c r="C883" s="302"/>
      <c r="D883" s="302"/>
      <c r="E883" s="303"/>
      <c r="F883" s="303"/>
      <c r="H883" s="301"/>
      <c r="I883" s="302"/>
      <c r="J883" s="302"/>
      <c r="K883" s="303"/>
      <c r="L883" s="303"/>
      <c r="N883" s="302"/>
    </row>
    <row r="884" spans="2:14" s="51" customFormat="1" x14ac:dyDescent="0.3">
      <c r="B884" s="301"/>
      <c r="C884" s="302"/>
      <c r="D884" s="302"/>
      <c r="E884" s="303"/>
      <c r="F884" s="303"/>
      <c r="H884" s="301"/>
      <c r="I884" s="302"/>
      <c r="J884" s="302"/>
      <c r="K884" s="303"/>
      <c r="L884" s="303"/>
      <c r="N884" s="302"/>
    </row>
    <row r="885" spans="2:14" s="51" customFormat="1" x14ac:dyDescent="0.3">
      <c r="B885" s="301"/>
      <c r="C885" s="302"/>
      <c r="D885" s="302"/>
      <c r="E885" s="303"/>
      <c r="F885" s="303"/>
      <c r="H885" s="301"/>
      <c r="I885" s="302"/>
      <c r="J885" s="302"/>
      <c r="K885" s="303"/>
      <c r="L885" s="303"/>
      <c r="N885" s="302"/>
    </row>
    <row r="886" spans="2:14" s="51" customFormat="1" x14ac:dyDescent="0.3">
      <c r="B886" s="301"/>
      <c r="C886" s="302"/>
      <c r="D886" s="302"/>
      <c r="E886" s="303"/>
      <c r="F886" s="303"/>
      <c r="H886" s="301"/>
      <c r="I886" s="302"/>
      <c r="J886" s="302"/>
      <c r="K886" s="303"/>
      <c r="L886" s="303"/>
      <c r="N886" s="302"/>
    </row>
    <row r="887" spans="2:14" s="51" customFormat="1" x14ac:dyDescent="0.3">
      <c r="B887" s="301"/>
      <c r="C887" s="302"/>
      <c r="D887" s="302"/>
      <c r="E887" s="303"/>
      <c r="F887" s="303"/>
      <c r="H887" s="301"/>
      <c r="I887" s="302"/>
      <c r="J887" s="302"/>
      <c r="K887" s="303"/>
      <c r="L887" s="303"/>
      <c r="N887" s="302"/>
    </row>
    <row r="888" spans="2:14" s="51" customFormat="1" x14ac:dyDescent="0.3">
      <c r="B888" s="301"/>
      <c r="C888" s="302"/>
      <c r="D888" s="302"/>
      <c r="E888" s="303"/>
      <c r="F888" s="303"/>
      <c r="H888" s="301"/>
      <c r="I888" s="302"/>
      <c r="J888" s="302"/>
      <c r="K888" s="303"/>
      <c r="L888" s="303"/>
      <c r="N888" s="302"/>
    </row>
    <row r="889" spans="2:14" s="51" customFormat="1" x14ac:dyDescent="0.3">
      <c r="B889" s="301"/>
      <c r="C889" s="302"/>
      <c r="D889" s="302"/>
      <c r="E889" s="303"/>
      <c r="F889" s="303"/>
      <c r="H889" s="301"/>
      <c r="I889" s="302"/>
      <c r="J889" s="302"/>
      <c r="K889" s="303"/>
      <c r="L889" s="303"/>
      <c r="N889" s="302"/>
    </row>
    <row r="890" spans="2:14" s="51" customFormat="1" x14ac:dyDescent="0.3">
      <c r="B890" s="301"/>
      <c r="C890" s="302"/>
      <c r="D890" s="302"/>
      <c r="E890" s="303"/>
      <c r="F890" s="303"/>
      <c r="H890" s="301"/>
      <c r="I890" s="302"/>
      <c r="J890" s="302"/>
      <c r="K890" s="303"/>
      <c r="L890" s="303"/>
      <c r="N890" s="302"/>
    </row>
    <row r="891" spans="2:14" s="51" customFormat="1" x14ac:dyDescent="0.3">
      <c r="B891" s="301"/>
      <c r="C891" s="302"/>
      <c r="D891" s="302"/>
      <c r="E891" s="303"/>
      <c r="F891" s="303"/>
      <c r="H891" s="301"/>
      <c r="I891" s="302"/>
      <c r="J891" s="302"/>
      <c r="K891" s="303"/>
      <c r="L891" s="303"/>
      <c r="N891" s="302"/>
    </row>
    <row r="892" spans="2:14" s="51" customFormat="1" x14ac:dyDescent="0.3">
      <c r="B892" s="301"/>
      <c r="C892" s="302"/>
      <c r="D892" s="302"/>
      <c r="E892" s="303"/>
      <c r="F892" s="303"/>
      <c r="H892" s="301"/>
      <c r="I892" s="302"/>
      <c r="J892" s="302"/>
      <c r="K892" s="303"/>
      <c r="L892" s="303"/>
      <c r="N892" s="302"/>
    </row>
    <row r="893" spans="2:14" s="51" customFormat="1" x14ac:dyDescent="0.3">
      <c r="B893" s="301"/>
      <c r="C893" s="302"/>
      <c r="D893" s="302"/>
      <c r="E893" s="303"/>
      <c r="F893" s="303"/>
      <c r="H893" s="301"/>
      <c r="I893" s="302"/>
      <c r="J893" s="302"/>
      <c r="K893" s="303"/>
      <c r="L893" s="303"/>
      <c r="N893" s="302"/>
    </row>
    <row r="894" spans="2:14" s="51" customFormat="1" x14ac:dyDescent="0.3">
      <c r="B894" s="301"/>
      <c r="C894" s="302"/>
      <c r="D894" s="302"/>
      <c r="E894" s="303"/>
      <c r="F894" s="303"/>
      <c r="H894" s="301"/>
      <c r="I894" s="302"/>
      <c r="J894" s="302"/>
      <c r="K894" s="303"/>
      <c r="L894" s="303"/>
      <c r="N894" s="302"/>
    </row>
    <row r="895" spans="2:14" s="51" customFormat="1" x14ac:dyDescent="0.3">
      <c r="B895" s="301"/>
      <c r="C895" s="302"/>
      <c r="D895" s="302"/>
      <c r="E895" s="303"/>
      <c r="F895" s="303"/>
      <c r="H895" s="301"/>
      <c r="I895" s="302"/>
      <c r="J895" s="302"/>
      <c r="K895" s="303"/>
      <c r="L895" s="303"/>
      <c r="N895" s="302"/>
    </row>
    <row r="896" spans="2:14" s="51" customFormat="1" x14ac:dyDescent="0.3">
      <c r="B896" s="301"/>
      <c r="C896" s="302"/>
      <c r="D896" s="302"/>
      <c r="E896" s="303"/>
      <c r="F896" s="303"/>
      <c r="H896" s="301"/>
      <c r="I896" s="302"/>
      <c r="J896" s="302"/>
      <c r="K896" s="303"/>
      <c r="L896" s="303"/>
      <c r="N896" s="302"/>
    </row>
    <row r="897" spans="2:14" s="51" customFormat="1" x14ac:dyDescent="0.3">
      <c r="B897" s="301"/>
      <c r="C897" s="302"/>
      <c r="D897" s="302"/>
      <c r="E897" s="303"/>
      <c r="F897" s="303"/>
      <c r="H897" s="301"/>
      <c r="I897" s="302"/>
      <c r="J897" s="302"/>
      <c r="K897" s="303"/>
      <c r="L897" s="303"/>
      <c r="N897" s="302"/>
    </row>
    <row r="898" spans="2:14" s="51" customFormat="1" x14ac:dyDescent="0.3">
      <c r="B898" s="301"/>
      <c r="C898" s="302"/>
      <c r="D898" s="302"/>
      <c r="E898" s="303"/>
      <c r="F898" s="303"/>
      <c r="H898" s="301"/>
      <c r="I898" s="302"/>
      <c r="J898" s="302"/>
      <c r="K898" s="303"/>
      <c r="L898" s="303"/>
      <c r="N898" s="302"/>
    </row>
    <row r="899" spans="2:14" s="51" customFormat="1" x14ac:dyDescent="0.3">
      <c r="B899" s="301"/>
      <c r="C899" s="302"/>
      <c r="D899" s="302"/>
      <c r="E899" s="303"/>
      <c r="F899" s="303"/>
      <c r="H899" s="301"/>
      <c r="I899" s="302"/>
      <c r="J899" s="302"/>
      <c r="K899" s="303"/>
      <c r="L899" s="303"/>
      <c r="N899" s="302"/>
    </row>
    <row r="900" spans="2:14" s="51" customFormat="1" x14ac:dyDescent="0.3">
      <c r="B900" s="301"/>
      <c r="C900" s="302"/>
      <c r="D900" s="302"/>
      <c r="E900" s="303"/>
      <c r="F900" s="303"/>
      <c r="H900" s="301"/>
      <c r="I900" s="302"/>
      <c r="J900" s="302"/>
      <c r="K900" s="303"/>
      <c r="L900" s="303"/>
      <c r="N900" s="302"/>
    </row>
    <row r="901" spans="2:14" s="51" customFormat="1" x14ac:dyDescent="0.3">
      <c r="B901" s="301"/>
      <c r="C901" s="302"/>
      <c r="D901" s="302"/>
      <c r="E901" s="303"/>
      <c r="F901" s="303"/>
      <c r="H901" s="301"/>
      <c r="I901" s="302"/>
      <c r="J901" s="302"/>
      <c r="K901" s="303"/>
      <c r="L901" s="303"/>
      <c r="N901" s="302"/>
    </row>
    <row r="902" spans="2:14" s="51" customFormat="1" x14ac:dyDescent="0.3">
      <c r="B902" s="301"/>
      <c r="C902" s="302"/>
      <c r="D902" s="302"/>
      <c r="E902" s="303"/>
      <c r="F902" s="303"/>
      <c r="H902" s="301"/>
      <c r="I902" s="302"/>
      <c r="J902" s="302"/>
      <c r="K902" s="303"/>
      <c r="L902" s="303"/>
      <c r="N902" s="302"/>
    </row>
    <row r="903" spans="2:14" s="51" customFormat="1" x14ac:dyDescent="0.3">
      <c r="B903" s="301"/>
      <c r="C903" s="302"/>
      <c r="D903" s="302"/>
      <c r="E903" s="303"/>
      <c r="F903" s="303"/>
      <c r="H903" s="301"/>
      <c r="I903" s="302"/>
      <c r="J903" s="302"/>
      <c r="K903" s="303"/>
      <c r="L903" s="303"/>
      <c r="N903" s="302"/>
    </row>
    <row r="904" spans="2:14" s="51" customFormat="1" x14ac:dyDescent="0.3">
      <c r="B904" s="301"/>
      <c r="C904" s="302"/>
      <c r="D904" s="302"/>
      <c r="E904" s="303"/>
      <c r="F904" s="303"/>
      <c r="H904" s="301"/>
      <c r="I904" s="302"/>
      <c r="J904" s="302"/>
      <c r="K904" s="303"/>
      <c r="L904" s="303"/>
      <c r="N904" s="302"/>
    </row>
    <row r="905" spans="2:14" s="51" customFormat="1" x14ac:dyDescent="0.3">
      <c r="B905" s="301"/>
      <c r="C905" s="302"/>
      <c r="D905" s="302"/>
      <c r="E905" s="303"/>
      <c r="F905" s="303"/>
      <c r="H905" s="301"/>
      <c r="I905" s="302"/>
      <c r="J905" s="302"/>
      <c r="K905" s="303"/>
      <c r="L905" s="303"/>
      <c r="N905" s="302"/>
    </row>
    <row r="906" spans="2:14" s="51" customFormat="1" x14ac:dyDescent="0.3">
      <c r="B906" s="301"/>
      <c r="C906" s="302"/>
      <c r="D906" s="302"/>
      <c r="E906" s="303"/>
      <c r="F906" s="303"/>
      <c r="H906" s="301"/>
      <c r="I906" s="302"/>
      <c r="J906" s="302"/>
      <c r="K906" s="303"/>
      <c r="L906" s="303"/>
      <c r="N906" s="302"/>
    </row>
    <row r="907" spans="2:14" s="51" customFormat="1" x14ac:dyDescent="0.3">
      <c r="B907" s="301"/>
      <c r="C907" s="302"/>
      <c r="D907" s="302"/>
      <c r="E907" s="303"/>
      <c r="F907" s="303"/>
      <c r="H907" s="301"/>
      <c r="I907" s="302"/>
      <c r="J907" s="302"/>
      <c r="K907" s="303"/>
      <c r="L907" s="303"/>
      <c r="N907" s="302"/>
    </row>
    <row r="908" spans="2:14" s="51" customFormat="1" x14ac:dyDescent="0.3">
      <c r="B908" s="301"/>
      <c r="C908" s="302"/>
      <c r="D908" s="302"/>
      <c r="E908" s="303"/>
      <c r="F908" s="303"/>
      <c r="H908" s="301"/>
      <c r="I908" s="302"/>
      <c r="J908" s="302"/>
      <c r="K908" s="303"/>
      <c r="L908" s="303"/>
      <c r="N908" s="302"/>
    </row>
    <row r="909" spans="2:14" s="51" customFormat="1" x14ac:dyDescent="0.3">
      <c r="B909" s="301"/>
      <c r="C909" s="302"/>
      <c r="D909" s="302"/>
      <c r="E909" s="303"/>
      <c r="F909" s="303"/>
      <c r="H909" s="301"/>
      <c r="I909" s="302"/>
      <c r="J909" s="302"/>
      <c r="K909" s="303"/>
      <c r="L909" s="303"/>
      <c r="N909" s="302"/>
    </row>
    <row r="910" spans="2:14" s="51" customFormat="1" x14ac:dyDescent="0.3">
      <c r="B910" s="301"/>
      <c r="C910" s="302"/>
      <c r="D910" s="302"/>
      <c r="E910" s="303"/>
      <c r="F910" s="303"/>
      <c r="H910" s="301"/>
      <c r="I910" s="302"/>
      <c r="J910" s="302"/>
      <c r="K910" s="303"/>
      <c r="L910" s="303"/>
      <c r="N910" s="302"/>
    </row>
    <row r="911" spans="2:14" s="51" customFormat="1" x14ac:dyDescent="0.3">
      <c r="B911" s="301"/>
      <c r="C911" s="302"/>
      <c r="D911" s="302"/>
      <c r="E911" s="303"/>
      <c r="F911" s="303"/>
      <c r="H911" s="301"/>
      <c r="I911" s="302"/>
      <c r="J911" s="302"/>
      <c r="K911" s="303"/>
      <c r="L911" s="303"/>
      <c r="N911" s="302"/>
    </row>
    <row r="912" spans="2:14" s="51" customFormat="1" x14ac:dyDescent="0.3">
      <c r="B912" s="301"/>
      <c r="C912" s="302"/>
      <c r="D912" s="302"/>
      <c r="E912" s="303"/>
      <c r="F912" s="303"/>
      <c r="H912" s="301"/>
      <c r="I912" s="302"/>
      <c r="J912" s="302"/>
      <c r="K912" s="303"/>
      <c r="L912" s="303"/>
      <c r="N912" s="302"/>
    </row>
    <row r="913" spans="2:14" s="51" customFormat="1" x14ac:dyDescent="0.3">
      <c r="B913" s="301"/>
      <c r="C913" s="302"/>
      <c r="D913" s="302"/>
      <c r="E913" s="303"/>
      <c r="F913" s="303"/>
      <c r="H913" s="301"/>
      <c r="I913" s="302"/>
      <c r="J913" s="302"/>
      <c r="K913" s="303"/>
      <c r="L913" s="303"/>
      <c r="N913" s="302"/>
    </row>
    <row r="914" spans="2:14" s="51" customFormat="1" x14ac:dyDescent="0.3">
      <c r="B914" s="301"/>
      <c r="C914" s="302"/>
      <c r="D914" s="302"/>
      <c r="E914" s="303"/>
      <c r="F914" s="303"/>
      <c r="H914" s="301"/>
      <c r="I914" s="302"/>
      <c r="J914" s="302"/>
      <c r="K914" s="303"/>
      <c r="L914" s="303"/>
      <c r="N914" s="302"/>
    </row>
    <row r="915" spans="2:14" s="51" customFormat="1" x14ac:dyDescent="0.3">
      <c r="B915" s="301"/>
      <c r="C915" s="302"/>
      <c r="D915" s="302"/>
      <c r="E915" s="303"/>
      <c r="F915" s="303"/>
      <c r="H915" s="301"/>
      <c r="I915" s="302"/>
      <c r="J915" s="302"/>
      <c r="K915" s="303"/>
      <c r="L915" s="303"/>
      <c r="N915" s="302"/>
    </row>
    <row r="916" spans="2:14" s="51" customFormat="1" x14ac:dyDescent="0.3">
      <c r="B916" s="301"/>
      <c r="C916" s="302"/>
      <c r="D916" s="302"/>
      <c r="E916" s="303"/>
      <c r="F916" s="303"/>
      <c r="H916" s="301"/>
      <c r="I916" s="302"/>
      <c r="J916" s="302"/>
      <c r="K916" s="303"/>
      <c r="L916" s="303"/>
      <c r="N916" s="302"/>
    </row>
    <row r="917" spans="2:14" s="51" customFormat="1" x14ac:dyDescent="0.3">
      <c r="B917" s="301"/>
      <c r="C917" s="302"/>
      <c r="D917" s="302"/>
      <c r="E917" s="303"/>
      <c r="F917" s="303"/>
      <c r="H917" s="301"/>
      <c r="I917" s="302"/>
      <c r="J917" s="302"/>
      <c r="K917" s="303"/>
      <c r="L917" s="303"/>
      <c r="N917" s="302"/>
    </row>
    <row r="918" spans="2:14" s="51" customFormat="1" x14ac:dyDescent="0.3">
      <c r="B918" s="301"/>
      <c r="C918" s="302"/>
      <c r="D918" s="302"/>
      <c r="E918" s="303"/>
      <c r="F918" s="303"/>
      <c r="H918" s="301"/>
      <c r="I918" s="302"/>
      <c r="J918" s="302"/>
      <c r="K918" s="303"/>
      <c r="L918" s="303"/>
      <c r="N918" s="302"/>
    </row>
    <row r="919" spans="2:14" s="51" customFormat="1" x14ac:dyDescent="0.3">
      <c r="B919" s="301"/>
      <c r="C919" s="302"/>
      <c r="D919" s="302"/>
      <c r="E919" s="303"/>
      <c r="F919" s="303"/>
      <c r="H919" s="301"/>
      <c r="I919" s="302"/>
      <c r="J919" s="302"/>
      <c r="K919" s="303"/>
      <c r="L919" s="303"/>
      <c r="N919" s="302"/>
    </row>
    <row r="920" spans="2:14" s="51" customFormat="1" x14ac:dyDescent="0.3">
      <c r="B920" s="301"/>
      <c r="C920" s="302"/>
      <c r="D920" s="302"/>
      <c r="E920" s="303"/>
      <c r="F920" s="303"/>
      <c r="H920" s="301"/>
      <c r="I920" s="302"/>
      <c r="J920" s="302"/>
      <c r="K920" s="303"/>
      <c r="L920" s="303"/>
      <c r="N920" s="302"/>
    </row>
    <row r="921" spans="2:14" s="51" customFormat="1" x14ac:dyDescent="0.3">
      <c r="B921" s="301"/>
      <c r="C921" s="302"/>
      <c r="D921" s="302"/>
      <c r="E921" s="303"/>
      <c r="F921" s="303"/>
      <c r="H921" s="301"/>
      <c r="I921" s="302"/>
      <c r="J921" s="302"/>
      <c r="K921" s="303"/>
      <c r="L921" s="303"/>
      <c r="N921" s="302"/>
    </row>
    <row r="922" spans="2:14" s="51" customFormat="1" x14ac:dyDescent="0.3">
      <c r="B922" s="301"/>
      <c r="C922" s="302"/>
      <c r="D922" s="302"/>
      <c r="E922" s="303"/>
      <c r="F922" s="303"/>
      <c r="H922" s="301"/>
      <c r="I922" s="302"/>
      <c r="J922" s="302"/>
      <c r="K922" s="303"/>
      <c r="L922" s="303"/>
      <c r="N922" s="302"/>
    </row>
    <row r="923" spans="2:14" s="51" customFormat="1" x14ac:dyDescent="0.3">
      <c r="B923" s="301"/>
      <c r="C923" s="302"/>
      <c r="D923" s="302"/>
      <c r="E923" s="303"/>
      <c r="F923" s="303"/>
      <c r="H923" s="301"/>
      <c r="I923" s="302"/>
      <c r="J923" s="302"/>
      <c r="K923" s="303"/>
      <c r="L923" s="303"/>
      <c r="N923" s="302"/>
    </row>
    <row r="924" spans="2:14" s="51" customFormat="1" x14ac:dyDescent="0.3">
      <c r="B924" s="301"/>
      <c r="C924" s="302"/>
      <c r="D924" s="302"/>
      <c r="E924" s="303"/>
      <c r="F924" s="303"/>
      <c r="H924" s="301"/>
      <c r="I924" s="302"/>
      <c r="J924" s="302"/>
      <c r="K924" s="303"/>
      <c r="L924" s="303"/>
      <c r="N924" s="302"/>
    </row>
    <row r="925" spans="2:14" s="51" customFormat="1" x14ac:dyDescent="0.3">
      <c r="B925" s="301"/>
      <c r="C925" s="302"/>
      <c r="D925" s="302"/>
      <c r="E925" s="303"/>
      <c r="F925" s="303"/>
      <c r="H925" s="301"/>
      <c r="I925" s="302"/>
      <c r="J925" s="302"/>
      <c r="K925" s="303"/>
      <c r="L925" s="303"/>
      <c r="N925" s="302"/>
    </row>
    <row r="926" spans="2:14" s="51" customFormat="1" x14ac:dyDescent="0.3">
      <c r="B926" s="301"/>
      <c r="C926" s="302"/>
      <c r="D926" s="302"/>
      <c r="E926" s="303"/>
      <c r="F926" s="303"/>
      <c r="H926" s="301"/>
      <c r="I926" s="302"/>
      <c r="J926" s="302"/>
      <c r="K926" s="303"/>
      <c r="L926" s="303"/>
      <c r="N926" s="302"/>
    </row>
    <row r="927" spans="2:14" s="51" customFormat="1" x14ac:dyDescent="0.3">
      <c r="B927" s="301"/>
      <c r="C927" s="302"/>
      <c r="D927" s="302"/>
      <c r="E927" s="303"/>
      <c r="F927" s="303"/>
      <c r="H927" s="301"/>
      <c r="I927" s="302"/>
      <c r="J927" s="302"/>
      <c r="K927" s="303"/>
      <c r="L927" s="303"/>
      <c r="N927" s="302"/>
    </row>
    <row r="928" spans="2:14" s="51" customFormat="1" x14ac:dyDescent="0.3">
      <c r="B928" s="301"/>
      <c r="C928" s="302"/>
      <c r="D928" s="302"/>
      <c r="E928" s="303"/>
      <c r="F928" s="303"/>
      <c r="H928" s="301"/>
      <c r="I928" s="302"/>
      <c r="J928" s="302"/>
      <c r="K928" s="303"/>
      <c r="L928" s="303"/>
      <c r="N928" s="302"/>
    </row>
    <row r="929" spans="2:14" s="51" customFormat="1" x14ac:dyDescent="0.3">
      <c r="B929" s="301"/>
      <c r="C929" s="302"/>
      <c r="D929" s="302"/>
      <c r="E929" s="303"/>
      <c r="F929" s="303"/>
      <c r="H929" s="301"/>
      <c r="I929" s="302"/>
      <c r="J929" s="302"/>
      <c r="K929" s="303"/>
      <c r="L929" s="303"/>
      <c r="N929" s="302"/>
    </row>
    <row r="930" spans="2:14" s="51" customFormat="1" x14ac:dyDescent="0.3">
      <c r="B930" s="301"/>
      <c r="C930" s="302"/>
      <c r="D930" s="302"/>
      <c r="E930" s="303"/>
      <c r="F930" s="303"/>
      <c r="H930" s="301"/>
      <c r="I930" s="302"/>
      <c r="J930" s="302"/>
      <c r="K930" s="303"/>
      <c r="L930" s="303"/>
      <c r="N930" s="302"/>
    </row>
    <row r="931" spans="2:14" s="51" customFormat="1" x14ac:dyDescent="0.3">
      <c r="B931" s="301"/>
      <c r="C931" s="302"/>
      <c r="D931" s="302"/>
      <c r="E931" s="303"/>
      <c r="F931" s="303"/>
      <c r="H931" s="301"/>
      <c r="I931" s="302"/>
      <c r="J931" s="302"/>
      <c r="K931" s="303"/>
      <c r="L931" s="303"/>
      <c r="N931" s="302"/>
    </row>
    <row r="932" spans="2:14" s="51" customFormat="1" x14ac:dyDescent="0.3">
      <c r="B932" s="301"/>
      <c r="C932" s="302"/>
      <c r="D932" s="302"/>
      <c r="E932" s="303"/>
      <c r="F932" s="303"/>
      <c r="H932" s="301"/>
      <c r="I932" s="302"/>
      <c r="J932" s="302"/>
      <c r="K932" s="303"/>
      <c r="L932" s="303"/>
      <c r="N932" s="302"/>
    </row>
    <row r="933" spans="2:14" s="51" customFormat="1" x14ac:dyDescent="0.3">
      <c r="B933" s="301"/>
      <c r="C933" s="302"/>
      <c r="D933" s="302"/>
      <c r="E933" s="303"/>
      <c r="F933" s="303"/>
      <c r="H933" s="301"/>
      <c r="I933" s="302"/>
      <c r="J933" s="302"/>
      <c r="K933" s="303"/>
      <c r="L933" s="303"/>
      <c r="N933" s="302"/>
    </row>
    <row r="934" spans="2:14" s="51" customFormat="1" x14ac:dyDescent="0.3">
      <c r="B934" s="301"/>
      <c r="C934" s="302"/>
      <c r="D934" s="302"/>
      <c r="E934" s="303"/>
      <c r="F934" s="303"/>
      <c r="H934" s="301"/>
      <c r="I934" s="302"/>
      <c r="J934" s="302"/>
      <c r="K934" s="303"/>
      <c r="L934" s="303"/>
      <c r="N934" s="302"/>
    </row>
    <row r="935" spans="2:14" s="51" customFormat="1" x14ac:dyDescent="0.3">
      <c r="B935" s="301"/>
      <c r="C935" s="302"/>
      <c r="D935" s="302"/>
      <c r="E935" s="303"/>
      <c r="F935" s="303"/>
      <c r="H935" s="301"/>
      <c r="I935" s="302"/>
      <c r="J935" s="302"/>
      <c r="K935" s="303"/>
      <c r="L935" s="303"/>
      <c r="N935" s="302"/>
    </row>
    <row r="936" spans="2:14" s="51" customFormat="1" x14ac:dyDescent="0.3">
      <c r="B936" s="301"/>
      <c r="C936" s="302"/>
      <c r="D936" s="302"/>
      <c r="E936" s="303"/>
      <c r="F936" s="303"/>
      <c r="H936" s="301"/>
      <c r="I936" s="302"/>
      <c r="J936" s="302"/>
      <c r="K936" s="303"/>
      <c r="L936" s="303"/>
      <c r="N936" s="302"/>
    </row>
    <row r="937" spans="2:14" s="51" customFormat="1" x14ac:dyDescent="0.3">
      <c r="B937" s="301"/>
      <c r="C937" s="302"/>
      <c r="D937" s="302"/>
      <c r="E937" s="303"/>
      <c r="F937" s="303"/>
      <c r="H937" s="301"/>
      <c r="I937" s="302"/>
      <c r="J937" s="302"/>
      <c r="K937" s="303"/>
      <c r="L937" s="303"/>
      <c r="N937" s="302"/>
    </row>
    <row r="938" spans="2:14" s="51" customFormat="1" x14ac:dyDescent="0.3">
      <c r="B938" s="301"/>
      <c r="C938" s="302"/>
      <c r="D938" s="302"/>
      <c r="E938" s="303"/>
      <c r="F938" s="303"/>
      <c r="H938" s="301"/>
      <c r="I938" s="302"/>
      <c r="J938" s="302"/>
      <c r="K938" s="303"/>
      <c r="L938" s="303"/>
      <c r="N938" s="302"/>
    </row>
    <row r="939" spans="2:14" s="51" customFormat="1" x14ac:dyDescent="0.3">
      <c r="B939" s="301"/>
      <c r="C939" s="302"/>
      <c r="D939" s="302"/>
      <c r="E939" s="303"/>
      <c r="F939" s="303"/>
      <c r="H939" s="301"/>
      <c r="I939" s="302"/>
      <c r="J939" s="302"/>
      <c r="K939" s="303"/>
      <c r="L939" s="303"/>
      <c r="N939" s="302"/>
    </row>
    <row r="940" spans="2:14" s="51" customFormat="1" x14ac:dyDescent="0.3">
      <c r="B940" s="301"/>
      <c r="C940" s="302"/>
      <c r="D940" s="302"/>
      <c r="E940" s="303"/>
      <c r="F940" s="303"/>
      <c r="H940" s="301"/>
      <c r="I940" s="302"/>
      <c r="J940" s="302"/>
      <c r="K940" s="303"/>
      <c r="L940" s="303"/>
      <c r="N940" s="302"/>
    </row>
    <row r="941" spans="2:14" s="51" customFormat="1" x14ac:dyDescent="0.3">
      <c r="B941" s="301"/>
      <c r="C941" s="302"/>
      <c r="D941" s="302"/>
      <c r="E941" s="303"/>
      <c r="F941" s="303"/>
      <c r="H941" s="301"/>
      <c r="I941" s="302"/>
      <c r="J941" s="302"/>
      <c r="K941" s="303"/>
      <c r="L941" s="303"/>
      <c r="N941" s="302"/>
    </row>
    <row r="942" spans="2:14" s="51" customFormat="1" x14ac:dyDescent="0.3">
      <c r="B942" s="301"/>
      <c r="C942" s="302"/>
      <c r="D942" s="302"/>
      <c r="E942" s="303"/>
      <c r="F942" s="303"/>
      <c r="H942" s="301"/>
      <c r="I942" s="302"/>
      <c r="J942" s="302"/>
      <c r="K942" s="303"/>
      <c r="L942" s="303"/>
      <c r="N942" s="302"/>
    </row>
    <row r="943" spans="2:14" s="51" customFormat="1" x14ac:dyDescent="0.3">
      <c r="B943" s="301"/>
      <c r="C943" s="302"/>
      <c r="D943" s="302"/>
      <c r="E943" s="303"/>
      <c r="F943" s="303"/>
      <c r="H943" s="301"/>
      <c r="I943" s="302"/>
      <c r="J943" s="302"/>
      <c r="K943" s="303"/>
      <c r="L943" s="303"/>
      <c r="N943" s="302"/>
    </row>
    <row r="944" spans="2:14" s="51" customFormat="1" x14ac:dyDescent="0.3">
      <c r="B944" s="301"/>
      <c r="C944" s="302"/>
      <c r="D944" s="302"/>
      <c r="E944" s="303"/>
      <c r="F944" s="303"/>
      <c r="H944" s="301"/>
      <c r="I944" s="302"/>
      <c r="J944" s="302"/>
      <c r="K944" s="303"/>
      <c r="L944" s="303"/>
      <c r="N944" s="302"/>
    </row>
    <row r="945" spans="2:14" s="51" customFormat="1" x14ac:dyDescent="0.3">
      <c r="B945" s="301"/>
      <c r="C945" s="302"/>
      <c r="D945" s="302"/>
      <c r="E945" s="303"/>
      <c r="F945" s="303"/>
      <c r="H945" s="301"/>
      <c r="I945" s="302"/>
      <c r="J945" s="302"/>
      <c r="K945" s="303"/>
      <c r="L945" s="303"/>
      <c r="N945" s="302"/>
    </row>
    <row r="946" spans="2:14" s="51" customFormat="1" x14ac:dyDescent="0.3">
      <c r="B946" s="301"/>
      <c r="C946" s="302"/>
      <c r="D946" s="302"/>
      <c r="E946" s="303"/>
      <c r="F946" s="303"/>
      <c r="H946" s="301"/>
      <c r="I946" s="302"/>
      <c r="J946" s="302"/>
      <c r="K946" s="303"/>
      <c r="L946" s="303"/>
      <c r="N946" s="302"/>
    </row>
    <row r="947" spans="2:14" s="51" customFormat="1" x14ac:dyDescent="0.3">
      <c r="B947" s="301"/>
      <c r="C947" s="302"/>
      <c r="D947" s="302"/>
      <c r="E947" s="303"/>
      <c r="F947" s="303"/>
      <c r="H947" s="301"/>
      <c r="I947" s="302"/>
      <c r="J947" s="302"/>
      <c r="K947" s="303"/>
      <c r="L947" s="303"/>
      <c r="N947" s="302"/>
    </row>
    <row r="948" spans="2:14" s="51" customFormat="1" x14ac:dyDescent="0.3">
      <c r="B948" s="301"/>
      <c r="C948" s="302"/>
      <c r="D948" s="302"/>
      <c r="E948" s="303"/>
      <c r="F948" s="303"/>
      <c r="H948" s="301"/>
      <c r="I948" s="302"/>
      <c r="J948" s="302"/>
      <c r="K948" s="303"/>
      <c r="L948" s="303"/>
      <c r="N948" s="302"/>
    </row>
    <row r="949" spans="2:14" s="51" customFormat="1" x14ac:dyDescent="0.3">
      <c r="B949" s="301"/>
      <c r="C949" s="302"/>
      <c r="D949" s="302"/>
      <c r="E949" s="303"/>
      <c r="F949" s="303"/>
      <c r="H949" s="301"/>
      <c r="I949" s="302"/>
      <c r="J949" s="302"/>
      <c r="K949" s="303"/>
      <c r="L949" s="303"/>
      <c r="N949" s="302"/>
    </row>
    <row r="950" spans="2:14" s="51" customFormat="1" x14ac:dyDescent="0.3">
      <c r="B950" s="301"/>
      <c r="C950" s="302"/>
      <c r="D950" s="302"/>
      <c r="E950" s="303"/>
      <c r="F950" s="303"/>
      <c r="H950" s="301"/>
      <c r="I950" s="302"/>
      <c r="J950" s="302"/>
      <c r="K950" s="303"/>
      <c r="L950" s="303"/>
      <c r="N950" s="302"/>
    </row>
    <row r="951" spans="2:14" s="51" customFormat="1" x14ac:dyDescent="0.3">
      <c r="B951" s="301"/>
      <c r="C951" s="302"/>
      <c r="D951" s="302"/>
      <c r="E951" s="303"/>
      <c r="F951" s="303"/>
      <c r="H951" s="301"/>
      <c r="I951" s="302"/>
      <c r="J951" s="302"/>
      <c r="K951" s="303"/>
      <c r="L951" s="303"/>
      <c r="N951" s="302"/>
    </row>
    <row r="952" spans="2:14" s="51" customFormat="1" x14ac:dyDescent="0.3">
      <c r="B952" s="301"/>
      <c r="C952" s="302"/>
      <c r="D952" s="302"/>
      <c r="E952" s="303"/>
      <c r="F952" s="303"/>
      <c r="H952" s="301"/>
      <c r="I952" s="302"/>
      <c r="J952" s="302"/>
      <c r="K952" s="303"/>
      <c r="L952" s="303"/>
      <c r="N952" s="302"/>
    </row>
    <row r="953" spans="2:14" s="51" customFormat="1" x14ac:dyDescent="0.3">
      <c r="B953" s="301"/>
      <c r="C953" s="302"/>
      <c r="D953" s="302"/>
      <c r="E953" s="303"/>
      <c r="F953" s="303"/>
      <c r="H953" s="301"/>
      <c r="I953" s="302"/>
      <c r="J953" s="302"/>
      <c r="K953" s="303"/>
      <c r="L953" s="303"/>
      <c r="N953" s="302"/>
    </row>
    <row r="954" spans="2:14" s="51" customFormat="1" x14ac:dyDescent="0.3">
      <c r="B954" s="301"/>
      <c r="C954" s="302"/>
      <c r="D954" s="302"/>
      <c r="E954" s="303"/>
      <c r="F954" s="303"/>
      <c r="H954" s="301"/>
      <c r="I954" s="302"/>
      <c r="J954" s="302"/>
      <c r="K954" s="303"/>
      <c r="L954" s="303"/>
      <c r="N954" s="302"/>
    </row>
    <row r="955" spans="2:14" s="51" customFormat="1" x14ac:dyDescent="0.3">
      <c r="B955" s="301"/>
      <c r="C955" s="302"/>
      <c r="D955" s="302"/>
      <c r="E955" s="303"/>
      <c r="F955" s="303"/>
      <c r="H955" s="301"/>
      <c r="I955" s="302"/>
      <c r="J955" s="302"/>
      <c r="K955" s="303"/>
      <c r="L955" s="303"/>
      <c r="N955" s="302"/>
    </row>
    <row r="956" spans="2:14" s="51" customFormat="1" x14ac:dyDescent="0.3">
      <c r="B956" s="301"/>
      <c r="C956" s="302"/>
      <c r="D956" s="302"/>
      <c r="E956" s="303"/>
      <c r="F956" s="303"/>
      <c r="H956" s="301"/>
      <c r="I956" s="302"/>
      <c r="J956" s="302"/>
      <c r="K956" s="303"/>
      <c r="L956" s="303"/>
      <c r="N956" s="302"/>
    </row>
    <row r="957" spans="2:14" s="51" customFormat="1" x14ac:dyDescent="0.3">
      <c r="B957" s="301"/>
      <c r="C957" s="302"/>
      <c r="D957" s="302"/>
      <c r="E957" s="303"/>
      <c r="F957" s="303"/>
      <c r="H957" s="301"/>
      <c r="I957" s="302"/>
      <c r="J957" s="302"/>
      <c r="K957" s="303"/>
      <c r="L957" s="303"/>
      <c r="N957" s="302"/>
    </row>
    <row r="958" spans="2:14" s="51" customFormat="1" x14ac:dyDescent="0.3">
      <c r="B958" s="301"/>
      <c r="C958" s="302"/>
      <c r="D958" s="302"/>
      <c r="E958" s="303"/>
      <c r="F958" s="303"/>
      <c r="H958" s="301"/>
      <c r="I958" s="302"/>
      <c r="J958" s="302"/>
      <c r="K958" s="303"/>
      <c r="L958" s="303"/>
      <c r="N958" s="302"/>
    </row>
    <row r="959" spans="2:14" s="51" customFormat="1" x14ac:dyDescent="0.3">
      <c r="B959" s="301"/>
      <c r="C959" s="302"/>
      <c r="D959" s="302"/>
      <c r="E959" s="303"/>
      <c r="F959" s="303"/>
      <c r="H959" s="301"/>
      <c r="I959" s="302"/>
      <c r="J959" s="302"/>
      <c r="K959" s="303"/>
      <c r="L959" s="303"/>
      <c r="N959" s="302"/>
    </row>
    <row r="960" spans="2:14" s="51" customFormat="1" x14ac:dyDescent="0.3">
      <c r="B960" s="301"/>
      <c r="C960" s="302"/>
      <c r="D960" s="302"/>
      <c r="E960" s="303"/>
      <c r="F960" s="303"/>
      <c r="H960" s="301"/>
      <c r="I960" s="302"/>
      <c r="J960" s="302"/>
      <c r="K960" s="303"/>
      <c r="L960" s="303"/>
      <c r="N960" s="302"/>
    </row>
    <row r="961" spans="2:14" s="51" customFormat="1" x14ac:dyDescent="0.3">
      <c r="B961" s="301"/>
      <c r="C961" s="302"/>
      <c r="D961" s="302"/>
      <c r="E961" s="303"/>
      <c r="F961" s="303"/>
      <c r="H961" s="301"/>
      <c r="I961" s="302"/>
      <c r="J961" s="302"/>
      <c r="K961" s="303"/>
      <c r="L961" s="303"/>
      <c r="N961" s="302"/>
    </row>
    <row r="962" spans="2:14" s="51" customFormat="1" x14ac:dyDescent="0.3">
      <c r="B962" s="301"/>
      <c r="C962" s="302"/>
      <c r="D962" s="302"/>
      <c r="E962" s="303"/>
      <c r="F962" s="303"/>
      <c r="H962" s="301"/>
      <c r="I962" s="302"/>
      <c r="J962" s="302"/>
      <c r="K962" s="303"/>
      <c r="L962" s="303"/>
      <c r="N962" s="302"/>
    </row>
    <row r="963" spans="2:14" s="51" customFormat="1" x14ac:dyDescent="0.3">
      <c r="B963" s="301"/>
      <c r="C963" s="302"/>
      <c r="D963" s="302"/>
      <c r="E963" s="303"/>
      <c r="F963" s="303"/>
      <c r="H963" s="301"/>
      <c r="I963" s="302"/>
      <c r="J963" s="302"/>
      <c r="K963" s="303"/>
      <c r="L963" s="303"/>
      <c r="N963" s="302"/>
    </row>
    <row r="964" spans="2:14" s="51" customFormat="1" x14ac:dyDescent="0.3">
      <c r="B964" s="301"/>
      <c r="C964" s="302"/>
      <c r="D964" s="302"/>
      <c r="E964" s="303"/>
      <c r="F964" s="303"/>
      <c r="H964" s="301"/>
      <c r="I964" s="302"/>
      <c r="J964" s="302"/>
      <c r="K964" s="303"/>
      <c r="L964" s="303"/>
      <c r="N964" s="302"/>
    </row>
    <row r="965" spans="2:14" s="51" customFormat="1" x14ac:dyDescent="0.3">
      <c r="B965" s="301"/>
      <c r="C965" s="302"/>
      <c r="D965" s="302"/>
      <c r="E965" s="303"/>
      <c r="F965" s="303"/>
      <c r="H965" s="301"/>
      <c r="I965" s="302"/>
      <c r="J965" s="302"/>
      <c r="K965" s="303"/>
      <c r="L965" s="303"/>
      <c r="N965" s="302"/>
    </row>
    <row r="966" spans="2:14" s="51" customFormat="1" x14ac:dyDescent="0.3">
      <c r="B966" s="301"/>
      <c r="C966" s="302"/>
      <c r="D966" s="302"/>
      <c r="E966" s="303"/>
      <c r="F966" s="303"/>
      <c r="H966" s="301"/>
      <c r="I966" s="302"/>
      <c r="J966" s="302"/>
      <c r="K966" s="303"/>
      <c r="L966" s="303"/>
      <c r="N966" s="302"/>
    </row>
    <row r="967" spans="2:14" s="51" customFormat="1" x14ac:dyDescent="0.3">
      <c r="B967" s="301"/>
      <c r="C967" s="302"/>
      <c r="D967" s="302"/>
      <c r="E967" s="303"/>
      <c r="F967" s="303"/>
      <c r="H967" s="301"/>
      <c r="I967" s="302"/>
      <c r="J967" s="302"/>
      <c r="K967" s="303"/>
      <c r="L967" s="303"/>
      <c r="N967" s="302"/>
    </row>
    <row r="968" spans="2:14" s="51" customFormat="1" x14ac:dyDescent="0.3">
      <c r="B968" s="301"/>
      <c r="C968" s="302"/>
      <c r="D968" s="302"/>
      <c r="E968" s="303"/>
      <c r="F968" s="303"/>
      <c r="H968" s="301"/>
      <c r="I968" s="302"/>
      <c r="J968" s="302"/>
      <c r="K968" s="303"/>
      <c r="L968" s="303"/>
      <c r="N968" s="302"/>
    </row>
    <row r="969" spans="2:14" s="51" customFormat="1" x14ac:dyDescent="0.3">
      <c r="B969" s="301"/>
      <c r="C969" s="302"/>
      <c r="D969" s="302"/>
      <c r="E969" s="303"/>
      <c r="F969" s="303"/>
      <c r="H969" s="301"/>
      <c r="I969" s="302"/>
      <c r="J969" s="302"/>
      <c r="K969" s="303"/>
      <c r="L969" s="303"/>
      <c r="N969" s="302"/>
    </row>
    <row r="970" spans="2:14" s="51" customFormat="1" x14ac:dyDescent="0.3">
      <c r="B970" s="301"/>
      <c r="C970" s="302"/>
      <c r="D970" s="302"/>
      <c r="E970" s="303"/>
      <c r="F970" s="303"/>
      <c r="H970" s="301"/>
      <c r="I970" s="302"/>
      <c r="J970" s="302"/>
      <c r="K970" s="303"/>
      <c r="L970" s="303"/>
      <c r="N970" s="302"/>
    </row>
    <row r="971" spans="2:14" s="51" customFormat="1" x14ac:dyDescent="0.3">
      <c r="B971" s="301"/>
      <c r="C971" s="302"/>
      <c r="D971" s="302"/>
      <c r="E971" s="303"/>
      <c r="F971" s="303"/>
      <c r="H971" s="301"/>
      <c r="I971" s="302"/>
      <c r="J971" s="302"/>
      <c r="K971" s="303"/>
      <c r="L971" s="303"/>
      <c r="N971" s="302"/>
    </row>
    <row r="972" spans="2:14" s="51" customFormat="1" x14ac:dyDescent="0.3">
      <c r="B972" s="301"/>
      <c r="C972" s="302"/>
      <c r="D972" s="302"/>
      <c r="E972" s="303"/>
      <c r="F972" s="303"/>
      <c r="H972" s="301"/>
      <c r="I972" s="302"/>
      <c r="J972" s="302"/>
      <c r="K972" s="303"/>
      <c r="L972" s="303"/>
      <c r="N972" s="302"/>
    </row>
    <row r="973" spans="2:14" s="51" customFormat="1" x14ac:dyDescent="0.3">
      <c r="B973" s="301"/>
      <c r="C973" s="302"/>
      <c r="D973" s="302"/>
      <c r="E973" s="303"/>
      <c r="F973" s="303"/>
      <c r="H973" s="301"/>
      <c r="I973" s="302"/>
      <c r="J973" s="302"/>
      <c r="K973" s="303"/>
      <c r="L973" s="303"/>
      <c r="N973" s="302"/>
    </row>
    <row r="974" spans="2:14" s="51" customFormat="1" x14ac:dyDescent="0.3">
      <c r="B974" s="301"/>
      <c r="C974" s="302"/>
      <c r="D974" s="302"/>
      <c r="E974" s="303"/>
      <c r="F974" s="303"/>
      <c r="H974" s="301"/>
      <c r="I974" s="302"/>
      <c r="J974" s="302"/>
      <c r="K974" s="303"/>
      <c r="L974" s="303"/>
      <c r="N974" s="302"/>
    </row>
    <row r="975" spans="2:14" s="51" customFormat="1" x14ac:dyDescent="0.3">
      <c r="B975" s="301"/>
      <c r="C975" s="302"/>
      <c r="D975" s="302"/>
      <c r="E975" s="303"/>
      <c r="F975" s="303"/>
      <c r="H975" s="301"/>
      <c r="I975" s="302"/>
      <c r="J975" s="302"/>
      <c r="K975" s="303"/>
      <c r="L975" s="303"/>
      <c r="N975" s="302"/>
    </row>
    <row r="976" spans="2:14" s="51" customFormat="1" x14ac:dyDescent="0.3">
      <c r="B976" s="301"/>
      <c r="C976" s="302"/>
      <c r="D976" s="302"/>
      <c r="E976" s="303"/>
      <c r="F976" s="303"/>
      <c r="H976" s="301"/>
      <c r="I976" s="302"/>
      <c r="J976" s="302"/>
      <c r="K976" s="303"/>
      <c r="L976" s="303"/>
      <c r="N976" s="302"/>
    </row>
    <row r="977" spans="2:14" s="51" customFormat="1" x14ac:dyDescent="0.3">
      <c r="B977" s="301"/>
      <c r="C977" s="302"/>
      <c r="D977" s="302"/>
      <c r="E977" s="303"/>
      <c r="F977" s="303"/>
      <c r="H977" s="301"/>
      <c r="I977" s="302"/>
      <c r="J977" s="302"/>
      <c r="K977" s="303"/>
      <c r="L977" s="303"/>
      <c r="N977" s="302"/>
    </row>
    <row r="978" spans="2:14" s="51" customFormat="1" x14ac:dyDescent="0.3">
      <c r="B978" s="301"/>
      <c r="C978" s="302"/>
      <c r="D978" s="302"/>
      <c r="E978" s="303"/>
      <c r="F978" s="303"/>
      <c r="H978" s="301"/>
      <c r="I978" s="302"/>
      <c r="J978" s="302"/>
      <c r="K978" s="303"/>
      <c r="L978" s="303"/>
      <c r="N978" s="302"/>
    </row>
    <row r="979" spans="2:14" s="51" customFormat="1" x14ac:dyDescent="0.3">
      <c r="B979" s="301"/>
      <c r="C979" s="302"/>
      <c r="D979" s="302"/>
      <c r="E979" s="303"/>
      <c r="F979" s="303"/>
      <c r="H979" s="301"/>
      <c r="I979" s="302"/>
      <c r="J979" s="302"/>
      <c r="K979" s="303"/>
      <c r="L979" s="303"/>
      <c r="N979" s="302"/>
    </row>
    <row r="980" spans="2:14" s="51" customFormat="1" x14ac:dyDescent="0.3">
      <c r="B980" s="301"/>
      <c r="C980" s="302"/>
      <c r="D980" s="302"/>
      <c r="E980" s="303"/>
      <c r="F980" s="303"/>
      <c r="H980" s="301"/>
      <c r="I980" s="302"/>
      <c r="J980" s="302"/>
      <c r="K980" s="303"/>
      <c r="L980" s="303"/>
      <c r="N980" s="302"/>
    </row>
    <row r="981" spans="2:14" s="51" customFormat="1" x14ac:dyDescent="0.3">
      <c r="B981" s="301"/>
      <c r="C981" s="302"/>
      <c r="D981" s="302"/>
      <c r="E981" s="303"/>
      <c r="F981" s="303"/>
      <c r="H981" s="301"/>
      <c r="I981" s="302"/>
      <c r="J981" s="302"/>
      <c r="K981" s="303"/>
      <c r="L981" s="303"/>
      <c r="N981" s="302"/>
    </row>
    <row r="982" spans="2:14" s="51" customFormat="1" x14ac:dyDescent="0.3">
      <c r="B982" s="301"/>
      <c r="C982" s="302"/>
      <c r="D982" s="302"/>
      <c r="E982" s="303"/>
      <c r="F982" s="303"/>
      <c r="H982" s="301"/>
      <c r="I982" s="302"/>
      <c r="J982" s="302"/>
      <c r="K982" s="303"/>
      <c r="L982" s="303"/>
      <c r="N982" s="302"/>
    </row>
    <row r="983" spans="2:14" s="51" customFormat="1" x14ac:dyDescent="0.3">
      <c r="B983" s="301"/>
      <c r="C983" s="302"/>
      <c r="D983" s="302"/>
      <c r="E983" s="303"/>
      <c r="F983" s="303"/>
      <c r="H983" s="301"/>
      <c r="I983" s="302"/>
      <c r="J983" s="302"/>
      <c r="K983" s="303"/>
      <c r="L983" s="303"/>
      <c r="N983" s="302"/>
    </row>
    <row r="984" spans="2:14" s="51" customFormat="1" x14ac:dyDescent="0.3">
      <c r="B984" s="301"/>
      <c r="C984" s="302"/>
      <c r="D984" s="302"/>
      <c r="E984" s="303"/>
      <c r="F984" s="303"/>
      <c r="H984" s="301"/>
      <c r="I984" s="302"/>
      <c r="J984" s="302"/>
      <c r="K984" s="303"/>
      <c r="L984" s="303"/>
      <c r="N984" s="302"/>
    </row>
    <row r="985" spans="2:14" s="51" customFormat="1" x14ac:dyDescent="0.3">
      <c r="B985" s="301"/>
      <c r="C985" s="302"/>
      <c r="D985" s="302"/>
      <c r="E985" s="303"/>
      <c r="F985" s="303"/>
      <c r="H985" s="301"/>
      <c r="I985" s="302"/>
      <c r="J985" s="302"/>
      <c r="K985" s="303"/>
      <c r="L985" s="303"/>
      <c r="N985" s="302"/>
    </row>
    <row r="986" spans="2:14" s="51" customFormat="1" x14ac:dyDescent="0.3">
      <c r="B986" s="301"/>
      <c r="C986" s="302"/>
      <c r="D986" s="302"/>
      <c r="E986" s="303"/>
      <c r="F986" s="303"/>
      <c r="H986" s="301"/>
      <c r="I986" s="302"/>
      <c r="J986" s="302"/>
      <c r="K986" s="303"/>
      <c r="L986" s="303"/>
      <c r="N986" s="302"/>
    </row>
    <row r="987" spans="2:14" s="51" customFormat="1" x14ac:dyDescent="0.3">
      <c r="B987" s="301"/>
      <c r="C987" s="302"/>
      <c r="D987" s="302"/>
      <c r="E987" s="303"/>
      <c r="F987" s="303"/>
      <c r="H987" s="301"/>
      <c r="I987" s="302"/>
      <c r="J987" s="302"/>
      <c r="K987" s="303"/>
      <c r="L987" s="303"/>
      <c r="N987" s="302"/>
    </row>
    <row r="988" spans="2:14" s="51" customFormat="1" x14ac:dyDescent="0.3">
      <c r="B988" s="301"/>
      <c r="C988" s="302"/>
      <c r="D988" s="302"/>
      <c r="E988" s="303"/>
      <c r="F988" s="303"/>
      <c r="H988" s="301"/>
      <c r="I988" s="302"/>
      <c r="J988" s="302"/>
      <c r="K988" s="303"/>
      <c r="L988" s="303"/>
      <c r="N988" s="302"/>
    </row>
    <row r="989" spans="2:14" s="51" customFormat="1" x14ac:dyDescent="0.3">
      <c r="B989" s="301"/>
      <c r="C989" s="302"/>
      <c r="D989" s="302"/>
      <c r="E989" s="303"/>
      <c r="F989" s="303"/>
      <c r="H989" s="301"/>
      <c r="I989" s="302"/>
      <c r="J989" s="302"/>
      <c r="K989" s="303"/>
      <c r="L989" s="303"/>
      <c r="N989" s="302"/>
    </row>
    <row r="990" spans="2:14" s="51" customFormat="1" x14ac:dyDescent="0.3">
      <c r="B990" s="301"/>
      <c r="C990" s="302"/>
      <c r="D990" s="302"/>
      <c r="E990" s="303"/>
      <c r="F990" s="303"/>
      <c r="H990" s="301"/>
      <c r="I990" s="302"/>
      <c r="J990" s="302"/>
      <c r="K990" s="303"/>
      <c r="L990" s="303"/>
      <c r="N990" s="302"/>
    </row>
    <row r="991" spans="2:14" s="51" customFormat="1" x14ac:dyDescent="0.3">
      <c r="B991" s="301"/>
      <c r="C991" s="302"/>
      <c r="D991" s="302"/>
      <c r="E991" s="303"/>
      <c r="F991" s="303"/>
      <c r="H991" s="301"/>
      <c r="I991" s="302"/>
      <c r="J991" s="302"/>
      <c r="K991" s="303"/>
      <c r="L991" s="303"/>
      <c r="N991" s="302"/>
    </row>
    <row r="992" spans="2:14" s="51" customFormat="1" x14ac:dyDescent="0.3">
      <c r="B992" s="301"/>
      <c r="C992" s="302"/>
      <c r="D992" s="302"/>
      <c r="E992" s="303"/>
      <c r="F992" s="303"/>
      <c r="H992" s="301"/>
      <c r="I992" s="302"/>
      <c r="J992" s="302"/>
      <c r="K992" s="303"/>
      <c r="L992" s="303"/>
      <c r="N992" s="302"/>
    </row>
    <row r="993" spans="2:14" s="51" customFormat="1" x14ac:dyDescent="0.3">
      <c r="B993" s="301"/>
      <c r="C993" s="302"/>
      <c r="D993" s="302"/>
      <c r="E993" s="303"/>
      <c r="F993" s="303"/>
      <c r="H993" s="301"/>
      <c r="I993" s="302"/>
      <c r="J993" s="302"/>
      <c r="K993" s="303"/>
      <c r="L993" s="303"/>
      <c r="N993" s="302"/>
    </row>
    <row r="994" spans="2:14" s="51" customFormat="1" x14ac:dyDescent="0.3">
      <c r="B994" s="301"/>
      <c r="C994" s="302"/>
      <c r="D994" s="302"/>
      <c r="E994" s="303"/>
      <c r="F994" s="303"/>
      <c r="H994" s="301"/>
      <c r="I994" s="302"/>
      <c r="J994" s="302"/>
      <c r="K994" s="303"/>
      <c r="L994" s="303"/>
      <c r="N994" s="302"/>
    </row>
    <row r="995" spans="2:14" s="51" customFormat="1" x14ac:dyDescent="0.3">
      <c r="B995" s="301"/>
      <c r="C995" s="302"/>
      <c r="D995" s="302"/>
      <c r="E995" s="303"/>
      <c r="F995" s="303"/>
      <c r="H995" s="301"/>
      <c r="I995" s="302"/>
      <c r="J995" s="302"/>
      <c r="K995" s="303"/>
      <c r="L995" s="303"/>
      <c r="N995" s="302"/>
    </row>
    <row r="996" spans="2:14" s="51" customFormat="1" x14ac:dyDescent="0.3">
      <c r="B996" s="301"/>
      <c r="C996" s="302"/>
      <c r="D996" s="302"/>
      <c r="E996" s="303"/>
      <c r="F996" s="303"/>
      <c r="H996" s="301"/>
      <c r="I996" s="302"/>
      <c r="J996" s="302"/>
      <c r="K996" s="303"/>
      <c r="L996" s="303"/>
      <c r="N996" s="302"/>
    </row>
    <row r="997" spans="2:14" s="51" customFormat="1" x14ac:dyDescent="0.3">
      <c r="B997" s="301"/>
      <c r="C997" s="302"/>
      <c r="D997" s="302"/>
      <c r="E997" s="303"/>
      <c r="F997" s="303"/>
      <c r="H997" s="301"/>
      <c r="I997" s="302"/>
      <c r="J997" s="302"/>
      <c r="K997" s="303"/>
      <c r="L997" s="303"/>
      <c r="N997" s="302"/>
    </row>
    <row r="998" spans="2:14" s="51" customFormat="1" x14ac:dyDescent="0.3">
      <c r="B998" s="301"/>
      <c r="C998" s="302"/>
      <c r="D998" s="302"/>
      <c r="E998" s="303"/>
      <c r="F998" s="303"/>
      <c r="H998" s="301"/>
      <c r="I998" s="302"/>
      <c r="J998" s="302"/>
      <c r="K998" s="303"/>
      <c r="L998" s="303"/>
      <c r="N998" s="302"/>
    </row>
    <row r="999" spans="2:14" s="51" customFormat="1" x14ac:dyDescent="0.3">
      <c r="B999" s="301"/>
      <c r="C999" s="302"/>
      <c r="D999" s="302"/>
      <c r="E999" s="303"/>
      <c r="F999" s="303"/>
      <c r="H999" s="301"/>
      <c r="I999" s="302"/>
      <c r="J999" s="302"/>
      <c r="K999" s="303"/>
      <c r="L999" s="303"/>
      <c r="N999" s="302"/>
    </row>
    <row r="1000" spans="2:14" s="51" customFormat="1" x14ac:dyDescent="0.3">
      <c r="B1000" s="301"/>
      <c r="C1000" s="302"/>
      <c r="D1000" s="302"/>
      <c r="E1000" s="303"/>
      <c r="F1000" s="303"/>
      <c r="H1000" s="301"/>
      <c r="I1000" s="302"/>
      <c r="J1000" s="302"/>
      <c r="K1000" s="303"/>
      <c r="L1000" s="303"/>
      <c r="N1000" s="302"/>
    </row>
    <row r="1001" spans="2:14" s="51" customFormat="1" x14ac:dyDescent="0.3">
      <c r="B1001" s="301"/>
      <c r="C1001" s="302"/>
      <c r="D1001" s="302"/>
      <c r="E1001" s="303"/>
      <c r="F1001" s="303"/>
      <c r="H1001" s="301"/>
      <c r="I1001" s="302"/>
      <c r="J1001" s="302"/>
      <c r="K1001" s="303"/>
      <c r="L1001" s="303"/>
      <c r="N1001" s="302"/>
    </row>
    <row r="1002" spans="2:14" s="51" customFormat="1" x14ac:dyDescent="0.3">
      <c r="B1002" s="301"/>
      <c r="C1002" s="302"/>
      <c r="D1002" s="302"/>
      <c r="E1002" s="303"/>
      <c r="F1002" s="303"/>
      <c r="H1002" s="301"/>
      <c r="I1002" s="302"/>
      <c r="J1002" s="302"/>
      <c r="K1002" s="303"/>
      <c r="L1002" s="303"/>
      <c r="N1002" s="302"/>
    </row>
    <row r="1003" spans="2:14" s="51" customFormat="1" x14ac:dyDescent="0.3">
      <c r="B1003" s="301"/>
      <c r="C1003" s="302"/>
      <c r="D1003" s="302"/>
      <c r="E1003" s="303"/>
      <c r="F1003" s="303"/>
      <c r="H1003" s="301"/>
      <c r="I1003" s="302"/>
      <c r="J1003" s="302"/>
      <c r="K1003" s="303"/>
      <c r="L1003" s="303"/>
      <c r="N1003" s="302"/>
    </row>
    <row r="1004" spans="2:14" s="51" customFormat="1" x14ac:dyDescent="0.3">
      <c r="B1004" s="301"/>
      <c r="C1004" s="302"/>
      <c r="D1004" s="302"/>
      <c r="E1004" s="303"/>
      <c r="F1004" s="303"/>
      <c r="H1004" s="301"/>
      <c r="I1004" s="302"/>
      <c r="J1004" s="302"/>
      <c r="K1004" s="303"/>
      <c r="L1004" s="303"/>
      <c r="N1004" s="302"/>
    </row>
    <row r="1005" spans="2:14" s="51" customFormat="1" x14ac:dyDescent="0.3">
      <c r="B1005" s="301"/>
      <c r="C1005" s="302"/>
      <c r="D1005" s="302"/>
      <c r="E1005" s="303"/>
      <c r="F1005" s="303"/>
      <c r="H1005" s="301"/>
      <c r="I1005" s="302"/>
      <c r="J1005" s="302"/>
      <c r="K1005" s="303"/>
      <c r="L1005" s="303"/>
      <c r="N1005" s="302"/>
    </row>
    <row r="1006" spans="2:14" s="51" customFormat="1" x14ac:dyDescent="0.3">
      <c r="B1006" s="301"/>
      <c r="C1006" s="302"/>
      <c r="D1006" s="302"/>
      <c r="E1006" s="303"/>
      <c r="F1006" s="303"/>
      <c r="H1006" s="301"/>
      <c r="I1006" s="302"/>
      <c r="J1006" s="302"/>
      <c r="K1006" s="303"/>
      <c r="L1006" s="303"/>
      <c r="N1006" s="302"/>
    </row>
    <row r="1007" spans="2:14" s="51" customFormat="1" x14ac:dyDescent="0.3">
      <c r="B1007" s="301"/>
      <c r="C1007" s="302"/>
      <c r="D1007" s="302"/>
      <c r="E1007" s="303"/>
      <c r="F1007" s="303"/>
      <c r="H1007" s="301"/>
      <c r="I1007" s="302"/>
      <c r="J1007" s="302"/>
      <c r="K1007" s="303"/>
      <c r="L1007" s="303"/>
      <c r="N1007" s="302"/>
    </row>
    <row r="1008" spans="2:14" s="51" customFormat="1" x14ac:dyDescent="0.3">
      <c r="B1008" s="301"/>
      <c r="C1008" s="302"/>
      <c r="D1008" s="302"/>
      <c r="E1008" s="303"/>
      <c r="F1008" s="303"/>
      <c r="H1008" s="301"/>
      <c r="I1008" s="302"/>
      <c r="J1008" s="302"/>
      <c r="K1008" s="303"/>
      <c r="L1008" s="303"/>
      <c r="N1008" s="302"/>
    </row>
    <row r="1009" spans="2:14" s="51" customFormat="1" x14ac:dyDescent="0.3">
      <c r="B1009" s="301"/>
      <c r="C1009" s="302"/>
      <c r="D1009" s="302"/>
      <c r="E1009" s="303"/>
      <c r="F1009" s="303"/>
      <c r="H1009" s="301"/>
      <c r="I1009" s="302"/>
      <c r="J1009" s="302"/>
      <c r="K1009" s="303"/>
      <c r="L1009" s="303"/>
      <c r="N1009" s="302"/>
    </row>
    <row r="1010" spans="2:14" s="51" customFormat="1" x14ac:dyDescent="0.3">
      <c r="B1010" s="301"/>
      <c r="C1010" s="302"/>
      <c r="D1010" s="302"/>
      <c r="E1010" s="303"/>
      <c r="F1010" s="303"/>
      <c r="H1010" s="301"/>
      <c r="I1010" s="302"/>
      <c r="J1010" s="302"/>
      <c r="K1010" s="303"/>
      <c r="L1010" s="303"/>
      <c r="N1010" s="302"/>
    </row>
    <row r="1011" spans="2:14" s="51" customFormat="1" x14ac:dyDescent="0.3">
      <c r="B1011" s="301"/>
      <c r="C1011" s="302"/>
      <c r="D1011" s="302"/>
      <c r="E1011" s="303"/>
      <c r="F1011" s="303"/>
      <c r="H1011" s="301"/>
      <c r="I1011" s="302"/>
      <c r="J1011" s="302"/>
      <c r="K1011" s="303"/>
      <c r="L1011" s="303"/>
      <c r="N1011" s="302"/>
    </row>
    <row r="1012" spans="2:14" s="51" customFormat="1" x14ac:dyDescent="0.3">
      <c r="B1012" s="301"/>
      <c r="C1012" s="302"/>
      <c r="D1012" s="302"/>
      <c r="E1012" s="303"/>
      <c r="F1012" s="303"/>
      <c r="H1012" s="301"/>
      <c r="I1012" s="302"/>
      <c r="J1012" s="302"/>
      <c r="K1012" s="303"/>
      <c r="L1012" s="303"/>
      <c r="N1012" s="302"/>
    </row>
    <row r="1013" spans="2:14" s="51" customFormat="1" x14ac:dyDescent="0.3">
      <c r="B1013" s="301"/>
      <c r="C1013" s="302"/>
      <c r="D1013" s="302"/>
      <c r="E1013" s="303"/>
      <c r="F1013" s="303"/>
      <c r="H1013" s="301"/>
      <c r="I1013" s="302"/>
      <c r="J1013" s="302"/>
      <c r="K1013" s="303"/>
      <c r="L1013" s="303"/>
      <c r="N1013" s="302"/>
    </row>
    <row r="1014" spans="2:14" s="51" customFormat="1" x14ac:dyDescent="0.3">
      <c r="B1014" s="301"/>
      <c r="C1014" s="302"/>
      <c r="D1014" s="302"/>
      <c r="E1014" s="303"/>
      <c r="F1014" s="303"/>
      <c r="H1014" s="301"/>
      <c r="I1014" s="302"/>
      <c r="J1014" s="302"/>
      <c r="K1014" s="303"/>
      <c r="L1014" s="303"/>
      <c r="N1014" s="302"/>
    </row>
    <row r="1015" spans="2:14" s="51" customFormat="1" x14ac:dyDescent="0.3">
      <c r="B1015" s="301"/>
      <c r="C1015" s="302"/>
      <c r="D1015" s="302"/>
      <c r="E1015" s="303"/>
      <c r="F1015" s="303"/>
      <c r="H1015" s="301"/>
      <c r="I1015" s="302"/>
      <c r="J1015" s="302"/>
      <c r="K1015" s="303"/>
      <c r="L1015" s="303"/>
      <c r="N1015" s="302"/>
    </row>
    <row r="1016" spans="2:14" s="51" customFormat="1" x14ac:dyDescent="0.3">
      <c r="B1016" s="301"/>
      <c r="C1016" s="302"/>
      <c r="D1016" s="302"/>
      <c r="E1016" s="303"/>
      <c r="F1016" s="303"/>
      <c r="H1016" s="301"/>
      <c r="I1016" s="302"/>
      <c r="J1016" s="302"/>
      <c r="K1016" s="303"/>
      <c r="L1016" s="303"/>
      <c r="N1016" s="302"/>
    </row>
  </sheetData>
  <autoFilter ref="A7:N613" xr:uid="{3A6C5435-28AC-48AD-A4AE-D532A2415063}"/>
  <mergeCells count="4">
    <mergeCell ref="D11:E11"/>
    <mergeCell ref="D107:E107"/>
    <mergeCell ref="D351:E351"/>
    <mergeCell ref="D555:E555"/>
  </mergeCells>
  <conditionalFormatting sqref="F301:F343 L301:L343">
    <cfRule type="expression" dxfId="3" priority="2">
      <formula>AND(ISBLANK(A301),F301&lt;&gt;#REF!)</formula>
    </cfRule>
  </conditionalFormatting>
  <conditionalFormatting sqref="M302 M312:M313 M315 M318:M319 M329 M331:M332 M334:N334">
    <cfRule type="expression" dxfId="2" priority="1">
      <formula>AND(ISBLANK(D302),M302&lt;&gt;#REF!)</formula>
    </cfRule>
  </conditionalFormatting>
  <conditionalFormatting sqref="F301:F343 L302:M302 L301 L312:M313 L303:L311 L315:M315 L314 L316:L317 L329:M329 L320:L328 L330 L333 L335:L343 L318:M319 L331:M331 L332:N332 L334:N334">
    <cfRule type="expression" dxfId="1" priority="3">
      <formula>#REF!&lt;0</formula>
    </cfRule>
  </conditionalFormatting>
  <conditionalFormatting sqref="N332">
    <cfRule type="expression" dxfId="0" priority="4">
      <formula>AND(ISBLANK(E332),N332&lt;&gt;#REF!)</formula>
    </cfRule>
  </conditionalFormatting>
  <dataValidations count="1">
    <dataValidation type="custom" allowBlank="1" showDropDown="1" showErrorMessage="1" sqref="A16:A19 G16:G19" xr:uid="{3E240197-5968-44DF-9D88-6BD65B307E6C}">
      <formula1>A16="521211"</formula1>
    </dataValidation>
  </dataValidations>
  <printOptions horizontalCentered="1"/>
  <pageMargins left="0.39370078740157483" right="0.35433070866141736" top="0.19685039370078741" bottom="0.59055118110236227" header="0" footer="0.39370078740157483"/>
  <pageSetup paperSize="9" scale="54" fitToHeight="0" orientation="landscape" r:id="rId1"/>
  <headerFooter>
    <oddFooter>&amp;LMatrik Semula Menjadi
(Usulan Revisi Anggaran TA. 2023)&amp;RHal &amp;P dari &amp;N</oddFooter>
  </headerFooter>
  <rowBreaks count="4" manualBreakCount="4">
    <brk id="88" max="12" man="1"/>
    <brk id="173" max="12" man="1"/>
    <brk id="251" max="12" man="1"/>
    <brk id="364" max="12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Usulan Revisi Subkoord</vt:lpstr>
      <vt:lpstr>'Usulan Revisi Subkoord'!Print_Area</vt:lpstr>
      <vt:lpstr>'Usulan Revisi Subkoord'!Print_Titles</vt:lpstr>
      <vt:lpstr>'Usulan Revisi Subkoord'!Start_Jadi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2023-02-02T00:48:19Z</dcterms:created>
  <dcterms:modified xsi:type="dcterms:W3CDTF">2023-02-06T08:31:55Z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100ba1b9-872e-4575-900e-f61009a3659e</vt:lpwstr>
  </property>
</Properties>
</file>