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775" windowHeight="4635" activeTab="2"/>
  </bookViews>
  <sheets>
    <sheet name="Plan1" sheetId="1" r:id="rId1"/>
    <sheet name="Plan2" sheetId="2" r:id="rId2"/>
    <sheet name="Plan3" sheetId="3" r:id="rId3"/>
  </sheets>
  <definedNames>
    <definedName name="dividendos_mensais">Plan3!$F$18</definedName>
    <definedName name="grupo">Plan1!$G$12</definedName>
    <definedName name="Quant_anos">Plan3!$F$15</definedName>
    <definedName name="quanto_por_mes">Plan3!$F$14</definedName>
    <definedName name="rendimento">Plan1!$F$7</definedName>
    <definedName name="rendimento_carteira">Plan3!$F$10</definedName>
    <definedName name="Salario">Plan3!$F$9</definedName>
    <definedName name="Taxa_rendimento_mensal">Plan3!$F$16</definedName>
    <definedName name="valor_investido">Plan3!$F$11</definedName>
  </definedNames>
  <calcPr calcId="124519"/>
</workbook>
</file>

<file path=xl/calcChain.xml><?xml version="1.0" encoding="utf-8"?>
<calcChain xmlns="http://schemas.openxmlformats.org/spreadsheetml/2006/main">
  <c r="E29" i="3"/>
  <c r="F11"/>
  <c r="F21"/>
  <c r="F25"/>
  <c r="H25" s="1"/>
  <c r="A17" i="2"/>
  <c r="A18"/>
  <c r="A19"/>
  <c r="A20"/>
  <c r="A21"/>
  <c r="A16"/>
  <c r="A11"/>
  <c r="A12"/>
  <c r="A13"/>
  <c r="A14"/>
  <c r="A15"/>
  <c r="A10"/>
  <c r="A5"/>
  <c r="A6"/>
  <c r="A7"/>
  <c r="A8"/>
  <c r="E34" i="3" s="1"/>
  <c r="A9" i="2"/>
  <c r="A4"/>
  <c r="G11" i="1"/>
  <c r="G12"/>
  <c r="G13"/>
  <c r="H13" s="1"/>
  <c r="G14"/>
  <c r="G15"/>
  <c r="G10"/>
  <c r="H10" s="1"/>
  <c r="H12"/>
  <c r="H11"/>
  <c r="H15"/>
  <c r="G7"/>
  <c r="B6"/>
  <c r="B7" s="1"/>
  <c r="F34" i="3" l="1"/>
  <c r="E35"/>
  <c r="F35" s="1"/>
  <c r="E36"/>
  <c r="F36" s="1"/>
  <c r="E32"/>
  <c r="F32" s="1"/>
  <c r="E37"/>
  <c r="F37" s="1"/>
  <c r="E33"/>
  <c r="F33" s="1"/>
  <c r="F23"/>
  <c r="H23" s="1"/>
  <c r="F17"/>
  <c r="F18" s="1"/>
  <c r="F24"/>
  <c r="H24" s="1"/>
  <c r="F22"/>
  <c r="H22" s="1"/>
  <c r="H21"/>
  <c r="H14" i="1"/>
  <c r="F38" i="3" l="1"/>
</calcChain>
</file>

<file path=xl/sharedStrings.xml><?xml version="1.0" encoding="utf-8"?>
<sst xmlns="http://schemas.openxmlformats.org/spreadsheetml/2006/main" count="82" uniqueCount="38">
  <si>
    <t>conservador</t>
  </si>
  <si>
    <t>moderado</t>
  </si>
  <si>
    <t>valor a ser investido por mês</t>
  </si>
  <si>
    <t>Perfil</t>
  </si>
  <si>
    <t>Tipo de FI</t>
  </si>
  <si>
    <t>Percentual sugrido</t>
  </si>
  <si>
    <t>Valores</t>
  </si>
  <si>
    <t>papel</t>
  </si>
  <si>
    <t>tijolo</t>
  </si>
  <si>
    <t>hibridos</t>
  </si>
  <si>
    <t>fofis</t>
  </si>
  <si>
    <t>desenvilvimento</t>
  </si>
  <si>
    <t>hotelarias</t>
  </si>
  <si>
    <t>TIPO FI</t>
  </si>
  <si>
    <t>%</t>
  </si>
  <si>
    <t>chave</t>
  </si>
  <si>
    <t>Agressivo</t>
  </si>
  <si>
    <t>desenvolvimento</t>
  </si>
  <si>
    <t xml:space="preserve">Salário </t>
  </si>
  <si>
    <t>Valor Investido</t>
  </si>
  <si>
    <t>Rendimento_Carteira</t>
  </si>
  <si>
    <t>Quanto Investir por mês</t>
  </si>
  <si>
    <t>Por quantos anos</t>
  </si>
  <si>
    <t>Taxa de Rendimento mensal</t>
  </si>
  <si>
    <t>Dividendos Mensais</t>
  </si>
  <si>
    <t>INVESTIMENTO MENSAL</t>
  </si>
  <si>
    <t>Quantos em 2 anos</t>
  </si>
  <si>
    <t>Quantos em 5 anos</t>
  </si>
  <si>
    <t>Quantos em 10 anos</t>
  </si>
  <si>
    <t>Quantos em 20 anos</t>
  </si>
  <si>
    <t>Quantos em 30 anos</t>
  </si>
  <si>
    <t>Cenários</t>
  </si>
  <si>
    <t>Dividendo</t>
  </si>
  <si>
    <t>Configurações</t>
  </si>
  <si>
    <t>Patrimônio acumulado</t>
  </si>
  <si>
    <t>Valor investido por mês</t>
  </si>
  <si>
    <t xml:space="preserve"> +          </t>
  </si>
  <si>
    <t>Percentual sugerido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</si>
</sst>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3" formatCode="_-* #,##0.00_-;\-* #,##0.00_-;_-* &quot;-&quot;??_-;_-@_-"/>
    <numFmt numFmtId="165" formatCode="_-[$R$-416]\ * #,##0.00_-;\-[$R$-416]\ * #,##0.00_-;_-[$R$-416]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8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10" fontId="0" fillId="0" borderId="0" xfId="2" applyNumberFormat="1" applyFont="1"/>
    <xf numFmtId="165" fontId="0" fillId="0" borderId="0" xfId="0" applyNumberFormat="1"/>
    <xf numFmtId="15" fontId="4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2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65" fontId="0" fillId="0" borderId="7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165" fontId="0" fillId="0" borderId="15" xfId="0" applyNumberFormat="1" applyFill="1" applyBorder="1" applyAlignment="1"/>
    <xf numFmtId="165" fontId="0" fillId="0" borderId="16" xfId="0" applyNumberFormat="1" applyFill="1" applyBorder="1" applyAlignment="1"/>
    <xf numFmtId="0" fontId="0" fillId="0" borderId="17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165" fontId="0" fillId="0" borderId="20" xfId="0" applyNumberFormat="1" applyFill="1" applyBorder="1" applyAlignment="1"/>
    <xf numFmtId="0" fontId="0" fillId="0" borderId="21" xfId="0" applyFill="1" applyBorder="1" applyAlignment="1"/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8" fontId="0" fillId="2" borderId="2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8" fontId="0" fillId="2" borderId="12" xfId="0" applyNumberFormat="1" applyFill="1" applyBorder="1" applyAlignment="1">
      <alignment horizontal="center"/>
    </xf>
    <xf numFmtId="0" fontId="5" fillId="3" borderId="22" xfId="0" applyFont="1" applyFill="1" applyBorder="1" applyAlignment="1">
      <alignment horizontal="left" vertical="center"/>
    </xf>
    <xf numFmtId="0" fontId="3" fillId="4" borderId="0" xfId="0" applyFont="1" applyFill="1"/>
    <xf numFmtId="0" fontId="5" fillId="3" borderId="0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Fill="1"/>
    <xf numFmtId="0" fontId="5" fillId="0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8" fontId="0" fillId="2" borderId="2" xfId="0" applyNumberFormat="1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10" fontId="0" fillId="0" borderId="18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9" fontId="0" fillId="6" borderId="0" xfId="2" applyFont="1" applyFill="1" applyAlignment="1">
      <alignment horizontal="center"/>
    </xf>
    <xf numFmtId="15" fontId="4" fillId="0" borderId="2" xfId="0" applyNumberFormat="1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165" fontId="0" fillId="0" borderId="2" xfId="0" applyNumberFormat="1" applyBorder="1"/>
    <xf numFmtId="165" fontId="2" fillId="0" borderId="2" xfId="0" applyNumberFormat="1" applyFont="1" applyBorder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7.4924119624698096E-2"/>
          <c:y val="0.10185185185185185"/>
          <c:w val="0.53888900675612572"/>
          <c:h val="0.89814814814814814"/>
        </c:manualLayout>
      </c:layout>
      <c:pieChart>
        <c:varyColors val="1"/>
        <c:ser>
          <c:idx val="0"/>
          <c:order val="0"/>
          <c:dLbls>
            <c:showVal val="1"/>
            <c:showLeaderLines val="1"/>
          </c:dLbls>
          <c:val>
            <c:numRef>
              <c:f>Plan3!$E$32:$E$37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 rtl="0">
            <a:defRPr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542926</xdr:colOff>
      <xdr:row>0</xdr:row>
      <xdr:rowOff>114300</xdr:rowOff>
    </xdr:from>
    <xdr:to>
      <xdr:col>8</xdr:col>
      <xdr:colOff>9525</xdr:colOff>
      <xdr:row>6</xdr:row>
      <xdr:rowOff>0</xdr:rowOff>
    </xdr:to>
    <xdr:sp macro="" textlink="">
      <xdr:nvSpPr>
        <xdr:cNvPr id="2" name="Retângulo de cantos arredondados 1"/>
        <xdr:cNvSpPr/>
      </xdr:nvSpPr>
      <xdr:spPr>
        <a:xfrm>
          <a:off x="542926" y="114300"/>
          <a:ext cx="5543549" cy="10287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pt-BR" sz="1800"/>
            <a:t>Fundos de Investimentos</a:t>
          </a:r>
        </a:p>
      </xdr:txBody>
    </xdr:sp>
    <xdr:clientData/>
  </xdr:twoCellAnchor>
  <xdr:twoCellAnchor>
    <xdr:from>
      <xdr:col>1</xdr:col>
      <xdr:colOff>1133475</xdr:colOff>
      <xdr:row>40</xdr:row>
      <xdr:rowOff>95250</xdr:rowOff>
    </xdr:from>
    <xdr:to>
      <xdr:col>5</xdr:col>
      <xdr:colOff>771524</xdr:colOff>
      <xdr:row>54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24" sqref="B24"/>
    </sheetView>
  </sheetViews>
  <sheetFormatPr defaultRowHeight="15"/>
  <cols>
    <col min="2" max="2" width="12.42578125" bestFit="1" customWidth="1"/>
    <col min="6" max="6" width="27.42578125" customWidth="1"/>
    <col min="7" max="7" width="19.7109375" customWidth="1"/>
    <col min="8" max="8" width="12" customWidth="1"/>
  </cols>
  <sheetData>
    <row r="1" spans="1:8">
      <c r="A1" s="1"/>
      <c r="G1" s="3">
        <v>500</v>
      </c>
    </row>
    <row r="3" spans="1:8">
      <c r="B3" s="3">
        <v>100</v>
      </c>
    </row>
    <row r="4" spans="1:8">
      <c r="B4" s="4">
        <v>5</v>
      </c>
    </row>
    <row r="5" spans="1:8">
      <c r="B5" s="5">
        <v>1.0800000000000001E-2</v>
      </c>
    </row>
    <row r="6" spans="1:8">
      <c r="B6" s="2">
        <f>FV(B5,B4*12,B3*-1)</f>
        <v>8380.4019359258436</v>
      </c>
      <c r="F6" t="s">
        <v>3</v>
      </c>
      <c r="G6" t="s">
        <v>0</v>
      </c>
    </row>
    <row r="7" spans="1:8">
      <c r="B7" s="2">
        <f>B6*1%</f>
        <v>83.804019359258433</v>
      </c>
      <c r="F7" t="s">
        <v>2</v>
      </c>
      <c r="G7" s="6">
        <f>G1</f>
        <v>500</v>
      </c>
    </row>
    <row r="9" spans="1:8">
      <c r="F9" t="s">
        <v>4</v>
      </c>
      <c r="G9" t="s">
        <v>5</v>
      </c>
      <c r="H9" t="s">
        <v>6</v>
      </c>
    </row>
    <row r="10" spans="1:8">
      <c r="F10" s="7" t="s">
        <v>7</v>
      </c>
      <c r="G10" s="8" t="str">
        <f>$G$6&amp;"-"&amp;F10</f>
        <v>conservador-papel</v>
      </c>
      <c r="H10" s="6" t="e">
        <f>G10*$G$7</f>
        <v>#VALUE!</v>
      </c>
    </row>
    <row r="11" spans="1:8">
      <c r="F11" s="4" t="s">
        <v>8</v>
      </c>
      <c r="G11" s="8" t="str">
        <f t="shared" ref="G11:G15" si="0">$G$6&amp;"-"&amp;F11</f>
        <v>conservador-tijolo</v>
      </c>
      <c r="H11" s="6" t="e">
        <f>G11*$G$7</f>
        <v>#VALUE!</v>
      </c>
    </row>
    <row r="12" spans="1:8">
      <c r="F12" s="4" t="s">
        <v>9</v>
      </c>
      <c r="G12" s="8" t="str">
        <f t="shared" si="0"/>
        <v>conservador-hibridos</v>
      </c>
      <c r="H12" s="6" t="e">
        <f>G12*$G$7</f>
        <v>#VALUE!</v>
      </c>
    </row>
    <row r="13" spans="1:8">
      <c r="F13" s="4" t="s">
        <v>10</v>
      </c>
      <c r="G13" s="8" t="str">
        <f t="shared" si="0"/>
        <v>conservador-fofis</v>
      </c>
      <c r="H13" s="6" t="e">
        <f t="shared" ref="H11:H15" si="1">G13*$G$7</f>
        <v>#VALUE!</v>
      </c>
    </row>
    <row r="14" spans="1:8">
      <c r="F14" s="4" t="s">
        <v>11</v>
      </c>
      <c r="G14" s="8" t="str">
        <f t="shared" si="0"/>
        <v>conservador-desenvilvimento</v>
      </c>
      <c r="H14" s="6" t="e">
        <f t="shared" si="1"/>
        <v>#VALUE!</v>
      </c>
    </row>
    <row r="15" spans="1:8">
      <c r="F15" s="4" t="s">
        <v>12</v>
      </c>
      <c r="G15" s="8" t="str">
        <f t="shared" si="0"/>
        <v>conservador-hotelarias</v>
      </c>
      <c r="H15" s="6" t="e">
        <f t="shared" si="1"/>
        <v>#VALUE!</v>
      </c>
    </row>
  </sheetData>
  <dataValidations count="1">
    <dataValidation type="list" allowBlank="1" showInputMessage="1" showErrorMessage="1" sqref="G6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F12" sqref="F12"/>
    </sheetView>
  </sheetViews>
  <sheetFormatPr defaultRowHeight="15"/>
  <cols>
    <col min="1" max="1" width="24" customWidth="1"/>
    <col min="2" max="2" width="16.140625" customWidth="1"/>
    <col min="3" max="3" width="15.5703125" customWidth="1"/>
    <col min="4" max="4" width="9.140625" style="9"/>
    <col min="5" max="5" width="11.140625" customWidth="1"/>
  </cols>
  <sheetData>
    <row r="3" spans="1:5">
      <c r="A3" s="53" t="s">
        <v>15</v>
      </c>
      <c r="B3" s="53" t="s">
        <v>3</v>
      </c>
      <c r="C3" s="53" t="s">
        <v>13</v>
      </c>
      <c r="D3" s="56" t="s">
        <v>14</v>
      </c>
    </row>
    <row r="4" spans="1:5">
      <c r="A4" t="str">
        <f>$B$4&amp;"-"&amp;C4</f>
        <v>conservador-papel</v>
      </c>
      <c r="B4" t="s">
        <v>0</v>
      </c>
      <c r="C4" s="7" t="s">
        <v>7</v>
      </c>
      <c r="D4" s="9">
        <v>0.3</v>
      </c>
      <c r="E4" s="6"/>
    </row>
    <row r="5" spans="1:5">
      <c r="A5" t="str">
        <f t="shared" ref="A5:A9" si="0">$B$4&amp;"-"&amp;C5</f>
        <v>conservador-tijolo</v>
      </c>
      <c r="B5" t="s">
        <v>0</v>
      </c>
      <c r="C5" s="4" t="s">
        <v>8</v>
      </c>
      <c r="D5" s="9">
        <v>0.5</v>
      </c>
      <c r="E5" s="6"/>
    </row>
    <row r="6" spans="1:5">
      <c r="A6" t="str">
        <f t="shared" si="0"/>
        <v>conservador-hibridos</v>
      </c>
      <c r="B6" t="s">
        <v>0</v>
      </c>
      <c r="C6" s="4" t="s">
        <v>9</v>
      </c>
      <c r="D6" s="9">
        <v>0.1</v>
      </c>
      <c r="E6" s="6"/>
    </row>
    <row r="7" spans="1:5">
      <c r="A7" t="str">
        <f t="shared" si="0"/>
        <v>conservador-fofis</v>
      </c>
      <c r="B7" t="s">
        <v>0</v>
      </c>
      <c r="C7" s="4" t="s">
        <v>10</v>
      </c>
      <c r="D7" s="9">
        <v>0.1</v>
      </c>
      <c r="E7" s="6"/>
    </row>
    <row r="8" spans="1:5">
      <c r="A8" t="str">
        <f t="shared" si="0"/>
        <v>conservador-desenvolvimento</v>
      </c>
      <c r="B8" t="s">
        <v>0</v>
      </c>
      <c r="C8" s="4" t="s">
        <v>17</v>
      </c>
      <c r="D8" s="9">
        <v>0</v>
      </c>
      <c r="E8" s="6"/>
    </row>
    <row r="9" spans="1:5">
      <c r="A9" t="str">
        <f t="shared" si="0"/>
        <v>conservador-hotelarias</v>
      </c>
      <c r="B9" t="s">
        <v>0</v>
      </c>
      <c r="C9" s="4" t="s">
        <v>12</v>
      </c>
      <c r="D9" s="9">
        <v>0</v>
      </c>
      <c r="E9" s="6"/>
    </row>
    <row r="10" spans="1:5">
      <c r="A10" t="str">
        <f>$B$10&amp;"-"&amp;C10</f>
        <v>moderado-papel</v>
      </c>
      <c r="B10" t="s">
        <v>1</v>
      </c>
      <c r="C10" s="7" t="s">
        <v>7</v>
      </c>
      <c r="D10" s="9">
        <v>0.32</v>
      </c>
      <c r="E10" s="6"/>
    </row>
    <row r="11" spans="1:5">
      <c r="A11" t="str">
        <f t="shared" ref="A11:A16" si="1">$B$10&amp;"-"&amp;C11</f>
        <v>moderado-tijolo</v>
      </c>
      <c r="B11" t="s">
        <v>1</v>
      </c>
      <c r="C11" s="4" t="s">
        <v>8</v>
      </c>
      <c r="D11" s="9">
        <v>0.35</v>
      </c>
    </row>
    <row r="12" spans="1:5">
      <c r="A12" t="str">
        <f t="shared" si="1"/>
        <v>moderado-hibridos</v>
      </c>
      <c r="B12" t="s">
        <v>1</v>
      </c>
      <c r="C12" s="4" t="s">
        <v>9</v>
      </c>
      <c r="D12" s="9">
        <v>0.08</v>
      </c>
    </row>
    <row r="13" spans="1:5">
      <c r="A13" t="str">
        <f t="shared" si="1"/>
        <v>moderado-fofis</v>
      </c>
      <c r="B13" t="s">
        <v>1</v>
      </c>
      <c r="C13" s="4" t="s">
        <v>10</v>
      </c>
      <c r="D13" s="9">
        <v>0.1</v>
      </c>
    </row>
    <row r="14" spans="1:5">
      <c r="A14" t="str">
        <f t="shared" si="1"/>
        <v>moderado-desenvolvimento</v>
      </c>
      <c r="B14" t="s">
        <v>1</v>
      </c>
      <c r="C14" s="4" t="s">
        <v>17</v>
      </c>
      <c r="D14" s="9">
        <v>0.05</v>
      </c>
    </row>
    <row r="15" spans="1:5">
      <c r="A15" t="str">
        <f t="shared" si="1"/>
        <v>moderado-hotelarias</v>
      </c>
      <c r="B15" t="s">
        <v>1</v>
      </c>
      <c r="C15" s="4" t="s">
        <v>12</v>
      </c>
      <c r="D15" s="9">
        <v>0.1</v>
      </c>
    </row>
    <row r="16" spans="1:5">
      <c r="A16" t="str">
        <f>$B$16&amp;"-"&amp;C16</f>
        <v>Agressivo-papel</v>
      </c>
      <c r="B16" t="s">
        <v>16</v>
      </c>
      <c r="C16" s="7" t="s">
        <v>7</v>
      </c>
      <c r="D16" s="9">
        <v>0.5</v>
      </c>
    </row>
    <row r="17" spans="1:4">
      <c r="A17" t="str">
        <f t="shared" ref="A17:A21" si="2">$B$16&amp;"-"&amp;C17</f>
        <v>Agressivo-tijolo</v>
      </c>
      <c r="B17" t="s">
        <v>16</v>
      </c>
      <c r="C17" s="4" t="s">
        <v>8</v>
      </c>
      <c r="D17" s="9">
        <v>0.1</v>
      </c>
    </row>
    <row r="18" spans="1:4">
      <c r="A18" t="str">
        <f t="shared" si="2"/>
        <v>Agressivo-hibridos</v>
      </c>
      <c r="B18" t="s">
        <v>16</v>
      </c>
      <c r="C18" s="4" t="s">
        <v>9</v>
      </c>
      <c r="D18" s="9">
        <v>0.05</v>
      </c>
    </row>
    <row r="19" spans="1:4">
      <c r="A19" t="str">
        <f t="shared" si="2"/>
        <v>Agressivo-fofis</v>
      </c>
      <c r="B19" t="s">
        <v>16</v>
      </c>
      <c r="C19" s="4" t="s">
        <v>10</v>
      </c>
      <c r="D19" s="9">
        <v>0.05</v>
      </c>
    </row>
    <row r="20" spans="1:4">
      <c r="A20" t="str">
        <f t="shared" si="2"/>
        <v>Agressivo-desenvolvimento</v>
      </c>
      <c r="B20" t="s">
        <v>16</v>
      </c>
      <c r="C20" s="4" t="s">
        <v>17</v>
      </c>
      <c r="D20" s="9">
        <v>0.2</v>
      </c>
    </row>
    <row r="21" spans="1:4">
      <c r="A21" t="str">
        <f t="shared" si="2"/>
        <v>Agressivo-hotelarias</v>
      </c>
      <c r="B21" t="s">
        <v>16</v>
      </c>
      <c r="C21" s="4" t="s">
        <v>12</v>
      </c>
      <c r="D21" s="9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8:XFD38"/>
  <sheetViews>
    <sheetView showGridLines="0" tabSelected="1" topLeftCell="A28" zoomScale="85" zoomScaleNormal="85" workbookViewId="0">
      <selection activeCell="E28" sqref="E28"/>
    </sheetView>
  </sheetViews>
  <sheetFormatPr defaultColWidth="0" defaultRowHeight="15"/>
  <cols>
    <col min="1" max="1" width="9.140625" customWidth="1"/>
    <col min="2" max="2" width="23" customWidth="1"/>
    <col min="3" max="3" width="9.140625" customWidth="1"/>
    <col min="4" max="4" width="12.42578125" customWidth="1"/>
    <col min="5" max="5" width="29.42578125" customWidth="1"/>
    <col min="6" max="6" width="13.85546875" customWidth="1"/>
    <col min="7" max="7" width="12.140625" customWidth="1"/>
    <col min="8" max="8" width="13.28515625" customWidth="1"/>
    <col min="9" max="14" width="0" style="46" hidden="1"/>
    <col min="15" max="16383" width="9.140625" hidden="1"/>
    <col min="16384" max="16384" width="3.7109375" customWidth="1"/>
  </cols>
  <sheetData>
    <row r="8" spans="2:7" ht="19.5" thickBot="1">
      <c r="B8" s="38" t="s">
        <v>33</v>
      </c>
      <c r="C8" s="38"/>
      <c r="D8" s="38"/>
      <c r="E8" s="38"/>
      <c r="F8" s="38"/>
      <c r="G8" s="38"/>
    </row>
    <row r="9" spans="2:7">
      <c r="B9" s="21" t="s">
        <v>18</v>
      </c>
      <c r="C9" s="22"/>
      <c r="D9" s="22"/>
      <c r="E9" s="22"/>
      <c r="F9" s="23">
        <v>5000</v>
      </c>
      <c r="G9" s="24"/>
    </row>
    <row r="10" spans="2:7">
      <c r="B10" s="25" t="s">
        <v>20</v>
      </c>
      <c r="C10" s="11"/>
      <c r="D10" s="11"/>
      <c r="E10" s="11"/>
      <c r="F10" s="50">
        <v>0.01</v>
      </c>
      <c r="G10" s="51"/>
    </row>
    <row r="11" spans="2:7" ht="15.75" thickBot="1">
      <c r="B11" s="26" t="s">
        <v>19</v>
      </c>
      <c r="C11" s="27"/>
      <c r="D11" s="27"/>
      <c r="E11" s="27"/>
      <c r="F11" s="28">
        <f>Salario*30%</f>
        <v>1500</v>
      </c>
      <c r="G11" s="29"/>
    </row>
    <row r="13" spans="2:7" ht="39" customHeight="1" thickBot="1">
      <c r="B13" s="38" t="s">
        <v>25</v>
      </c>
      <c r="C13" s="38"/>
      <c r="D13" s="38"/>
      <c r="E13" s="38"/>
      <c r="F13" s="38"/>
      <c r="G13" s="38"/>
    </row>
    <row r="14" spans="2:7">
      <c r="B14" s="15" t="s">
        <v>21</v>
      </c>
      <c r="C14" s="16"/>
      <c r="D14" s="16"/>
      <c r="E14" s="16"/>
      <c r="F14" s="17">
        <v>400</v>
      </c>
      <c r="G14" s="18"/>
    </row>
    <row r="15" spans="2:7">
      <c r="B15" s="19" t="s">
        <v>22</v>
      </c>
      <c r="C15" s="12"/>
      <c r="D15" s="12"/>
      <c r="E15" s="12"/>
      <c r="F15" s="13">
        <v>5</v>
      </c>
      <c r="G15" s="20"/>
    </row>
    <row r="16" spans="2:7">
      <c r="B16" s="19" t="s">
        <v>23</v>
      </c>
      <c r="C16" s="12"/>
      <c r="D16" s="12"/>
      <c r="E16" s="12"/>
      <c r="F16" s="14">
        <v>1.0789999999999999E-2</v>
      </c>
      <c r="G16" s="20"/>
    </row>
    <row r="17" spans="1:13">
      <c r="B17" s="30" t="s">
        <v>34</v>
      </c>
      <c r="C17" s="31"/>
      <c r="D17" s="31"/>
      <c r="E17" s="31"/>
      <c r="F17" s="32">
        <f>FV(F16,F15*12,F14*-1)</f>
        <v>33510.765599395054</v>
      </c>
      <c r="G17" s="33"/>
    </row>
    <row r="18" spans="1:13" ht="15.75" thickBot="1">
      <c r="B18" s="34" t="s">
        <v>24</v>
      </c>
      <c r="C18" s="35"/>
      <c r="D18" s="35"/>
      <c r="E18" s="35"/>
      <c r="F18" s="37">
        <f>F17*F16</f>
        <v>361.58116081747261</v>
      </c>
      <c r="G18" s="36"/>
    </row>
    <row r="20" spans="1:13" ht="33.75" customHeight="1">
      <c r="B20" s="40" t="s">
        <v>31</v>
      </c>
      <c r="C20" s="40"/>
      <c r="D20" s="40"/>
      <c r="E20" s="40"/>
      <c r="F20" s="40"/>
      <c r="G20" s="40"/>
      <c r="H20" s="48" t="s">
        <v>32</v>
      </c>
      <c r="I20" s="47"/>
      <c r="J20" s="47"/>
      <c r="K20" s="47"/>
      <c r="L20" s="47"/>
      <c r="M20" s="47"/>
    </row>
    <row r="21" spans="1:13">
      <c r="A21" s="39">
        <v>2</v>
      </c>
      <c r="B21" s="31" t="s">
        <v>26</v>
      </c>
      <c r="C21" s="31"/>
      <c r="D21" s="31"/>
      <c r="E21" s="31"/>
      <c r="F21" s="32">
        <f>FV($F$16,A21*12,$F$14*-1)</f>
        <v>10891.050919058087</v>
      </c>
      <c r="G21" s="45"/>
      <c r="H21" s="49">
        <f>F21*$F$10</f>
        <v>108.91050919058087</v>
      </c>
    </row>
    <row r="22" spans="1:13">
      <c r="A22" s="39">
        <v>5</v>
      </c>
      <c r="B22" s="31" t="s">
        <v>27</v>
      </c>
      <c r="C22" s="31"/>
      <c r="D22" s="31"/>
      <c r="E22" s="31"/>
      <c r="F22" s="32">
        <f t="shared" ref="F22:F24" si="0">FV($F$16,A22*12,$F$14*-1)</f>
        <v>33510.765599395054</v>
      </c>
      <c r="G22" s="45"/>
      <c r="H22" s="49">
        <f>F22*$F$10</f>
        <v>335.10765599395057</v>
      </c>
    </row>
    <row r="23" spans="1:13">
      <c r="A23" s="39">
        <v>10</v>
      </c>
      <c r="B23" s="31" t="s">
        <v>28</v>
      </c>
      <c r="C23" s="31"/>
      <c r="D23" s="31"/>
      <c r="E23" s="31"/>
      <c r="F23" s="32">
        <f t="shared" si="0"/>
        <v>97313.685012068876</v>
      </c>
      <c r="G23" s="45"/>
      <c r="H23" s="49">
        <f t="shared" ref="H23:H25" si="1">F23*$F$10</f>
        <v>973.13685012068879</v>
      </c>
    </row>
    <row r="24" spans="1:13">
      <c r="A24" s="39">
        <v>20</v>
      </c>
      <c r="B24" s="31" t="s">
        <v>29</v>
      </c>
      <c r="C24" s="31"/>
      <c r="D24" s="31"/>
      <c r="E24" s="31"/>
      <c r="F24" s="32">
        <f t="shared" si="0"/>
        <v>450079.36003883224</v>
      </c>
      <c r="G24" s="45"/>
      <c r="H24" s="49">
        <f t="shared" si="1"/>
        <v>4500.7936003883224</v>
      </c>
    </row>
    <row r="25" spans="1:13">
      <c r="A25" s="39">
        <v>30</v>
      </c>
      <c r="B25" s="31" t="s">
        <v>30</v>
      </c>
      <c r="C25" s="31"/>
      <c r="D25" s="31"/>
      <c r="E25" s="31"/>
      <c r="F25" s="32">
        <f>FV($F$16,A25*12,$F$14*-1)</f>
        <v>1728867.8620018859</v>
      </c>
      <c r="G25" s="45"/>
      <c r="H25" s="49">
        <f t="shared" si="1"/>
        <v>17288.678620018858</v>
      </c>
    </row>
    <row r="28" spans="1:13">
      <c r="B28" s="52" t="s">
        <v>3</v>
      </c>
      <c r="C28" s="52"/>
      <c r="D28" s="52"/>
      <c r="E28" s="52" t="s">
        <v>0</v>
      </c>
      <c r="F28" s="52"/>
      <c r="G28" s="52"/>
      <c r="H28" s="52"/>
    </row>
    <row r="29" spans="1:13">
      <c r="B29" t="s">
        <v>35</v>
      </c>
      <c r="E29" s="6">
        <f>quanto_por_mes</f>
        <v>400</v>
      </c>
    </row>
    <row r="30" spans="1:13">
      <c r="E30" s="6"/>
    </row>
    <row r="31" spans="1:13">
      <c r="A31" t="s">
        <v>36</v>
      </c>
      <c r="B31" s="54" t="s">
        <v>4</v>
      </c>
      <c r="C31" s="55" t="s">
        <v>37</v>
      </c>
      <c r="D31" s="55"/>
      <c r="E31" s="54" t="s">
        <v>6</v>
      </c>
      <c r="F31" s="54"/>
    </row>
    <row r="32" spans="1:13">
      <c r="B32" s="57" t="s">
        <v>7</v>
      </c>
      <c r="C32" s="10"/>
      <c r="D32" s="10"/>
      <c r="E32" s="58">
        <f>VLOOKUP($E$28&amp;"-"&amp;B32,Plan2!A:D,4,FALSE)</f>
        <v>0.3</v>
      </c>
      <c r="F32" s="59">
        <f>E32*$E$29</f>
        <v>120</v>
      </c>
    </row>
    <row r="33" spans="2:6">
      <c r="B33" s="42" t="s">
        <v>8</v>
      </c>
      <c r="C33" s="10"/>
      <c r="D33" s="10"/>
      <c r="E33" s="58">
        <f>VLOOKUP($E$28&amp;"-"&amp;B33,Plan2!A:D,4,FALSE)</f>
        <v>0.5</v>
      </c>
      <c r="F33" s="59">
        <f t="shared" ref="F33:F37" si="2">E33*$E$29</f>
        <v>200</v>
      </c>
    </row>
    <row r="34" spans="2:6">
      <c r="B34" s="42" t="s">
        <v>9</v>
      </c>
      <c r="C34" s="10"/>
      <c r="D34" s="10"/>
      <c r="E34" s="58">
        <f>VLOOKUP($E$28&amp;"-"&amp;B34,Plan2!A:D,4,FALSE)</f>
        <v>0.1</v>
      </c>
      <c r="F34" s="59">
        <f t="shared" si="2"/>
        <v>40</v>
      </c>
    </row>
    <row r="35" spans="2:6">
      <c r="B35" s="42" t="s">
        <v>10</v>
      </c>
      <c r="C35" s="10"/>
      <c r="D35" s="10"/>
      <c r="E35" s="58">
        <f>VLOOKUP($E$28&amp;"-"&amp;B35,Plan2!A:D,4,FALSE)</f>
        <v>0.1</v>
      </c>
      <c r="F35" s="59">
        <f t="shared" si="2"/>
        <v>40</v>
      </c>
    </row>
    <row r="36" spans="2:6">
      <c r="B36" s="42" t="s">
        <v>17</v>
      </c>
      <c r="C36" s="10"/>
      <c r="D36" s="10"/>
      <c r="E36" s="58">
        <f>VLOOKUP($E$28&amp;"-"&amp;B36,Plan2!A:D,4,FALSE)</f>
        <v>0</v>
      </c>
      <c r="F36" s="59">
        <f t="shared" si="2"/>
        <v>0</v>
      </c>
    </row>
    <row r="37" spans="2:6">
      <c r="B37" s="42" t="s">
        <v>12</v>
      </c>
      <c r="C37" s="10"/>
      <c r="D37" s="10"/>
      <c r="E37" s="58">
        <f>VLOOKUP($E$28&amp;"-"&amp;B37,Plan2!A:D,4,FALSE)</f>
        <v>0</v>
      </c>
      <c r="F37" s="59">
        <f t="shared" si="2"/>
        <v>0</v>
      </c>
    </row>
    <row r="38" spans="2:6">
      <c r="B38" s="41"/>
      <c r="C38" s="43"/>
      <c r="D38" s="44"/>
      <c r="E38" s="41"/>
      <c r="F38" s="60">
        <f>SUM(F32:F37)</f>
        <v>400</v>
      </c>
    </row>
  </sheetData>
  <mergeCells count="37">
    <mergeCell ref="C35:D35"/>
    <mergeCell ref="C36:D36"/>
    <mergeCell ref="C37:D37"/>
    <mergeCell ref="C38:D38"/>
    <mergeCell ref="B8:G8"/>
    <mergeCell ref="C31:D31"/>
    <mergeCell ref="C32:D32"/>
    <mergeCell ref="C33:D33"/>
    <mergeCell ref="C34:D34"/>
    <mergeCell ref="F23:G23"/>
    <mergeCell ref="F24:G24"/>
    <mergeCell ref="F25:G25"/>
    <mergeCell ref="B21:E21"/>
    <mergeCell ref="B22:E22"/>
    <mergeCell ref="B23:E23"/>
    <mergeCell ref="B24:E24"/>
    <mergeCell ref="B25:E25"/>
    <mergeCell ref="B18:E18"/>
    <mergeCell ref="F18:G18"/>
    <mergeCell ref="B13:G13"/>
    <mergeCell ref="B20:G20"/>
    <mergeCell ref="F21:G21"/>
    <mergeCell ref="F22:G22"/>
    <mergeCell ref="B14:E14"/>
    <mergeCell ref="B15:E15"/>
    <mergeCell ref="B16:E16"/>
    <mergeCell ref="B17:E17"/>
    <mergeCell ref="F16:G16"/>
    <mergeCell ref="F14:G14"/>
    <mergeCell ref="F15:G15"/>
    <mergeCell ref="F17:G17"/>
    <mergeCell ref="B9:E9"/>
    <mergeCell ref="B10:E10"/>
    <mergeCell ref="B11:E11"/>
    <mergeCell ref="F9:G9"/>
    <mergeCell ref="F11:G11"/>
    <mergeCell ref="F10:G10"/>
  </mergeCells>
  <dataValidations count="1">
    <dataValidation type="list" allowBlank="1" showInputMessage="1" showErrorMessage="1" sqref="E28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Plan1</vt:lpstr>
      <vt:lpstr>Plan2</vt:lpstr>
      <vt:lpstr>Plan3</vt:lpstr>
      <vt:lpstr>dividendos_mensais</vt:lpstr>
      <vt:lpstr>grupo</vt:lpstr>
      <vt:lpstr>Quant_anos</vt:lpstr>
      <vt:lpstr>quanto_por_mes</vt:lpstr>
      <vt:lpstr>rendimento</vt:lpstr>
      <vt:lpstr>rendimento_carteira</vt:lpstr>
      <vt:lpstr>Salario</vt:lpstr>
      <vt:lpstr>Taxa_rendimento_mensal</vt:lpstr>
      <vt:lpstr>valor_investido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2025-06-14T20:32:51Z</dcterms:created>
  <dcterms:modified xsi:type="dcterms:W3CDTF">2025-06-15T00:54:14Z</dcterms:modified>
</cp:coreProperties>
</file>