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uofwaterloo-my.sharepoint.com/personal/ekhuong_uwaterloo_ca/Documents/"/>
    </mc:Choice>
  </mc:AlternateContent>
  <xr:revisionPtr revIDLastSave="1791" documentId="8_{A229DCC6-EC97-BE4F-A2D0-E3C8352604E7}" xr6:coauthVersionLast="47" xr6:coauthVersionMax="47" xr10:uidLastSave="{3BBF717F-B6B2-B64A-8F0E-71CF1F371CD8}"/>
  <bookViews>
    <workbookView xWindow="0" yWindow="500" windowWidth="28800" windowHeight="16120" xr2:uid="{878E9B55-B8D7-2A4E-9AAC-202019776BE8}"/>
    <workbookView xWindow="12020" yWindow="500" windowWidth="16780" windowHeight="16100" activeTab="2" xr2:uid="{4BBF299C-C17E-2345-A29E-AAF77D422AD3}"/>
  </bookViews>
  <sheets>
    <sheet name="Settings" sheetId="5" r:id="rId1"/>
    <sheet name="Budget Planning" sheetId="2" r:id="rId2"/>
    <sheet name="Budget Tracking" sheetId="6" r:id="rId3"/>
    <sheet name="Budget Dashboard" sheetId="3" r:id="rId4"/>
    <sheet name="Calculations" sheetId="4" state="hidden" r:id="rId5"/>
    <sheet name="Dropdown Data" sheetId="1"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 localSheetId="2">ROW(Expenses[[#Headers],[Expenses]])</definedName>
    <definedName name="expenses_header_row">ROW(Expenses[[#Headers],[Expenses]])</definedName>
    <definedName name="expenses_max_row" localSheetId="2">MAX(ROW(Expenses[]))</definedName>
    <definedName name="expenses_max_row">MAX(ROW(Expenses[]))</definedName>
    <definedName name="expenses_min_row" localSheetId="2">MIN(ROW(Expenses[]))</definedName>
    <definedName name="expenses_min_row">MIN(ROW(Expenses[]))</definedName>
    <definedName name="expenses_total_row">ROW('Budget Planning'!$C$36)</definedName>
    <definedName name="header_row_id">'Budget Dashboard'!$D1</definedName>
    <definedName name="income_header_row" localSheetId="2">ROW(Income[[#Headers],[Income]])</definedName>
    <definedName name="income_header_row">ROW(Income[[#Headers],[Income]])</definedName>
    <definedName name="income_max_row" localSheetId="2">MAX(ROW(Income[]))</definedName>
    <definedName name="income_max_row">MAX(ROW(Income[]))</definedName>
    <definedName name="income_min_row" localSheetId="2">MIN(ROW(Income[]))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iten"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 localSheetId="2">ROW(Savings[[#Headers],[Savings]])</definedName>
    <definedName name="savings_header_row">ROW(Savings[[#Headers],[Savings]])</definedName>
    <definedName name="savings_max_row" localSheetId="2">MAX(ROW(Savings[]))</definedName>
    <definedName name="savings_max_row">MAX(ROW(Savings[]))</definedName>
    <definedName name="savings_min_row" localSheetId="2">MIN(ROW(Savings[]))</definedName>
    <definedName name="savings_min_row">MIN(ROW(Savings[]))</definedName>
    <definedName name="Savings_rate_calculation_type">Settings!$E$22</definedName>
    <definedName name="savings_total_row">ROW('Budget Planning'!$C$49)</definedName>
    <definedName name="selected_period">Calculations!$E$20</definedName>
    <definedName name="selected_period_display">Calculations!$E$21</definedName>
    <definedName name="selected_year">Calculations!$E$19</definedName>
    <definedName name="shift_late_income_status">Settings!$E$16</definedName>
    <definedName name="shift_late_starting_day">Settings!$E$18</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I48" i="2" l="1"/>
  <c r="JI47" i="2"/>
  <c r="JI46" i="2"/>
  <c r="JI45" i="2"/>
  <c r="JI44" i="2"/>
  <c r="JI43" i="2"/>
  <c r="JI42" i="2"/>
  <c r="JI41" i="2"/>
  <c r="JI40" i="2"/>
  <c r="JI39" i="2"/>
  <c r="IU48" i="2"/>
  <c r="IU47" i="2"/>
  <c r="IU46" i="2"/>
  <c r="IU45" i="2"/>
  <c r="IU44" i="2"/>
  <c r="IU43" i="2"/>
  <c r="IU42" i="2"/>
  <c r="IU41" i="2"/>
  <c r="IU40" i="2"/>
  <c r="IU39" i="2"/>
  <c r="IG48" i="2"/>
  <c r="IG47" i="2"/>
  <c r="IG46" i="2"/>
  <c r="IG45" i="2"/>
  <c r="IG44" i="2"/>
  <c r="IG43" i="2"/>
  <c r="IG42" i="2"/>
  <c r="IG41" i="2"/>
  <c r="IG40" i="2"/>
  <c r="IG39" i="2"/>
  <c r="HS48" i="2"/>
  <c r="HS47" i="2"/>
  <c r="HS46" i="2"/>
  <c r="HS45" i="2"/>
  <c r="HS44" i="2"/>
  <c r="HS43" i="2"/>
  <c r="HS42" i="2"/>
  <c r="HS41" i="2"/>
  <c r="HS40" i="2"/>
  <c r="HS39" i="2"/>
  <c r="HE48" i="2"/>
  <c r="HE47" i="2"/>
  <c r="HE46" i="2"/>
  <c r="HE45" i="2"/>
  <c r="HE44" i="2"/>
  <c r="HE43" i="2"/>
  <c r="HE42" i="2"/>
  <c r="HE41" i="2"/>
  <c r="HE40" i="2"/>
  <c r="HE39" i="2"/>
  <c r="GQ48" i="2"/>
  <c r="GQ47" i="2"/>
  <c r="GQ46" i="2"/>
  <c r="GQ45" i="2"/>
  <c r="GQ44" i="2"/>
  <c r="GQ43" i="2"/>
  <c r="GQ42" i="2"/>
  <c r="GQ41" i="2"/>
  <c r="GQ40" i="2"/>
  <c r="GQ39" i="2"/>
  <c r="GC48" i="2"/>
  <c r="GC47" i="2"/>
  <c r="GC46" i="2"/>
  <c r="GC45" i="2"/>
  <c r="GC44" i="2"/>
  <c r="GC43" i="2"/>
  <c r="GC42" i="2"/>
  <c r="GC41" i="2"/>
  <c r="GC40" i="2"/>
  <c r="GC39" i="2"/>
  <c r="FO48" i="2"/>
  <c r="FO47" i="2"/>
  <c r="FO46" i="2"/>
  <c r="FO45" i="2"/>
  <c r="FO44" i="2"/>
  <c r="FO43" i="2"/>
  <c r="FO42" i="2"/>
  <c r="FO41" i="2"/>
  <c r="FO40" i="2"/>
  <c r="FO39" i="2"/>
  <c r="FA48" i="2"/>
  <c r="FA47" i="2"/>
  <c r="FA46" i="2"/>
  <c r="FA45" i="2"/>
  <c r="FA44" i="2"/>
  <c r="FA43" i="2"/>
  <c r="FA42" i="2"/>
  <c r="FA41" i="2"/>
  <c r="FA40" i="2"/>
  <c r="FA39" i="2"/>
  <c r="EM48" i="2"/>
  <c r="EM47" i="2"/>
  <c r="EM46" i="2"/>
  <c r="EM45" i="2"/>
  <c r="EM44" i="2"/>
  <c r="EM43" i="2"/>
  <c r="EM42" i="2"/>
  <c r="EM41" i="2"/>
  <c r="EM40" i="2"/>
  <c r="EM39" i="2"/>
  <c r="DY48" i="2"/>
  <c r="DY47" i="2"/>
  <c r="DY46" i="2"/>
  <c r="DY45" i="2"/>
  <c r="DY44" i="2"/>
  <c r="DY43" i="2"/>
  <c r="DY42" i="2"/>
  <c r="DY41" i="2"/>
  <c r="DY40" i="2"/>
  <c r="DY39" i="2"/>
  <c r="DK48" i="2"/>
  <c r="DK47" i="2"/>
  <c r="DK46" i="2"/>
  <c r="DK45" i="2"/>
  <c r="DK44" i="2"/>
  <c r="DK43" i="2"/>
  <c r="DK42" i="2"/>
  <c r="DK41" i="2"/>
  <c r="DK40" i="2"/>
  <c r="DK39" i="2"/>
  <c r="CW48" i="2"/>
  <c r="CW47" i="2"/>
  <c r="CW46" i="2"/>
  <c r="CW45" i="2"/>
  <c r="CW44" i="2"/>
  <c r="CW43" i="2"/>
  <c r="CW42" i="2"/>
  <c r="CW41" i="2"/>
  <c r="CW40" i="2"/>
  <c r="CW39" i="2"/>
  <c r="CI48" i="2"/>
  <c r="CI47" i="2"/>
  <c r="CI46" i="2"/>
  <c r="CI45" i="2"/>
  <c r="CI44" i="2"/>
  <c r="CI43" i="2"/>
  <c r="CI42" i="2"/>
  <c r="CI41" i="2"/>
  <c r="CI40" i="2"/>
  <c r="CI39" i="2"/>
  <c r="BU48" i="2"/>
  <c r="BU47" i="2"/>
  <c r="BU46" i="2"/>
  <c r="BU45" i="2"/>
  <c r="BU44" i="2"/>
  <c r="BU43" i="2"/>
  <c r="BU42" i="2"/>
  <c r="BU41" i="2"/>
  <c r="BU40" i="2"/>
  <c r="BU39" i="2"/>
  <c r="BG48" i="2"/>
  <c r="BG47" i="2"/>
  <c r="BG46" i="2"/>
  <c r="BG45" i="2"/>
  <c r="BG44" i="2"/>
  <c r="BG43" i="2"/>
  <c r="BG42" i="2"/>
  <c r="BG41" i="2"/>
  <c r="BG40" i="2"/>
  <c r="BG39" i="2"/>
  <c r="AS48" i="2"/>
  <c r="AS47" i="2"/>
  <c r="AS46" i="2"/>
  <c r="AS45" i="2"/>
  <c r="AS44" i="2"/>
  <c r="AS43" i="2"/>
  <c r="AS42" i="2"/>
  <c r="AS41" i="2"/>
  <c r="AS40" i="2"/>
  <c r="AS39" i="2"/>
  <c r="JI35" i="2"/>
  <c r="JI34" i="2"/>
  <c r="JI33" i="2"/>
  <c r="JI32" i="2"/>
  <c r="JI31" i="2"/>
  <c r="JI30" i="2"/>
  <c r="JI29" i="2"/>
  <c r="JI28" i="2"/>
  <c r="JI27" i="2"/>
  <c r="JI26" i="2"/>
  <c r="JI25" i="2"/>
  <c r="JI24" i="2"/>
  <c r="JI23" i="2"/>
  <c r="IU35" i="2"/>
  <c r="IU34" i="2"/>
  <c r="IU33" i="2"/>
  <c r="IU32" i="2"/>
  <c r="IU31" i="2"/>
  <c r="IU30" i="2"/>
  <c r="IU29" i="2"/>
  <c r="IU28" i="2"/>
  <c r="IU27" i="2"/>
  <c r="IU26" i="2"/>
  <c r="IU25" i="2"/>
  <c r="IU24" i="2"/>
  <c r="IU23" i="2"/>
  <c r="IG35" i="2"/>
  <c r="IG34" i="2"/>
  <c r="IG33" i="2"/>
  <c r="IG32" i="2"/>
  <c r="IG31" i="2"/>
  <c r="IG30" i="2"/>
  <c r="IG29" i="2"/>
  <c r="IG28" i="2"/>
  <c r="IG27" i="2"/>
  <c r="IG26" i="2"/>
  <c r="IG25" i="2"/>
  <c r="IG24" i="2"/>
  <c r="IG23" i="2"/>
  <c r="HS35" i="2"/>
  <c r="HS34" i="2"/>
  <c r="HS33" i="2"/>
  <c r="HS32" i="2"/>
  <c r="HS31" i="2"/>
  <c r="HS30" i="2"/>
  <c r="HS29" i="2"/>
  <c r="HS28" i="2"/>
  <c r="HS27" i="2"/>
  <c r="HS26" i="2"/>
  <c r="HS25" i="2"/>
  <c r="HS24" i="2"/>
  <c r="HS23" i="2"/>
  <c r="HE35" i="2"/>
  <c r="HE34" i="2"/>
  <c r="HE33" i="2"/>
  <c r="HE32" i="2"/>
  <c r="HE31" i="2"/>
  <c r="HE30" i="2"/>
  <c r="HE29" i="2"/>
  <c r="HE28" i="2"/>
  <c r="HE27" i="2"/>
  <c r="HE26" i="2"/>
  <c r="HE25" i="2"/>
  <c r="HE24" i="2"/>
  <c r="HE23" i="2"/>
  <c r="GQ35" i="2"/>
  <c r="GQ34" i="2"/>
  <c r="GQ33" i="2"/>
  <c r="GQ32" i="2"/>
  <c r="GQ31" i="2"/>
  <c r="GQ30" i="2"/>
  <c r="GQ29" i="2"/>
  <c r="GQ28" i="2"/>
  <c r="GQ27" i="2"/>
  <c r="GQ26" i="2"/>
  <c r="GQ25" i="2"/>
  <c r="GQ24" i="2"/>
  <c r="GQ23" i="2"/>
  <c r="GC35" i="2"/>
  <c r="GC34" i="2"/>
  <c r="GC33" i="2"/>
  <c r="GC32" i="2"/>
  <c r="GC31" i="2"/>
  <c r="GC30" i="2"/>
  <c r="GC29" i="2"/>
  <c r="GC28" i="2"/>
  <c r="GC27" i="2"/>
  <c r="GC26" i="2"/>
  <c r="GC25" i="2"/>
  <c r="GC24" i="2"/>
  <c r="GC23" i="2"/>
  <c r="FO35" i="2"/>
  <c r="FO34" i="2"/>
  <c r="FO33" i="2"/>
  <c r="FO32" i="2"/>
  <c r="FO31" i="2"/>
  <c r="FO30" i="2"/>
  <c r="FO29" i="2"/>
  <c r="FO28" i="2"/>
  <c r="FO27" i="2"/>
  <c r="FO26" i="2"/>
  <c r="FO25" i="2"/>
  <c r="FO24" i="2"/>
  <c r="FO23" i="2"/>
  <c r="FA35" i="2"/>
  <c r="FA34" i="2"/>
  <c r="FA33" i="2"/>
  <c r="FA32" i="2"/>
  <c r="FA31" i="2"/>
  <c r="FA30" i="2"/>
  <c r="FA29" i="2"/>
  <c r="FA28" i="2"/>
  <c r="FA27" i="2"/>
  <c r="FA26" i="2"/>
  <c r="FA25" i="2"/>
  <c r="FA24" i="2"/>
  <c r="FA23" i="2"/>
  <c r="EM35" i="2"/>
  <c r="EM34" i="2"/>
  <c r="EM33" i="2"/>
  <c r="EM32" i="2"/>
  <c r="EM31" i="2"/>
  <c r="EM30" i="2"/>
  <c r="EM29" i="2"/>
  <c r="EM28" i="2"/>
  <c r="EM27" i="2"/>
  <c r="EM26" i="2"/>
  <c r="EM25" i="2"/>
  <c r="EM24" i="2"/>
  <c r="EM23" i="2"/>
  <c r="DY35" i="2"/>
  <c r="DY34" i="2"/>
  <c r="DY33" i="2"/>
  <c r="DY32" i="2"/>
  <c r="DY31" i="2"/>
  <c r="DY30" i="2"/>
  <c r="DY29" i="2"/>
  <c r="DY28" i="2"/>
  <c r="DY27" i="2"/>
  <c r="DY26" i="2"/>
  <c r="DY25" i="2"/>
  <c r="DY24" i="2"/>
  <c r="DY23" i="2"/>
  <c r="DK35" i="2"/>
  <c r="DK34" i="2"/>
  <c r="DK33" i="2"/>
  <c r="DK32" i="2"/>
  <c r="DK31" i="2"/>
  <c r="DK30" i="2"/>
  <c r="DK29" i="2"/>
  <c r="DK28" i="2"/>
  <c r="DK27" i="2"/>
  <c r="DK26" i="2"/>
  <c r="DK25" i="2"/>
  <c r="DK24" i="2"/>
  <c r="DK23" i="2"/>
  <c r="CW35" i="2"/>
  <c r="CW34" i="2"/>
  <c r="CW33" i="2"/>
  <c r="CW32" i="2"/>
  <c r="CW31" i="2"/>
  <c r="CW30" i="2"/>
  <c r="CW29" i="2"/>
  <c r="CW28" i="2"/>
  <c r="CW27" i="2"/>
  <c r="CW26" i="2"/>
  <c r="CW25" i="2"/>
  <c r="CW24" i="2"/>
  <c r="CW23" i="2"/>
  <c r="CI35" i="2"/>
  <c r="CI34" i="2"/>
  <c r="CI33" i="2"/>
  <c r="CI32" i="2"/>
  <c r="CI31" i="2"/>
  <c r="CI30" i="2"/>
  <c r="CI29" i="2"/>
  <c r="CI28" i="2"/>
  <c r="CI27" i="2"/>
  <c r="CI26" i="2"/>
  <c r="CI25" i="2"/>
  <c r="CI24" i="2"/>
  <c r="CI23" i="2"/>
  <c r="BU35" i="2"/>
  <c r="BU34" i="2"/>
  <c r="BU33" i="2"/>
  <c r="BU32" i="2"/>
  <c r="BU31" i="2"/>
  <c r="BU30" i="2"/>
  <c r="BU29" i="2"/>
  <c r="BU28" i="2"/>
  <c r="BU27" i="2"/>
  <c r="BU26" i="2"/>
  <c r="BU25" i="2"/>
  <c r="BU24" i="2"/>
  <c r="BU23" i="2"/>
  <c r="BG35" i="2"/>
  <c r="BG34" i="2"/>
  <c r="BG33" i="2"/>
  <c r="BG32" i="2"/>
  <c r="BG31" i="2"/>
  <c r="BG30" i="2"/>
  <c r="BG29" i="2"/>
  <c r="BG28" i="2"/>
  <c r="BG27" i="2"/>
  <c r="BG26" i="2"/>
  <c r="BG25" i="2"/>
  <c r="BG24" i="2"/>
  <c r="BG23" i="2"/>
  <c r="AS35" i="2"/>
  <c r="AS34" i="2"/>
  <c r="AS33" i="2"/>
  <c r="AS32" i="2"/>
  <c r="AS31" i="2"/>
  <c r="AS30" i="2"/>
  <c r="AS29" i="2"/>
  <c r="AS28" i="2"/>
  <c r="AS27" i="2"/>
  <c r="AS26" i="2"/>
  <c r="AS25" i="2"/>
  <c r="AS24" i="2"/>
  <c r="AS23" i="2"/>
  <c r="JI19" i="2"/>
  <c r="JI18" i="2"/>
  <c r="JI17" i="2"/>
  <c r="JI16" i="2"/>
  <c r="JI15" i="2"/>
  <c r="JI14" i="2"/>
  <c r="JI13" i="2"/>
  <c r="JI12" i="2"/>
  <c r="JI11" i="2"/>
  <c r="JI10" i="2"/>
  <c r="IU19" i="2"/>
  <c r="IU18" i="2"/>
  <c r="IU17" i="2"/>
  <c r="IU16" i="2"/>
  <c r="IU15" i="2"/>
  <c r="IU14" i="2"/>
  <c r="IU13" i="2"/>
  <c r="IU12" i="2"/>
  <c r="IU11" i="2"/>
  <c r="IU10" i="2"/>
  <c r="IG19" i="2"/>
  <c r="IG18" i="2"/>
  <c r="IG17" i="2"/>
  <c r="IG16" i="2"/>
  <c r="IG15" i="2"/>
  <c r="IG14" i="2"/>
  <c r="IG13" i="2"/>
  <c r="IG12" i="2"/>
  <c r="IG11" i="2"/>
  <c r="IG10" i="2"/>
  <c r="HS19" i="2"/>
  <c r="HS18" i="2"/>
  <c r="HS17" i="2"/>
  <c r="HS16" i="2"/>
  <c r="HS15" i="2"/>
  <c r="HS14" i="2"/>
  <c r="HS13" i="2"/>
  <c r="HS12" i="2"/>
  <c r="HS11" i="2"/>
  <c r="HS10" i="2"/>
  <c r="HE19" i="2"/>
  <c r="HE18" i="2"/>
  <c r="HE17" i="2"/>
  <c r="HE16" i="2"/>
  <c r="HE15" i="2"/>
  <c r="HE14" i="2"/>
  <c r="HE13" i="2"/>
  <c r="HE12" i="2"/>
  <c r="HE11" i="2"/>
  <c r="HE10" i="2"/>
  <c r="GQ19" i="2"/>
  <c r="GQ18" i="2"/>
  <c r="GQ17" i="2"/>
  <c r="GQ16" i="2"/>
  <c r="GQ15" i="2"/>
  <c r="GQ14" i="2"/>
  <c r="GQ13" i="2"/>
  <c r="GQ12" i="2"/>
  <c r="GQ11" i="2"/>
  <c r="GQ10" i="2"/>
  <c r="GC19" i="2"/>
  <c r="GC18" i="2"/>
  <c r="GC17" i="2"/>
  <c r="GC16" i="2"/>
  <c r="GC15" i="2"/>
  <c r="GC14" i="2"/>
  <c r="GC13" i="2"/>
  <c r="GC12" i="2"/>
  <c r="GC11" i="2"/>
  <c r="GC10" i="2"/>
  <c r="FO19" i="2"/>
  <c r="FO18" i="2"/>
  <c r="FO17" i="2"/>
  <c r="FO16" i="2"/>
  <c r="FO15" i="2"/>
  <c r="FO14" i="2"/>
  <c r="FO13" i="2"/>
  <c r="FO12" i="2"/>
  <c r="FO11" i="2"/>
  <c r="FO10" i="2"/>
  <c r="FA19" i="2"/>
  <c r="FA18" i="2"/>
  <c r="FA17" i="2"/>
  <c r="FA16" i="2"/>
  <c r="FA15" i="2"/>
  <c r="FA14" i="2"/>
  <c r="FA13" i="2"/>
  <c r="FA12" i="2"/>
  <c r="FA11" i="2"/>
  <c r="FA10" i="2"/>
  <c r="EM19" i="2"/>
  <c r="EM18" i="2"/>
  <c r="EM17" i="2"/>
  <c r="EM16" i="2"/>
  <c r="EM15" i="2"/>
  <c r="EM14" i="2"/>
  <c r="EM13" i="2"/>
  <c r="EM12" i="2"/>
  <c r="EM11" i="2"/>
  <c r="EM10" i="2"/>
  <c r="DY19" i="2"/>
  <c r="DY18" i="2"/>
  <c r="DY17" i="2"/>
  <c r="DY16" i="2"/>
  <c r="DY15" i="2"/>
  <c r="DY14" i="2"/>
  <c r="DY13" i="2"/>
  <c r="DY12" i="2"/>
  <c r="DY11" i="2"/>
  <c r="DY10" i="2"/>
  <c r="DK19" i="2"/>
  <c r="DK18" i="2"/>
  <c r="DK17" i="2"/>
  <c r="DK16" i="2"/>
  <c r="DK15" i="2"/>
  <c r="DK14" i="2"/>
  <c r="DK13" i="2"/>
  <c r="DK12" i="2"/>
  <c r="DK11" i="2"/>
  <c r="DK10" i="2"/>
  <c r="CW19" i="2"/>
  <c r="CW18" i="2"/>
  <c r="CW17" i="2"/>
  <c r="CW16" i="2"/>
  <c r="CW15" i="2"/>
  <c r="CW14" i="2"/>
  <c r="CW13" i="2"/>
  <c r="CW12" i="2"/>
  <c r="CW11" i="2"/>
  <c r="CW10" i="2"/>
  <c r="CI19" i="2"/>
  <c r="CI18" i="2"/>
  <c r="CI17" i="2"/>
  <c r="CI16" i="2"/>
  <c r="CI15" i="2"/>
  <c r="CI14" i="2"/>
  <c r="CI13" i="2"/>
  <c r="CI12" i="2"/>
  <c r="CI11" i="2"/>
  <c r="CI10" i="2"/>
  <c r="BU19" i="2"/>
  <c r="BU18" i="2"/>
  <c r="BU17" i="2"/>
  <c r="BU16" i="2"/>
  <c r="BU15" i="2"/>
  <c r="BU14" i="2"/>
  <c r="BU13" i="2"/>
  <c r="BU12" i="2"/>
  <c r="BU11" i="2"/>
  <c r="BU10" i="2"/>
  <c r="BG19" i="2"/>
  <c r="BG18" i="2"/>
  <c r="BG17" i="2"/>
  <c r="BG16" i="2"/>
  <c r="BG15" i="2"/>
  <c r="BG14" i="2"/>
  <c r="BG13" i="2"/>
  <c r="BG12" i="2"/>
  <c r="BG11" i="2"/>
  <c r="BG10" i="2"/>
  <c r="AS19" i="2"/>
  <c r="AS18" i="2"/>
  <c r="AS17" i="2"/>
  <c r="AS16" i="2"/>
  <c r="AS15" i="2"/>
  <c r="AS14" i="2"/>
  <c r="AS13" i="2"/>
  <c r="AS12" i="2"/>
  <c r="AS11" i="2"/>
  <c r="AS10" i="2"/>
  <c r="H51" i="6" a="1"/>
  <c r="H51" i="6" s="1"/>
  <c r="JG49" i="2" a="1"/>
  <c r="JE49" i="2" a="1"/>
  <c r="JA49" i="2" a="1"/>
  <c r="IY49" i="2" a="1"/>
  <c r="JB49" i="2" a="1"/>
  <c r="JI49" i="2" a="1"/>
  <c r="JC49" i="2" a="1"/>
  <c r="IW49" i="2" a="1"/>
  <c r="IZ49" i="2" a="1"/>
  <c r="JH49" i="2" a="1"/>
  <c r="JF49" i="2" a="1"/>
  <c r="JD49" i="2" a="1"/>
  <c r="IX49" i="2" a="1"/>
  <c r="IS49" i="2" a="1"/>
  <c r="IO49" i="2" a="1"/>
  <c r="II49" i="2" a="1"/>
  <c r="IN49" i="2" a="1"/>
  <c r="IU49" i="2" a="1"/>
  <c r="IQ49" i="2" a="1"/>
  <c r="IM49" i="2" a="1"/>
  <c r="IK49" i="2" a="1"/>
  <c r="IP49" i="2" a="1"/>
  <c r="IR49" i="2" a="1"/>
  <c r="IT49" i="2" a="1"/>
  <c r="IL49" i="2" a="1"/>
  <c r="IJ49" i="2" a="1"/>
  <c r="IE49" i="2" a="1"/>
  <c r="HY49" i="2" a="1"/>
  <c r="HU49" i="2" a="1"/>
  <c r="ID49" i="2" a="1"/>
  <c r="HV49" i="2" a="1"/>
  <c r="IG49" i="2" a="1"/>
  <c r="IC49" i="2" a="1"/>
  <c r="IA49" i="2" a="1"/>
  <c r="HW49" i="2" a="1"/>
  <c r="IB49" i="2" a="1"/>
  <c r="HZ49" i="2" a="1"/>
  <c r="IF49" i="2" a="1"/>
  <c r="HX49" i="2" a="1"/>
  <c r="HS49" i="2" a="1"/>
  <c r="HO49" i="2" a="1"/>
  <c r="HM49" i="2" a="1"/>
  <c r="HI49" i="2" a="1"/>
  <c r="HG49" i="2" a="1"/>
  <c r="HN49" i="2" a="1"/>
  <c r="HH49" i="2" a="1"/>
  <c r="HQ49" i="2" a="1"/>
  <c r="HK49" i="2" a="1"/>
  <c r="HL49" i="2" a="1"/>
  <c r="HR49" i="2" a="1"/>
  <c r="HP49" i="2" a="1"/>
  <c r="HJ49" i="2" a="1"/>
  <c r="HE49" i="2" a="1"/>
  <c r="HA49" i="2" a="1"/>
  <c r="GY49" i="2" a="1"/>
  <c r="GU49" i="2" a="1"/>
  <c r="GS49" i="2" a="1"/>
  <c r="HC49" i="2" a="1"/>
  <c r="GW49" i="2" a="1"/>
  <c r="HB49" i="2" a="1"/>
  <c r="GV49" i="2" a="1"/>
  <c r="HD49" i="2" a="1"/>
  <c r="GZ49" i="2" a="1"/>
  <c r="GX49" i="2" a="1"/>
  <c r="GT49" i="2" a="1"/>
  <c r="GO49" i="2" a="1"/>
  <c r="GI49" i="2" a="1"/>
  <c r="GE49" i="2" a="1"/>
  <c r="GL49" i="2" a="1"/>
  <c r="GQ49" i="2" a="1"/>
  <c r="GM49" i="2" a="1"/>
  <c r="GK49" i="2" a="1"/>
  <c r="GG49" i="2" a="1"/>
  <c r="GJ49" i="2" a="1"/>
  <c r="GN49" i="2" a="1"/>
  <c r="GP49" i="2" a="1"/>
  <c r="GH49" i="2" a="1"/>
  <c r="GF49" i="2" a="1"/>
  <c r="GA49" i="2" a="1"/>
  <c r="FU49" i="2" a="1"/>
  <c r="FQ49" i="2" a="1"/>
  <c r="GC49" i="2" a="1"/>
  <c r="FY49" i="2" a="1"/>
  <c r="FW49" i="2" a="1"/>
  <c r="FS49" i="2" a="1"/>
  <c r="FZ49" i="2" a="1"/>
  <c r="FT49" i="2" a="1"/>
  <c r="GB49" i="2" a="1"/>
  <c r="FX49" i="2" a="1"/>
  <c r="FV49" i="2" a="1"/>
  <c r="FR49" i="2" a="1"/>
  <c r="FM49" i="2" a="1"/>
  <c r="FI49" i="2" a="1"/>
  <c r="FE49" i="2" a="1"/>
  <c r="FH49" i="2" a="1"/>
  <c r="FO49" i="2" a="1"/>
  <c r="FK49" i="2" a="1"/>
  <c r="FG49" i="2" a="1"/>
  <c r="FC49" i="2" a="1"/>
  <c r="FF49" i="2" a="1"/>
  <c r="FL49" i="2" a="1"/>
  <c r="FN49" i="2" a="1"/>
  <c r="FJ49" i="2" a="1"/>
  <c r="FD49" i="2" a="1"/>
  <c r="EY49" i="2" a="1"/>
  <c r="ES49" i="2" a="1"/>
  <c r="EO49" i="2" a="1"/>
  <c r="EP49" i="2" a="1"/>
  <c r="FA49" i="2" a="1"/>
  <c r="EW49" i="2" a="1"/>
  <c r="EU49" i="2" a="1"/>
  <c r="EQ49" i="2" a="1"/>
  <c r="EX49" i="2" a="1"/>
  <c r="EV49" i="2" a="1"/>
  <c r="ET49" i="2" a="1"/>
  <c r="ER49" i="2" a="1"/>
  <c r="EZ49" i="2" a="1"/>
  <c r="EM49" i="2" a="1"/>
  <c r="EI49" i="2" a="1"/>
  <c r="EG49" i="2" a="1"/>
  <c r="EE49" i="2" a="1"/>
  <c r="EC49" i="2" a="1"/>
  <c r="EJ49" i="2" a="1"/>
  <c r="EF49" i="2" a="1"/>
  <c r="EB49" i="2" a="1"/>
  <c r="EK49" i="2" a="1"/>
  <c r="EA49" i="2" a="1"/>
  <c r="EH49" i="2" a="1"/>
  <c r="EL49" i="2" a="1"/>
  <c r="ED49" i="2" a="1"/>
  <c r="DW49" i="2" a="1"/>
  <c r="DQ49" i="2" a="1"/>
  <c r="DM49" i="2" a="1"/>
  <c r="DV49" i="2" a="1"/>
  <c r="DY49" i="2" a="1"/>
  <c r="DU49" i="2" a="1"/>
  <c r="DS49" i="2" a="1"/>
  <c r="DO49" i="2" a="1"/>
  <c r="DT49" i="2" a="1"/>
  <c r="DN49" i="2" a="1"/>
  <c r="DR49" i="2" a="1"/>
  <c r="DX49" i="2" a="1"/>
  <c r="DP49" i="2" a="1"/>
  <c r="DK49" i="2" a="1"/>
  <c r="DG49" i="2" a="1"/>
  <c r="DC49" i="2" a="1"/>
  <c r="DI49" i="2" a="1"/>
  <c r="DE49" i="2" a="1"/>
  <c r="DH49" i="2" a="1"/>
  <c r="DD49" i="2" a="1"/>
  <c r="CZ49" i="2" a="1"/>
  <c r="DA49" i="2" a="1"/>
  <c r="DJ49" i="2" a="1"/>
  <c r="DF49" i="2" a="1"/>
  <c r="DB49" i="2" a="1"/>
  <c r="CY49" i="2" a="1"/>
  <c r="CU49" i="2" a="1"/>
  <c r="CO49" i="2" a="1"/>
  <c r="CK49" i="2" a="1"/>
  <c r="CR49" i="2" a="1"/>
  <c r="CW49" i="2" a="1"/>
  <c r="CS49" i="2" a="1"/>
  <c r="CQ49" i="2" a="1"/>
  <c r="CM49" i="2" a="1"/>
  <c r="CP49" i="2" a="1"/>
  <c r="CT49" i="2" a="1"/>
  <c r="CV49" i="2" a="1"/>
  <c r="CN49" i="2" a="1"/>
  <c r="CL49" i="2" a="1"/>
  <c r="CG49" i="2" a="1"/>
  <c r="BY49" i="2" a="1"/>
  <c r="CI49" i="2" a="1"/>
  <c r="CE49" i="2" a="1"/>
  <c r="CC49" i="2" a="1"/>
  <c r="CA49" i="2" a="1"/>
  <c r="BW49" i="2" a="1"/>
  <c r="CF49" i="2" a="1"/>
  <c r="BX49" i="2" a="1"/>
  <c r="CH49" i="2" a="1"/>
  <c r="CD49" i="2" a="1"/>
  <c r="CB49" i="2" a="1"/>
  <c r="BZ49" i="2" a="1"/>
  <c r="BS49" i="2" a="1"/>
  <c r="BQ49" i="2" a="1"/>
  <c r="BK49" i="2" a="1"/>
  <c r="BU49" i="2" a="1"/>
  <c r="BR49" i="2" a="1"/>
  <c r="BP49" i="2" a="1"/>
  <c r="BL49" i="2" a="1"/>
  <c r="BO49" i="2" a="1"/>
  <c r="BI49" i="2" a="1"/>
  <c r="BT49" i="2" a="1"/>
  <c r="BN49" i="2" a="1"/>
  <c r="BJ49" i="2" a="1"/>
  <c r="BM49" i="2" a="1"/>
  <c r="BG49" i="2" a="1"/>
  <c r="BC49" i="2" a="1"/>
  <c r="BA49" i="2" a="1"/>
  <c r="AW49" i="2" a="1"/>
  <c r="AU49" i="2" a="1"/>
  <c r="BB49" i="2" a="1"/>
  <c r="AV49" i="2" a="1"/>
  <c r="BE49" i="2" a="1"/>
  <c r="AY49" i="2" a="1"/>
  <c r="AZ49" i="2" a="1"/>
  <c r="BF49" i="2" a="1"/>
  <c r="BD49" i="2" a="1"/>
  <c r="AX49" i="2" a="1"/>
  <c r="AQ49" i="2" a="1"/>
  <c r="AO49" i="2" a="1"/>
  <c r="AM49" i="2" a="1"/>
  <c r="AK49" i="2" a="1"/>
  <c r="AI49" i="2" a="1"/>
  <c r="AG49" i="2" a="1"/>
  <c r="AN49" i="2" a="1"/>
  <c r="AJ49" i="2" a="1"/>
  <c r="AS49" i="2" a="1"/>
  <c r="AP49" i="2" a="1"/>
  <c r="AH49" i="2" a="1"/>
  <c r="AL49" i="2" a="1"/>
  <c r="AR49" i="2" a="1"/>
  <c r="JG36" i="2" a="1"/>
  <c r="JE36" i="2" a="1"/>
  <c r="JA36" i="2" a="1"/>
  <c r="IW36" i="2" a="1"/>
  <c r="JI36" i="2" a="1"/>
  <c r="JC36" i="2" a="1"/>
  <c r="IY36" i="2" a="1"/>
  <c r="JF36" i="2" a="1"/>
  <c r="IZ36" i="2" a="1"/>
  <c r="JH36" i="2" a="1"/>
  <c r="JD36" i="2" a="1"/>
  <c r="JB36" i="2" a="1"/>
  <c r="IX36" i="2" a="1"/>
  <c r="IM36" i="2" a="1"/>
  <c r="IU36" i="2" a="1"/>
  <c r="IS36" i="2" a="1"/>
  <c r="IQ36" i="2" a="1"/>
  <c r="IO36" i="2" a="1"/>
  <c r="IK36" i="2" a="1"/>
  <c r="II36" i="2" a="1"/>
  <c r="IT36" i="2" a="1"/>
  <c r="IP36" i="2" a="1"/>
  <c r="IN36" i="2" a="1"/>
  <c r="IL36" i="2" a="1"/>
  <c r="IR36" i="2" a="1"/>
  <c r="IJ36" i="2" a="1"/>
  <c r="IG36" i="2" a="1"/>
  <c r="IE36" i="2" a="1"/>
  <c r="IC36" i="2" a="1"/>
  <c r="HW36" i="2" a="1"/>
  <c r="HU36" i="2" a="1"/>
  <c r="ID36" i="2" a="1"/>
  <c r="HZ36" i="2" a="1"/>
  <c r="HV36" i="2" a="1"/>
  <c r="HY36" i="2" a="1"/>
  <c r="IF36" i="2" a="1"/>
  <c r="IB36" i="2" a="1"/>
  <c r="HX36" i="2" a="1"/>
  <c r="IA36" i="2" a="1"/>
  <c r="HQ36" i="2" a="1"/>
  <c r="HO36" i="2" a="1"/>
  <c r="HK36" i="2" a="1"/>
  <c r="HG36" i="2" a="1"/>
  <c r="HR36" i="2" a="1"/>
  <c r="HN36" i="2" a="1"/>
  <c r="HJ36" i="2" a="1"/>
  <c r="HS36" i="2" a="1"/>
  <c r="HM36" i="2" a="1"/>
  <c r="HI36" i="2" a="1"/>
  <c r="HP36" i="2" a="1"/>
  <c r="HL36" i="2" a="1"/>
  <c r="HH36" i="2" a="1"/>
  <c r="HA36" i="2" a="1"/>
  <c r="GU36" i="2" a="1"/>
  <c r="HE36" i="2" a="1"/>
  <c r="HC36" i="2" a="1"/>
  <c r="GY36" i="2" a="1"/>
  <c r="GW36" i="2" a="1"/>
  <c r="GS36" i="2" a="1"/>
  <c r="HD36" i="2" a="1"/>
  <c r="HB36" i="2" a="1"/>
  <c r="GZ36" i="2" a="1"/>
  <c r="GX36" i="2" a="1"/>
  <c r="GV36" i="2" a="1"/>
  <c r="GT36" i="2" a="1"/>
  <c r="GQ36" i="2" a="1"/>
  <c r="GM36" i="2" a="1"/>
  <c r="GK36" i="2" a="1"/>
  <c r="GI36" i="2" a="1"/>
  <c r="GG36" i="2" a="1"/>
  <c r="GE36" i="2" a="1"/>
  <c r="GN36" i="2" a="1"/>
  <c r="GL36" i="2" a="1"/>
  <c r="GH36" i="2" a="1"/>
  <c r="GO36" i="2" a="1"/>
  <c r="GP36" i="2" a="1"/>
  <c r="GJ36" i="2" a="1"/>
  <c r="GF36" i="2" a="1"/>
  <c r="GA36" i="2" a="1"/>
  <c r="FY36" i="2" a="1"/>
  <c r="FU36" i="2" a="1"/>
  <c r="FQ36" i="2" a="1"/>
  <c r="GC36" i="2" a="1"/>
  <c r="FW36" i="2" a="1"/>
  <c r="FS36" i="2" a="1"/>
  <c r="FX36" i="2" a="1"/>
  <c r="FR36" i="2" a="1"/>
  <c r="FZ36" i="2" a="1"/>
  <c r="FT36" i="2" a="1"/>
  <c r="GB36" i="2" a="1"/>
  <c r="FV36" i="2" a="1"/>
  <c r="FO36" i="2" a="1"/>
  <c r="FK36" i="2" a="1"/>
  <c r="FI36" i="2" a="1"/>
  <c r="FG36" i="2" a="1"/>
  <c r="FE36" i="2" a="1"/>
  <c r="FL36" i="2" a="1"/>
  <c r="FH36" i="2" a="1"/>
  <c r="FD36" i="2" a="1"/>
  <c r="FM36" i="2" a="1"/>
  <c r="FC36" i="2" a="1"/>
  <c r="FN36" i="2" a="1"/>
  <c r="FJ36" i="2" a="1"/>
  <c r="FF36" i="2" a="1"/>
  <c r="EY36" i="2" a="1"/>
  <c r="EW36" i="2" a="1"/>
  <c r="ES36" i="2" a="1"/>
  <c r="EQ36" i="2" a="1"/>
  <c r="EV36" i="2" a="1"/>
  <c r="ET36" i="2" a="1"/>
  <c r="FA36" i="2" a="1"/>
  <c r="EU36" i="2" a="1"/>
  <c r="EO36" i="2" a="1"/>
  <c r="EP36" i="2" a="1"/>
  <c r="EZ36" i="2" a="1"/>
  <c r="EX36" i="2" a="1"/>
  <c r="ER36" i="2" a="1"/>
  <c r="EK36" i="2" a="1"/>
  <c r="EI36" i="2" a="1"/>
  <c r="EE36" i="2" a="1"/>
  <c r="EA36" i="2" a="1"/>
  <c r="EJ36" i="2" a="1"/>
  <c r="EF36" i="2" a="1"/>
  <c r="EB36" i="2" a="1"/>
  <c r="EM36" i="2" a="1"/>
  <c r="EG36" i="2" a="1"/>
  <c r="EC36" i="2" a="1"/>
  <c r="EL36" i="2" a="1"/>
  <c r="EH36" i="2" a="1"/>
  <c r="ED36" i="2" a="1"/>
  <c r="DW36" i="2" a="1"/>
  <c r="DU36" i="2" a="1"/>
  <c r="DO36" i="2" a="1"/>
  <c r="DX36" i="2" a="1"/>
  <c r="DR36" i="2" a="1"/>
  <c r="DY36" i="2" a="1"/>
  <c r="DS36" i="2" a="1"/>
  <c r="DQ36" i="2" a="1"/>
  <c r="DM36" i="2" a="1"/>
  <c r="DV36" i="2" a="1"/>
  <c r="DP36" i="2" a="1"/>
  <c r="DN36" i="2" a="1"/>
  <c r="DT36" i="2" a="1"/>
  <c r="DK36" i="2" a="1"/>
  <c r="DI36" i="2" a="1"/>
  <c r="DG36" i="2" a="1"/>
  <c r="DE36" i="2" a="1"/>
  <c r="DC36" i="2" a="1"/>
  <c r="DH36" i="2" a="1"/>
  <c r="DD36" i="2" a="1"/>
  <c r="CZ36" i="2" a="1"/>
  <c r="DA36" i="2" a="1"/>
  <c r="DJ36" i="2" a="1"/>
  <c r="DF36" i="2" a="1"/>
  <c r="DB36" i="2" a="1"/>
  <c r="CY36" i="2" a="1"/>
  <c r="CU36" i="2" a="1"/>
  <c r="CS36" i="2" a="1"/>
  <c r="CQ36" i="2" a="1"/>
  <c r="CK36" i="2" a="1"/>
  <c r="CW36" i="2" a="1"/>
  <c r="CT36" i="2" a="1"/>
  <c r="CP36" i="2" a="1"/>
  <c r="CL36" i="2" a="1"/>
  <c r="CO36" i="2" a="1"/>
  <c r="CV36" i="2" a="1"/>
  <c r="CR36" i="2" a="1"/>
  <c r="CN36" i="2" a="1"/>
  <c r="CM36" i="2" a="1"/>
  <c r="CA36" i="2" a="1"/>
  <c r="CI36" i="2" a="1"/>
  <c r="CG36" i="2" a="1"/>
  <c r="CE36" i="2" a="1"/>
  <c r="CC36" i="2" a="1"/>
  <c r="BY36" i="2" a="1"/>
  <c r="BW36" i="2" a="1"/>
  <c r="CH36" i="2" a="1"/>
  <c r="CD36" i="2" a="1"/>
  <c r="CB36" i="2" a="1"/>
  <c r="BZ36" i="2" a="1"/>
  <c r="BX36" i="2" a="1"/>
  <c r="CF36" i="2" a="1"/>
  <c r="BS36" i="2" a="1"/>
  <c r="BM36" i="2" a="1"/>
  <c r="BI36" i="2" a="1"/>
  <c r="BR36" i="2" a="1"/>
  <c r="BP36" i="2" a="1"/>
  <c r="BJ36" i="2" a="1"/>
  <c r="BU36" i="2" a="1"/>
  <c r="BQ36" i="2" a="1"/>
  <c r="BO36" i="2" a="1"/>
  <c r="BK36" i="2" a="1"/>
  <c r="BT36" i="2" a="1"/>
  <c r="BN36" i="2" a="1"/>
  <c r="BL36" i="2" a="1"/>
  <c r="BE36" i="2" a="1"/>
  <c r="AY36" i="2" a="1"/>
  <c r="AU36" i="2" a="1"/>
  <c r="BG36" i="2" a="1"/>
  <c r="BC36" i="2" a="1"/>
  <c r="BA36" i="2" a="1"/>
  <c r="AW36" i="2" a="1"/>
  <c r="AX36" i="2" a="1"/>
  <c r="BF36" i="2" a="1"/>
  <c r="BD36" i="2" a="1"/>
  <c r="BB36" i="2" a="1"/>
  <c r="AZ36" i="2" a="1"/>
  <c r="AV36" i="2" a="1"/>
  <c r="AS36" i="2" a="1"/>
  <c r="AO36" i="2" a="1"/>
  <c r="AM36" i="2" a="1"/>
  <c r="AK36" i="2" a="1"/>
  <c r="AG36" i="2" a="1"/>
  <c r="AP36" i="2" a="1"/>
  <c r="AL36" i="2" a="1"/>
  <c r="AJ36" i="2" a="1"/>
  <c r="AQ36" i="2" a="1"/>
  <c r="AI36" i="2" a="1"/>
  <c r="AR36" i="2" a="1"/>
  <c r="AN36" i="2" a="1"/>
  <c r="AH36" i="2" a="1"/>
  <c r="JG20" i="2" a="1"/>
  <c r="JE20" i="2" a="1"/>
  <c r="JA20" i="2" a="1"/>
  <c r="IW20" i="2" a="1"/>
  <c r="JI20" i="2" a="1"/>
  <c r="JC20" i="2" a="1"/>
  <c r="IY20" i="2" a="1"/>
  <c r="JH20" i="2" a="1"/>
  <c r="JF20" i="2" a="1"/>
  <c r="JB20" i="2" a="1"/>
  <c r="IZ20" i="2" a="1"/>
  <c r="IX20" i="2" a="1"/>
  <c r="JD20" i="2" a="1"/>
  <c r="IU20" i="2" a="1"/>
  <c r="IS20" i="2" a="1"/>
  <c r="IO20" i="2" a="1"/>
  <c r="IM20" i="2" a="1"/>
  <c r="IK20" i="2" a="1"/>
  <c r="II20" i="2" a="1"/>
  <c r="IR20" i="2" a="1"/>
  <c r="IN20" i="2" a="1"/>
  <c r="IJ20" i="2" a="1"/>
  <c r="IQ20" i="2" a="1"/>
  <c r="IT20" i="2" a="1"/>
  <c r="IL20" i="2" a="1"/>
  <c r="IP20" i="2" a="1"/>
  <c r="IG20" i="2" a="1"/>
  <c r="IC20" i="2" a="1"/>
  <c r="IA20" i="2" a="1"/>
  <c r="HW20" i="2" a="1"/>
  <c r="ID20" i="2" a="1"/>
  <c r="IB20" i="2" a="1"/>
  <c r="HX20" i="2" a="1"/>
  <c r="IE20" i="2" a="1"/>
  <c r="HY20" i="2" a="1"/>
  <c r="HU20" i="2" a="1"/>
  <c r="IF20" i="2" a="1"/>
  <c r="HZ20" i="2" a="1"/>
  <c r="HV20" i="2" a="1"/>
  <c r="HQ20" i="2" a="1"/>
  <c r="HO20" i="2" a="1"/>
  <c r="HI20" i="2" a="1"/>
  <c r="HN20" i="2" a="1"/>
  <c r="HH20" i="2" a="1"/>
  <c r="HS20" i="2" a="1"/>
  <c r="HM20" i="2" a="1"/>
  <c r="HK20" i="2" a="1"/>
  <c r="HG20" i="2" a="1"/>
  <c r="HL20" i="2" a="1"/>
  <c r="HP20" i="2" a="1"/>
  <c r="HR20" i="2" a="1"/>
  <c r="HJ20" i="2" a="1"/>
  <c r="HC20" i="2" a="1"/>
  <c r="HA20" i="2" a="1"/>
  <c r="GU20" i="2" a="1"/>
  <c r="GS20" i="2" a="1"/>
  <c r="GX20" i="2" a="1"/>
  <c r="HE20" i="2" a="1"/>
  <c r="GY20" i="2" a="1"/>
  <c r="GW20" i="2" a="1"/>
  <c r="GZ20" i="2" a="1"/>
  <c r="GT20" i="2" a="1"/>
  <c r="HB20" i="2" a="1"/>
  <c r="HD20" i="2" a="1"/>
  <c r="GV20" i="2" a="1"/>
  <c r="GO20" i="2" a="1"/>
  <c r="GM20" i="2" a="1"/>
  <c r="GI20" i="2" a="1"/>
  <c r="GE20" i="2" a="1"/>
  <c r="GJ20" i="2" a="1"/>
  <c r="GQ20" i="2" a="1"/>
  <c r="GK20" i="2" a="1"/>
  <c r="GG20" i="2" a="1"/>
  <c r="GL20" i="2" a="1"/>
  <c r="GF20" i="2" a="1"/>
  <c r="GN20" i="2" a="1"/>
  <c r="GP20" i="2" a="1"/>
  <c r="GH20" i="2" a="1"/>
  <c r="GA20" i="2" a="1"/>
  <c r="FY20" i="2" a="1"/>
  <c r="FU20" i="2" a="1"/>
  <c r="FQ20" i="2" a="1"/>
  <c r="FV20" i="2" a="1"/>
  <c r="FR20" i="2" a="1"/>
  <c r="GC20" i="2" a="1"/>
  <c r="FW20" i="2" a="1"/>
  <c r="FS20" i="2" a="1"/>
  <c r="FZ20" i="2" a="1"/>
  <c r="FX20" i="2" a="1"/>
  <c r="GB20" i="2" a="1"/>
  <c r="FT20" i="2" a="1"/>
  <c r="FM20" i="2" a="1"/>
  <c r="FK20" i="2" a="1"/>
  <c r="FG20" i="2" a="1"/>
  <c r="FL20" i="2" a="1"/>
  <c r="FH20" i="2" a="1"/>
  <c r="FO20" i="2" a="1"/>
  <c r="FI20" i="2" a="1"/>
  <c r="FE20" i="2" a="1"/>
  <c r="FC20" i="2" a="1"/>
  <c r="FJ20" i="2" a="1"/>
  <c r="FF20" i="2" a="1"/>
  <c r="FN20" i="2" a="1"/>
  <c r="FD20" i="2" a="1"/>
  <c r="EY20" i="2" a="1"/>
  <c r="EW20" i="2" a="1"/>
  <c r="EQ20" i="2" a="1"/>
  <c r="EX20" i="2" a="1"/>
  <c r="ER20" i="2" a="1"/>
  <c r="FA20" i="2" a="1"/>
  <c r="EU20" i="2" a="1"/>
  <c r="ES20" i="2" a="1"/>
  <c r="EO20" i="2" a="1"/>
  <c r="EV20" i="2" a="1"/>
  <c r="ET20" i="2" a="1"/>
  <c r="EP20" i="2" a="1"/>
  <c r="EZ20" i="2" a="1"/>
  <c r="EM20" i="2" a="1"/>
  <c r="EI20" i="2" a="1"/>
  <c r="EG20" i="2" a="1"/>
  <c r="EE20" i="2" a="1"/>
  <c r="EA20" i="2" a="1"/>
  <c r="EL20" i="2" a="1"/>
  <c r="EH20" i="2" a="1"/>
  <c r="ED20" i="2" a="1"/>
  <c r="EK20" i="2" a="1"/>
  <c r="EC20" i="2" a="1"/>
  <c r="EJ20" i="2" a="1"/>
  <c r="EF20" i="2" a="1"/>
  <c r="EB20" i="2" a="1"/>
  <c r="DW20" i="2" a="1"/>
  <c r="DU20" i="2" a="1"/>
  <c r="DQ20" i="2" a="1"/>
  <c r="DM20" i="2" a="1"/>
  <c r="DN20" i="2" a="1"/>
  <c r="DY20" i="2" a="1"/>
  <c r="DS20" i="2" a="1"/>
  <c r="DO20" i="2" a="1"/>
  <c r="DP20" i="2" a="1"/>
  <c r="DX20" i="2" a="1"/>
  <c r="DV20" i="2" a="1"/>
  <c r="DT20" i="2" a="1"/>
  <c r="DR20" i="2" a="1"/>
  <c r="DI20" i="2" a="1"/>
  <c r="DG20" i="2" a="1"/>
  <c r="DC20" i="2" a="1"/>
  <c r="CY20" i="2" a="1"/>
  <c r="DK20" i="2" a="1"/>
  <c r="DE20" i="2" a="1"/>
  <c r="DA20" i="2" a="1"/>
  <c r="DB20" i="2" a="1"/>
  <c r="DH20" i="2" a="1"/>
  <c r="DD20" i="2" a="1"/>
  <c r="DJ20" i="2" a="1"/>
  <c r="DF20" i="2" a="1"/>
  <c r="CZ20" i="2" a="1"/>
  <c r="CW20" i="2" a="1"/>
  <c r="CS20" i="2" a="1"/>
  <c r="CQ20" i="2" a="1"/>
  <c r="CO20" i="2" a="1"/>
  <c r="CM20" i="2" a="1"/>
  <c r="CR20" i="2" a="1"/>
  <c r="CN20" i="2" a="1"/>
  <c r="CU20" i="2" a="1"/>
  <c r="CK20" i="2" a="1"/>
  <c r="CP20" i="2" a="1"/>
  <c r="CV20" i="2" a="1"/>
  <c r="CT20" i="2" a="1"/>
  <c r="CL20" i="2" a="1"/>
  <c r="CG20" i="2" a="1"/>
  <c r="CE20" i="2" a="1"/>
  <c r="BY20" i="2" a="1"/>
  <c r="BW20" i="2" a="1"/>
  <c r="CF20" i="2" a="1"/>
  <c r="CB20" i="2" a="1"/>
  <c r="BX20" i="2" a="1"/>
  <c r="CI20" i="2" a="1"/>
  <c r="CC20" i="2" a="1"/>
  <c r="CA20" i="2" a="1"/>
  <c r="CD20" i="2" a="1"/>
  <c r="BZ20" i="2" a="1"/>
  <c r="CH20" i="2" a="1"/>
  <c r="BO20" i="2" a="1"/>
  <c r="BK20" i="2" a="1"/>
  <c r="BU20" i="2" a="1"/>
  <c r="BS20" i="2" a="1"/>
  <c r="BQ20" i="2" a="1"/>
  <c r="BM20" i="2" a="1"/>
  <c r="BI20" i="2" a="1"/>
  <c r="BR20" i="2" a="1"/>
  <c r="BP20" i="2" a="1"/>
  <c r="BN20" i="2" a="1"/>
  <c r="BL20" i="2" a="1"/>
  <c r="BT20" i="2" a="1"/>
  <c r="BJ20" i="2" a="1"/>
  <c r="BE20" i="2" a="1"/>
  <c r="BC20" i="2" a="1"/>
  <c r="AY20" i="2" a="1"/>
  <c r="AW20" i="2" a="1"/>
  <c r="AU20" i="2" a="1"/>
  <c r="AZ20" i="2" a="1"/>
  <c r="AV20" i="2" a="1"/>
  <c r="BG20" i="2" a="1"/>
  <c r="BA20" i="2" a="1"/>
  <c r="BF20" i="2" a="1"/>
  <c r="BD20" i="2" a="1"/>
  <c r="BB20" i="2" a="1"/>
  <c r="AX20" i="2" a="1"/>
  <c r="AQ20" i="2" a="1"/>
  <c r="AO20" i="2" a="1"/>
  <c r="AI20" i="2" a="1"/>
  <c r="AG20" i="2" a="1"/>
  <c r="AL20" i="2" a="1"/>
  <c r="AJ20" i="2" a="1"/>
  <c r="AS20" i="2" a="1"/>
  <c r="AM20" i="2" a="1"/>
  <c r="AK20" i="2" a="1"/>
  <c r="AP20" i="2" a="1"/>
  <c r="AH20" i="2" a="1"/>
  <c r="AN20" i="2" a="1"/>
  <c r="AR20" i="2" a="1"/>
  <c r="IX49" i="2" l="1"/>
  <c r="JD49" i="2"/>
  <c r="JF49" i="2"/>
  <c r="JH49" i="2"/>
  <c r="IZ49" i="2"/>
  <c r="IW49" i="2"/>
  <c r="JC49" i="2"/>
  <c r="JI49" i="2"/>
  <c r="JB49" i="2"/>
  <c r="IY49" i="2"/>
  <c r="JA49" i="2"/>
  <c r="JE49" i="2"/>
  <c r="JG49" i="2"/>
  <c r="IJ49" i="2"/>
  <c r="IL49" i="2"/>
  <c r="IT49" i="2"/>
  <c r="IR49" i="2"/>
  <c r="IP49" i="2"/>
  <c r="IK49" i="2"/>
  <c r="IM49" i="2"/>
  <c r="IQ49" i="2"/>
  <c r="IU49" i="2"/>
  <c r="IN49" i="2"/>
  <c r="II49" i="2"/>
  <c r="IO49" i="2"/>
  <c r="IS49" i="2"/>
  <c r="HX49" i="2"/>
  <c r="IF49" i="2"/>
  <c r="HZ49" i="2"/>
  <c r="IB49" i="2"/>
  <c r="HW49" i="2"/>
  <c r="IA49" i="2"/>
  <c r="IC49" i="2"/>
  <c r="IG49" i="2"/>
  <c r="HV49" i="2"/>
  <c r="ID49" i="2"/>
  <c r="HU49" i="2"/>
  <c r="HY49" i="2"/>
  <c r="IE49" i="2"/>
  <c r="HJ49" i="2"/>
  <c r="HP49" i="2"/>
  <c r="HR49" i="2"/>
  <c r="HL49" i="2"/>
  <c r="HK49" i="2"/>
  <c r="HQ49" i="2"/>
  <c r="HH49" i="2"/>
  <c r="HN49" i="2"/>
  <c r="HG49" i="2"/>
  <c r="HI49" i="2"/>
  <c r="HM49" i="2"/>
  <c r="HO49" i="2"/>
  <c r="HS49" i="2"/>
  <c r="GT49" i="2"/>
  <c r="GX49" i="2"/>
  <c r="GZ49" i="2"/>
  <c r="HD49" i="2"/>
  <c r="GV49" i="2"/>
  <c r="HB49" i="2"/>
  <c r="GW49" i="2"/>
  <c r="HC49" i="2"/>
  <c r="GS49" i="2"/>
  <c r="GU49" i="2"/>
  <c r="GY49" i="2"/>
  <c r="HA49" i="2"/>
  <c r="HE49" i="2"/>
  <c r="GF49" i="2"/>
  <c r="GH49" i="2"/>
  <c r="GP49" i="2"/>
  <c r="GN49" i="2"/>
  <c r="GJ49" i="2"/>
  <c r="GG49" i="2"/>
  <c r="GK49" i="2"/>
  <c r="GM49" i="2"/>
  <c r="GQ49" i="2"/>
  <c r="GL49" i="2"/>
  <c r="GE49" i="2"/>
  <c r="GI49" i="2"/>
  <c r="GO49" i="2"/>
  <c r="FR49" i="2"/>
  <c r="FV49" i="2"/>
  <c r="FX49" i="2"/>
  <c r="GB49" i="2"/>
  <c r="FT49" i="2"/>
  <c r="FZ49" i="2"/>
  <c r="FS49" i="2"/>
  <c r="FW49" i="2"/>
  <c r="FY49" i="2"/>
  <c r="GC49" i="2"/>
  <c r="FQ49" i="2"/>
  <c r="FU49" i="2"/>
  <c r="GA49" i="2"/>
  <c r="FD49" i="2"/>
  <c r="FJ49" i="2"/>
  <c r="FN49" i="2"/>
  <c r="FL49" i="2"/>
  <c r="FF49" i="2"/>
  <c r="FC49" i="2"/>
  <c r="FG49" i="2"/>
  <c r="FK49" i="2"/>
  <c r="FO49" i="2"/>
  <c r="FH49" i="2"/>
  <c r="FE49" i="2"/>
  <c r="FI49" i="2"/>
  <c r="FM49" i="2"/>
  <c r="EZ49" i="2"/>
  <c r="ER49" i="2"/>
  <c r="ET49" i="2"/>
  <c r="EV49" i="2"/>
  <c r="EX49" i="2"/>
  <c r="EQ49" i="2"/>
  <c r="EU49" i="2"/>
  <c r="EW49" i="2"/>
  <c r="FA49" i="2"/>
  <c r="EP49" i="2"/>
  <c r="EO49" i="2"/>
  <c r="ES49" i="2"/>
  <c r="EY49" i="2"/>
  <c r="ED49" i="2"/>
  <c r="EL49" i="2"/>
  <c r="EH49" i="2"/>
  <c r="EA49" i="2"/>
  <c r="EK49" i="2"/>
  <c r="EB49" i="2"/>
  <c r="EF49" i="2"/>
  <c r="EJ49" i="2"/>
  <c r="EC49" i="2"/>
  <c r="EE49" i="2"/>
  <c r="EG49" i="2"/>
  <c r="EI49" i="2"/>
  <c r="EM49" i="2"/>
  <c r="DP49" i="2"/>
  <c r="DX49" i="2"/>
  <c r="DR49" i="2"/>
  <c r="DN49" i="2"/>
  <c r="DT49" i="2"/>
  <c r="DO49" i="2"/>
  <c r="DS49" i="2"/>
  <c r="DU49" i="2"/>
  <c r="DY49" i="2"/>
  <c r="DV49" i="2"/>
  <c r="DM49" i="2"/>
  <c r="DQ49" i="2"/>
  <c r="DW49" i="2"/>
  <c r="CY49" i="2"/>
  <c r="DB49" i="2"/>
  <c r="DF49" i="2"/>
  <c r="DJ49" i="2"/>
  <c r="DA49" i="2"/>
  <c r="CZ49" i="2"/>
  <c r="DD49" i="2"/>
  <c r="DH49" i="2"/>
  <c r="DE49" i="2"/>
  <c r="DI49" i="2"/>
  <c r="DC49" i="2"/>
  <c r="DG49" i="2"/>
  <c r="DK49" i="2"/>
  <c r="CL49" i="2"/>
  <c r="CN49" i="2"/>
  <c r="CV49" i="2"/>
  <c r="CT49" i="2"/>
  <c r="CP49" i="2"/>
  <c r="CM49" i="2"/>
  <c r="CQ49" i="2"/>
  <c r="CS49" i="2"/>
  <c r="CW49" i="2"/>
  <c r="CR49" i="2"/>
  <c r="CK49" i="2"/>
  <c r="CO49" i="2"/>
  <c r="CU49" i="2"/>
  <c r="BZ49" i="2"/>
  <c r="CB49" i="2"/>
  <c r="CD49" i="2"/>
  <c r="CH49" i="2"/>
  <c r="BX49" i="2"/>
  <c r="CF49" i="2"/>
  <c r="BW49" i="2"/>
  <c r="CA49" i="2"/>
  <c r="CC49" i="2"/>
  <c r="CE49" i="2"/>
  <c r="CI49" i="2"/>
  <c r="BY49" i="2"/>
  <c r="CG49" i="2"/>
  <c r="BM49" i="2"/>
  <c r="BJ49" i="2"/>
  <c r="BN49" i="2"/>
  <c r="BT49" i="2"/>
  <c r="BI49" i="2"/>
  <c r="BO49" i="2"/>
  <c r="BL49" i="2"/>
  <c r="BP49" i="2"/>
  <c r="BR49" i="2"/>
  <c r="BU49" i="2"/>
  <c r="BK49" i="2"/>
  <c r="BQ49" i="2"/>
  <c r="BS49" i="2"/>
  <c r="AX49" i="2"/>
  <c r="BD49" i="2"/>
  <c r="BF49" i="2"/>
  <c r="AZ49" i="2"/>
  <c r="AY49" i="2"/>
  <c r="BE49" i="2"/>
  <c r="AV49" i="2"/>
  <c r="BB49" i="2"/>
  <c r="AU49" i="2"/>
  <c r="AW49" i="2"/>
  <c r="BA49" i="2"/>
  <c r="BC49" i="2"/>
  <c r="BG49" i="2"/>
  <c r="AR49" i="2"/>
  <c r="AL49" i="2"/>
  <c r="AH49" i="2"/>
  <c r="AP49" i="2"/>
  <c r="AS49" i="2"/>
  <c r="AJ49" i="2"/>
  <c r="AN49" i="2"/>
  <c r="AG49" i="2"/>
  <c r="AI49" i="2"/>
  <c r="AK49" i="2"/>
  <c r="AM49" i="2"/>
  <c r="AO49" i="2"/>
  <c r="AQ49" i="2"/>
  <c r="IX36" i="2"/>
  <c r="JB36" i="2"/>
  <c r="JD36" i="2"/>
  <c r="JH36" i="2"/>
  <c r="IZ36" i="2"/>
  <c r="JF36" i="2"/>
  <c r="IY36" i="2"/>
  <c r="JC36" i="2"/>
  <c r="JI36" i="2"/>
  <c r="IW36" i="2"/>
  <c r="JA36" i="2"/>
  <c r="JE36" i="2"/>
  <c r="JG36" i="2"/>
  <c r="IJ36" i="2"/>
  <c r="IR36" i="2"/>
  <c r="IL36" i="2"/>
  <c r="IN36" i="2"/>
  <c r="IP36" i="2"/>
  <c r="IT36" i="2"/>
  <c r="II36" i="2"/>
  <c r="IK36" i="2"/>
  <c r="IO36" i="2"/>
  <c r="IQ36" i="2"/>
  <c r="IS36" i="2"/>
  <c r="IU36" i="2"/>
  <c r="IM36" i="2"/>
  <c r="IA36" i="2"/>
  <c r="HX36" i="2"/>
  <c r="IB36" i="2"/>
  <c r="IF36" i="2"/>
  <c r="HY36" i="2"/>
  <c r="HV36" i="2"/>
  <c r="HZ36" i="2"/>
  <c r="ID36" i="2"/>
  <c r="HU36" i="2"/>
  <c r="HW36" i="2"/>
  <c r="IC36" i="2"/>
  <c r="IE36" i="2"/>
  <c r="IG36" i="2"/>
  <c r="HH36" i="2"/>
  <c r="HL36" i="2"/>
  <c r="HP36" i="2"/>
  <c r="HI36" i="2"/>
  <c r="HM36" i="2"/>
  <c r="HS36" i="2"/>
  <c r="HJ36" i="2"/>
  <c r="HN36" i="2"/>
  <c r="HR36" i="2"/>
  <c r="HG36" i="2"/>
  <c r="HK36" i="2"/>
  <c r="HO36" i="2"/>
  <c r="HQ36" i="2"/>
  <c r="GT36" i="2"/>
  <c r="GV36" i="2"/>
  <c r="GX36" i="2"/>
  <c r="GZ36" i="2"/>
  <c r="HB36" i="2"/>
  <c r="HD36" i="2"/>
  <c r="GS36" i="2"/>
  <c r="GW36" i="2"/>
  <c r="GY36" i="2"/>
  <c r="HC36" i="2"/>
  <c r="HE36" i="2"/>
  <c r="GU36" i="2"/>
  <c r="HA36" i="2"/>
  <c r="GF36" i="2"/>
  <c r="GJ36" i="2"/>
  <c r="GP36" i="2"/>
  <c r="GO36" i="2"/>
  <c r="GH36" i="2"/>
  <c r="GL36" i="2"/>
  <c r="GN36" i="2"/>
  <c r="GE36" i="2"/>
  <c r="GG36" i="2"/>
  <c r="GI36" i="2"/>
  <c r="GK36" i="2"/>
  <c r="GM36" i="2"/>
  <c r="GQ36" i="2"/>
  <c r="FV36" i="2"/>
  <c r="GB36" i="2"/>
  <c r="FT36" i="2"/>
  <c r="FZ36" i="2"/>
  <c r="FR36" i="2"/>
  <c r="FX36" i="2"/>
  <c r="FS36" i="2"/>
  <c r="FW36" i="2"/>
  <c r="GC36" i="2"/>
  <c r="FQ36" i="2"/>
  <c r="FU36" i="2"/>
  <c r="FY36" i="2"/>
  <c r="GA36" i="2"/>
  <c r="FF36" i="2"/>
  <c r="FJ36" i="2"/>
  <c r="FN36" i="2"/>
  <c r="FC36" i="2"/>
  <c r="FM36" i="2"/>
  <c r="FD36" i="2"/>
  <c r="FH36" i="2"/>
  <c r="FL36" i="2"/>
  <c r="FE36" i="2"/>
  <c r="FG36" i="2"/>
  <c r="FI36" i="2"/>
  <c r="FK36" i="2"/>
  <c r="FO36" i="2"/>
  <c r="ER36" i="2"/>
  <c r="EX36" i="2"/>
  <c r="EZ36" i="2"/>
  <c r="EP36" i="2"/>
  <c r="EO36" i="2"/>
  <c r="EU36" i="2"/>
  <c r="FA36" i="2"/>
  <c r="ET36" i="2"/>
  <c r="EV36" i="2"/>
  <c r="EQ36" i="2"/>
  <c r="ES36" i="2"/>
  <c r="EW36" i="2"/>
  <c r="EY36" i="2"/>
  <c r="ED36" i="2"/>
  <c r="EH36" i="2"/>
  <c r="EL36" i="2"/>
  <c r="EC36" i="2"/>
  <c r="EG36" i="2"/>
  <c r="EM36" i="2"/>
  <c r="EB36" i="2"/>
  <c r="EF36" i="2"/>
  <c r="EJ36" i="2"/>
  <c r="EA36" i="2"/>
  <c r="EE36" i="2"/>
  <c r="EI36" i="2"/>
  <c r="EK36" i="2"/>
  <c r="DT36" i="2"/>
  <c r="DN36" i="2"/>
  <c r="DP36" i="2"/>
  <c r="DV36" i="2"/>
  <c r="DM36" i="2"/>
  <c r="DQ36" i="2"/>
  <c r="DS36" i="2"/>
  <c r="DY36" i="2"/>
  <c r="DR36" i="2"/>
  <c r="DX36" i="2"/>
  <c r="DO36" i="2"/>
  <c r="DU36" i="2"/>
  <c r="DW36" i="2"/>
  <c r="CY36" i="2"/>
  <c r="DB36" i="2"/>
  <c r="DF36" i="2"/>
  <c r="DJ36" i="2"/>
  <c r="DA36" i="2"/>
  <c r="CZ36" i="2"/>
  <c r="DD36" i="2"/>
  <c r="DH36" i="2"/>
  <c r="DC36" i="2"/>
  <c r="DE36" i="2"/>
  <c r="DG36" i="2"/>
  <c r="DI36" i="2"/>
  <c r="DK36" i="2"/>
  <c r="CM36" i="2"/>
  <c r="CN36" i="2"/>
  <c r="CR36" i="2"/>
  <c r="CV36" i="2"/>
  <c r="CO36" i="2"/>
  <c r="CL36" i="2"/>
  <c r="CP36" i="2"/>
  <c r="CT36" i="2"/>
  <c r="CW36" i="2"/>
  <c r="CK36" i="2"/>
  <c r="CQ36" i="2"/>
  <c r="CS36" i="2"/>
  <c r="CU36" i="2"/>
  <c r="CF36" i="2"/>
  <c r="BX36" i="2"/>
  <c r="BZ36" i="2"/>
  <c r="CB36" i="2"/>
  <c r="CD36" i="2"/>
  <c r="CH36" i="2"/>
  <c r="BW36" i="2"/>
  <c r="BY36" i="2"/>
  <c r="CC36" i="2"/>
  <c r="CE36" i="2"/>
  <c r="CG36" i="2"/>
  <c r="CI36" i="2"/>
  <c r="CA36" i="2"/>
  <c r="BL36" i="2"/>
  <c r="BN36" i="2"/>
  <c r="BT36" i="2"/>
  <c r="BK36" i="2"/>
  <c r="BO36" i="2"/>
  <c r="BQ36" i="2"/>
  <c r="BU36" i="2"/>
  <c r="BJ36" i="2"/>
  <c r="BP36" i="2"/>
  <c r="BR36" i="2"/>
  <c r="BI36" i="2"/>
  <c r="BM36" i="2"/>
  <c r="BS36" i="2"/>
  <c r="AV36" i="2"/>
  <c r="AZ36" i="2"/>
  <c r="BB36" i="2"/>
  <c r="BD36" i="2"/>
  <c r="BF36" i="2"/>
  <c r="AX36" i="2"/>
  <c r="AW36" i="2"/>
  <c r="BA36" i="2"/>
  <c r="BC36" i="2"/>
  <c r="BG36" i="2"/>
  <c r="AU36" i="2"/>
  <c r="AY36" i="2"/>
  <c r="BE36" i="2"/>
  <c r="AH36" i="2"/>
  <c r="AN36" i="2"/>
  <c r="AR36" i="2"/>
  <c r="AI36" i="2"/>
  <c r="AQ36" i="2"/>
  <c r="AJ36" i="2"/>
  <c r="AL36" i="2"/>
  <c r="AP36" i="2"/>
  <c r="AG36" i="2"/>
  <c r="AK36" i="2"/>
  <c r="AM36" i="2"/>
  <c r="AO36" i="2"/>
  <c r="AS36" i="2"/>
  <c r="JD20" i="2"/>
  <c r="IX20" i="2"/>
  <c r="IZ20" i="2"/>
  <c r="JB20" i="2"/>
  <c r="JF20" i="2"/>
  <c r="JH20" i="2"/>
  <c r="IY20" i="2"/>
  <c r="JC20" i="2"/>
  <c r="JI20" i="2"/>
  <c r="IW20" i="2"/>
  <c r="JA20" i="2"/>
  <c r="JE20" i="2"/>
  <c r="JG20" i="2"/>
  <c r="IP20" i="2"/>
  <c r="IL20" i="2"/>
  <c r="IT20" i="2"/>
  <c r="IQ20" i="2"/>
  <c r="IJ20" i="2"/>
  <c r="IN20" i="2"/>
  <c r="IR20" i="2"/>
  <c r="II20" i="2"/>
  <c r="IK20" i="2"/>
  <c r="IM20" i="2"/>
  <c r="IO20" i="2"/>
  <c r="IS20" i="2"/>
  <c r="IU20" i="2"/>
  <c r="HV20" i="2"/>
  <c r="HZ20" i="2"/>
  <c r="IF20" i="2"/>
  <c r="HU20" i="2"/>
  <c r="HY20" i="2"/>
  <c r="IE20" i="2"/>
  <c r="HX20" i="2"/>
  <c r="IB20" i="2"/>
  <c r="ID20" i="2"/>
  <c r="HW20" i="2"/>
  <c r="IA20" i="2"/>
  <c r="IC20" i="2"/>
  <c r="IG20" i="2"/>
  <c r="HJ20" i="2"/>
  <c r="HR20" i="2"/>
  <c r="HP20" i="2"/>
  <c r="HL20" i="2"/>
  <c r="HG20" i="2"/>
  <c r="HK20" i="2"/>
  <c r="HM20" i="2"/>
  <c r="HS20" i="2"/>
  <c r="HH20" i="2"/>
  <c r="HN20" i="2"/>
  <c r="HI20" i="2"/>
  <c r="HO20" i="2"/>
  <c r="HQ20" i="2"/>
  <c r="GV20" i="2"/>
  <c r="HD20" i="2"/>
  <c r="HB20" i="2"/>
  <c r="GT20" i="2"/>
  <c r="GZ20" i="2"/>
  <c r="GW20" i="2"/>
  <c r="GY20" i="2"/>
  <c r="HE20" i="2"/>
  <c r="GX20" i="2"/>
  <c r="GS20" i="2"/>
  <c r="GU20" i="2"/>
  <c r="HA20" i="2"/>
  <c r="HC20" i="2"/>
  <c r="GH20" i="2"/>
  <c r="GP20" i="2"/>
  <c r="GN20" i="2"/>
  <c r="GF20" i="2"/>
  <c r="GL20" i="2"/>
  <c r="GG20" i="2"/>
  <c r="GK20" i="2"/>
  <c r="GQ20" i="2"/>
  <c r="GJ20" i="2"/>
  <c r="GE20" i="2"/>
  <c r="GI20" i="2"/>
  <c r="GM20" i="2"/>
  <c r="GO20" i="2"/>
  <c r="FT20" i="2"/>
  <c r="GB20" i="2"/>
  <c r="FX20" i="2"/>
  <c r="FZ20" i="2"/>
  <c r="FS20" i="2"/>
  <c r="FW20" i="2"/>
  <c r="GC20" i="2"/>
  <c r="FR20" i="2"/>
  <c r="FV20" i="2"/>
  <c r="FQ20" i="2"/>
  <c r="FU20" i="2"/>
  <c r="FY20" i="2"/>
  <c r="GA20" i="2"/>
  <c r="FD20" i="2"/>
  <c r="FN20" i="2"/>
  <c r="FF20" i="2"/>
  <c r="FJ20" i="2"/>
  <c r="FC20" i="2"/>
  <c r="FE20" i="2"/>
  <c r="FI20" i="2"/>
  <c r="FO20" i="2"/>
  <c r="FH20" i="2"/>
  <c r="FL20" i="2"/>
  <c r="FG20" i="2"/>
  <c r="FK20" i="2"/>
  <c r="FM20" i="2"/>
  <c r="EZ20" i="2"/>
  <c r="EP20" i="2"/>
  <c r="ET20" i="2"/>
  <c r="EV20" i="2"/>
  <c r="EO20" i="2"/>
  <c r="ES20" i="2"/>
  <c r="EU20" i="2"/>
  <c r="FA20" i="2"/>
  <c r="ER20" i="2"/>
  <c r="EX20" i="2"/>
  <c r="EQ20" i="2"/>
  <c r="EW20" i="2"/>
  <c r="EY20" i="2"/>
  <c r="EB20" i="2"/>
  <c r="EF20" i="2"/>
  <c r="EJ20" i="2"/>
  <c r="EC20" i="2"/>
  <c r="EK20" i="2"/>
  <c r="ED20" i="2"/>
  <c r="EH20" i="2"/>
  <c r="EL20" i="2"/>
  <c r="EA20" i="2"/>
  <c r="EE20" i="2"/>
  <c r="EG20" i="2"/>
  <c r="EI20" i="2"/>
  <c r="EM20" i="2"/>
  <c r="DR20" i="2"/>
  <c r="DT20" i="2"/>
  <c r="DV20" i="2"/>
  <c r="DX20" i="2"/>
  <c r="DP20" i="2"/>
  <c r="DO20" i="2"/>
  <c r="DS20" i="2"/>
  <c r="DY20" i="2"/>
  <c r="DN20" i="2"/>
  <c r="DM20" i="2"/>
  <c r="DQ20" i="2"/>
  <c r="DU20" i="2"/>
  <c r="DW20" i="2"/>
  <c r="CZ20" i="2"/>
  <c r="DF20" i="2"/>
  <c r="DJ20" i="2"/>
  <c r="DD20" i="2"/>
  <c r="DH20" i="2"/>
  <c r="DB20" i="2"/>
  <c r="DA20" i="2"/>
  <c r="DE20" i="2"/>
  <c r="DK20" i="2"/>
  <c r="CY20" i="2"/>
  <c r="DC20" i="2"/>
  <c r="DG20" i="2"/>
  <c r="DI20" i="2"/>
  <c r="CL20" i="2"/>
  <c r="CT20" i="2"/>
  <c r="CV20" i="2"/>
  <c r="CP20" i="2"/>
  <c r="CK20" i="2"/>
  <c r="CU20" i="2"/>
  <c r="CN20" i="2"/>
  <c r="CR20" i="2"/>
  <c r="CM20" i="2"/>
  <c r="CO20" i="2"/>
  <c r="CQ20" i="2"/>
  <c r="CS20" i="2"/>
  <c r="CW20" i="2"/>
  <c r="CH20" i="2"/>
  <c r="BZ20" i="2"/>
  <c r="CD20" i="2"/>
  <c r="CA20" i="2"/>
  <c r="CC20" i="2"/>
  <c r="CI20" i="2"/>
  <c r="BX20" i="2"/>
  <c r="CB20" i="2"/>
  <c r="CF20" i="2"/>
  <c r="BW20" i="2"/>
  <c r="BY20" i="2"/>
  <c r="CE20" i="2"/>
  <c r="CG20" i="2"/>
  <c r="BJ20" i="2"/>
  <c r="BT20" i="2"/>
  <c r="BL20" i="2"/>
  <c r="BN20" i="2"/>
  <c r="BP20" i="2"/>
  <c r="BR20" i="2"/>
  <c r="BI20" i="2"/>
  <c r="BM20" i="2"/>
  <c r="BQ20" i="2"/>
  <c r="BS20" i="2"/>
  <c r="BU20" i="2"/>
  <c r="BK20" i="2"/>
  <c r="BO20" i="2"/>
  <c r="AX20" i="2"/>
  <c r="BB20" i="2"/>
  <c r="BD20" i="2"/>
  <c r="BF20" i="2"/>
  <c r="BA20" i="2"/>
  <c r="BG20" i="2"/>
  <c r="AV20" i="2"/>
  <c r="AZ20" i="2"/>
  <c r="AU20" i="2"/>
  <c r="AW20" i="2"/>
  <c r="AY20" i="2"/>
  <c r="BC20" i="2"/>
  <c r="BE20" i="2"/>
  <c r="AR20" i="2"/>
  <c r="AN20" i="2"/>
  <c r="AH20" i="2"/>
  <c r="AP20" i="2"/>
  <c r="AK20" i="2"/>
  <c r="AM20" i="2"/>
  <c r="AS20" i="2"/>
  <c r="AJ20" i="2"/>
  <c r="AL20" i="2"/>
  <c r="AG20" i="2"/>
  <c r="AI20" i="2"/>
  <c r="AO20" i="2"/>
  <c r="AQ20" i="2"/>
  <c r="EO5" i="2" l="1"/>
  <c r="FA9" i="2" s="1"/>
  <c r="AE16" i="2"/>
  <c r="AE15" i="2"/>
  <c r="AE14" i="2"/>
  <c r="AE13" i="2"/>
  <c r="H12" i="6" a="1"/>
  <c r="H12" i="6" s="1"/>
  <c r="H13" i="6" a="1"/>
  <c r="H13" i="6"/>
  <c r="H14" i="6" a="1"/>
  <c r="H14" i="6" s="1"/>
  <c r="H15" i="6" a="1"/>
  <c r="H15" i="6"/>
  <c r="H16" i="6" a="1"/>
  <c r="H16" i="6" s="1"/>
  <c r="H17" i="6" a="1"/>
  <c r="H17" i="6"/>
  <c r="H18" i="6" a="1"/>
  <c r="H18" i="6" s="1"/>
  <c r="H19" i="6" a="1"/>
  <c r="H19" i="6"/>
  <c r="H20" i="6" a="1"/>
  <c r="H20" i="6" s="1"/>
  <c r="H21" i="6" a="1"/>
  <c r="H21" i="6"/>
  <c r="H22" i="6" a="1"/>
  <c r="H22" i="6" s="1"/>
  <c r="H23" i="6" a="1"/>
  <c r="H23" i="6"/>
  <c r="H24" i="6" a="1"/>
  <c r="H24" i="6" s="1"/>
  <c r="H25" i="6" a="1"/>
  <c r="H25" i="6"/>
  <c r="H26" i="6" a="1"/>
  <c r="H26" i="6" s="1"/>
  <c r="H27" i="6" a="1"/>
  <c r="H27" i="6"/>
  <c r="H28" i="6" a="1"/>
  <c r="H28" i="6" s="1"/>
  <c r="H29" i="6" a="1"/>
  <c r="H29" i="6"/>
  <c r="H30" i="6" a="1"/>
  <c r="H30" i="6" s="1"/>
  <c r="H31" i="6" a="1"/>
  <c r="H31" i="6"/>
  <c r="H32" i="6" a="1"/>
  <c r="H32" i="6" s="1"/>
  <c r="H33" i="6" a="1"/>
  <c r="H33" i="6"/>
  <c r="H34" i="6" a="1"/>
  <c r="H34" i="6" s="1"/>
  <c r="H35" i="6" a="1"/>
  <c r="H35" i="6"/>
  <c r="H36" i="6" a="1"/>
  <c r="H36" i="6" s="1"/>
  <c r="H37" i="6" a="1"/>
  <c r="H37" i="6"/>
  <c r="H38" i="6" a="1"/>
  <c r="H38" i="6" s="1"/>
  <c r="H39" i="6" a="1"/>
  <c r="H39" i="6"/>
  <c r="H40" i="6" a="1"/>
  <c r="H40" i="6" s="1"/>
  <c r="H41" i="6" a="1"/>
  <c r="H41" i="6"/>
  <c r="H42" i="6" a="1"/>
  <c r="H42" i="6" s="1"/>
  <c r="H43" i="6" a="1"/>
  <c r="H43" i="6"/>
  <c r="H44" i="6" a="1"/>
  <c r="H44" i="6" s="1"/>
  <c r="H45" i="6" a="1"/>
  <c r="H45" i="6"/>
  <c r="H46" i="6" a="1"/>
  <c r="H46" i="6" s="1"/>
  <c r="H47" i="6" a="1"/>
  <c r="H47" i="6"/>
  <c r="H48" i="6" a="1"/>
  <c r="H48" i="6" s="1"/>
  <c r="H49" i="6" a="1"/>
  <c r="H49" i="6"/>
  <c r="H50" i="6" a="1"/>
  <c r="H50" i="6" s="1"/>
  <c r="H52" i="6" a="1"/>
  <c r="H52" i="6" s="1"/>
  <c r="H53" i="6" a="1"/>
  <c r="H53" i="6"/>
  <c r="H54" i="6" a="1"/>
  <c r="H54" i="6" s="1"/>
  <c r="H55" i="6" a="1"/>
  <c r="H55" i="6"/>
  <c r="H56" i="6" a="1"/>
  <c r="H56" i="6" s="1"/>
  <c r="H57" i="6" a="1"/>
  <c r="H57" i="6"/>
  <c r="H58" i="6" a="1"/>
  <c r="H58" i="6" s="1"/>
  <c r="H59" i="6" a="1"/>
  <c r="H59" i="6"/>
  <c r="H60" i="6" a="1"/>
  <c r="H60" i="6" s="1"/>
  <c r="H61" i="6" a="1"/>
  <c r="H61" i="6"/>
  <c r="H62" i="6" a="1"/>
  <c r="H62" i="6" s="1"/>
  <c r="H63" i="6" a="1"/>
  <c r="H63" i="6"/>
  <c r="H64" i="6" a="1"/>
  <c r="H64" i="6" s="1"/>
  <c r="H65" i="6" a="1"/>
  <c r="H65" i="6"/>
  <c r="H66" i="6" a="1"/>
  <c r="H66" i="6" s="1"/>
  <c r="H67" i="6" a="1"/>
  <c r="H67" i="6"/>
  <c r="H68" i="6" a="1"/>
  <c r="H68" i="6" s="1"/>
  <c r="H69" i="6" a="1"/>
  <c r="H69" i="6"/>
  <c r="H70" i="6" a="1"/>
  <c r="H70" i="6" s="1"/>
  <c r="Q10" i="2"/>
  <c r="E8" i="4" a="1"/>
  <c r="E8" i="4" s="1"/>
  <c r="E12" i="4" a="1"/>
  <c r="E12" i="4" s="1"/>
  <c r="H59" i="4"/>
  <c r="H60" i="4"/>
  <c r="H61" i="4"/>
  <c r="H63" i="4"/>
  <c r="H64" i="4"/>
  <c r="H65" i="4"/>
  <c r="H67" i="4"/>
  <c r="H68" i="4"/>
  <c r="H69" i="4"/>
  <c r="H71" i="4"/>
  <c r="H72" i="4"/>
  <c r="H73" i="4"/>
  <c r="H75" i="4"/>
  <c r="H76" i="4"/>
  <c r="H77" i="4"/>
  <c r="H79" i="4"/>
  <c r="H80" i="4"/>
  <c r="H81" i="4"/>
  <c r="H83" i="4"/>
  <c r="H84" i="4"/>
  <c r="H85" i="4"/>
  <c r="H87" i="4"/>
  <c r="H88" i="4"/>
  <c r="H89" i="4"/>
  <c r="H91" i="4"/>
  <c r="H92" i="4"/>
  <c r="H93" i="4"/>
  <c r="H95" i="4"/>
  <c r="H96" i="4"/>
  <c r="H97" i="4"/>
  <c r="H99" i="4"/>
  <c r="H100" i="4"/>
  <c r="H101" i="4"/>
  <c r="I59" i="4"/>
  <c r="I60" i="4"/>
  <c r="I61" i="4"/>
  <c r="I63" i="4"/>
  <c r="I64" i="4"/>
  <c r="I65" i="4"/>
  <c r="I67" i="4"/>
  <c r="I68" i="4"/>
  <c r="I69" i="4"/>
  <c r="I71" i="4"/>
  <c r="I72" i="4"/>
  <c r="I73" i="4"/>
  <c r="I75" i="4"/>
  <c r="I76" i="4"/>
  <c r="I77" i="4"/>
  <c r="I79" i="4"/>
  <c r="I80" i="4"/>
  <c r="I81" i="4"/>
  <c r="I83" i="4"/>
  <c r="I84" i="4"/>
  <c r="I85" i="4"/>
  <c r="I87" i="4"/>
  <c r="I88" i="4"/>
  <c r="I89" i="4"/>
  <c r="I91" i="4"/>
  <c r="I92" i="4"/>
  <c r="I93" i="4"/>
  <c r="I95" i="4"/>
  <c r="I96" i="4"/>
  <c r="I97" i="4"/>
  <c r="I99" i="4"/>
  <c r="I100" i="4"/>
  <c r="I101" i="4"/>
  <c r="I56" i="4"/>
  <c r="I57" i="4"/>
  <c r="I55" i="4"/>
  <c r="H57" i="4"/>
  <c r="H56" i="4"/>
  <c r="H55" i="4"/>
  <c r="AP35" i="3"/>
  <c r="AI35" i="3"/>
  <c r="AI22" i="3"/>
  <c r="AE27" i="2"/>
  <c r="AE28" i="2"/>
  <c r="AE29" i="2"/>
  <c r="I70" i="6"/>
  <c r="I69" i="6"/>
  <c r="I68" i="6"/>
  <c r="I67" i="6"/>
  <c r="I66" i="6"/>
  <c r="I65" i="6"/>
  <c r="I64" i="6"/>
  <c r="I63" i="6"/>
  <c r="I62" i="6"/>
  <c r="I61" i="6"/>
  <c r="I60" i="6"/>
  <c r="I55" i="6"/>
  <c r="I59" i="6"/>
  <c r="I58" i="6"/>
  <c r="I57" i="6"/>
  <c r="I56" i="6"/>
  <c r="I54" i="6"/>
  <c r="I53" i="6"/>
  <c r="I52" i="6"/>
  <c r="I51" i="6"/>
  <c r="I50" i="6"/>
  <c r="I49" i="6"/>
  <c r="I48" i="6"/>
  <c r="I47" i="6"/>
  <c r="I46" i="6"/>
  <c r="I45" i="6"/>
  <c r="I44" i="6"/>
  <c r="I43" i="6"/>
  <c r="I38" i="6"/>
  <c r="I37" i="6"/>
  <c r="I31" i="6"/>
  <c r="I36" i="6"/>
  <c r="I35" i="6"/>
  <c r="I34" i="6"/>
  <c r="I33" i="6"/>
  <c r="I32" i="6"/>
  <c r="I30" i="6"/>
  <c r="I29" i="6"/>
  <c r="I28" i="6"/>
  <c r="I27" i="6"/>
  <c r="I26" i="6"/>
  <c r="I25" i="6"/>
  <c r="I24" i="6"/>
  <c r="I23" i="6"/>
  <c r="I22" i="6"/>
  <c r="I21" i="6"/>
  <c r="I20" i="6"/>
  <c r="I19" i="6"/>
  <c r="I18" i="6"/>
  <c r="I17" i="6"/>
  <c r="I16" i="6"/>
  <c r="I42" i="6"/>
  <c r="I41" i="6"/>
  <c r="I40" i="6"/>
  <c r="I39" i="6"/>
  <c r="Q14" i="2"/>
  <c r="Q15" i="2"/>
  <c r="Q16" i="2"/>
  <c r="Q13" i="2"/>
  <c r="C13" i="3" a="1"/>
  <c r="C13" i="3" s="1"/>
  <c r="C14" i="3" s="1" a="1"/>
  <c r="C14" i="3" s="1"/>
  <c r="C15" i="3" s="1" a="1"/>
  <c r="C15" i="3" s="1"/>
  <c r="C16" i="3" s="1" a="1"/>
  <c r="C16" i="3" s="1"/>
  <c r="C17" i="3" s="1" a="1"/>
  <c r="C17" i="3" s="1"/>
  <c r="C18" i="3" s="1" a="1"/>
  <c r="C18" i="3" s="1"/>
  <c r="C19" i="3" s="1" a="1"/>
  <c r="C19" i="3" s="1"/>
  <c r="C20" i="3" s="1" a="1"/>
  <c r="C20" i="3" s="1"/>
  <c r="C21" i="3" s="1" a="1"/>
  <c r="C21" i="3" s="1"/>
  <c r="C22" i="3" s="1" a="1"/>
  <c r="C22" i="3" s="1"/>
  <c r="C23" i="3" s="1" a="1"/>
  <c r="C23" i="3" s="1"/>
  <c r="C24" i="3" s="1" a="1"/>
  <c r="C24" i="3" s="1"/>
  <c r="C25" i="3" s="1" a="1"/>
  <c r="C25" i="3" s="1"/>
  <c r="C26" i="3" s="1" a="1"/>
  <c r="C26" i="3" s="1"/>
  <c r="C27" i="3" s="1" a="1"/>
  <c r="C27" i="3" s="1"/>
  <c r="C28" i="3" s="1" a="1"/>
  <c r="C28" i="3" s="1"/>
  <c r="C29" i="3" s="1" a="1"/>
  <c r="C29" i="3" s="1"/>
  <c r="C30" i="3" s="1" a="1"/>
  <c r="C30" i="3" s="1"/>
  <c r="C31" i="3" s="1" a="1"/>
  <c r="C31" i="3" s="1"/>
  <c r="C32" i="3" s="1" a="1"/>
  <c r="C32" i="3" s="1"/>
  <c r="C33" i="3" s="1" a="1"/>
  <c r="C33" i="3" s="1"/>
  <c r="C34" i="3" s="1" a="1"/>
  <c r="C34" i="3" s="1"/>
  <c r="C35" i="3" s="1" a="1"/>
  <c r="C35" i="3" s="1"/>
  <c r="C36" i="3" s="1" a="1"/>
  <c r="C36" i="3" s="1"/>
  <c r="C37" i="3" s="1" a="1"/>
  <c r="C37" i="3" s="1"/>
  <c r="C38" i="3" s="1" a="1"/>
  <c r="C38" i="3" s="1"/>
  <c r="C39" i="3" s="1" a="1"/>
  <c r="C39" i="3" s="1"/>
  <c r="C40" i="3" s="1" a="1"/>
  <c r="C40" i="3" s="1"/>
  <c r="C41" i="3" s="1" a="1"/>
  <c r="C41" i="3" s="1"/>
  <c r="C42" i="3" s="1" a="1"/>
  <c r="C42" i="3" s="1"/>
  <c r="C43" i="3" s="1" a="1"/>
  <c r="C43" i="3" s="1"/>
  <c r="C44" i="3" s="1" a="1"/>
  <c r="C44" i="3" s="1"/>
  <c r="C45" i="3" s="1" a="1"/>
  <c r="C45" i="3" s="1"/>
  <c r="C46" i="3" s="1" a="1"/>
  <c r="C46" i="3" s="1"/>
  <c r="C47" i="3" s="1" a="1"/>
  <c r="C47" i="3" s="1"/>
  <c r="C48" i="3" s="1" a="1"/>
  <c r="C48" i="3" s="1"/>
  <c r="C49" i="3" s="1" a="1"/>
  <c r="C49" i="3" s="1"/>
  <c r="C50" i="3" s="1" a="1"/>
  <c r="C50" i="3" s="1"/>
  <c r="G50" i="3" s="1" a="1"/>
  <c r="G50" i="3" s="1"/>
  <c r="E20" i="4" a="1"/>
  <c r="E20" i="4" s="1"/>
  <c r="G59" i="4" s="1"/>
  <c r="E19" i="4" a="1"/>
  <c r="E19" i="4" s="1"/>
  <c r="D99" i="4" s="1"/>
  <c r="F99" i="4" s="1"/>
  <c r="C9" i="1"/>
  <c r="C10" i="1" s="1"/>
  <c r="C11" i="1" s="1"/>
  <c r="C12" i="1" s="1"/>
  <c r="C13" i="1" s="1"/>
  <c r="C14" i="1" s="1"/>
  <c r="C15" i="1" s="1"/>
  <c r="C16" i="1" s="1"/>
  <c r="C17" i="1" s="1"/>
  <c r="C18" i="1" s="1"/>
  <c r="E11" i="4"/>
  <c r="E9" i="4"/>
  <c r="I13" i="6"/>
  <c r="I12" i="6"/>
  <c r="I14" i="6"/>
  <c r="I15" i="6"/>
  <c r="Q28" i="2"/>
  <c r="Q29" i="2"/>
  <c r="Q27" i="2"/>
  <c r="AE10" i="2"/>
  <c r="AE11" i="2"/>
  <c r="AE12" i="2"/>
  <c r="AE17" i="2"/>
  <c r="AE18" i="2"/>
  <c r="AE19" i="2"/>
  <c r="AE23" i="2"/>
  <c r="AE24" i="2"/>
  <c r="AE25" i="2"/>
  <c r="AE26" i="2"/>
  <c r="AE30" i="2"/>
  <c r="AE31" i="2"/>
  <c r="AE32" i="2"/>
  <c r="AE33" i="2"/>
  <c r="AE34" i="2"/>
  <c r="AE35" i="2"/>
  <c r="AE39" i="2"/>
  <c r="AE40" i="2"/>
  <c r="AE41" i="2"/>
  <c r="AE42" i="2"/>
  <c r="AE43" i="2"/>
  <c r="AE44" i="2"/>
  <c r="AE45" i="2"/>
  <c r="AE46" i="2"/>
  <c r="AE47" i="2"/>
  <c r="AE48" i="2"/>
  <c r="Q48" i="2"/>
  <c r="Q47" i="2"/>
  <c r="Q46" i="2"/>
  <c r="Q45" i="2"/>
  <c r="Q44" i="2"/>
  <c r="Q43" i="2"/>
  <c r="Q42" i="2"/>
  <c r="Q41" i="2"/>
  <c r="Q40" i="2"/>
  <c r="Q39" i="2"/>
  <c r="Q35" i="2"/>
  <c r="Q24" i="2"/>
  <c r="Q25" i="2"/>
  <c r="Q26" i="2"/>
  <c r="Q30" i="2"/>
  <c r="Q31" i="2"/>
  <c r="Q32" i="2"/>
  <c r="Q23" i="2"/>
  <c r="Q11" i="2"/>
  <c r="Q12" i="2"/>
  <c r="Q34" i="2"/>
  <c r="Q33" i="2"/>
  <c r="Q17" i="2"/>
  <c r="Q18" i="2"/>
  <c r="Q19" i="2"/>
  <c r="E5" i="2"/>
  <c r="O9" i="2" s="1"/>
  <c r="JF7" i="2" l="1"/>
  <c r="JF6" i="2" s="1"/>
  <c r="ET7" i="2"/>
  <c r="ET6" i="2" s="1"/>
  <c r="FH7" i="2"/>
  <c r="FH6" i="2" s="1"/>
  <c r="FV7" i="2"/>
  <c r="FV6" i="2" s="1"/>
  <c r="HB7" i="2"/>
  <c r="HB6" i="2" s="1"/>
  <c r="EQ7" i="2"/>
  <c r="EQ6" i="2" s="1"/>
  <c r="EU7" i="2"/>
  <c r="EU6" i="2" s="1"/>
  <c r="EY7" i="2"/>
  <c r="EY6" i="2" s="1"/>
  <c r="FE7" i="2"/>
  <c r="FE6" i="2" s="1"/>
  <c r="FI7" i="2"/>
  <c r="FI6" i="2" s="1"/>
  <c r="FM7" i="2"/>
  <c r="FM6" i="2" s="1"/>
  <c r="FS7" i="2"/>
  <c r="FS6" i="2" s="1"/>
  <c r="FW7" i="2"/>
  <c r="FW6" i="2" s="1"/>
  <c r="GA7" i="2"/>
  <c r="GA6" i="2" s="1"/>
  <c r="GG7" i="2"/>
  <c r="GG6" i="2" s="1"/>
  <c r="GK7" i="2"/>
  <c r="GK6" i="2" s="1"/>
  <c r="GO7" i="2"/>
  <c r="GO6" i="2" s="1"/>
  <c r="GU7" i="2"/>
  <c r="GU6" i="2" s="1"/>
  <c r="GY7" i="2"/>
  <c r="GY6" i="2" s="1"/>
  <c r="HC7" i="2"/>
  <c r="HC6" i="2" s="1"/>
  <c r="HI7" i="2"/>
  <c r="HI6" i="2" s="1"/>
  <c r="HM7" i="2"/>
  <c r="HM6" i="2" s="1"/>
  <c r="HQ7" i="2"/>
  <c r="HQ6" i="2" s="1"/>
  <c r="HW7" i="2"/>
  <c r="HW6" i="2" s="1"/>
  <c r="IA7" i="2"/>
  <c r="IA6" i="2" s="1"/>
  <c r="IE7" i="2"/>
  <c r="IE6" i="2" s="1"/>
  <c r="IK7" i="2"/>
  <c r="IK6" i="2" s="1"/>
  <c r="IO7" i="2"/>
  <c r="IO6" i="2" s="1"/>
  <c r="IS7" i="2"/>
  <c r="IS6" i="2" s="1"/>
  <c r="IY7" i="2"/>
  <c r="IY6" i="2" s="1"/>
  <c r="JC7" i="2"/>
  <c r="JC6" i="2" s="1"/>
  <c r="JG7" i="2"/>
  <c r="JG6" i="2" s="1"/>
  <c r="EP7" i="2"/>
  <c r="EP6" i="2" s="1"/>
  <c r="FD7" i="2"/>
  <c r="FD6" i="2" s="1"/>
  <c r="FR7" i="2"/>
  <c r="FR6" i="2" s="1"/>
  <c r="GF7" i="2"/>
  <c r="GF6" i="2" s="1"/>
  <c r="GN7" i="2"/>
  <c r="GN6" i="2" s="1"/>
  <c r="GX7" i="2"/>
  <c r="GX6" i="2" s="1"/>
  <c r="HL7" i="2"/>
  <c r="HL6" i="2" s="1"/>
  <c r="HP7" i="2"/>
  <c r="HP6" i="2" s="1"/>
  <c r="HV7" i="2"/>
  <c r="HV6" i="2" s="1"/>
  <c r="ID7" i="2"/>
  <c r="ID6" i="2" s="1"/>
  <c r="IJ7" i="2"/>
  <c r="IJ6" i="2" s="1"/>
  <c r="IN7" i="2"/>
  <c r="IN6" i="2" s="1"/>
  <c r="IR7" i="2"/>
  <c r="IR6" i="2" s="1"/>
  <c r="IX7" i="2"/>
  <c r="IX6" i="2" s="1"/>
  <c r="JB7" i="2"/>
  <c r="JB6" i="2" s="1"/>
  <c r="ER7" i="2"/>
  <c r="ER6" i="2" s="1"/>
  <c r="EV7" i="2"/>
  <c r="EV6" i="2" s="1"/>
  <c r="EZ7" i="2"/>
  <c r="EZ6" i="2" s="1"/>
  <c r="FF7" i="2"/>
  <c r="FF6" i="2" s="1"/>
  <c r="FJ7" i="2"/>
  <c r="FJ6" i="2" s="1"/>
  <c r="FN7" i="2"/>
  <c r="FN6" i="2" s="1"/>
  <c r="FT7" i="2"/>
  <c r="FT6" i="2" s="1"/>
  <c r="FX7" i="2"/>
  <c r="FX6" i="2" s="1"/>
  <c r="GB7" i="2"/>
  <c r="GB6" i="2" s="1"/>
  <c r="GH7" i="2"/>
  <c r="GH6" i="2" s="1"/>
  <c r="GL7" i="2"/>
  <c r="GL6" i="2" s="1"/>
  <c r="GP7" i="2"/>
  <c r="GP6" i="2" s="1"/>
  <c r="GV7" i="2"/>
  <c r="GV6" i="2" s="1"/>
  <c r="GZ7" i="2"/>
  <c r="GZ6" i="2" s="1"/>
  <c r="HD7" i="2"/>
  <c r="HD6" i="2" s="1"/>
  <c r="HJ7" i="2"/>
  <c r="HJ6" i="2" s="1"/>
  <c r="HN7" i="2"/>
  <c r="HN6" i="2" s="1"/>
  <c r="HR7" i="2"/>
  <c r="HR6" i="2" s="1"/>
  <c r="HX7" i="2"/>
  <c r="HX6" i="2" s="1"/>
  <c r="IB7" i="2"/>
  <c r="IB6" i="2" s="1"/>
  <c r="IF7" i="2"/>
  <c r="IF6" i="2" s="1"/>
  <c r="IL7" i="2"/>
  <c r="IL6" i="2" s="1"/>
  <c r="IP7" i="2"/>
  <c r="IP6" i="2" s="1"/>
  <c r="IT7" i="2"/>
  <c r="IT6" i="2" s="1"/>
  <c r="IZ7" i="2"/>
  <c r="IZ6" i="2" s="1"/>
  <c r="JD7" i="2"/>
  <c r="JD6" i="2" s="1"/>
  <c r="JH7" i="2"/>
  <c r="JH6" i="2" s="1"/>
  <c r="EX7" i="2"/>
  <c r="EX6" i="2" s="1"/>
  <c r="FL7" i="2"/>
  <c r="FL6" i="2" s="1"/>
  <c r="FZ7" i="2"/>
  <c r="FZ6" i="2" s="1"/>
  <c r="GJ7" i="2"/>
  <c r="GJ6" i="2" s="1"/>
  <c r="GT7" i="2"/>
  <c r="GT6" i="2" s="1"/>
  <c r="HH7" i="2"/>
  <c r="HH6" i="2" s="1"/>
  <c r="HZ7" i="2"/>
  <c r="HZ6" i="2" s="1"/>
  <c r="EO7" i="2"/>
  <c r="EO6" i="2" s="1"/>
  <c r="ES7" i="2"/>
  <c r="ES6" i="2" s="1"/>
  <c r="EW7" i="2"/>
  <c r="EW6" i="2" s="1"/>
  <c r="FC7" i="2"/>
  <c r="FC6" i="2" s="1"/>
  <c r="FG7" i="2"/>
  <c r="FG6" i="2" s="1"/>
  <c r="FK7" i="2"/>
  <c r="FK6" i="2" s="1"/>
  <c r="FQ7" i="2"/>
  <c r="FQ6" i="2" s="1"/>
  <c r="FU7" i="2"/>
  <c r="FU6" i="2" s="1"/>
  <c r="FY7" i="2"/>
  <c r="FY6" i="2" s="1"/>
  <c r="GE7" i="2"/>
  <c r="GE6" i="2" s="1"/>
  <c r="GI7" i="2"/>
  <c r="GI6" i="2" s="1"/>
  <c r="GM7" i="2"/>
  <c r="GM6" i="2" s="1"/>
  <c r="GS7" i="2"/>
  <c r="GS6" i="2" s="1"/>
  <c r="GW7" i="2"/>
  <c r="GW6" i="2" s="1"/>
  <c r="HA7" i="2"/>
  <c r="HA6" i="2" s="1"/>
  <c r="HG7" i="2"/>
  <c r="HG6" i="2" s="1"/>
  <c r="HK7" i="2"/>
  <c r="HK6" i="2" s="1"/>
  <c r="HO7" i="2"/>
  <c r="HO6" i="2" s="1"/>
  <c r="HU7" i="2"/>
  <c r="HU6" i="2" s="1"/>
  <c r="HY7" i="2"/>
  <c r="HY6" i="2" s="1"/>
  <c r="IC7" i="2"/>
  <c r="IC6" i="2" s="1"/>
  <c r="II7" i="2"/>
  <c r="II6" i="2" s="1"/>
  <c r="IM7" i="2"/>
  <c r="IM6" i="2" s="1"/>
  <c r="IQ7" i="2"/>
  <c r="IQ6" i="2" s="1"/>
  <c r="IW7" i="2"/>
  <c r="IW6" i="2" s="1"/>
  <c r="JA7" i="2"/>
  <c r="JA6" i="2" s="1"/>
  <c r="JE7" i="2"/>
  <c r="JE6" i="2" s="1"/>
  <c r="GQ7" i="2"/>
  <c r="GQ6" i="2" s="1"/>
  <c r="IU7" i="2"/>
  <c r="IU6" i="2" s="1"/>
  <c r="FA7" i="2"/>
  <c r="FA6" i="2" s="1"/>
  <c r="HE7" i="2"/>
  <c r="HE6" i="2" s="1"/>
  <c r="JI7" i="2"/>
  <c r="JI6" i="2" s="1"/>
  <c r="FO7" i="2"/>
  <c r="FO6" i="2" s="1"/>
  <c r="HS7" i="2"/>
  <c r="HS6" i="2" s="1"/>
  <c r="GC7" i="2"/>
  <c r="GC6" i="2" s="1"/>
  <c r="IG7" i="2"/>
  <c r="IG6" i="2" s="1"/>
  <c r="EO9" i="2"/>
  <c r="ES9" i="2"/>
  <c r="EW9" i="2"/>
  <c r="EZ38" i="2"/>
  <c r="EV38" i="2"/>
  <c r="ER38" i="2"/>
  <c r="EQ38" i="2"/>
  <c r="EX38" i="2"/>
  <c r="ET38" i="2"/>
  <c r="EP38" i="2"/>
  <c r="EU38" i="2"/>
  <c r="FA38" i="2"/>
  <c r="EW38" i="2"/>
  <c r="ES38" i="2"/>
  <c r="EO38" i="2"/>
  <c r="EY38" i="2"/>
  <c r="EY22" i="2"/>
  <c r="EU22" i="2"/>
  <c r="EQ22" i="2"/>
  <c r="ET22" i="2"/>
  <c r="FA22" i="2"/>
  <c r="EW22" i="2"/>
  <c r="ES22" i="2"/>
  <c r="EO22" i="2"/>
  <c r="EP22" i="2"/>
  <c r="EZ22" i="2"/>
  <c r="EV22" i="2"/>
  <c r="ER22" i="2"/>
  <c r="EX22" i="2"/>
  <c r="EP9" i="2"/>
  <c r="ET9" i="2"/>
  <c r="EX9" i="2"/>
  <c r="FC5" i="2"/>
  <c r="EQ9" i="2"/>
  <c r="EU9" i="2"/>
  <c r="EY9" i="2"/>
  <c r="ER9" i="2"/>
  <c r="EV9" i="2"/>
  <c r="EZ9" i="2"/>
  <c r="G13" i="3" a="1"/>
  <c r="G13" i="3" s="1"/>
  <c r="J13" i="3" a="1"/>
  <c r="J13" i="3" s="1"/>
  <c r="E13" i="3" a="1"/>
  <c r="E13" i="3" s="1"/>
  <c r="H13" i="3"/>
  <c r="H14" i="3"/>
  <c r="E24" i="3" a="1"/>
  <c r="E24" i="3" s="1"/>
  <c r="G17" i="3" a="1"/>
  <c r="G17" i="3" s="1"/>
  <c r="E30" i="3" a="1"/>
  <c r="E30" i="3" s="1"/>
  <c r="E19" i="3" a="1"/>
  <c r="E19" i="3" s="1"/>
  <c r="G37" i="3" a="1"/>
  <c r="G37" i="3" s="1"/>
  <c r="H27" i="3"/>
  <c r="G22" i="3" a="1"/>
  <c r="G22" i="3" s="1"/>
  <c r="H23" i="3"/>
  <c r="E39" i="3" a="1"/>
  <c r="E39" i="3" s="1"/>
  <c r="E27" i="3" a="1"/>
  <c r="E27" i="3" s="1"/>
  <c r="E17" i="3" a="1"/>
  <c r="E17" i="3" s="1"/>
  <c r="G48" i="3" a="1"/>
  <c r="G48" i="3" s="1"/>
  <c r="G31" i="3" a="1"/>
  <c r="G31" i="3" s="1"/>
  <c r="G19" i="3" a="1"/>
  <c r="G19" i="3" s="1"/>
  <c r="H19" i="3"/>
  <c r="E45" i="3" a="1"/>
  <c r="E45" i="3" s="1"/>
  <c r="E14" i="3" a="1"/>
  <c r="E14" i="3" s="1"/>
  <c r="G25" i="3" a="1"/>
  <c r="G25" i="3" s="1"/>
  <c r="E42" i="3" a="1"/>
  <c r="E42" i="3" s="1"/>
  <c r="E22" i="3" a="1"/>
  <c r="E22" i="3" s="1"/>
  <c r="E18" i="3" a="1"/>
  <c r="E18" i="3" s="1"/>
  <c r="G34" i="3" a="1"/>
  <c r="G34" i="3" s="1"/>
  <c r="G15" i="3" a="1"/>
  <c r="G15" i="3" s="1"/>
  <c r="E48" i="3" a="1"/>
  <c r="E48" i="3" s="1"/>
  <c r="E36" i="3" a="1"/>
  <c r="E36" i="3" s="1"/>
  <c r="E25" i="3" a="1"/>
  <c r="E25" i="3" s="1"/>
  <c r="E21" i="3" a="1"/>
  <c r="E21" i="3" s="1"/>
  <c r="E16" i="3" a="1"/>
  <c r="E16" i="3" s="1"/>
  <c r="G43" i="3" a="1"/>
  <c r="G43" i="3" s="1"/>
  <c r="G28" i="3" a="1"/>
  <c r="G28" i="3" s="1"/>
  <c r="H31" i="3"/>
  <c r="H15" i="3"/>
  <c r="J99" i="4" a="1"/>
  <c r="J99" i="4" s="1"/>
  <c r="E47" i="3" a="1"/>
  <c r="E47" i="3" s="1"/>
  <c r="E44" i="3" a="1"/>
  <c r="E44" i="3" s="1"/>
  <c r="E38" i="3" a="1"/>
  <c r="E38" i="3" s="1"/>
  <c r="E33" i="3" a="1"/>
  <c r="E33" i="3" s="1"/>
  <c r="G45" i="3" a="1"/>
  <c r="G45" i="3" s="1"/>
  <c r="G42" i="3" a="1"/>
  <c r="G42" i="3" s="1"/>
  <c r="G39" i="3" a="1"/>
  <c r="G39" i="3" s="1"/>
  <c r="G36" i="3" a="1"/>
  <c r="G36" i="3" s="1"/>
  <c r="G33" i="3" a="1"/>
  <c r="G33" i="3" s="1"/>
  <c r="G30" i="3" a="1"/>
  <c r="G30" i="3" s="1"/>
  <c r="G24" i="3" a="1"/>
  <c r="G24" i="3" s="1"/>
  <c r="H50" i="3"/>
  <c r="F50" i="3" s="1"/>
  <c r="H46" i="3"/>
  <c r="Z46" i="3" s="1"/>
  <c r="H42" i="3"/>
  <c r="K42" i="3" s="1" a="1"/>
  <c r="K42" i="3" s="1"/>
  <c r="H38" i="3"/>
  <c r="H34" i="3"/>
  <c r="H30" i="3"/>
  <c r="H26" i="3"/>
  <c r="H22" i="3"/>
  <c r="H18" i="3"/>
  <c r="D50" i="3"/>
  <c r="I50" i="3" s="1" a="1"/>
  <c r="I50" i="3" s="1"/>
  <c r="H47" i="3"/>
  <c r="L47" i="3" s="1" a="1"/>
  <c r="L47" i="3" s="1"/>
  <c r="H43" i="3"/>
  <c r="AD43" i="3" s="1"/>
  <c r="H39" i="3"/>
  <c r="H35" i="3"/>
  <c r="E46" i="3" a="1"/>
  <c r="E46" i="3" s="1"/>
  <c r="D46" i="3" s="1"/>
  <c r="I46" i="3" s="1" a="1"/>
  <c r="I46" i="3" s="1"/>
  <c r="E41" i="3" a="1"/>
  <c r="E41" i="3" s="1"/>
  <c r="E35" i="3" a="1"/>
  <c r="E35" i="3" s="1"/>
  <c r="E32" i="3" a="1"/>
  <c r="E32" i="3" s="1"/>
  <c r="E29" i="3" a="1"/>
  <c r="E29" i="3" s="1"/>
  <c r="E26" i="3" a="1"/>
  <c r="E26" i="3" s="1"/>
  <c r="G47" i="3" a="1"/>
  <c r="G47" i="3" s="1"/>
  <c r="G44" i="3" a="1"/>
  <c r="G44" i="3" s="1"/>
  <c r="G41" i="3" a="1"/>
  <c r="G41" i="3" s="1"/>
  <c r="G38" i="3" a="1"/>
  <c r="G38" i="3" s="1"/>
  <c r="G32" i="3" a="1"/>
  <c r="G32" i="3" s="1"/>
  <c r="G27" i="3" a="1"/>
  <c r="G27" i="3" s="1"/>
  <c r="F27" i="3" s="1"/>
  <c r="G21" i="3" a="1"/>
  <c r="G21" i="3" s="1"/>
  <c r="H49" i="3"/>
  <c r="Z49" i="3" s="1"/>
  <c r="H45" i="3"/>
  <c r="AD45" i="3" s="1"/>
  <c r="H41" i="3"/>
  <c r="Z41" i="3" s="1"/>
  <c r="H37" i="3"/>
  <c r="H33" i="3"/>
  <c r="H29" i="3"/>
  <c r="H25" i="3"/>
  <c r="F25" i="3" s="1"/>
  <c r="H21" i="3"/>
  <c r="H17" i="3"/>
  <c r="E49" i="3" a="1"/>
  <c r="E49" i="3" s="1"/>
  <c r="E43" i="3" a="1"/>
  <c r="E43" i="3" s="1"/>
  <c r="E40" i="3" a="1"/>
  <c r="E40" i="3" s="1"/>
  <c r="E37" i="3" a="1"/>
  <c r="E37" i="3" s="1"/>
  <c r="E34" i="3" a="1"/>
  <c r="E34" i="3" s="1"/>
  <c r="E31" i="3" a="1"/>
  <c r="E31" i="3" s="1"/>
  <c r="E28" i="3" a="1"/>
  <c r="E28" i="3" s="1"/>
  <c r="E23" i="3" a="1"/>
  <c r="E23" i="3" s="1"/>
  <c r="E20" i="3" a="1"/>
  <c r="E20" i="3" s="1"/>
  <c r="E15" i="3" a="1"/>
  <c r="E15" i="3" s="1"/>
  <c r="G49" i="3" a="1"/>
  <c r="G49" i="3" s="1"/>
  <c r="G46" i="3" a="1"/>
  <c r="G46" i="3" s="1"/>
  <c r="G40" i="3" a="1"/>
  <c r="G40" i="3" s="1"/>
  <c r="G35" i="3" a="1"/>
  <c r="G35" i="3" s="1"/>
  <c r="G29" i="3" a="1"/>
  <c r="G29" i="3" s="1"/>
  <c r="G26" i="3" a="1"/>
  <c r="G26" i="3" s="1"/>
  <c r="G23" i="3" a="1"/>
  <c r="G23" i="3" s="1"/>
  <c r="G20" i="3" a="1"/>
  <c r="G20" i="3" s="1"/>
  <c r="G18" i="3" a="1"/>
  <c r="G18" i="3" s="1"/>
  <c r="G16" i="3" a="1"/>
  <c r="G16" i="3" s="1"/>
  <c r="G14" i="3" a="1"/>
  <c r="G14" i="3" s="1"/>
  <c r="H48" i="3"/>
  <c r="AD48" i="3" s="1"/>
  <c r="H44" i="3"/>
  <c r="F44" i="3" s="1"/>
  <c r="H40" i="3"/>
  <c r="AC40" i="3" s="1"/>
  <c r="H36" i="3"/>
  <c r="H32" i="3"/>
  <c r="H28" i="3"/>
  <c r="H24" i="3"/>
  <c r="H20" i="3"/>
  <c r="H16" i="3"/>
  <c r="Z50" i="3"/>
  <c r="K50" i="3" a="1"/>
  <c r="K50" i="3" s="1"/>
  <c r="Y46" i="3"/>
  <c r="AC46" i="3"/>
  <c r="AD13" i="3"/>
  <c r="D13" i="3"/>
  <c r="I13" i="3" s="1" a="1"/>
  <c r="I13" i="3" s="1"/>
  <c r="AA45" i="3"/>
  <c r="L50" i="3" a="1"/>
  <c r="L50" i="3" s="1"/>
  <c r="E22" i="4"/>
  <c r="E23" i="4" s="1" a="1"/>
  <c r="E23" i="4" s="1"/>
  <c r="E24" i="4" s="1"/>
  <c r="D55" i="4"/>
  <c r="F55" i="4" s="1"/>
  <c r="J55" i="4" s="1" a="1"/>
  <c r="J55" i="4" s="1"/>
  <c r="D71" i="4"/>
  <c r="D87" i="4"/>
  <c r="F89" i="4" s="1"/>
  <c r="J89" i="4" s="1" a="1"/>
  <c r="J89" i="4" s="1"/>
  <c r="D59" i="4"/>
  <c r="D75" i="4"/>
  <c r="D91" i="4"/>
  <c r="D63" i="4"/>
  <c r="F63" i="4" s="1"/>
  <c r="J63" i="4" s="1" a="1"/>
  <c r="J63" i="4" s="1"/>
  <c r="D79" i="4"/>
  <c r="F79" i="4" s="1"/>
  <c r="J79" i="4" s="1" a="1"/>
  <c r="J79" i="4" s="1"/>
  <c r="D95" i="4"/>
  <c r="F95" i="4" s="1"/>
  <c r="J95" i="4" s="1" a="1"/>
  <c r="J95" i="4" s="1"/>
  <c r="D67" i="4"/>
  <c r="F67" i="4" s="1"/>
  <c r="J67" i="4" s="1" a="1"/>
  <c r="J67" i="4" s="1"/>
  <c r="D83" i="4"/>
  <c r="F83" i="4" s="1"/>
  <c r="J83" i="4" s="1" a="1"/>
  <c r="J83" i="4" s="1"/>
  <c r="F101" i="4"/>
  <c r="J101" i="4" s="1" a="1"/>
  <c r="J101" i="4" s="1"/>
  <c r="F100" i="4"/>
  <c r="J100" i="4" s="1" a="1"/>
  <c r="J100" i="4" s="1"/>
  <c r="F73" i="4"/>
  <c r="J73" i="4" s="1" a="1"/>
  <c r="J73" i="4" s="1"/>
  <c r="F68" i="4"/>
  <c r="J68" i="4" s="1" a="1"/>
  <c r="J68" i="4" s="1"/>
  <c r="G55" i="4"/>
  <c r="G100" i="4"/>
  <c r="G95" i="4"/>
  <c r="G89" i="4"/>
  <c r="G84" i="4"/>
  <c r="G79" i="4"/>
  <c r="G73" i="4"/>
  <c r="G68" i="4"/>
  <c r="G63" i="4"/>
  <c r="G57" i="4"/>
  <c r="G99" i="4"/>
  <c r="G93" i="4"/>
  <c r="G88" i="4"/>
  <c r="G83" i="4"/>
  <c r="G77" i="4"/>
  <c r="G72" i="4"/>
  <c r="G67" i="4"/>
  <c r="G61" i="4"/>
  <c r="G56" i="4"/>
  <c r="G97" i="4"/>
  <c r="G92" i="4"/>
  <c r="G87" i="4"/>
  <c r="G81" i="4"/>
  <c r="G76" i="4"/>
  <c r="G71" i="4"/>
  <c r="G65" i="4"/>
  <c r="G60" i="4"/>
  <c r="G101" i="4"/>
  <c r="G96" i="4"/>
  <c r="G91" i="4"/>
  <c r="G85" i="4"/>
  <c r="G80" i="4"/>
  <c r="G75" i="4"/>
  <c r="G69" i="4"/>
  <c r="G64" i="4"/>
  <c r="J14" i="3" a="1"/>
  <c r="J14" i="3" s="1"/>
  <c r="E21" i="4"/>
  <c r="E10" i="4"/>
  <c r="E13" i="4"/>
  <c r="E14" i="4" s="1"/>
  <c r="S5" i="2"/>
  <c r="T9" i="2" s="1"/>
  <c r="AE9" i="2"/>
  <c r="Y9" i="2"/>
  <c r="G38" i="2"/>
  <c r="K38" i="2"/>
  <c r="O38" i="2"/>
  <c r="L38" i="2"/>
  <c r="E38" i="2"/>
  <c r="I38" i="2"/>
  <c r="M38" i="2"/>
  <c r="Q38" i="2"/>
  <c r="H38" i="2"/>
  <c r="P38" i="2"/>
  <c r="F38" i="2"/>
  <c r="J38" i="2"/>
  <c r="N38" i="2"/>
  <c r="Q22" i="2"/>
  <c r="G22" i="2"/>
  <c r="K22" i="2"/>
  <c r="O22" i="2"/>
  <c r="K9" i="2"/>
  <c r="E22" i="2"/>
  <c r="I22" i="2"/>
  <c r="M22" i="2"/>
  <c r="F22" i="2"/>
  <c r="J22" i="2"/>
  <c r="N22" i="2"/>
  <c r="G9" i="2"/>
  <c r="H22" i="2"/>
  <c r="L22" i="2"/>
  <c r="P22" i="2"/>
  <c r="H9" i="2"/>
  <c r="L9" i="2"/>
  <c r="P9" i="2"/>
  <c r="E9" i="2"/>
  <c r="I9" i="2"/>
  <c r="M9" i="2"/>
  <c r="Q9" i="2"/>
  <c r="F9" i="2"/>
  <c r="J9" i="2"/>
  <c r="N9" i="2"/>
  <c r="J36" i="2" a="1"/>
  <c r="O49" i="2" a="1"/>
  <c r="X20" i="2" a="1"/>
  <c r="H20" i="2" a="1"/>
  <c r="T36" i="2" a="1"/>
  <c r="T49" i="2" a="1"/>
  <c r="AC36" i="2" a="1"/>
  <c r="AB49" i="2" a="1"/>
  <c r="Z49" i="2" a="1"/>
  <c r="I36" i="2" a="1"/>
  <c r="G49" i="2" a="1"/>
  <c r="AC49" i="2" a="1"/>
  <c r="Q20" i="2" a="1"/>
  <c r="AA36" i="2" a="1"/>
  <c r="AD49" i="2" a="1"/>
  <c r="G36" i="2" a="1"/>
  <c r="M20" i="2" a="1"/>
  <c r="H49" i="2" a="1"/>
  <c r="L20" i="2" a="1"/>
  <c r="N20" i="2" a="1"/>
  <c r="E36" i="2" a="1"/>
  <c r="AC20" i="2" a="1"/>
  <c r="Y49" i="2" a="1"/>
  <c r="F36" i="2" a="1"/>
  <c r="L36" i="2" a="1"/>
  <c r="AB36" i="2" a="1"/>
  <c r="J20" i="2" a="1"/>
  <c r="S49" i="2" a="1"/>
  <c r="F49" i="2" a="1"/>
  <c r="W49" i="2" a="1"/>
  <c r="K49" i="2" a="1"/>
  <c r="S20" i="2" a="1"/>
  <c r="P36" i="2" a="1"/>
  <c r="Z36" i="2" a="1"/>
  <c r="P20" i="2" a="1"/>
  <c r="O36" i="2" a="1"/>
  <c r="K20" i="2" a="1"/>
  <c r="U49" i="2" a="1"/>
  <c r="J49" i="2" a="1"/>
  <c r="X36" i="2" a="1"/>
  <c r="S36" i="2" a="1"/>
  <c r="Q49" i="2" a="1"/>
  <c r="E49" i="2" a="1"/>
  <c r="I20" i="2" a="1"/>
  <c r="G20" i="2" a="1"/>
  <c r="Q36" i="2" a="1"/>
  <c r="P49" i="2" a="1"/>
  <c r="AE20" i="2" a="1"/>
  <c r="AB20" i="2" a="1"/>
  <c r="W36" i="2" a="1"/>
  <c r="F20" i="2" a="1"/>
  <c r="Y20" i="2" a="1"/>
  <c r="AE49" i="2" a="1"/>
  <c r="O20" i="2" a="1"/>
  <c r="I49" i="2" a="1"/>
  <c r="L49" i="2" a="1"/>
  <c r="AD20" i="2" a="1"/>
  <c r="E20" i="2" a="1"/>
  <c r="AE36" i="2" a="1"/>
  <c r="H36" i="2" a="1"/>
  <c r="Z20" i="2" a="1"/>
  <c r="U20" i="2" a="1"/>
  <c r="N49" i="2" a="1"/>
  <c r="T20" i="2" a="1"/>
  <c r="AA49" i="2" a="1"/>
  <c r="M49" i="2" a="1"/>
  <c r="K36" i="2" a="1"/>
  <c r="Y36" i="2" a="1"/>
  <c r="AD36" i="2" a="1"/>
  <c r="V49" i="2" a="1"/>
  <c r="U36" i="2" a="1"/>
  <c r="X49" i="2" a="1"/>
  <c r="M36" i="2" a="1"/>
  <c r="N36" i="2" a="1"/>
  <c r="V36" i="2" a="1"/>
  <c r="AA20" i="2" a="1"/>
  <c r="W20" i="2" a="1"/>
  <c r="V20" i="2" a="1"/>
  <c r="AC13" i="3" l="1"/>
  <c r="AD41" i="3"/>
  <c r="AB46" i="3"/>
  <c r="AC41" i="3"/>
  <c r="F30" i="3"/>
  <c r="F42" i="3"/>
  <c r="AB13" i="3"/>
  <c r="Z44" i="3"/>
  <c r="F13" i="3"/>
  <c r="R13" i="3" s="1"/>
  <c r="AA42" i="3"/>
  <c r="Y41" i="3"/>
  <c r="AB42" i="3"/>
  <c r="K47" i="3" a="1"/>
  <c r="K47" i="3" s="1"/>
  <c r="F17" i="3"/>
  <c r="K41" i="3" a="1"/>
  <c r="K41" i="3" s="1"/>
  <c r="FM38" i="2"/>
  <c r="FI38" i="2"/>
  <c r="FE38" i="2"/>
  <c r="FD38" i="2"/>
  <c r="FH38" i="2"/>
  <c r="FO38" i="2"/>
  <c r="FK38" i="2"/>
  <c r="FG38" i="2"/>
  <c r="FC38" i="2"/>
  <c r="FN38" i="2"/>
  <c r="FJ38" i="2"/>
  <c r="FF38" i="2"/>
  <c r="FL38" i="2"/>
  <c r="FL22" i="2"/>
  <c r="FH22" i="2"/>
  <c r="FD22" i="2"/>
  <c r="FG22" i="2"/>
  <c r="FO22" i="2"/>
  <c r="FC22" i="2"/>
  <c r="FN22" i="2"/>
  <c r="FJ22" i="2"/>
  <c r="FF22" i="2"/>
  <c r="FM22" i="2"/>
  <c r="FI22" i="2"/>
  <c r="FE22" i="2"/>
  <c r="FK22" i="2"/>
  <c r="FM9" i="2"/>
  <c r="FI9" i="2"/>
  <c r="FE9" i="2"/>
  <c r="FQ5" i="2"/>
  <c r="FL9" i="2"/>
  <c r="FH9" i="2"/>
  <c r="FD9" i="2"/>
  <c r="FO9" i="2"/>
  <c r="FK9" i="2"/>
  <c r="FG9" i="2"/>
  <c r="FC9" i="2"/>
  <c r="FN9" i="2"/>
  <c r="FJ9" i="2"/>
  <c r="FF9" i="2"/>
  <c r="K13" i="3" a="1"/>
  <c r="K13" i="3" s="1"/>
  <c r="AA13" i="3"/>
  <c r="AA49" i="3"/>
  <c r="Z13" i="3"/>
  <c r="AB41" i="3"/>
  <c r="AA41" i="3"/>
  <c r="L13" i="3" a="1"/>
  <c r="L13" i="3" s="1"/>
  <c r="Y43" i="3"/>
  <c r="AA46" i="3"/>
  <c r="AD46" i="3"/>
  <c r="F14" i="3"/>
  <c r="D40" i="3"/>
  <c r="I40" i="3" s="1" a="1"/>
  <c r="I40" i="3" s="1"/>
  <c r="F40" i="3"/>
  <c r="V40" i="3" s="1"/>
  <c r="Y42" i="3"/>
  <c r="AB47" i="3"/>
  <c r="AD40" i="3"/>
  <c r="AB49" i="3"/>
  <c r="Z42" i="3"/>
  <c r="AD47" i="3"/>
  <c r="AA47" i="3"/>
  <c r="Y47" i="3"/>
  <c r="D47" i="3"/>
  <c r="I47" i="3" s="1" a="1"/>
  <c r="I47" i="3" s="1"/>
  <c r="AD44" i="3"/>
  <c r="AA44" i="3"/>
  <c r="K44" i="3" a="1"/>
  <c r="K44" i="3" s="1"/>
  <c r="D44" i="3"/>
  <c r="I44" i="3" s="1" a="1"/>
  <c r="I44" i="3" s="1"/>
  <c r="Y44" i="3"/>
  <c r="AC44" i="3"/>
  <c r="L41" i="3" a="1"/>
  <c r="L41" i="3" s="1"/>
  <c r="F22" i="3"/>
  <c r="K45" i="3" a="1"/>
  <c r="K45" i="3" s="1"/>
  <c r="F46" i="3"/>
  <c r="Q46" i="3" s="1"/>
  <c r="L49" i="3" a="1"/>
  <c r="L49" i="3" s="1"/>
  <c r="Z43" i="3"/>
  <c r="D41" i="3"/>
  <c r="I41" i="3" s="1" a="1"/>
  <c r="I41" i="3" s="1"/>
  <c r="L36" i="3" a="1"/>
  <c r="L36" i="3" s="1"/>
  <c r="AD49" i="3"/>
  <c r="AC49" i="3"/>
  <c r="K49" i="3" a="1"/>
  <c r="K49" i="3" s="1"/>
  <c r="F24" i="3"/>
  <c r="Y49" i="3"/>
  <c r="AB43" i="3"/>
  <c r="AC43" i="3"/>
  <c r="F38" i="3"/>
  <c r="L34" i="3" a="1"/>
  <c r="L34" i="3" s="1"/>
  <c r="L26" i="3" a="1"/>
  <c r="L26" i="3" s="1"/>
  <c r="D49" i="3"/>
  <c r="I49" i="3" s="1" a="1"/>
  <c r="I49" i="3" s="1"/>
  <c r="AB44" i="3"/>
  <c r="AA43" i="3"/>
  <c r="L42" i="3" a="1"/>
  <c r="L42" i="3" s="1"/>
  <c r="F19" i="3"/>
  <c r="X19" i="3" s="1"/>
  <c r="AC42" i="3"/>
  <c r="AD42" i="3"/>
  <c r="AC47" i="3"/>
  <c r="L48" i="3" a="1"/>
  <c r="L48" i="3" s="1"/>
  <c r="F15" i="3"/>
  <c r="F41" i="3"/>
  <c r="Q41" i="3" s="1"/>
  <c r="AB40" i="3"/>
  <c r="Y40" i="3"/>
  <c r="AA40" i="3"/>
  <c r="K40" i="3" a="1"/>
  <c r="K40" i="3" s="1"/>
  <c r="Z47" i="3"/>
  <c r="D42" i="3"/>
  <c r="I42" i="3" s="1" a="1"/>
  <c r="I42" i="3" s="1"/>
  <c r="Z40" i="3"/>
  <c r="K43" i="3" a="1"/>
  <c r="K43" i="3" s="1"/>
  <c r="V49" i="2"/>
  <c r="J20" i="2"/>
  <c r="L36" i="2"/>
  <c r="AD36" i="2"/>
  <c r="G20" i="2"/>
  <c r="K63" i="4" s="1" a="1"/>
  <c r="K63" i="4" s="1"/>
  <c r="P63" i="4" s="1"/>
  <c r="F36" i="2"/>
  <c r="Y36" i="2"/>
  <c r="F20" i="2"/>
  <c r="K59" i="4" s="1" a="1"/>
  <c r="K59" i="4" s="1"/>
  <c r="K36" i="2"/>
  <c r="AB36" i="2"/>
  <c r="Y49" i="2"/>
  <c r="M49" i="2"/>
  <c r="K89" i="4" s="1" a="1"/>
  <c r="K89" i="4" s="1"/>
  <c r="L89" i="4" s="1"/>
  <c r="AC20" i="2"/>
  <c r="AA49" i="2"/>
  <c r="E36" i="2"/>
  <c r="W49" i="2"/>
  <c r="T20" i="2"/>
  <c r="N49" i="2"/>
  <c r="W36" i="2"/>
  <c r="N20" i="2"/>
  <c r="V20" i="2"/>
  <c r="L20" i="2"/>
  <c r="AB20" i="2"/>
  <c r="I20" i="2"/>
  <c r="H49" i="2"/>
  <c r="W20" i="2"/>
  <c r="U20" i="2"/>
  <c r="M20" i="2"/>
  <c r="AE20" i="2"/>
  <c r="G36" i="2"/>
  <c r="AD49" i="2"/>
  <c r="E49" i="2"/>
  <c r="Q49" i="2"/>
  <c r="L38" i="3" s="1" a="1"/>
  <c r="L38" i="3" s="1"/>
  <c r="AA36" i="2"/>
  <c r="F49" i="2"/>
  <c r="Z20" i="2"/>
  <c r="Q20" i="2"/>
  <c r="L18" i="3" s="1" a="1"/>
  <c r="L18" i="3" s="1"/>
  <c r="P49" i="2"/>
  <c r="K101" i="4" s="1" a="1"/>
  <c r="K101" i="4" s="1"/>
  <c r="P101" i="4" s="1"/>
  <c r="H36" i="2"/>
  <c r="K68" i="4" s="1" a="1"/>
  <c r="K68" i="4" s="1"/>
  <c r="M68" i="4" s="1"/>
  <c r="S36" i="2"/>
  <c r="AC49" i="2"/>
  <c r="S49" i="2"/>
  <c r="G49" i="2"/>
  <c r="Q36" i="2"/>
  <c r="L29" i="3" s="1" a="1"/>
  <c r="L29" i="3" s="1"/>
  <c r="AE36" i="2"/>
  <c r="X36" i="2"/>
  <c r="I36" i="2"/>
  <c r="E20" i="2"/>
  <c r="K55" i="4" s="1" a="1"/>
  <c r="K55" i="4" s="1"/>
  <c r="J49" i="2"/>
  <c r="Z49" i="2"/>
  <c r="AA20" i="2"/>
  <c r="AD20" i="2"/>
  <c r="L49" i="2"/>
  <c r="U49" i="2"/>
  <c r="K20" i="2"/>
  <c r="K79" i="4" s="1" a="1"/>
  <c r="K79" i="4" s="1"/>
  <c r="P79" i="4" s="1"/>
  <c r="AB49" i="2"/>
  <c r="I49" i="2"/>
  <c r="K73" i="4" s="1" a="1"/>
  <c r="K73" i="4" s="1"/>
  <c r="M73" i="4" s="1"/>
  <c r="O36" i="2"/>
  <c r="K96" i="4" s="1" a="1"/>
  <c r="K96" i="4" s="1"/>
  <c r="AC36" i="2"/>
  <c r="V36" i="2"/>
  <c r="P20" i="2"/>
  <c r="K99" i="4" s="1" a="1"/>
  <c r="K99" i="4" s="1"/>
  <c r="P99" i="4" s="1"/>
  <c r="T49" i="2"/>
  <c r="Z36" i="2"/>
  <c r="O20" i="2"/>
  <c r="K95" i="4" s="1" a="1"/>
  <c r="K95" i="4" s="1"/>
  <c r="M95" i="4" s="1"/>
  <c r="P36" i="2"/>
  <c r="K100" i="4" s="1" a="1"/>
  <c r="K100" i="4" s="1"/>
  <c r="M100" i="4" s="1"/>
  <c r="T36" i="2"/>
  <c r="N36" i="2"/>
  <c r="H20" i="2"/>
  <c r="K67" i="4" s="1" a="1"/>
  <c r="K67" i="4" s="1"/>
  <c r="L67" i="4" s="1"/>
  <c r="M36" i="2"/>
  <c r="AE49" i="2"/>
  <c r="S20" i="2"/>
  <c r="X20" i="2"/>
  <c r="O49" i="2"/>
  <c r="X49" i="2"/>
  <c r="K49" i="2"/>
  <c r="J36" i="2"/>
  <c r="U36" i="2"/>
  <c r="Y20" i="2"/>
  <c r="Y48" i="3"/>
  <c r="AA48" i="3"/>
  <c r="D45" i="3"/>
  <c r="I45" i="3" s="1" a="1"/>
  <c r="I45" i="3" s="1"/>
  <c r="Y45" i="3"/>
  <c r="AC45" i="3"/>
  <c r="L45" i="3" a="1"/>
  <c r="L45" i="3" s="1"/>
  <c r="AA50" i="3"/>
  <c r="AB50" i="3"/>
  <c r="F36" i="3"/>
  <c r="F34" i="3"/>
  <c r="F26" i="3"/>
  <c r="Z48" i="3"/>
  <c r="AC48" i="3"/>
  <c r="F43" i="3"/>
  <c r="S43" i="3" s="1"/>
  <c r="Z45" i="3"/>
  <c r="F48" i="3"/>
  <c r="U48" i="3" s="1"/>
  <c r="AC50" i="3"/>
  <c r="AD50" i="3"/>
  <c r="F31" i="3"/>
  <c r="S31" i="3" s="1"/>
  <c r="F39" i="3"/>
  <c r="S39" i="3" s="1"/>
  <c r="F16" i="3"/>
  <c r="F21" i="3"/>
  <c r="AB48" i="3"/>
  <c r="AB45" i="3"/>
  <c r="Y50" i="3"/>
  <c r="L43" i="3" a="1"/>
  <c r="L43" i="3" s="1"/>
  <c r="F18" i="3"/>
  <c r="L40" i="3" a="1"/>
  <c r="L40" i="3" s="1"/>
  <c r="F45" i="3"/>
  <c r="O45" i="3" s="1"/>
  <c r="L27" i="3" a="1"/>
  <c r="L27" i="3" s="1"/>
  <c r="L20" i="3" a="1"/>
  <c r="L20" i="3" s="1"/>
  <c r="L16" i="3" a="1"/>
  <c r="L16" i="3" s="1"/>
  <c r="L22" i="3" a="1"/>
  <c r="L22" i="3" s="1"/>
  <c r="L32" i="3" a="1"/>
  <c r="L32" i="3" s="1"/>
  <c r="L24" i="3" a="1"/>
  <c r="L24" i="3" s="1"/>
  <c r="L21" i="3" a="1"/>
  <c r="L21" i="3" s="1"/>
  <c r="L14" i="3" a="1"/>
  <c r="L14" i="3" s="1"/>
  <c r="L28" i="3" a="1"/>
  <c r="L28" i="3" s="1"/>
  <c r="L25" i="3" a="1"/>
  <c r="L25" i="3" s="1"/>
  <c r="L35" i="3" a="1"/>
  <c r="L35" i="3" s="1"/>
  <c r="L23" i="3" a="1"/>
  <c r="L23" i="3" s="1"/>
  <c r="L15" i="3" a="1"/>
  <c r="L15" i="3" s="1"/>
  <c r="L33" i="3" a="1"/>
  <c r="L33" i="3" s="1"/>
  <c r="R50" i="3"/>
  <c r="T50" i="3"/>
  <c r="X50" i="3"/>
  <c r="O50" i="3"/>
  <c r="N50" i="3" a="1"/>
  <c r="N50" i="3" s="1"/>
  <c r="M50" i="3" a="1"/>
  <c r="M50" i="3" s="1"/>
  <c r="W50" i="3"/>
  <c r="P50" i="3"/>
  <c r="V50" i="3"/>
  <c r="Q50" i="3"/>
  <c r="U50" i="3"/>
  <c r="S50" i="3"/>
  <c r="F28" i="3"/>
  <c r="F29" i="3"/>
  <c r="K46" i="3" a="1"/>
  <c r="K46" i="3" s="1"/>
  <c r="L46" i="3" a="1"/>
  <c r="L46" i="3" s="1"/>
  <c r="F33" i="3"/>
  <c r="D48" i="3"/>
  <c r="I48" i="3" s="1" a="1"/>
  <c r="I48" i="3" s="1"/>
  <c r="D43" i="3"/>
  <c r="I43" i="3" s="1" a="1"/>
  <c r="I43" i="3" s="1"/>
  <c r="L31" i="3" a="1"/>
  <c r="L31" i="3" s="1"/>
  <c r="F47" i="3"/>
  <c r="R47" i="3" s="1"/>
  <c r="F20" i="3"/>
  <c r="F49" i="3"/>
  <c r="F32" i="3"/>
  <c r="K48" i="3" a="1"/>
  <c r="K48" i="3" s="1"/>
  <c r="F23" i="3"/>
  <c r="F37" i="3"/>
  <c r="F35" i="3"/>
  <c r="L44" i="3" a="1"/>
  <c r="L44" i="3" s="1"/>
  <c r="V44" i="3"/>
  <c r="U44" i="3"/>
  <c r="T44" i="3"/>
  <c r="S44" i="3"/>
  <c r="R44" i="3"/>
  <c r="X44" i="3"/>
  <c r="M44" i="3" a="1"/>
  <c r="M44" i="3" s="1"/>
  <c r="N44" i="3" a="1"/>
  <c r="N44" i="3" s="1"/>
  <c r="P44" i="3"/>
  <c r="Q44" i="3"/>
  <c r="O44" i="3"/>
  <c r="W44" i="3"/>
  <c r="T39" i="3"/>
  <c r="X39" i="3"/>
  <c r="V48" i="3"/>
  <c r="X41" i="3"/>
  <c r="W41" i="3"/>
  <c r="P41" i="3"/>
  <c r="V41" i="3"/>
  <c r="U41" i="3"/>
  <c r="R41" i="3"/>
  <c r="S41" i="3"/>
  <c r="O41" i="3"/>
  <c r="M41" i="3" a="1"/>
  <c r="M41" i="3" s="1"/>
  <c r="D14" i="3"/>
  <c r="M14" i="3" s="1" a="1"/>
  <c r="M14" i="3" s="1"/>
  <c r="X42" i="3"/>
  <c r="W42" i="3"/>
  <c r="Q42" i="3"/>
  <c r="P42" i="3"/>
  <c r="V42" i="3"/>
  <c r="U42" i="3"/>
  <c r="N42" i="3" a="1"/>
  <c r="N42" i="3" s="1"/>
  <c r="M42" i="3" a="1"/>
  <c r="M42" i="3" s="1"/>
  <c r="S42" i="3"/>
  <c r="O42" i="3"/>
  <c r="T42" i="3"/>
  <c r="R42" i="3"/>
  <c r="N13" i="3" a="1"/>
  <c r="N13" i="3" s="1"/>
  <c r="P19" i="3"/>
  <c r="Q19" i="3"/>
  <c r="N19" i="3" a="1"/>
  <c r="N19" i="3" s="1"/>
  <c r="X46" i="3"/>
  <c r="W46" i="3"/>
  <c r="P46" i="3"/>
  <c r="V46" i="3"/>
  <c r="U46" i="3"/>
  <c r="M46" i="3" a="1"/>
  <c r="M46" i="3" s="1"/>
  <c r="T46" i="3"/>
  <c r="R46" i="3"/>
  <c r="S46" i="3"/>
  <c r="U40" i="3"/>
  <c r="T40" i="3"/>
  <c r="S40" i="3"/>
  <c r="W40" i="3"/>
  <c r="M40" i="3" a="1"/>
  <c r="M40" i="3" s="1"/>
  <c r="N40" i="3" a="1"/>
  <c r="N40" i="3" s="1"/>
  <c r="Q40" i="3"/>
  <c r="P40" i="3"/>
  <c r="O40" i="3"/>
  <c r="F97" i="4"/>
  <c r="J97" i="4" s="1" a="1"/>
  <c r="J97" i="4" s="1"/>
  <c r="F96" i="4"/>
  <c r="J96" i="4" s="1" a="1"/>
  <c r="J96" i="4" s="1"/>
  <c r="F84" i="4"/>
  <c r="J84" i="4" s="1" a="1"/>
  <c r="J84" i="4" s="1"/>
  <c r="F64" i="4"/>
  <c r="J64" i="4" s="1" a="1"/>
  <c r="J64" i="4" s="1"/>
  <c r="F65" i="4"/>
  <c r="J65" i="4" s="1" a="1"/>
  <c r="J65" i="4" s="1"/>
  <c r="F69" i="4"/>
  <c r="J69" i="4" s="1" a="1"/>
  <c r="J69" i="4" s="1"/>
  <c r="F61" i="4"/>
  <c r="J61" i="4" s="1" a="1"/>
  <c r="J61" i="4" s="1"/>
  <c r="F60" i="4"/>
  <c r="J60" i="4" s="1" a="1"/>
  <c r="J60" i="4" s="1"/>
  <c r="F59" i="4"/>
  <c r="J59" i="4" s="1" a="1"/>
  <c r="J59" i="4" s="1"/>
  <c r="F88" i="4"/>
  <c r="J88" i="4" s="1" a="1"/>
  <c r="J88" i="4" s="1"/>
  <c r="F87" i="4"/>
  <c r="J87" i="4" s="1" a="1"/>
  <c r="J87" i="4" s="1"/>
  <c r="F80" i="4"/>
  <c r="J80" i="4" s="1" a="1"/>
  <c r="J80" i="4" s="1"/>
  <c r="F93" i="4"/>
  <c r="J93" i="4" s="1" a="1"/>
  <c r="J93" i="4" s="1"/>
  <c r="F91" i="4"/>
  <c r="J91" i="4" s="1" a="1"/>
  <c r="J91" i="4" s="1"/>
  <c r="F92" i="4"/>
  <c r="J92" i="4" s="1" a="1"/>
  <c r="J92" i="4" s="1"/>
  <c r="F72" i="4"/>
  <c r="J72" i="4" s="1" a="1"/>
  <c r="J72" i="4" s="1"/>
  <c r="F71" i="4"/>
  <c r="J71" i="4" s="1" a="1"/>
  <c r="J71" i="4" s="1"/>
  <c r="F85" i="4"/>
  <c r="J85" i="4" s="1" a="1"/>
  <c r="J85" i="4" s="1"/>
  <c r="F81" i="4"/>
  <c r="J81" i="4" s="1" a="1"/>
  <c r="J81" i="4" s="1"/>
  <c r="F77" i="4"/>
  <c r="J77" i="4" s="1" a="1"/>
  <c r="J77" i="4" s="1"/>
  <c r="F75" i="4"/>
  <c r="J75" i="4" s="1" a="1"/>
  <c r="J75" i="4" s="1"/>
  <c r="F76" i="4"/>
  <c r="J76" i="4" s="1" a="1"/>
  <c r="J76" i="4" s="1"/>
  <c r="F56" i="4"/>
  <c r="J56" i="4" s="1" a="1"/>
  <c r="J56" i="4" s="1"/>
  <c r="F57" i="4"/>
  <c r="J57" i="4" s="1" a="1"/>
  <c r="J57" i="4" s="1"/>
  <c r="Y11" i="3"/>
  <c r="AF11" i="3"/>
  <c r="J15" i="3" a="1"/>
  <c r="J15" i="3" s="1"/>
  <c r="J16" i="3" a="1"/>
  <c r="J16" i="3" s="1"/>
  <c r="AC9" i="2"/>
  <c r="S9" i="2"/>
  <c r="W9" i="2"/>
  <c r="AA9" i="2"/>
  <c r="U9" i="2"/>
  <c r="AG5" i="2"/>
  <c r="X9" i="2"/>
  <c r="U22" i="2"/>
  <c r="Y22" i="2"/>
  <c r="AC22" i="2"/>
  <c r="V38" i="2"/>
  <c r="Z38" i="2"/>
  <c r="AD38" i="2"/>
  <c r="Z9" i="2"/>
  <c r="Z22" i="2"/>
  <c r="AD22" i="2"/>
  <c r="W38" i="2"/>
  <c r="AA38" i="2"/>
  <c r="AE38" i="2"/>
  <c r="AA22" i="2"/>
  <c r="AB38" i="2"/>
  <c r="AD9" i="2"/>
  <c r="T22" i="2"/>
  <c r="U38" i="2"/>
  <c r="Y38" i="2"/>
  <c r="V22" i="2"/>
  <c r="S38" i="2"/>
  <c r="W22" i="2"/>
  <c r="AE22" i="2"/>
  <c r="T38" i="2"/>
  <c r="V9" i="2"/>
  <c r="X22" i="2"/>
  <c r="AB9" i="2"/>
  <c r="S22" i="2"/>
  <c r="X38" i="2"/>
  <c r="AB22" i="2"/>
  <c r="AC38" i="2"/>
  <c r="W7" i="2" l="1"/>
  <c r="W6" i="2" s="1"/>
  <c r="CG7" i="2"/>
  <c r="CG6" i="2" s="1"/>
  <c r="X40" i="3"/>
  <c r="R40" i="3"/>
  <c r="N41" i="3" a="1"/>
  <c r="N41" i="3" s="1"/>
  <c r="T41" i="3"/>
  <c r="N39" i="3" a="1"/>
  <c r="N39" i="3" s="1"/>
  <c r="O46" i="3"/>
  <c r="N46" i="3" a="1"/>
  <c r="N46" i="3" s="1"/>
  <c r="Q13" i="3"/>
  <c r="T13" i="3"/>
  <c r="U13" i="3"/>
  <c r="S13" i="3"/>
  <c r="O13" i="3"/>
  <c r="W13" i="3"/>
  <c r="V13" i="3"/>
  <c r="X13" i="3"/>
  <c r="Y13" i="3" s="1"/>
  <c r="M13" i="3" a="1"/>
  <c r="M13" i="3" s="1"/>
  <c r="P13" i="3"/>
  <c r="L19" i="3" a="1"/>
  <c r="L19" i="3" s="1"/>
  <c r="L39" i="3" a="1"/>
  <c r="L39" i="3" s="1"/>
  <c r="P31" i="3"/>
  <c r="FZ38" i="2"/>
  <c r="FV38" i="2"/>
  <c r="FR38" i="2"/>
  <c r="GC38" i="2"/>
  <c r="FQ38" i="2"/>
  <c r="FU38" i="2"/>
  <c r="GB38" i="2"/>
  <c r="FX38" i="2"/>
  <c r="FT38" i="2"/>
  <c r="GA38" i="2"/>
  <c r="FW38" i="2"/>
  <c r="FS38" i="2"/>
  <c r="FY38" i="2"/>
  <c r="GC22" i="2"/>
  <c r="FY22" i="2"/>
  <c r="FU22" i="2"/>
  <c r="FQ22" i="2"/>
  <c r="FT22" i="2"/>
  <c r="GB22" i="2"/>
  <c r="GA22" i="2"/>
  <c r="FW22" i="2"/>
  <c r="FS22" i="2"/>
  <c r="FZ22" i="2"/>
  <c r="FV22" i="2"/>
  <c r="FR22" i="2"/>
  <c r="FX22" i="2"/>
  <c r="FZ9" i="2"/>
  <c r="FV9" i="2"/>
  <c r="FR9" i="2"/>
  <c r="GC9" i="2"/>
  <c r="FY9" i="2"/>
  <c r="FU9" i="2"/>
  <c r="FQ9" i="2"/>
  <c r="GB9" i="2"/>
  <c r="FX9" i="2"/>
  <c r="FT9" i="2"/>
  <c r="GA9" i="2"/>
  <c r="FW9" i="2"/>
  <c r="FS9" i="2"/>
  <c r="GE5" i="2"/>
  <c r="L37" i="3" a="1"/>
  <c r="L37" i="3" s="1"/>
  <c r="Q39" i="3"/>
  <c r="P43" i="3"/>
  <c r="U39" i="3"/>
  <c r="W43" i="3"/>
  <c r="Q48" i="3"/>
  <c r="N48" i="3" a="1"/>
  <c r="N48" i="3" s="1"/>
  <c r="O31" i="3"/>
  <c r="R48" i="3"/>
  <c r="V45" i="3"/>
  <c r="CF7" i="2"/>
  <c r="CF6" i="2" s="1"/>
  <c r="V31" i="3"/>
  <c r="R31" i="3"/>
  <c r="M19" i="3" a="1"/>
  <c r="M19" i="3" s="1"/>
  <c r="R19" i="3"/>
  <c r="T19" i="3"/>
  <c r="W47" i="3"/>
  <c r="W31" i="3"/>
  <c r="T31" i="3"/>
  <c r="S19" i="3"/>
  <c r="V19" i="3"/>
  <c r="W19" i="3"/>
  <c r="L73" i="4"/>
  <c r="N73" i="4" s="1"/>
  <c r="N31" i="3" a="1"/>
  <c r="N31" i="3" s="1"/>
  <c r="X31" i="3"/>
  <c r="U31" i="3"/>
  <c r="O19" i="3"/>
  <c r="U19" i="3"/>
  <c r="BU7" i="2"/>
  <c r="BU6" i="2" s="1"/>
  <c r="CN7" i="2"/>
  <c r="CN6" i="2" s="1"/>
  <c r="L30" i="3" a="1"/>
  <c r="L30" i="3" s="1"/>
  <c r="S47" i="3"/>
  <c r="V47" i="3"/>
  <c r="U47" i="3"/>
  <c r="M31" i="3" a="1"/>
  <c r="M31" i="3" s="1"/>
  <c r="Q31" i="3"/>
  <c r="N45" i="3" a="1"/>
  <c r="N45" i="3" s="1"/>
  <c r="P73" i="4"/>
  <c r="T7" i="2"/>
  <c r="T6" i="2" s="1"/>
  <c r="DV7" i="2"/>
  <c r="DV6" i="2" s="1"/>
  <c r="DC7" i="2"/>
  <c r="DC6" i="2" s="1"/>
  <c r="K7" i="2"/>
  <c r="K6" i="2" s="1"/>
  <c r="AZ7" i="2"/>
  <c r="AZ6" i="2" s="1"/>
  <c r="BJ7" i="2"/>
  <c r="BJ6" i="2" s="1"/>
  <c r="DQ7" i="2"/>
  <c r="DQ6" i="2" s="1"/>
  <c r="AN7" i="2"/>
  <c r="AN6" i="2" s="1"/>
  <c r="DM7" i="2"/>
  <c r="DM6" i="2" s="1"/>
  <c r="AY7" i="2"/>
  <c r="AY6" i="2" s="1"/>
  <c r="BP7" i="2"/>
  <c r="BP6" i="2" s="1"/>
  <c r="BQ7" i="2"/>
  <c r="BQ6" i="2" s="1"/>
  <c r="EF7" i="2"/>
  <c r="EF6" i="2" s="1"/>
  <c r="DE7" i="2"/>
  <c r="DE6" i="2" s="1"/>
  <c r="DD7" i="2"/>
  <c r="DD6" i="2" s="1"/>
  <c r="BC7" i="2"/>
  <c r="BC6" i="2" s="1"/>
  <c r="CB7" i="2"/>
  <c r="CB6" i="2" s="1"/>
  <c r="AD7" i="2"/>
  <c r="AD6" i="2" s="1"/>
  <c r="EL7" i="2"/>
  <c r="EL6" i="2" s="1"/>
  <c r="DR7" i="2"/>
  <c r="DR6" i="2" s="1"/>
  <c r="AO7" i="2"/>
  <c r="AO6" i="2" s="1"/>
  <c r="CE7" i="2"/>
  <c r="CE6" i="2" s="1"/>
  <c r="AE7" i="2"/>
  <c r="AE6" i="2" s="1"/>
  <c r="Q47" i="3"/>
  <c r="T47" i="3"/>
  <c r="P48" i="3"/>
  <c r="S48" i="3"/>
  <c r="T43" i="3"/>
  <c r="W39" i="3"/>
  <c r="DI7" i="2"/>
  <c r="DI6" i="2" s="1"/>
  <c r="ED7" i="2"/>
  <c r="ED6" i="2" s="1"/>
  <c r="EJ7" i="2"/>
  <c r="EJ6" i="2" s="1"/>
  <c r="U45" i="3"/>
  <c r="CI7" i="2"/>
  <c r="CI6" i="2" s="1"/>
  <c r="EE7" i="2"/>
  <c r="EE6" i="2" s="1"/>
  <c r="DY7" i="2"/>
  <c r="DY6" i="2" s="1"/>
  <c r="DT7" i="2"/>
  <c r="DT6" i="2" s="1"/>
  <c r="U7" i="2"/>
  <c r="U6" i="2" s="1"/>
  <c r="BW7" i="2"/>
  <c r="BW6" i="2" s="1"/>
  <c r="CP7" i="2"/>
  <c r="CP6" i="2" s="1"/>
  <c r="CD7" i="2"/>
  <c r="CD6" i="2" s="1"/>
  <c r="BL7" i="2"/>
  <c r="BL6" i="2" s="1"/>
  <c r="CO7" i="2"/>
  <c r="CO6" i="2" s="1"/>
  <c r="AV7" i="2"/>
  <c r="AV6" i="2" s="1"/>
  <c r="BY7" i="2"/>
  <c r="BY6" i="2" s="1"/>
  <c r="DP7" i="2"/>
  <c r="DP6" i="2" s="1"/>
  <c r="BO7" i="2"/>
  <c r="BO6" i="2" s="1"/>
  <c r="CS7" i="2"/>
  <c r="CS6" i="2" s="1"/>
  <c r="BR7" i="2"/>
  <c r="BR6" i="2" s="1"/>
  <c r="DB7" i="2"/>
  <c r="DB6" i="2" s="1"/>
  <c r="DG7" i="2"/>
  <c r="DG6" i="2" s="1"/>
  <c r="EG7" i="2"/>
  <c r="EG6" i="2" s="1"/>
  <c r="BD7" i="2"/>
  <c r="BD6" i="2" s="1"/>
  <c r="BA7" i="2"/>
  <c r="BA6" i="2" s="1"/>
  <c r="AB7" i="2"/>
  <c r="AB6" i="2" s="1"/>
  <c r="BI7" i="2"/>
  <c r="BI6" i="2" s="1"/>
  <c r="DX7" i="2"/>
  <c r="DX6" i="2" s="1"/>
  <c r="AQ7" i="2"/>
  <c r="AQ6" i="2" s="1"/>
  <c r="S7" i="2"/>
  <c r="S6" i="2" s="1"/>
  <c r="CW7" i="2"/>
  <c r="CW6" i="2" s="1"/>
  <c r="BM7" i="2"/>
  <c r="BM6" i="2" s="1"/>
  <c r="EA7" i="2"/>
  <c r="EA6" i="2" s="1"/>
  <c r="BE7" i="2"/>
  <c r="BE6" i="2" s="1"/>
  <c r="DH7" i="2"/>
  <c r="DH6" i="2" s="1"/>
  <c r="J7" i="2"/>
  <c r="J6" i="2" s="1"/>
  <c r="CV7" i="2"/>
  <c r="CV6" i="2" s="1"/>
  <c r="AC7" i="2"/>
  <c r="AC6" i="2" s="1"/>
  <c r="BX7" i="2"/>
  <c r="BX6" i="2" s="1"/>
  <c r="BB7" i="2"/>
  <c r="BB6" i="2" s="1"/>
  <c r="EB7" i="2"/>
  <c r="EB6" i="2" s="1"/>
  <c r="O7" i="2"/>
  <c r="O6" i="2" s="1"/>
  <c r="DO7" i="2"/>
  <c r="DO6" i="2" s="1"/>
  <c r="EK7" i="2"/>
  <c r="EK6" i="2" s="1"/>
  <c r="AK7" i="2"/>
  <c r="AK6" i="2" s="1"/>
  <c r="Z7" i="2"/>
  <c r="Z6" i="2" s="1"/>
  <c r="I7" i="2"/>
  <c r="I6" i="2" s="1"/>
  <c r="DW7" i="2"/>
  <c r="DW6" i="2" s="1"/>
  <c r="BT7" i="2"/>
  <c r="BT6" i="2" s="1"/>
  <c r="EI7" i="2"/>
  <c r="EI6" i="2" s="1"/>
  <c r="BF7" i="2"/>
  <c r="BF6" i="2" s="1"/>
  <c r="AW7" i="2"/>
  <c r="AW6" i="2" s="1"/>
  <c r="CT7" i="2"/>
  <c r="CT6" i="2" s="1"/>
  <c r="L7" i="2"/>
  <c r="L6" i="2" s="1"/>
  <c r="E7" i="2"/>
  <c r="E6" i="2" s="1"/>
  <c r="CA7" i="2"/>
  <c r="CA6" i="2" s="1"/>
  <c r="Y7" i="2"/>
  <c r="Y6" i="2" s="1"/>
  <c r="CL7" i="2"/>
  <c r="CL6" i="2" s="1"/>
  <c r="G7" i="2"/>
  <c r="G6" i="2" s="1"/>
  <c r="DS7" i="2"/>
  <c r="DS6" i="2" s="1"/>
  <c r="AL7" i="2"/>
  <c r="AL6" i="2" s="1"/>
  <c r="AJ7" i="2"/>
  <c r="AJ6" i="2" s="1"/>
  <c r="DK7" i="2"/>
  <c r="DK6" i="2" s="1"/>
  <c r="DU7" i="2"/>
  <c r="DU6" i="2" s="1"/>
  <c r="DF7" i="2"/>
  <c r="DF6" i="2" s="1"/>
  <c r="V7" i="2"/>
  <c r="V6" i="2" s="1"/>
  <c r="BK7" i="2"/>
  <c r="BK6" i="2" s="1"/>
  <c r="CH7" i="2"/>
  <c r="CH6" i="2" s="1"/>
  <c r="BG7" i="2"/>
  <c r="BG6" i="2" s="1"/>
  <c r="EC7" i="2"/>
  <c r="EC6" i="2" s="1"/>
  <c r="K83" i="4" a="1"/>
  <c r="K83" i="4" s="1"/>
  <c r="M83" i="4" s="1"/>
  <c r="P7" i="2"/>
  <c r="P6" i="2" s="1"/>
  <c r="S45" i="3"/>
  <c r="W45" i="3"/>
  <c r="X7" i="2"/>
  <c r="X6" i="2" s="1"/>
  <c r="BZ7" i="2"/>
  <c r="BZ6" i="2" s="1"/>
  <c r="AR7" i="2"/>
  <c r="AR6" i="2" s="1"/>
  <c r="BN7" i="2"/>
  <c r="BN6" i="2" s="1"/>
  <c r="AX7" i="2"/>
  <c r="AX6" i="2" s="1"/>
  <c r="DJ7" i="2"/>
  <c r="DJ6" i="2" s="1"/>
  <c r="CZ7" i="2"/>
  <c r="CZ6" i="2" s="1"/>
  <c r="CK7" i="2"/>
  <c r="CK6" i="2" s="1"/>
  <c r="DA7" i="2"/>
  <c r="DA6" i="2" s="1"/>
  <c r="CQ7" i="2"/>
  <c r="CQ6" i="2" s="1"/>
  <c r="CR7" i="2"/>
  <c r="CR6" i="2" s="1"/>
  <c r="CM7" i="2"/>
  <c r="CM6" i="2" s="1"/>
  <c r="DN7" i="2"/>
  <c r="DN6" i="2" s="1"/>
  <c r="EH7" i="2"/>
  <c r="EH6" i="2" s="1"/>
  <c r="AS7" i="2"/>
  <c r="AS6" i="2" s="1"/>
  <c r="AG7" i="2"/>
  <c r="AG6" i="2" s="1"/>
  <c r="Q7" i="2"/>
  <c r="Q6" i="2" s="1"/>
  <c r="AI7" i="2"/>
  <c r="AI6" i="2" s="1"/>
  <c r="AM7" i="2"/>
  <c r="AM6" i="2" s="1"/>
  <c r="EM7" i="2"/>
  <c r="EM6" i="2" s="1"/>
  <c r="CC7" i="2"/>
  <c r="CC6" i="2" s="1"/>
  <c r="AA7" i="2"/>
  <c r="AA6" i="2" s="1"/>
  <c r="M7" i="2"/>
  <c r="M6" i="2" s="1"/>
  <c r="N7" i="2"/>
  <c r="N6" i="2" s="1"/>
  <c r="CY7" i="2"/>
  <c r="CY6" i="2" s="1"/>
  <c r="AU7" i="2"/>
  <c r="AU6" i="2" s="1"/>
  <c r="CU7" i="2"/>
  <c r="CU6" i="2" s="1"/>
  <c r="BS7" i="2"/>
  <c r="BS6" i="2" s="1"/>
  <c r="AP7" i="2"/>
  <c r="AP6" i="2" s="1"/>
  <c r="AH7" i="2"/>
  <c r="AH6" i="2" s="1"/>
  <c r="N43" i="3" a="1"/>
  <c r="N43" i="3" s="1"/>
  <c r="X43" i="3"/>
  <c r="O47" i="3"/>
  <c r="X47" i="3"/>
  <c r="M43" i="3" a="1"/>
  <c r="M43" i="3" s="1"/>
  <c r="V43" i="3"/>
  <c r="X45" i="3"/>
  <c r="N47" i="3" a="1"/>
  <c r="N47" i="3" s="1"/>
  <c r="X48" i="3"/>
  <c r="W48" i="3"/>
  <c r="T48" i="3"/>
  <c r="O43" i="3"/>
  <c r="R43" i="3"/>
  <c r="V39" i="3"/>
  <c r="O39" i="3"/>
  <c r="R39" i="3"/>
  <c r="T45" i="3"/>
  <c r="Q45" i="3"/>
  <c r="M45" i="3" a="1"/>
  <c r="M45" i="3" s="1"/>
  <c r="F7" i="2"/>
  <c r="F6" i="2" s="1"/>
  <c r="M47" i="3" a="1"/>
  <c r="M47" i="3" s="1"/>
  <c r="P47" i="3"/>
  <c r="O48" i="3"/>
  <c r="M48" i="3" a="1"/>
  <c r="M48" i="3" s="1"/>
  <c r="U43" i="3"/>
  <c r="Q43" i="3"/>
  <c r="M39" i="3" a="1"/>
  <c r="M39" i="3" s="1"/>
  <c r="P39" i="3"/>
  <c r="R45" i="3"/>
  <c r="P45" i="3"/>
  <c r="L17" i="3" a="1"/>
  <c r="L17" i="3" s="1"/>
  <c r="P67" i="4"/>
  <c r="H7" i="2"/>
  <c r="H6" i="2" s="1"/>
  <c r="M67" i="4"/>
  <c r="P59" i="4"/>
  <c r="L99" i="4"/>
  <c r="R99" i="4" s="1"/>
  <c r="M99" i="4"/>
  <c r="M79" i="4"/>
  <c r="P83" i="4"/>
  <c r="L79" i="4"/>
  <c r="O79" i="4" s="1"/>
  <c r="L68" i="4"/>
  <c r="Q68" i="4" s="1"/>
  <c r="P68" i="4"/>
  <c r="L100" i="4"/>
  <c r="Q100" i="4" s="1"/>
  <c r="L63" i="4"/>
  <c r="Q63" i="4" s="1"/>
  <c r="V49" i="3"/>
  <c r="S49" i="3"/>
  <c r="M49" i="3" a="1"/>
  <c r="M49" i="3" s="1"/>
  <c r="X49" i="3"/>
  <c r="U49" i="3"/>
  <c r="P49" i="3"/>
  <c r="W49" i="3"/>
  <c r="T49" i="3"/>
  <c r="O49" i="3"/>
  <c r="Q49" i="3"/>
  <c r="R49" i="3"/>
  <c r="N49" i="3" a="1"/>
  <c r="N49" i="3" s="1"/>
  <c r="M63" i="4"/>
  <c r="K64" i="4" a="1"/>
  <c r="K64" i="4" s="1"/>
  <c r="P64" i="4" s="1"/>
  <c r="V14" i="3"/>
  <c r="K97" i="4" a="1"/>
  <c r="K97" i="4" s="1"/>
  <c r="M97" i="4" s="1"/>
  <c r="D15" i="3"/>
  <c r="I14" i="3" a="1"/>
  <c r="I14" i="3" s="1"/>
  <c r="K14" i="3" s="1" a="1"/>
  <c r="K14" i="3" s="1"/>
  <c r="N14" i="3" a="1"/>
  <c r="N14" i="3" s="1"/>
  <c r="Q14" i="3" s="1"/>
  <c r="L101" i="4"/>
  <c r="Q101" i="4" s="1"/>
  <c r="P100" i="4"/>
  <c r="K71" i="4" a="1"/>
  <c r="K71" i="4" s="1"/>
  <c r="L71" i="4" s="1"/>
  <c r="M101" i="4"/>
  <c r="K93" i="4" a="1"/>
  <c r="K93" i="4" s="1"/>
  <c r="P93" i="4" s="1"/>
  <c r="K61" i="4" a="1"/>
  <c r="K61" i="4" s="1"/>
  <c r="P61" i="4" s="1"/>
  <c r="L95" i="4"/>
  <c r="R95" i="4" s="1"/>
  <c r="P95" i="4"/>
  <c r="K91" i="4" a="1"/>
  <c r="K91" i="4" s="1"/>
  <c r="M91" i="4" s="1"/>
  <c r="K88" i="4" a="1"/>
  <c r="K88" i="4" s="1"/>
  <c r="P88" i="4" s="1"/>
  <c r="M96" i="4"/>
  <c r="P96" i="4"/>
  <c r="R67" i="4"/>
  <c r="Q67" i="4"/>
  <c r="Q89" i="4"/>
  <c r="R89" i="4"/>
  <c r="M89" i="4"/>
  <c r="P89" i="4"/>
  <c r="K85" i="4" a="1"/>
  <c r="K85" i="4" s="1"/>
  <c r="L85" i="4" s="1"/>
  <c r="M59" i="4"/>
  <c r="K84" i="4" a="1"/>
  <c r="K84" i="4" s="1"/>
  <c r="P84" i="4" s="1"/>
  <c r="K65" i="4" a="1"/>
  <c r="K65" i="4" s="1"/>
  <c r="P65" i="4" s="1"/>
  <c r="K69" i="4" a="1"/>
  <c r="K69" i="4" s="1"/>
  <c r="P69" i="4" s="1"/>
  <c r="K80" i="4" a="1"/>
  <c r="K80" i="4" s="1"/>
  <c r="L80" i="4" s="1"/>
  <c r="K72" i="4" a="1"/>
  <c r="K72" i="4" s="1"/>
  <c r="K92" i="4" a="1"/>
  <c r="K92" i="4" s="1"/>
  <c r="L92" i="4" s="1"/>
  <c r="K87" i="4" a="1"/>
  <c r="K87" i="4" s="1"/>
  <c r="K60" i="4" a="1"/>
  <c r="K60" i="4" s="1"/>
  <c r="M55" i="4"/>
  <c r="O89" i="4"/>
  <c r="N89" i="4"/>
  <c r="O67" i="4"/>
  <c r="N67" i="4"/>
  <c r="L59" i="4"/>
  <c r="L96" i="4"/>
  <c r="K77" i="4" a="1"/>
  <c r="K77" i="4" s="1"/>
  <c r="K57" i="4" a="1"/>
  <c r="K57" i="4" s="1"/>
  <c r="K75" i="4" a="1"/>
  <c r="K75" i="4" s="1"/>
  <c r="K56" i="4" a="1"/>
  <c r="K56" i="4" s="1"/>
  <c r="P55" i="4" s="1"/>
  <c r="K76" i="4" a="1"/>
  <c r="K76" i="4" s="1"/>
  <c r="K81" i="4" a="1"/>
  <c r="K81" i="4" s="1"/>
  <c r="J17" i="3" a="1"/>
  <c r="J17" i="3" s="1"/>
  <c r="AU5" i="2"/>
  <c r="AJ9" i="2"/>
  <c r="AN9" i="2"/>
  <c r="AR9" i="2"/>
  <c r="AI22" i="2"/>
  <c r="AM22" i="2"/>
  <c r="AQ22" i="2"/>
  <c r="AG38" i="2"/>
  <c r="AK38" i="2"/>
  <c r="AO38" i="2"/>
  <c r="AS38" i="2"/>
  <c r="AK9" i="2"/>
  <c r="AJ22" i="2"/>
  <c r="AR22" i="2"/>
  <c r="AH38" i="2"/>
  <c r="AP38" i="2"/>
  <c r="AI9" i="2"/>
  <c r="AH22" i="2"/>
  <c r="AP22" i="2"/>
  <c r="AJ38" i="2"/>
  <c r="AR38" i="2"/>
  <c r="AG9" i="2"/>
  <c r="AO9" i="2"/>
  <c r="AS9" i="2"/>
  <c r="AN22" i="2"/>
  <c r="AL38" i="2"/>
  <c r="AI38" i="2"/>
  <c r="AM9" i="2"/>
  <c r="AQ9" i="2"/>
  <c r="AL22" i="2"/>
  <c r="AH9" i="2"/>
  <c r="AL9" i="2"/>
  <c r="AP9" i="2"/>
  <c r="AG22" i="2"/>
  <c r="AK22" i="2"/>
  <c r="AO22" i="2"/>
  <c r="AS22" i="2"/>
  <c r="AM38" i="2"/>
  <c r="AQ38" i="2"/>
  <c r="AN38" i="2"/>
  <c r="R14" i="3"/>
  <c r="GQ38" i="2" l="1"/>
  <c r="GM38" i="2"/>
  <c r="GI38" i="2"/>
  <c r="GE38" i="2"/>
  <c r="GP38" i="2"/>
  <c r="GL38" i="2"/>
  <c r="GH38" i="2"/>
  <c r="GO38" i="2"/>
  <c r="GK38" i="2"/>
  <c r="GG38" i="2"/>
  <c r="GN38" i="2"/>
  <c r="GJ38" i="2"/>
  <c r="GF38" i="2"/>
  <c r="GP22" i="2"/>
  <c r="GL22" i="2"/>
  <c r="GH22" i="2"/>
  <c r="GK22" i="2"/>
  <c r="GG22" i="2"/>
  <c r="GO22" i="2"/>
  <c r="GN22" i="2"/>
  <c r="GJ22" i="2"/>
  <c r="GF22" i="2"/>
  <c r="GQ22" i="2"/>
  <c r="GM22" i="2"/>
  <c r="GI22" i="2"/>
  <c r="GE22" i="2"/>
  <c r="GQ9" i="2"/>
  <c r="GM9" i="2"/>
  <c r="GI9" i="2"/>
  <c r="GE9" i="2"/>
  <c r="GP9" i="2"/>
  <c r="GL9" i="2"/>
  <c r="GH9" i="2"/>
  <c r="GO9" i="2"/>
  <c r="GK9" i="2"/>
  <c r="GG9" i="2"/>
  <c r="GS5" i="2"/>
  <c r="GN9" i="2"/>
  <c r="GJ9" i="2"/>
  <c r="GF9" i="2"/>
  <c r="O73" i="4"/>
  <c r="R73" i="4"/>
  <c r="Q73" i="4"/>
  <c r="L83" i="4"/>
  <c r="Q83" i="4" s="1"/>
  <c r="N99" i="4"/>
  <c r="O99" i="4"/>
  <c r="Q99" i="4"/>
  <c r="O68" i="4"/>
  <c r="R79" i="4"/>
  <c r="N79" i="4"/>
  <c r="Q79" i="4"/>
  <c r="N68" i="4"/>
  <c r="R68" i="4"/>
  <c r="M93" i="4"/>
  <c r="N100" i="4"/>
  <c r="R100" i="4"/>
  <c r="O63" i="4"/>
  <c r="N63" i="4"/>
  <c r="R63" i="4"/>
  <c r="O100" i="4"/>
  <c r="L97" i="4"/>
  <c r="R97" i="4" s="1"/>
  <c r="O101" i="4"/>
  <c r="P97" i="4"/>
  <c r="L64" i="4"/>
  <c r="R64" i="4" s="1"/>
  <c r="M64" i="4"/>
  <c r="L93" i="4"/>
  <c r="R93" i="4" s="1"/>
  <c r="N101" i="4"/>
  <c r="D16" i="3"/>
  <c r="I15" i="3" a="1"/>
  <c r="I15" i="3" s="1"/>
  <c r="K15" i="3" s="1" a="1"/>
  <c r="K15" i="3" s="1"/>
  <c r="M15" i="3" a="1"/>
  <c r="M15" i="3" s="1"/>
  <c r="N15" i="3" a="1"/>
  <c r="N15" i="3" s="1"/>
  <c r="O14" i="3"/>
  <c r="T14" i="3"/>
  <c r="M71" i="4"/>
  <c r="R101" i="4"/>
  <c r="Q95" i="4"/>
  <c r="P71" i="4"/>
  <c r="L61" i="4"/>
  <c r="R61" i="4" s="1"/>
  <c r="M61" i="4"/>
  <c r="L88" i="4"/>
  <c r="N88" i="4" s="1"/>
  <c r="P91" i="4"/>
  <c r="L91" i="4"/>
  <c r="Q91" i="4" s="1"/>
  <c r="N95" i="4"/>
  <c r="O95" i="4"/>
  <c r="M88" i="4"/>
  <c r="Q92" i="4"/>
  <c r="R92" i="4"/>
  <c r="M72" i="4"/>
  <c r="P72" i="4"/>
  <c r="M81" i="4"/>
  <c r="P81" i="4"/>
  <c r="M76" i="4"/>
  <c r="P76" i="4"/>
  <c r="R59" i="4"/>
  <c r="Q59" i="4"/>
  <c r="M75" i="4"/>
  <c r="P75" i="4"/>
  <c r="Q85" i="4"/>
  <c r="R85" i="4"/>
  <c r="Q71" i="4"/>
  <c r="R71" i="4"/>
  <c r="Q80" i="4"/>
  <c r="R80" i="4"/>
  <c r="M60" i="4"/>
  <c r="P60" i="4"/>
  <c r="M77" i="4"/>
  <c r="P77" i="4"/>
  <c r="R96" i="4"/>
  <c r="Q96" i="4"/>
  <c r="M87" i="4"/>
  <c r="P87" i="4"/>
  <c r="M80" i="4"/>
  <c r="P80" i="4"/>
  <c r="L72" i="4"/>
  <c r="N72" i="4" s="1"/>
  <c r="L60" i="4"/>
  <c r="O60" i="4" s="1"/>
  <c r="M92" i="4"/>
  <c r="P92" i="4"/>
  <c r="M85" i="4"/>
  <c r="P85" i="4"/>
  <c r="M65" i="4"/>
  <c r="L65" i="4"/>
  <c r="L87" i="4"/>
  <c r="N87" i="4" s="1"/>
  <c r="M84" i="4"/>
  <c r="L84" i="4"/>
  <c r="M69" i="4"/>
  <c r="L69" i="4"/>
  <c r="M56" i="4"/>
  <c r="P56" i="4"/>
  <c r="M57" i="4"/>
  <c r="P57" i="4"/>
  <c r="N59" i="4"/>
  <c r="O59" i="4"/>
  <c r="N96" i="4"/>
  <c r="O96" i="4"/>
  <c r="N85" i="4"/>
  <c r="O85" i="4"/>
  <c r="N92" i="4"/>
  <c r="O92" i="4"/>
  <c r="N80" i="4"/>
  <c r="O80" i="4"/>
  <c r="N71" i="4"/>
  <c r="O71" i="4"/>
  <c r="L77" i="4"/>
  <c r="L81" i="4"/>
  <c r="L76" i="4"/>
  <c r="L75" i="4"/>
  <c r="L57" i="4"/>
  <c r="L55" i="4"/>
  <c r="L56" i="4"/>
  <c r="J18" i="3" a="1"/>
  <c r="J18" i="3" s="1"/>
  <c r="AV22" i="2"/>
  <c r="AZ22" i="2"/>
  <c r="BD22" i="2"/>
  <c r="AX38" i="2"/>
  <c r="BB38" i="2"/>
  <c r="BF38" i="2"/>
  <c r="AW22" i="2"/>
  <c r="BA22" i="2"/>
  <c r="AU38" i="2"/>
  <c r="BC38" i="2"/>
  <c r="BG38" i="2"/>
  <c r="AZ38" i="2"/>
  <c r="AU22" i="2"/>
  <c r="BC22" i="2"/>
  <c r="BG22" i="2"/>
  <c r="BA38" i="2"/>
  <c r="BE38" i="2"/>
  <c r="BE22" i="2"/>
  <c r="AY38" i="2"/>
  <c r="AY22" i="2"/>
  <c r="AW38" i="2"/>
  <c r="AX22" i="2"/>
  <c r="BB22" i="2"/>
  <c r="BF22" i="2"/>
  <c r="AV38" i="2"/>
  <c r="BD38" i="2"/>
  <c r="AU9" i="2"/>
  <c r="BI5" i="2"/>
  <c r="AW9" i="2"/>
  <c r="BD9" i="2"/>
  <c r="AX9" i="2"/>
  <c r="AY9" i="2"/>
  <c r="AV9" i="2"/>
  <c r="BA9" i="2"/>
  <c r="BC9" i="2"/>
  <c r="AZ9" i="2"/>
  <c r="BE9" i="2"/>
  <c r="BF9" i="2"/>
  <c r="BB9" i="2"/>
  <c r="BG9" i="2"/>
  <c r="HD38" i="2" l="1"/>
  <c r="GZ38" i="2"/>
  <c r="GV38" i="2"/>
  <c r="GU38" i="2"/>
  <c r="HC38" i="2"/>
  <c r="GY38" i="2"/>
  <c r="HB38" i="2"/>
  <c r="GX38" i="2"/>
  <c r="GT38" i="2"/>
  <c r="HE38" i="2"/>
  <c r="HA38" i="2"/>
  <c r="GW38" i="2"/>
  <c r="GS38" i="2"/>
  <c r="HC22" i="2"/>
  <c r="GY22" i="2"/>
  <c r="GU22" i="2"/>
  <c r="GT22" i="2"/>
  <c r="HB22" i="2"/>
  <c r="GX22" i="2"/>
  <c r="HE22" i="2"/>
  <c r="HA22" i="2"/>
  <c r="GW22" i="2"/>
  <c r="GS22" i="2"/>
  <c r="HD22" i="2"/>
  <c r="GZ22" i="2"/>
  <c r="GV22" i="2"/>
  <c r="HD9" i="2"/>
  <c r="GZ9" i="2"/>
  <c r="GV9" i="2"/>
  <c r="HC9" i="2"/>
  <c r="GY9" i="2"/>
  <c r="GU9" i="2"/>
  <c r="HG5" i="2"/>
  <c r="HB9" i="2"/>
  <c r="GX9" i="2"/>
  <c r="GT9" i="2"/>
  <c r="HE9" i="2"/>
  <c r="HA9" i="2"/>
  <c r="GW9" i="2"/>
  <c r="GS9" i="2"/>
  <c r="R83" i="4"/>
  <c r="N83" i="4"/>
  <c r="O83" i="4"/>
  <c r="O97" i="4"/>
  <c r="N97" i="4"/>
  <c r="Q97" i="4"/>
  <c r="N64" i="4"/>
  <c r="O64" i="4"/>
  <c r="O72" i="4"/>
  <c r="N93" i="4"/>
  <c r="O91" i="4"/>
  <c r="N61" i="4"/>
  <c r="Q93" i="4"/>
  <c r="N60" i="4"/>
  <c r="Q64" i="4"/>
  <c r="N91" i="4"/>
  <c r="O93" i="4"/>
  <c r="O61" i="4"/>
  <c r="R91" i="4"/>
  <c r="R88" i="4"/>
  <c r="D17" i="3"/>
  <c r="I16" i="3" a="1"/>
  <c r="I16" i="3" s="1"/>
  <c r="K16" i="3" s="1" a="1"/>
  <c r="K16" i="3" s="1"/>
  <c r="M16" i="3" a="1"/>
  <c r="M16" i="3" s="1"/>
  <c r="N16" i="3" a="1"/>
  <c r="N16" i="3" s="1"/>
  <c r="Q15" i="3"/>
  <c r="V15" i="3"/>
  <c r="T15" i="3"/>
  <c r="O15" i="3"/>
  <c r="Q88" i="4"/>
  <c r="O88" i="4"/>
  <c r="Q61" i="4"/>
  <c r="Q81" i="4"/>
  <c r="R81" i="4"/>
  <c r="Q65" i="4"/>
  <c r="R65" i="4"/>
  <c r="R77" i="4"/>
  <c r="Q77" i="4"/>
  <c r="Q84" i="4"/>
  <c r="R84" i="4"/>
  <c r="Q75" i="4"/>
  <c r="R75" i="4"/>
  <c r="Q60" i="4"/>
  <c r="R60" i="4"/>
  <c r="Q76" i="4"/>
  <c r="R76" i="4"/>
  <c r="R69" i="4"/>
  <c r="Q69" i="4"/>
  <c r="O87" i="4"/>
  <c r="Q87" i="4"/>
  <c r="R87" i="4"/>
  <c r="R72" i="4"/>
  <c r="Q72" i="4"/>
  <c r="N69" i="4"/>
  <c r="O69" i="4"/>
  <c r="N65" i="4"/>
  <c r="O65" i="4"/>
  <c r="N84" i="4"/>
  <c r="O84" i="4"/>
  <c r="Q57" i="4"/>
  <c r="R57" i="4"/>
  <c r="Q56" i="4"/>
  <c r="R56" i="4"/>
  <c r="Q55" i="4"/>
  <c r="R55" i="4"/>
  <c r="O55" i="4"/>
  <c r="N81" i="4"/>
  <c r="O81" i="4"/>
  <c r="O77" i="4"/>
  <c r="N77" i="4"/>
  <c r="N75" i="4"/>
  <c r="O75" i="4"/>
  <c r="N76" i="4"/>
  <c r="O76" i="4"/>
  <c r="N56" i="4"/>
  <c r="O56" i="4"/>
  <c r="N57" i="4"/>
  <c r="O57" i="4"/>
  <c r="N55" i="4"/>
  <c r="J19" i="3" a="1"/>
  <c r="J19" i="3" s="1"/>
  <c r="BL9" i="2"/>
  <c r="BM9" i="2"/>
  <c r="BJ9" i="2"/>
  <c r="BN22" i="2"/>
  <c r="BR38" i="2"/>
  <c r="BQ38" i="2"/>
  <c r="BS38" i="2"/>
  <c r="BI38" i="2"/>
  <c r="BP22" i="2"/>
  <c r="BU38" i="2"/>
  <c r="BK9" i="2"/>
  <c r="BP9" i="2"/>
  <c r="BQ9" i="2"/>
  <c r="BN9" i="2"/>
  <c r="BR22" i="2"/>
  <c r="BL22" i="2"/>
  <c r="BI22" i="2"/>
  <c r="BO38" i="2"/>
  <c r="BU22" i="2"/>
  <c r="BO9" i="2"/>
  <c r="BT9" i="2"/>
  <c r="BU9" i="2"/>
  <c r="BQ22" i="2"/>
  <c r="BS22" i="2"/>
  <c r="BT38" i="2"/>
  <c r="BS9" i="2"/>
  <c r="BI9" i="2"/>
  <c r="BJ22" i="2"/>
  <c r="BN38" i="2"/>
  <c r="BT22" i="2"/>
  <c r="BK22" i="2"/>
  <c r="BM22" i="2"/>
  <c r="BJ38" i="2"/>
  <c r="BO22" i="2"/>
  <c r="BL38" i="2"/>
  <c r="BR9" i="2"/>
  <c r="BK38" i="2"/>
  <c r="BW5" i="2"/>
  <c r="BM38" i="2"/>
  <c r="BP38" i="2"/>
  <c r="R15" i="3"/>
  <c r="HQ38" i="2" l="1"/>
  <c r="HM38" i="2"/>
  <c r="HI38" i="2"/>
  <c r="HP38" i="2"/>
  <c r="HL38" i="2"/>
  <c r="HH38" i="2"/>
  <c r="HS38" i="2"/>
  <c r="HO38" i="2"/>
  <c r="HK38" i="2"/>
  <c r="HG38" i="2"/>
  <c r="HR38" i="2"/>
  <c r="HN38" i="2"/>
  <c r="HJ38" i="2"/>
  <c r="HP22" i="2"/>
  <c r="HL22" i="2"/>
  <c r="HH22" i="2"/>
  <c r="HK22" i="2"/>
  <c r="HS22" i="2"/>
  <c r="HO22" i="2"/>
  <c r="HG22" i="2"/>
  <c r="HR22" i="2"/>
  <c r="HN22" i="2"/>
  <c r="HJ22" i="2"/>
  <c r="HQ22" i="2"/>
  <c r="HM22" i="2"/>
  <c r="HI22" i="2"/>
  <c r="HQ9" i="2"/>
  <c r="HM9" i="2"/>
  <c r="HI9" i="2"/>
  <c r="HU5" i="2"/>
  <c r="HP9" i="2"/>
  <c r="HL9" i="2"/>
  <c r="HH9" i="2"/>
  <c r="HS9" i="2"/>
  <c r="HO9" i="2"/>
  <c r="HK9" i="2"/>
  <c r="HG9" i="2"/>
  <c r="HR9" i="2"/>
  <c r="HN9" i="2"/>
  <c r="HJ9" i="2"/>
  <c r="I17" i="3" a="1"/>
  <c r="I17" i="3" s="1"/>
  <c r="K17" i="3" s="1" a="1"/>
  <c r="K17" i="3" s="1"/>
  <c r="D18" i="3"/>
  <c r="N17" i="3" a="1"/>
  <c r="N17" i="3" s="1"/>
  <c r="M17" i="3" a="1"/>
  <c r="M17" i="3" s="1"/>
  <c r="T16" i="3"/>
  <c r="O16" i="3"/>
  <c r="V16" i="3"/>
  <c r="Q16" i="3"/>
  <c r="J20" i="3" a="1"/>
  <c r="J20" i="3" s="1"/>
  <c r="CK5" i="2"/>
  <c r="BY9" i="2"/>
  <c r="CD9" i="2"/>
  <c r="BW22" i="2"/>
  <c r="BW38" i="2"/>
  <c r="CE9" i="2"/>
  <c r="CH22" i="2"/>
  <c r="BY22" i="2"/>
  <c r="BZ22" i="2"/>
  <c r="CB22" i="2"/>
  <c r="CC9" i="2"/>
  <c r="CA22" i="2"/>
  <c r="CH9" i="2"/>
  <c r="CD22" i="2"/>
  <c r="CG22" i="2"/>
  <c r="CC22" i="2"/>
  <c r="BX9" i="2"/>
  <c r="BW9" i="2"/>
  <c r="CA38" i="2"/>
  <c r="BX38" i="2"/>
  <c r="CF22" i="2"/>
  <c r="CI38" i="2"/>
  <c r="CD38" i="2"/>
  <c r="CB9" i="2"/>
  <c r="CG9" i="2"/>
  <c r="CA9" i="2"/>
  <c r="CE22" i="2"/>
  <c r="CE38" i="2"/>
  <c r="BX22" i="2"/>
  <c r="CC38" i="2"/>
  <c r="BY38" i="2"/>
  <c r="BZ38" i="2"/>
  <c r="CB38" i="2"/>
  <c r="CI9" i="2"/>
  <c r="CH38" i="2"/>
  <c r="CG38" i="2"/>
  <c r="CF9" i="2"/>
  <c r="BZ9" i="2"/>
  <c r="CI22" i="2"/>
  <c r="CF38" i="2"/>
  <c r="R16" i="3"/>
  <c r="I18" i="3" l="1" a="1"/>
  <c r="I18" i="3" s="1"/>
  <c r="K18" i="3" s="1" a="1"/>
  <c r="K18" i="3" s="1"/>
  <c r="D19" i="3"/>
  <c r="M18" i="3" a="1"/>
  <c r="M18" i="3" s="1"/>
  <c r="N18" i="3" a="1"/>
  <c r="N18" i="3" s="1"/>
  <c r="ID38" i="2"/>
  <c r="HZ38" i="2"/>
  <c r="HV38" i="2"/>
  <c r="IG38" i="2"/>
  <c r="IC38" i="2"/>
  <c r="HY38" i="2"/>
  <c r="HU38" i="2"/>
  <c r="IF38" i="2"/>
  <c r="IB38" i="2"/>
  <c r="HX38" i="2"/>
  <c r="IE38" i="2"/>
  <c r="IA38" i="2"/>
  <c r="HW38" i="2"/>
  <c r="IG22" i="2"/>
  <c r="IC22" i="2"/>
  <c r="HY22" i="2"/>
  <c r="HU22" i="2"/>
  <c r="IF22" i="2"/>
  <c r="IB22" i="2"/>
  <c r="HX22" i="2"/>
  <c r="IE22" i="2"/>
  <c r="IA22" i="2"/>
  <c r="HW22" i="2"/>
  <c r="ID22" i="2"/>
  <c r="HZ22" i="2"/>
  <c r="HV22" i="2"/>
  <c r="ID9" i="2"/>
  <c r="HZ9" i="2"/>
  <c r="HV9" i="2"/>
  <c r="IG9" i="2"/>
  <c r="IC9" i="2"/>
  <c r="HY9" i="2"/>
  <c r="HU9" i="2"/>
  <c r="IF9" i="2"/>
  <c r="IB9" i="2"/>
  <c r="HX9" i="2"/>
  <c r="IE9" i="2"/>
  <c r="IA9" i="2"/>
  <c r="HW9" i="2"/>
  <c r="II5" i="2"/>
  <c r="O17" i="3"/>
  <c r="Q17" i="3"/>
  <c r="T17" i="3"/>
  <c r="V17" i="3"/>
  <c r="J21" i="3" a="1"/>
  <c r="J21" i="3" s="1"/>
  <c r="CK9" i="2"/>
  <c r="CY5" i="2"/>
  <c r="CR9" i="2"/>
  <c r="CR22" i="2"/>
  <c r="CV38" i="2"/>
  <c r="CO22" i="2"/>
  <c r="CK22" i="2"/>
  <c r="CP38" i="2"/>
  <c r="CW22" i="2"/>
  <c r="CM22" i="2"/>
  <c r="CO9" i="2"/>
  <c r="CM9" i="2"/>
  <c r="CV22" i="2"/>
  <c r="CT22" i="2"/>
  <c r="CU38" i="2"/>
  <c r="CL38" i="2"/>
  <c r="CL9" i="2"/>
  <c r="CN9" i="2"/>
  <c r="CP22" i="2"/>
  <c r="CS22" i="2"/>
  <c r="CS9" i="2"/>
  <c r="CP9" i="2"/>
  <c r="CU9" i="2"/>
  <c r="CN38" i="2"/>
  <c r="CV9" i="2"/>
  <c r="CO38" i="2"/>
  <c r="CU22" i="2"/>
  <c r="CL22" i="2"/>
  <c r="CQ38" i="2"/>
  <c r="CM38" i="2"/>
  <c r="CQ9" i="2"/>
  <c r="CK38" i="2"/>
  <c r="CQ22" i="2"/>
  <c r="CW9" i="2"/>
  <c r="CT9" i="2"/>
  <c r="CN22" i="2"/>
  <c r="CR38" i="2"/>
  <c r="CT38" i="2"/>
  <c r="CW38" i="2"/>
  <c r="CS38" i="2"/>
  <c r="P14" i="3"/>
  <c r="P15" i="3"/>
  <c r="P16" i="3"/>
  <c r="R17" i="3"/>
  <c r="P17" i="3"/>
  <c r="I19" i="3" l="1" a="1"/>
  <c r="I19" i="3" s="1"/>
  <c r="K19" i="3" s="1" a="1"/>
  <c r="K19" i="3" s="1"/>
  <c r="D20" i="3"/>
  <c r="S16" i="3"/>
  <c r="S15" i="3"/>
  <c r="S14" i="3"/>
  <c r="Q18" i="3"/>
  <c r="V18" i="3"/>
  <c r="T18" i="3"/>
  <c r="O18" i="3"/>
  <c r="IU38" i="2"/>
  <c r="IQ38" i="2"/>
  <c r="IM38" i="2"/>
  <c r="II38" i="2"/>
  <c r="IT38" i="2"/>
  <c r="IP38" i="2"/>
  <c r="IL38" i="2"/>
  <c r="IS38" i="2"/>
  <c r="IO38" i="2"/>
  <c r="IK38" i="2"/>
  <c r="IR38" i="2"/>
  <c r="IN38" i="2"/>
  <c r="IJ38" i="2"/>
  <c r="IT22" i="2"/>
  <c r="IP22" i="2"/>
  <c r="IL22" i="2"/>
  <c r="IS22" i="2"/>
  <c r="IO22" i="2"/>
  <c r="IK22" i="2"/>
  <c r="IR22" i="2"/>
  <c r="IN22" i="2"/>
  <c r="IJ22" i="2"/>
  <c r="IU22" i="2"/>
  <c r="IQ22" i="2"/>
  <c r="IM22" i="2"/>
  <c r="II22" i="2"/>
  <c r="IU9" i="2"/>
  <c r="IQ9" i="2"/>
  <c r="IM9" i="2"/>
  <c r="II9" i="2"/>
  <c r="IT9" i="2"/>
  <c r="IP9" i="2"/>
  <c r="IL9" i="2"/>
  <c r="IS9" i="2"/>
  <c r="IO9" i="2"/>
  <c r="IK9" i="2"/>
  <c r="IW5" i="2"/>
  <c r="IR9" i="2"/>
  <c r="IN9" i="2"/>
  <c r="IJ9" i="2"/>
  <c r="S17" i="3"/>
  <c r="J22" i="3" a="1"/>
  <c r="J22" i="3" s="1"/>
  <c r="DB9" i="2"/>
  <c r="DC9" i="2"/>
  <c r="DA9" i="2"/>
  <c r="DE22" i="2"/>
  <c r="DI38" i="2"/>
  <c r="CZ22" i="2"/>
  <c r="DF38" i="2"/>
  <c r="DB38" i="2"/>
  <c r="DC38" i="2"/>
  <c r="DJ22" i="2"/>
  <c r="DG9" i="2"/>
  <c r="DI22" i="2"/>
  <c r="DF22" i="2"/>
  <c r="DG38" i="2"/>
  <c r="CY38" i="2"/>
  <c r="DK9" i="2"/>
  <c r="DK22" i="2"/>
  <c r="CY22" i="2"/>
  <c r="CZ9" i="2"/>
  <c r="DD9" i="2"/>
  <c r="CY9" i="2"/>
  <c r="DM5" i="2"/>
  <c r="DA22" i="2"/>
  <c r="DE38" i="2"/>
  <c r="DH9" i="2"/>
  <c r="CZ38" i="2"/>
  <c r="DG22" i="2"/>
  <c r="DH22" i="2"/>
  <c r="DD22" i="2"/>
  <c r="DJ38" i="2"/>
  <c r="DF9" i="2"/>
  <c r="DI9" i="2"/>
  <c r="DE9" i="2"/>
  <c r="DK38" i="2"/>
  <c r="DH38" i="2"/>
  <c r="DJ9" i="2"/>
  <c r="DA38" i="2"/>
  <c r="DB22" i="2"/>
  <c r="DC22" i="2"/>
  <c r="DD38" i="2"/>
  <c r="P18" i="3"/>
  <c r="R18" i="3"/>
  <c r="M20" i="3" l="1" a="1"/>
  <c r="M20" i="3" s="1"/>
  <c r="D21" i="3"/>
  <c r="I20" i="3" a="1"/>
  <c r="I20" i="3" s="1"/>
  <c r="K20" i="3" s="1" a="1"/>
  <c r="K20" i="3" s="1"/>
  <c r="N20" i="3" a="1"/>
  <c r="N20" i="3" s="1"/>
  <c r="S18" i="3"/>
  <c r="JH38" i="2"/>
  <c r="JD38" i="2"/>
  <c r="IZ38" i="2"/>
  <c r="JG38" i="2"/>
  <c r="JC38" i="2"/>
  <c r="IY38" i="2"/>
  <c r="JF38" i="2"/>
  <c r="JB38" i="2"/>
  <c r="IX38" i="2"/>
  <c r="JI38" i="2"/>
  <c r="JE38" i="2"/>
  <c r="JA38" i="2"/>
  <c r="IW38" i="2"/>
  <c r="JG22" i="2"/>
  <c r="JC22" i="2"/>
  <c r="IY22" i="2"/>
  <c r="JF22" i="2"/>
  <c r="JB22" i="2"/>
  <c r="IX22" i="2"/>
  <c r="JI22" i="2"/>
  <c r="JE22" i="2"/>
  <c r="JA22" i="2"/>
  <c r="IW22" i="2"/>
  <c r="JH22" i="2"/>
  <c r="JD22" i="2"/>
  <c r="IZ22" i="2"/>
  <c r="JH9" i="2"/>
  <c r="JD9" i="2"/>
  <c r="IZ9" i="2"/>
  <c r="JG9" i="2"/>
  <c r="JC9" i="2"/>
  <c r="IY9" i="2"/>
  <c r="JF9" i="2"/>
  <c r="JB9" i="2"/>
  <c r="IX9" i="2"/>
  <c r="JI9" i="2"/>
  <c r="JE9" i="2"/>
  <c r="JA9" i="2"/>
  <c r="IW9" i="2"/>
  <c r="J23" i="3" a="1"/>
  <c r="J23" i="3" s="1"/>
  <c r="DO9" i="2"/>
  <c r="DT9" i="2"/>
  <c r="DM9" i="2"/>
  <c r="DV22" i="2"/>
  <c r="DN9" i="2"/>
  <c r="DQ22" i="2"/>
  <c r="DM22" i="2"/>
  <c r="DS38" i="2"/>
  <c r="DY22" i="2"/>
  <c r="DP22" i="2"/>
  <c r="DX9" i="2"/>
  <c r="DN38" i="2"/>
  <c r="DW22" i="2"/>
  <c r="DX38" i="2"/>
  <c r="DU22" i="2"/>
  <c r="EA5" i="2"/>
  <c r="DN22" i="2"/>
  <c r="DQ9" i="2"/>
  <c r="DT38" i="2"/>
  <c r="DX22" i="2"/>
  <c r="DQ38" i="2"/>
  <c r="DP9" i="2"/>
  <c r="DR9" i="2"/>
  <c r="DR22" i="2"/>
  <c r="DV38" i="2"/>
  <c r="DY9" i="2"/>
  <c r="DW38" i="2"/>
  <c r="DM38" i="2"/>
  <c r="DT22" i="2"/>
  <c r="DY38" i="2"/>
  <c r="DU38" i="2"/>
  <c r="DS9" i="2"/>
  <c r="DU9" i="2"/>
  <c r="DV9" i="2"/>
  <c r="DS22" i="2"/>
  <c r="DO38" i="2"/>
  <c r="DW9" i="2"/>
  <c r="DR38" i="2"/>
  <c r="DO22" i="2"/>
  <c r="DP38" i="2"/>
  <c r="U14" i="3"/>
  <c r="U15" i="3"/>
  <c r="U16" i="3"/>
  <c r="U17" i="3"/>
  <c r="W14" i="3"/>
  <c r="W15" i="3"/>
  <c r="W16" i="3"/>
  <c r="D22" i="3" l="1"/>
  <c r="I21" i="3" a="1"/>
  <c r="I21" i="3" s="1"/>
  <c r="K21" i="3" s="1" a="1"/>
  <c r="K21" i="3" s="1"/>
  <c r="N21" i="3" a="1"/>
  <c r="N21" i="3" s="1"/>
  <c r="M21" i="3" a="1"/>
  <c r="M21" i="3" s="1"/>
  <c r="V20" i="3"/>
  <c r="Q20" i="3"/>
  <c r="O20" i="3"/>
  <c r="T20" i="3"/>
  <c r="X16" i="3"/>
  <c r="X15" i="3"/>
  <c r="X14" i="3"/>
  <c r="F35" i="4" s="1" a="1"/>
  <c r="F35" i="4" s="1"/>
  <c r="E35" i="4" s="1" a="1"/>
  <c r="E35" i="4" s="1"/>
  <c r="AI16" i="3" s="1"/>
  <c r="J24" i="3" a="1"/>
  <c r="J24" i="3" s="1"/>
  <c r="EB9" i="2"/>
  <c r="EG9" i="2"/>
  <c r="ED9" i="2"/>
  <c r="EI22" i="2"/>
  <c r="EI38" i="2"/>
  <c r="EH9" i="2"/>
  <c r="EH38" i="2"/>
  <c r="EJ38" i="2"/>
  <c r="EK38" i="2"/>
  <c r="EB38" i="2"/>
  <c r="EF9" i="2"/>
  <c r="EK9" i="2"/>
  <c r="EL9" i="2"/>
  <c r="EM22" i="2"/>
  <c r="EM38" i="2"/>
  <c r="EC22" i="2"/>
  <c r="ED22" i="2"/>
  <c r="EF22" i="2"/>
  <c r="EB22" i="2"/>
  <c r="EG38" i="2"/>
  <c r="EJ9" i="2"/>
  <c r="EA9" i="2"/>
  <c r="EA22" i="2"/>
  <c r="EA38" i="2"/>
  <c r="EE9" i="2"/>
  <c r="EH22" i="2"/>
  <c r="EJ22" i="2"/>
  <c r="EK22" i="2"/>
  <c r="EG22" i="2"/>
  <c r="EL38" i="2"/>
  <c r="EC9" i="2"/>
  <c r="EI9" i="2"/>
  <c r="EE22" i="2"/>
  <c r="EE38" i="2"/>
  <c r="EM9" i="2"/>
  <c r="EC38" i="2"/>
  <c r="ED38" i="2"/>
  <c r="EF38" i="2"/>
  <c r="EL22" i="2"/>
  <c r="R20" i="3"/>
  <c r="U18" i="3"/>
  <c r="W17" i="3"/>
  <c r="O21" i="3" l="1"/>
  <c r="Q21" i="3"/>
  <c r="V21" i="3"/>
  <c r="T21" i="3"/>
  <c r="D23" i="3"/>
  <c r="I22" i="3" a="1"/>
  <c r="I22" i="3" s="1"/>
  <c r="K22" i="3" s="1" a="1"/>
  <c r="K22" i="3" s="1"/>
  <c r="N22" i="3" a="1"/>
  <c r="N22" i="3" s="1"/>
  <c r="M22" i="3" a="1"/>
  <c r="M22" i="3" s="1"/>
  <c r="AA14" i="3"/>
  <c r="AA15" i="3"/>
  <c r="F36" i="4" a="1"/>
  <c r="F36" i="4" s="1"/>
  <c r="AJ17" i="3" s="1"/>
  <c r="Z15" i="3"/>
  <c r="Y15" i="3"/>
  <c r="Z16" i="3"/>
  <c r="Y14" i="3"/>
  <c r="Z14" i="3"/>
  <c r="AA16" i="3"/>
  <c r="Y16" i="3"/>
  <c r="F37" i="4" a="1"/>
  <c r="F37" i="4" s="1"/>
  <c r="AJ18" i="3" s="1"/>
  <c r="X17" i="3"/>
  <c r="AJ16" i="3"/>
  <c r="J25" i="3" a="1"/>
  <c r="J25" i="3" s="1"/>
  <c r="R21" i="3"/>
  <c r="W18" i="3"/>
  <c r="D24" i="3" l="1"/>
  <c r="I23" i="3" a="1"/>
  <c r="I23" i="3" s="1"/>
  <c r="K23" i="3" s="1" a="1"/>
  <c r="K23" i="3" s="1"/>
  <c r="N23" i="3" a="1"/>
  <c r="N23" i="3" s="1"/>
  <c r="M23" i="3" a="1"/>
  <c r="M23" i="3" s="1"/>
  <c r="Q22" i="3"/>
  <c r="O22" i="3"/>
  <c r="T22" i="3"/>
  <c r="V22" i="3"/>
  <c r="AB14" i="3"/>
  <c r="AC16" i="3"/>
  <c r="X18" i="3"/>
  <c r="Z19" i="3" s="1"/>
  <c r="AB15" i="3"/>
  <c r="E36" i="4" a="1"/>
  <c r="E36" i="4" s="1"/>
  <c r="AI17" i="3" s="1"/>
  <c r="AD15" i="3"/>
  <c r="AC15" i="3"/>
  <c r="AC14" i="3"/>
  <c r="AB16" i="3"/>
  <c r="AD16" i="3"/>
  <c r="AD14" i="3"/>
  <c r="E37" i="4" a="1"/>
  <c r="E37" i="4" s="1"/>
  <c r="AI18" i="3" s="1"/>
  <c r="Y17" i="3"/>
  <c r="J26" i="3" a="1"/>
  <c r="J26" i="3" s="1"/>
  <c r="R22" i="3"/>
  <c r="Y18" i="3" l="1"/>
  <c r="Z18" i="3"/>
  <c r="AD18" i="3" s="1"/>
  <c r="AA18" i="3"/>
  <c r="V23" i="3"/>
  <c r="O23" i="3"/>
  <c r="Q23" i="3"/>
  <c r="T23" i="3"/>
  <c r="M24" i="3" a="1"/>
  <c r="M24" i="3" s="1"/>
  <c r="N24" i="3" a="1"/>
  <c r="N24" i="3" s="1"/>
  <c r="D25" i="3"/>
  <c r="I24" i="3" a="1"/>
  <c r="I24" i="3" s="1"/>
  <c r="K24" i="3" s="1" a="1"/>
  <c r="K24" i="3" s="1"/>
  <c r="AA17" i="3"/>
  <c r="F38" i="4" a="1"/>
  <c r="F38" i="4" s="1"/>
  <c r="AJ19" i="3" s="1"/>
  <c r="Z17" i="3"/>
  <c r="Y19" i="3"/>
  <c r="F41" i="4" a="1"/>
  <c r="F41" i="4" s="1"/>
  <c r="AJ22" i="3" s="1"/>
  <c r="F39" i="4" a="1"/>
  <c r="F39" i="4" s="1"/>
  <c r="AA19" i="3"/>
  <c r="AB19" i="3" s="1"/>
  <c r="AC18" i="3"/>
  <c r="J27" i="3" a="1"/>
  <c r="J27" i="3" s="1"/>
  <c r="R23" i="3"/>
  <c r="AB17" i="3" l="1"/>
  <c r="AB18" i="3"/>
  <c r="E38" i="4" a="1"/>
  <c r="E38" i="4" s="1"/>
  <c r="AI19" i="3" s="1"/>
  <c r="AD17" i="3"/>
  <c r="AC17" i="3"/>
  <c r="N25" i="3" a="1"/>
  <c r="N25" i="3" s="1"/>
  <c r="M25" i="3" a="1"/>
  <c r="M25" i="3" s="1"/>
  <c r="D26" i="3"/>
  <c r="I25" i="3" a="1"/>
  <c r="I25" i="3" s="1"/>
  <c r="K25" i="3" s="1" a="1"/>
  <c r="K25" i="3" s="1"/>
  <c r="T24" i="3"/>
  <c r="O24" i="3"/>
  <c r="Q24" i="3"/>
  <c r="V24" i="3"/>
  <c r="F40" i="4"/>
  <c r="AJ21" i="3" s="1"/>
  <c r="E39" i="4" a="1"/>
  <c r="E39" i="4" s="1"/>
  <c r="AI20" i="3" s="1"/>
  <c r="AJ20" i="3"/>
  <c r="AD19" i="3"/>
  <c r="AC19" i="3"/>
  <c r="J28" i="3" a="1"/>
  <c r="J28" i="3" s="1"/>
  <c r="R24" i="3"/>
  <c r="E40" i="4" l="1"/>
  <c r="AI21" i="3" s="1"/>
  <c r="D27" i="3"/>
  <c r="M26" i="3" a="1"/>
  <c r="M26" i="3" s="1"/>
  <c r="N26" i="3" a="1"/>
  <c r="N26" i="3" s="1"/>
  <c r="I26" i="3" a="1"/>
  <c r="I26" i="3" s="1"/>
  <c r="K26" i="3" s="1" a="1"/>
  <c r="K26" i="3" s="1"/>
  <c r="Q25" i="3"/>
  <c r="T25" i="3"/>
  <c r="O25" i="3"/>
  <c r="V25" i="3"/>
  <c r="J29" i="3" a="1"/>
  <c r="J29" i="3" s="1"/>
  <c r="R25" i="3"/>
  <c r="Q26" i="3" l="1"/>
  <c r="O26" i="3"/>
  <c r="V26" i="3"/>
  <c r="T26" i="3"/>
  <c r="D28" i="3"/>
  <c r="I27" i="3" a="1"/>
  <c r="I27" i="3" s="1"/>
  <c r="K27" i="3" s="1" a="1"/>
  <c r="K27" i="3" s="1"/>
  <c r="M27" i="3" a="1"/>
  <c r="M27" i="3" s="1"/>
  <c r="N27" i="3" a="1"/>
  <c r="N27" i="3" s="1"/>
  <c r="J30" i="3" a="1"/>
  <c r="J30" i="3" s="1"/>
  <c r="R26" i="3"/>
  <c r="T27" i="3" l="1"/>
  <c r="Q27" i="3"/>
  <c r="O27" i="3"/>
  <c r="V27" i="3"/>
  <c r="M28" i="3" a="1"/>
  <c r="M28" i="3" s="1"/>
  <c r="N28" i="3" a="1"/>
  <c r="N28" i="3" s="1"/>
  <c r="D29" i="3"/>
  <c r="I28" i="3" a="1"/>
  <c r="I28" i="3" s="1"/>
  <c r="K28" i="3" s="1" a="1"/>
  <c r="K28" i="3" s="1"/>
  <c r="J31" i="3" a="1"/>
  <c r="J31" i="3" s="1"/>
  <c r="R27" i="3"/>
  <c r="P20" i="3"/>
  <c r="I29" i="3" l="1" a="1"/>
  <c r="I29" i="3" s="1"/>
  <c r="K29" i="3" s="1" a="1"/>
  <c r="K29" i="3" s="1"/>
  <c r="D30" i="3"/>
  <c r="M29" i="3" a="1"/>
  <c r="M29" i="3" s="1"/>
  <c r="N29" i="3" a="1"/>
  <c r="N29" i="3" s="1"/>
  <c r="S20" i="3"/>
  <c r="O28" i="3"/>
  <c r="Q28" i="3"/>
  <c r="V28" i="3"/>
  <c r="T28" i="3"/>
  <c r="J32" i="3" a="1"/>
  <c r="J32" i="3" s="1"/>
  <c r="P21" i="3"/>
  <c r="R28" i="3"/>
  <c r="I30" i="3" l="1" a="1"/>
  <c r="I30" i="3" s="1"/>
  <c r="K30" i="3" s="1" a="1"/>
  <c r="K30" i="3" s="1"/>
  <c r="N30" i="3" a="1"/>
  <c r="N30" i="3" s="1"/>
  <c r="D31" i="3"/>
  <c r="M30" i="3" a="1"/>
  <c r="M30" i="3" s="1"/>
  <c r="S21" i="3"/>
  <c r="O29" i="3"/>
  <c r="Q29" i="3"/>
  <c r="T29" i="3"/>
  <c r="V29" i="3"/>
  <c r="J33" i="3" a="1"/>
  <c r="J33" i="3" s="1"/>
  <c r="P28" i="3"/>
  <c r="P22" i="3"/>
  <c r="P26" i="3"/>
  <c r="P25" i="3"/>
  <c r="P24" i="3"/>
  <c r="P23" i="3"/>
  <c r="P27" i="3"/>
  <c r="R29" i="3"/>
  <c r="P29" i="3"/>
  <c r="I31" i="3" l="1" a="1"/>
  <c r="I31" i="3" s="1"/>
  <c r="K31" i="3" s="1" a="1"/>
  <c r="K31" i="3" s="1"/>
  <c r="D32" i="3"/>
  <c r="S27" i="3"/>
  <c r="S23" i="3"/>
  <c r="S24" i="3"/>
  <c r="S25" i="3"/>
  <c r="S26" i="3"/>
  <c r="S22" i="3"/>
  <c r="S28" i="3"/>
  <c r="T30" i="3"/>
  <c r="Q30" i="3"/>
  <c r="O30" i="3"/>
  <c r="V30" i="3"/>
  <c r="S29" i="3"/>
  <c r="M37" i="3" a="1"/>
  <c r="M37" i="3" s="1"/>
  <c r="D38" i="3"/>
  <c r="N37" i="3" a="1"/>
  <c r="N37" i="3" s="1"/>
  <c r="J34" i="3" a="1"/>
  <c r="J34" i="3" s="1"/>
  <c r="U20" i="3"/>
  <c r="W20" i="3" s="1"/>
  <c r="R30" i="3"/>
  <c r="P30" i="3"/>
  <c r="U21" i="3"/>
  <c r="W21" i="3" s="1"/>
  <c r="X20" i="3" l="1"/>
  <c r="AA20" i="3" s="1"/>
  <c r="N32" i="3" a="1"/>
  <c r="N32" i="3" s="1"/>
  <c r="D33" i="3"/>
  <c r="M32" i="3" a="1"/>
  <c r="M32" i="3" s="1"/>
  <c r="I32" i="3" a="1"/>
  <c r="I32" i="3" s="1"/>
  <c r="K32" i="3" s="1" a="1"/>
  <c r="K32" i="3" s="1"/>
  <c r="S30" i="3"/>
  <c r="I38" i="3" a="1"/>
  <c r="I38" i="3" s="1"/>
  <c r="D39" i="3"/>
  <c r="I39" i="3" s="1" a="1"/>
  <c r="I39" i="3" s="1"/>
  <c r="K39" i="3" s="1" a="1"/>
  <c r="K39" i="3" s="1"/>
  <c r="M38" i="3" a="1"/>
  <c r="M38" i="3" s="1"/>
  <c r="N38" i="3" a="1"/>
  <c r="N38" i="3" s="1"/>
  <c r="X21" i="3"/>
  <c r="V37" i="3"/>
  <c r="Q37" i="3"/>
  <c r="T37" i="3"/>
  <c r="O37" i="3"/>
  <c r="J35" i="3" a="1"/>
  <c r="J35" i="3" s="1"/>
  <c r="U29" i="3"/>
  <c r="U27" i="3"/>
  <c r="U25" i="3"/>
  <c r="U22" i="3"/>
  <c r="U26" i="3"/>
  <c r="U28" i="3"/>
  <c r="U23" i="3"/>
  <c r="U24" i="3"/>
  <c r="W24" i="3" s="1"/>
  <c r="U30" i="3"/>
  <c r="W30" i="3" s="1"/>
  <c r="R37" i="3"/>
  <c r="W25" i="3"/>
  <c r="W27" i="3"/>
  <c r="W29" i="3"/>
  <c r="W22" i="3"/>
  <c r="W28" i="3"/>
  <c r="W26" i="3"/>
  <c r="W23" i="3"/>
  <c r="Z20" i="3" l="1"/>
  <c r="AB20" i="3" s="1"/>
  <c r="Y20" i="3"/>
  <c r="I33" i="3" a="1"/>
  <c r="I33" i="3" s="1"/>
  <c r="K33" i="3" s="1" a="1"/>
  <c r="K33" i="3" s="1"/>
  <c r="N33" i="3" a="1"/>
  <c r="N33" i="3" s="1"/>
  <c r="M33" i="3" a="1"/>
  <c r="M33" i="3" s="1"/>
  <c r="D34" i="3"/>
  <c r="T32" i="3"/>
  <c r="O32" i="3"/>
  <c r="Q32" i="3"/>
  <c r="V32" i="3"/>
  <c r="X23" i="3"/>
  <c r="X26" i="3"/>
  <c r="X28" i="3"/>
  <c r="X22" i="3"/>
  <c r="Z22" i="3" s="1"/>
  <c r="X29" i="3"/>
  <c r="X27" i="3"/>
  <c r="X25" i="3"/>
  <c r="X30" i="3"/>
  <c r="X24" i="3"/>
  <c r="Q38" i="3"/>
  <c r="O38" i="3"/>
  <c r="T38" i="3"/>
  <c r="V38" i="3"/>
  <c r="Y22" i="3"/>
  <c r="J36" i="3" a="1"/>
  <c r="J36" i="3" s="1"/>
  <c r="R32" i="3"/>
  <c r="R38" i="3"/>
  <c r="AD20" i="3" l="1"/>
  <c r="AC20" i="3"/>
  <c r="J41" i="4" a="1"/>
  <c r="J41" i="4" s="1"/>
  <c r="AJ35" i="3" s="1"/>
  <c r="V33" i="3"/>
  <c r="Q33" i="3"/>
  <c r="T33" i="3"/>
  <c r="O33" i="3"/>
  <c r="Y31" i="3"/>
  <c r="J38" i="4" a="1"/>
  <c r="J38" i="4" s="1"/>
  <c r="I38" i="4" s="1" a="1"/>
  <c r="I38" i="4" s="1"/>
  <c r="AI32" i="3" s="1"/>
  <c r="Y23" i="3"/>
  <c r="Z28" i="3"/>
  <c r="AA21" i="3"/>
  <c r="Z21" i="3"/>
  <c r="Y21" i="3"/>
  <c r="D35" i="3"/>
  <c r="M34" i="3" a="1"/>
  <c r="M34" i="3" s="1"/>
  <c r="N34" i="3" a="1"/>
  <c r="N34" i="3" s="1"/>
  <c r="I34" i="3" a="1"/>
  <c r="I34" i="3" s="1"/>
  <c r="K34" i="3" s="1" a="1"/>
  <c r="K34" i="3" s="1"/>
  <c r="AA25" i="3"/>
  <c r="AA22" i="3"/>
  <c r="AB22" i="3" s="1"/>
  <c r="J39" i="4" a="1"/>
  <c r="J39" i="4" s="1"/>
  <c r="Z26" i="3"/>
  <c r="Z30" i="3"/>
  <c r="AA31" i="3"/>
  <c r="AA26" i="3"/>
  <c r="AA24" i="3"/>
  <c r="Z27" i="3"/>
  <c r="Z24" i="3"/>
  <c r="AA28" i="3"/>
  <c r="Y25" i="3"/>
  <c r="J36" i="4" a="1"/>
  <c r="J36" i="4" s="1"/>
  <c r="I36" i="4" s="1" a="1"/>
  <c r="I36" i="4" s="1"/>
  <c r="AI30" i="3" s="1"/>
  <c r="Y28" i="3"/>
  <c r="Y29" i="3"/>
  <c r="AA27" i="3"/>
  <c r="AA23" i="3"/>
  <c r="Y26" i="3"/>
  <c r="Z29" i="3"/>
  <c r="Y27" i="3"/>
  <c r="Z25" i="3"/>
  <c r="Z23" i="3"/>
  <c r="AA29" i="3"/>
  <c r="Y30" i="3"/>
  <c r="J35" i="4" a="1"/>
  <c r="J35" i="4" s="1"/>
  <c r="J37" i="4" a="1"/>
  <c r="J37" i="4" s="1"/>
  <c r="Y24" i="3"/>
  <c r="AA30" i="3"/>
  <c r="J37" i="3" a="1"/>
  <c r="J37" i="3" s="1"/>
  <c r="R33" i="3"/>
  <c r="AB25" i="3" l="1"/>
  <c r="AD22" i="3"/>
  <c r="AD21" i="3"/>
  <c r="AC22" i="3"/>
  <c r="AJ32" i="3"/>
  <c r="AD29" i="3"/>
  <c r="AD25" i="3"/>
  <c r="AD28" i="3"/>
  <c r="AC25" i="3"/>
  <c r="AJ30" i="3"/>
  <c r="AC29" i="3"/>
  <c r="AD27" i="3"/>
  <c r="AB21" i="3"/>
  <c r="AC28" i="3"/>
  <c r="AB28" i="3"/>
  <c r="AD24" i="3"/>
  <c r="AC26" i="3"/>
  <c r="AC21" i="3"/>
  <c r="AC27" i="3"/>
  <c r="AB27" i="3"/>
  <c r="AD26" i="3"/>
  <c r="AB26" i="3"/>
  <c r="AB24" i="3"/>
  <c r="T34" i="3"/>
  <c r="O34" i="3"/>
  <c r="V34" i="3"/>
  <c r="Q34" i="3"/>
  <c r="M35" i="3" a="1"/>
  <c r="M35" i="3" s="1"/>
  <c r="I35" i="3" a="1"/>
  <c r="I35" i="3" s="1"/>
  <c r="K35" i="3" s="1" a="1"/>
  <c r="K35" i="3" s="1"/>
  <c r="N35" i="3" a="1"/>
  <c r="N35" i="3" s="1"/>
  <c r="D36" i="3"/>
  <c r="AC24" i="3"/>
  <c r="I39" i="4" a="1"/>
  <c r="I39" i="4" s="1"/>
  <c r="AI33" i="3" s="1"/>
  <c r="AJ33" i="3"/>
  <c r="J40" i="4"/>
  <c r="I40" i="4" s="1"/>
  <c r="AI34" i="3" s="1"/>
  <c r="AC23" i="3"/>
  <c r="AB23" i="3"/>
  <c r="AB30" i="3"/>
  <c r="AD30" i="3"/>
  <c r="AC30" i="3"/>
  <c r="AB29" i="3"/>
  <c r="AJ31" i="3"/>
  <c r="I37" i="4" a="1"/>
  <c r="I37" i="4" s="1"/>
  <c r="AI31" i="3" s="1"/>
  <c r="I35" i="4" a="1"/>
  <c r="I35" i="4" s="1"/>
  <c r="AI29" i="3" s="1"/>
  <c r="AJ29" i="3"/>
  <c r="AD23" i="3"/>
  <c r="J38" i="3" a="1"/>
  <c r="J38" i="3" s="1"/>
  <c r="K38" i="3" s="1" a="1"/>
  <c r="K38" i="3" s="1"/>
  <c r="R34" i="3"/>
  <c r="P37" i="3"/>
  <c r="AJ34" i="3" l="1"/>
  <c r="Q35" i="3"/>
  <c r="O35" i="3"/>
  <c r="T35" i="3"/>
  <c r="V35" i="3"/>
  <c r="I36" i="3" a="1"/>
  <c r="I36" i="3" s="1"/>
  <c r="K36" i="3" s="1" a="1"/>
  <c r="K36" i="3" s="1"/>
  <c r="M36" i="3" a="1"/>
  <c r="M36" i="3" s="1"/>
  <c r="N36" i="3" a="1"/>
  <c r="N36" i="3" s="1"/>
  <c r="D37" i="3"/>
  <c r="I37" i="3" s="1" a="1"/>
  <c r="I37" i="3" s="1"/>
  <c r="K37" i="3" s="1" a="1"/>
  <c r="K37" i="3" s="1"/>
  <c r="S37" i="3"/>
  <c r="J39" i="3" a="1"/>
  <c r="J39" i="3" s="1"/>
  <c r="R35" i="3"/>
  <c r="P34" i="3"/>
  <c r="P32" i="3"/>
  <c r="P33" i="3"/>
  <c r="P35" i="3"/>
  <c r="P38" i="3"/>
  <c r="S35" i="3" l="1"/>
  <c r="S33" i="3"/>
  <c r="S32" i="3"/>
  <c r="S34" i="3"/>
  <c r="Q36" i="3"/>
  <c r="V36" i="3"/>
  <c r="O36" i="3"/>
  <c r="T36" i="3"/>
  <c r="S38" i="3"/>
  <c r="J40" i="3" a="1"/>
  <c r="J40" i="3" s="1"/>
  <c r="R36" i="3"/>
  <c r="P36" i="3"/>
  <c r="U37" i="3"/>
  <c r="S36" i="3" l="1"/>
  <c r="J41" i="3" a="1"/>
  <c r="J41" i="3" s="1"/>
  <c r="U36" i="3"/>
  <c r="U34" i="3"/>
  <c r="U35" i="3"/>
  <c r="U33" i="3"/>
  <c r="U32" i="3"/>
  <c r="U38" i="3"/>
  <c r="W37" i="3"/>
  <c r="W33" i="3"/>
  <c r="W35" i="3"/>
  <c r="W34" i="3"/>
  <c r="W36" i="3"/>
  <c r="W32" i="3"/>
  <c r="X32" i="3" l="1"/>
  <c r="N35" i="4" s="1" a="1"/>
  <c r="N35" i="4" s="1"/>
  <c r="X36" i="3"/>
  <c r="X34" i="3"/>
  <c r="X35" i="3"/>
  <c r="X33" i="3"/>
  <c r="Z33" i="3" s="1"/>
  <c r="X37" i="3"/>
  <c r="J42" i="3" a="1"/>
  <c r="J42" i="3" s="1"/>
  <c r="W38" i="3"/>
  <c r="N37" i="4" l="1" a="1"/>
  <c r="N37" i="4" s="1"/>
  <c r="M37" i="4" s="1" a="1"/>
  <c r="M37" i="4" s="1"/>
  <c r="AP31" i="3" s="1"/>
  <c r="Z34" i="3"/>
  <c r="Y33" i="3"/>
  <c r="N36" i="4" a="1"/>
  <c r="N36" i="4" s="1"/>
  <c r="M36" i="4" s="1" a="1"/>
  <c r="M36" i="4" s="1"/>
  <c r="AP30" i="3" s="1"/>
  <c r="AA33" i="3"/>
  <c r="AB33" i="3" s="1"/>
  <c r="Y35" i="3"/>
  <c r="AA35" i="3"/>
  <c r="Y34" i="3"/>
  <c r="Z35" i="3"/>
  <c r="N39" i="4" a="1"/>
  <c r="N39" i="4" s="1"/>
  <c r="AQ33" i="3" s="1"/>
  <c r="AA34" i="3"/>
  <c r="Z32" i="3"/>
  <c r="AA32" i="3"/>
  <c r="Y32" i="3"/>
  <c r="X38" i="3"/>
  <c r="Z37" i="3" s="1"/>
  <c r="AQ29" i="3"/>
  <c r="M35" i="4" a="1"/>
  <c r="M35" i="4" s="1"/>
  <c r="AP29" i="3" s="1"/>
  <c r="Z38" i="3"/>
  <c r="Y38" i="3"/>
  <c r="AA36" i="3"/>
  <c r="AA38" i="3"/>
  <c r="Y36" i="3"/>
  <c r="Z36" i="3"/>
  <c r="J43" i="3" a="1"/>
  <c r="J43" i="3" s="1"/>
  <c r="AQ31" i="3" l="1"/>
  <c r="AQ30" i="3"/>
  <c r="AB34" i="3"/>
  <c r="AC33" i="3"/>
  <c r="AC34" i="3"/>
  <c r="AD34" i="3"/>
  <c r="AD33" i="3"/>
  <c r="AC35" i="3"/>
  <c r="AD35" i="3"/>
  <c r="AC32" i="3"/>
  <c r="AD32" i="3"/>
  <c r="AB35" i="3"/>
  <c r="M39" i="4" a="1"/>
  <c r="M39" i="4" s="1"/>
  <c r="AP33" i="3" s="1"/>
  <c r="AB32" i="3"/>
  <c r="AA37" i="3"/>
  <c r="AB37" i="3" s="1"/>
  <c r="N41" i="4" a="1"/>
  <c r="N41" i="4" s="1"/>
  <c r="E27" i="4" s="1"/>
  <c r="N38" i="4" a="1"/>
  <c r="N38" i="4" s="1"/>
  <c r="Y37" i="3"/>
  <c r="Z31" i="3"/>
  <c r="AA39" i="3"/>
  <c r="Z39" i="3"/>
  <c r="Y39" i="3"/>
  <c r="AB36" i="3"/>
  <c r="AD38" i="3"/>
  <c r="AC38" i="3"/>
  <c r="AC36" i="3"/>
  <c r="AD36" i="3"/>
  <c r="AB38" i="3"/>
  <c r="J44" i="3" a="1"/>
  <c r="J44" i="3" s="1"/>
  <c r="AD37" i="3" l="1"/>
  <c r="AC37" i="3"/>
  <c r="N40" i="4"/>
  <c r="AQ34" i="3" s="1"/>
  <c r="M38" i="4" a="1"/>
  <c r="M38" i="4" s="1"/>
  <c r="AP32" i="3" s="1"/>
  <c r="E25" i="4"/>
  <c r="E26" i="4" s="1"/>
  <c r="AQ35" i="3"/>
  <c r="AQ32" i="3"/>
  <c r="AB39" i="3"/>
  <c r="AC39" i="3"/>
  <c r="AD39" i="3"/>
  <c r="AB31" i="3"/>
  <c r="AD31" i="3"/>
  <c r="AC31" i="3"/>
  <c r="M40" i="4" l="1"/>
  <c r="AP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<sst xmlns="http://schemas.openxmlformats.org/spreadsheetml/2006/main" count="305" uniqueCount="116">
  <si>
    <t xml:space="preserve"> </t>
  </si>
  <si>
    <t>General</t>
  </si>
  <si>
    <t>Starting Year:</t>
  </si>
  <si>
    <t>Set the starting year (yyy) once at the beginning and do not change again</t>
  </si>
  <si>
    <t>Define starting year in settings -&gt;</t>
  </si>
  <si>
    <t>Income</t>
  </si>
  <si>
    <t>Enter income category…</t>
  </si>
  <si>
    <t>Total</t>
  </si>
  <si>
    <t>Employment (Net)</t>
  </si>
  <si>
    <t>Side hustle (Net)</t>
  </si>
  <si>
    <t>Dividends</t>
  </si>
  <si>
    <t>Expenses</t>
  </si>
  <si>
    <t>Housing</t>
  </si>
  <si>
    <t>Utilities</t>
  </si>
  <si>
    <t>Groceries</t>
  </si>
  <si>
    <t>Enter Expenses category…</t>
  </si>
  <si>
    <t>Emergency Fund</t>
  </si>
  <si>
    <t>Retirement Account</t>
  </si>
  <si>
    <t>Stock Portfolio</t>
  </si>
  <si>
    <t>Enter Savings category…</t>
  </si>
  <si>
    <t>Savings</t>
  </si>
  <si>
    <t>To be allocated:</t>
  </si>
  <si>
    <t>Budget Planning</t>
  </si>
  <si>
    <t>Transportation</t>
  </si>
  <si>
    <t>Insurances</t>
  </si>
  <si>
    <t>Clothing</t>
  </si>
  <si>
    <t>Body Care &amp; Medicine</t>
  </si>
  <si>
    <t>Media</t>
  </si>
  <si>
    <t>Fun &amp; Vacation</t>
  </si>
  <si>
    <t>Sinking Fund Down Payment</t>
  </si>
  <si>
    <t>Sinking Fund Rest</t>
  </si>
  <si>
    <t>Date</t>
  </si>
  <si>
    <t>Type</t>
  </si>
  <si>
    <t>Category</t>
  </si>
  <si>
    <t>Amount</t>
  </si>
  <si>
    <t>Details</t>
  </si>
  <si>
    <t>Balance</t>
  </si>
  <si>
    <t>Effective Date</t>
  </si>
  <si>
    <t>Budget Tracking &amp; Dashboard</t>
  </si>
  <si>
    <t>Late Monthly Income</t>
  </si>
  <si>
    <t>Shift late Income:</t>
  </si>
  <si>
    <t>Active</t>
  </si>
  <si>
    <t>Starting on day x in month:</t>
  </si>
  <si>
    <t>Activate this option to treat late income received on or after a certain day of the month as income for the next month. This is especially reccommended in case you receive your monthly paycheck towards the end of the month and prefer to consider this income as the disposable income for the next month.</t>
  </si>
  <si>
    <t>Worksheet: Budget Tracking</t>
  </si>
  <si>
    <t>Today:</t>
  </si>
  <si>
    <t>Last Record:</t>
  </si>
  <si>
    <t>Delta Last Record:</t>
  </si>
  <si>
    <t># Records:</t>
  </si>
  <si>
    <t># Records this year:</t>
  </si>
  <si>
    <t>Tracking Balance</t>
  </si>
  <si>
    <t>Balance Analysis Text:</t>
  </si>
  <si>
    <t>Year Dropdown</t>
  </si>
  <si>
    <t>Current Year</t>
  </si>
  <si>
    <t>Period Dropdown</t>
  </si>
  <si>
    <t>Total Year</t>
  </si>
  <si>
    <t>Current Month</t>
  </si>
  <si>
    <t>Year</t>
  </si>
  <si>
    <t>Select the year to view</t>
  </si>
  <si>
    <t>Period</t>
  </si>
  <si>
    <t>Select the period to view</t>
  </si>
  <si>
    <t>Worksheet: Budget Dashboard</t>
  </si>
  <si>
    <t>Selected Period:</t>
  </si>
  <si>
    <t>Selected Year:</t>
  </si>
  <si>
    <t>Selected Period (Display):</t>
  </si>
  <si>
    <t>row_id</t>
  </si>
  <si>
    <t>header_row_id</t>
  </si>
  <si>
    <t>is_header</t>
  </si>
  <si>
    <t>is_cat</t>
  </si>
  <si>
    <t>is_empty</t>
  </si>
  <si>
    <t>type</t>
  </si>
  <si>
    <t>tracked</t>
  </si>
  <si>
    <t>budget</t>
  </si>
  <si>
    <t>is_total</t>
  </si>
  <si>
    <t>item</t>
  </si>
  <si>
    <t>sort_min_row</t>
  </si>
  <si>
    <t>sort_max_row</t>
  </si>
  <si>
    <t>tracked_rank</t>
  </si>
  <si>
    <t>budget_range</t>
  </si>
  <si>
    <t>budget_rank</t>
  </si>
  <si>
    <t>tracked_range</t>
  </si>
  <si>
    <t>comb_rank</t>
  </si>
  <si>
    <t>comb_rank_range</t>
  </si>
  <si>
    <t>comb_rank_norm</t>
  </si>
  <si>
    <t>comb_rank_norm_run_range</t>
  </si>
  <si>
    <t>comb_rank_unique</t>
  </si>
  <si>
    <t>sorted_row_id (Lookup)</t>
  </si>
  <si>
    <r>
      <rPr>
        <b/>
        <sz val="12"/>
        <color theme="3" tint="0.499984740745262"/>
        <rFont val="Aptos Narrow"/>
        <scheme val="minor"/>
      </rPr>
      <t>Chart Calculations:</t>
    </r>
    <r>
      <rPr>
        <sz val="12"/>
        <color theme="3" tint="0.499984740745262"/>
        <rFont val="Aptos Narrow"/>
        <family val="2"/>
        <scheme val="minor"/>
      </rPr>
      <t xml:space="preserve"> Category Distribution Charts</t>
    </r>
  </si>
  <si>
    <r>
      <rPr>
        <b/>
        <sz val="12"/>
        <color theme="3" tint="0.499984740745262"/>
        <rFont val="Aptos Narrow"/>
        <scheme val="minor"/>
      </rPr>
      <t>Chart Calculations:</t>
    </r>
    <r>
      <rPr>
        <sz val="12"/>
        <color theme="3" tint="0.499984740745262"/>
        <rFont val="Aptos Narrow"/>
        <family val="2"/>
        <scheme val="minor"/>
      </rPr>
      <t xml:space="preserve"> Tracked (vs. Budget) Chart</t>
    </r>
  </si>
  <si>
    <t>Month</t>
  </si>
  <si>
    <t>Month Num.</t>
  </si>
  <si>
    <t>In Focus</t>
  </si>
  <si>
    <t>Show Rem. Budget</t>
  </si>
  <si>
    <t>Budget</t>
  </si>
  <si>
    <t>Delta</t>
  </si>
  <si>
    <t>Show Type</t>
  </si>
  <si>
    <t>Period in Focus</t>
  </si>
  <si>
    <t>In Budget</t>
  </si>
  <si>
    <t>Remaining</t>
  </si>
  <si>
    <t>Excess</t>
  </si>
  <si>
    <t>Period not in Focus</t>
  </si>
  <si>
    <t>Tracked</t>
  </si>
  <si>
    <t>Show Income:</t>
  </si>
  <si>
    <t>Show Expenses:</t>
  </si>
  <si>
    <t>Show Savings:</t>
  </si>
  <si>
    <t>Show Rem. Budget:</t>
  </si>
  <si>
    <t>Days passed in Period:</t>
  </si>
  <si>
    <t>Days passed in Period %:</t>
  </si>
  <si>
    <t>Days in Period:</t>
  </si>
  <si>
    <t>Period Tracking Balance:</t>
  </si>
  <si>
    <t>Period Savings Rate:</t>
  </si>
  <si>
    <t>KPI Calculation in Dashboard</t>
  </si>
  <si>
    <t>Savings Rate as % of Income:</t>
  </si>
  <si>
    <t>% allocated to Savings</t>
  </si>
  <si>
    <t>Choose how you want the savings rate (SR) to be calculated in the dashboard KPI tiles:                                               1) Active Option (% allocated to Savings):                                 SR = Savings / Income                                                   2) Passive Option (% not allocated to Expenses):                   SR = (Income - Expenses) / Income</t>
  </si>
  <si>
    <t>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</si>
</sst>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mm"/>
    <numFmt numFmtId="165" formatCode="_(* #,##0_);_(* \(#,##0\);_(* &quot;-&quot;??_);_(@_)"/>
    <numFmt numFmtId="166" formatCode="d/mmm/yy"/>
    <numFmt numFmtId="167" formatCode="mmmm"/>
    <numFmt numFmtId="168" formatCode="0.0%"/>
  </numFmts>
  <fonts count="40" x14ac:knownFonts="1">
    <font>
      <sz val="12"/>
      <color theme="1"/>
      <name val="Aptos Narrow"/>
      <family val="2"/>
      <scheme val="minor"/>
    </font>
    <font>
      <sz val="12"/>
      <color theme="1"/>
      <name val="Aptos Narrow"/>
      <family val="2"/>
      <scheme val="minor"/>
    </font>
    <font>
      <sz val="12"/>
      <color theme="0"/>
      <name val="Aptos Narrow"/>
      <family val="2"/>
      <scheme val="minor"/>
    </font>
    <font>
      <b/>
      <sz val="12"/>
      <color theme="0"/>
      <name val="Aptos Narrow"/>
      <scheme val="minor"/>
    </font>
    <font>
      <b/>
      <sz val="12"/>
      <color theme="1"/>
      <name val="Aptos Narrow"/>
      <scheme val="minor"/>
    </font>
    <font>
      <sz val="10"/>
      <color theme="1"/>
      <name val="Aptos Narrow"/>
      <family val="2"/>
      <scheme val="minor"/>
    </font>
    <font>
      <sz val="12"/>
      <color theme="1"/>
      <name val="Calibri"/>
      <family val="2"/>
    </font>
    <font>
      <i/>
      <sz val="9"/>
      <color theme="2" tint="-0.249977111117893"/>
      <name val="Calibri"/>
      <family val="2"/>
    </font>
    <font>
      <b/>
      <sz val="12"/>
      <color theme="0"/>
      <name val="Calibri"/>
      <family val="2"/>
    </font>
    <font>
      <i/>
      <sz val="12"/>
      <color theme="1"/>
      <name val="Calibri"/>
      <family val="2"/>
    </font>
    <font>
      <b/>
      <sz val="12"/>
      <color theme="1"/>
      <name val="Calibri"/>
      <family val="2"/>
    </font>
    <font>
      <b/>
      <sz val="10"/>
      <color theme="1"/>
      <name val="Calibri"/>
      <family val="2"/>
    </font>
    <font>
      <b/>
      <sz val="11"/>
      <color theme="1"/>
      <name val="Calibri"/>
      <family val="2"/>
    </font>
    <font>
      <sz val="36"/>
      <color theme="0"/>
      <name val="Calibri"/>
      <family val="2"/>
    </font>
    <font>
      <sz val="10"/>
      <color theme="0" tint="-0.499984740745262"/>
      <name val="Aptos Narrow"/>
      <family val="2"/>
      <scheme val="minor"/>
    </font>
    <font>
      <sz val="12"/>
      <color theme="0" tint="-0.499984740745262"/>
      <name val="Aptos Narrow"/>
      <family val="2"/>
      <scheme val="minor"/>
    </font>
    <font>
      <sz val="12"/>
      <color theme="3" tint="9.9978637043366805E-2"/>
      <name val="Aptos Narrow"/>
      <family val="2"/>
      <scheme val="minor"/>
    </font>
    <font>
      <sz val="10"/>
      <color theme="0"/>
      <name val="Aptos Narrow"/>
      <family val="2"/>
      <scheme val="minor"/>
    </font>
    <font>
      <i/>
      <sz val="10"/>
      <color theme="0" tint="-0.34998626667073579"/>
      <name val="Aptos Narrow (Body)"/>
    </font>
    <font>
      <sz val="11"/>
      <color theme="1"/>
      <name val="Aptos Narrow"/>
      <family val="2"/>
      <scheme val="minor"/>
    </font>
    <font>
      <sz val="10.5"/>
      <color theme="1"/>
      <name val="Aptos Narrow"/>
      <family val="2"/>
      <scheme val="minor"/>
    </font>
    <font>
      <sz val="12"/>
      <color theme="3" tint="0.499984740745262"/>
      <name val="Aptos Narrow"/>
      <family val="2"/>
      <scheme val="minor"/>
    </font>
    <font>
      <b/>
      <sz val="12"/>
      <color theme="3" tint="0.499984740745262"/>
      <name val="Aptos Narrow"/>
      <scheme val="minor"/>
    </font>
    <font>
      <sz val="12"/>
      <color theme="3" tint="0.499984740745262"/>
      <name val="Aptos Narrow"/>
      <scheme val="minor"/>
    </font>
    <font>
      <i/>
      <sz val="10"/>
      <color theme="1" tint="0.34998626667073579"/>
      <name val="Aptos Narrow"/>
      <scheme val="minor"/>
    </font>
    <font>
      <sz val="8"/>
      <name val="Aptos Narrow"/>
      <family val="2"/>
      <scheme val="minor"/>
    </font>
    <font>
      <b/>
      <sz val="10"/>
      <color theme="1"/>
      <name val="Aptos Narrow"/>
      <scheme val="minor"/>
    </font>
    <font>
      <b/>
      <sz val="11"/>
      <color theme="1"/>
      <name val="Aptos Narrow"/>
      <scheme val="minor"/>
    </font>
    <font>
      <b/>
      <sz val="10.8"/>
      <color rgb="FF000000"/>
      <name val="Aptos Narrow"/>
    </font>
    <font>
      <sz val="12"/>
      <color theme="1"/>
      <name val="Aptos Narrow"/>
      <scheme val="minor"/>
    </font>
    <font>
      <sz val="10"/>
      <color theme="0" tint="-0.34998626667073579"/>
      <name val="Aptos Narrow"/>
      <family val="2"/>
      <scheme val="minor"/>
    </font>
    <font>
      <sz val="10.8"/>
      <color rgb="FF000000"/>
      <name val="Aptos Narrow"/>
    </font>
    <font>
      <sz val="10.5"/>
      <color theme="0" tint="-0.499984740745262"/>
      <name val="Aptos Narrow"/>
      <family val="2"/>
      <scheme val="minor"/>
    </font>
    <font>
      <sz val="10.5"/>
      <color theme="0" tint="-0.34998626667073579"/>
      <name val="Aptos Narrow"/>
      <family val="2"/>
      <scheme val="minor"/>
    </font>
    <font>
      <sz val="10.5"/>
      <color theme="0" tint="-0.249977111117893"/>
      <name val="Calibri"/>
      <family val="2"/>
    </font>
    <font>
      <sz val="10.5"/>
      <color theme="1"/>
      <name val="Calibri"/>
      <family val="2"/>
    </font>
    <font>
      <b/>
      <sz val="10.5"/>
      <color theme="0" tint="-0.249977111117893"/>
      <name val="Calibri"/>
      <family val="2"/>
    </font>
    <font>
      <b/>
      <sz val="10.5"/>
      <color theme="1"/>
      <name val="Calibri"/>
      <family val="2"/>
    </font>
    <font>
      <b/>
      <sz val="26"/>
      <color theme="0"/>
      <name val="Calibri"/>
      <family val="2"/>
    </font>
    <font>
      <b/>
      <sz val="26"/>
      <color rgb="FFFFFFFF"/>
      <name val="Calibri"/>
      <family val="2"/>
    </font>
  </fonts>
  <fills count="12">
    <fill>
      <patternFill patternType="none"/>
    </fill>
    <fill>
      <patternFill patternType="gray125"/>
    </fill>
    <fill>
      <patternFill patternType="solid">
        <fgColor rgb="FF16244D"/>
      </patternFill>
    </fill>
    <fill>
      <patternFill patternType="solid">
        <fgColor theme="3" tint="0.89999084444715716"/>
        <bgColor indexed="64"/>
      </patternFill>
    </fill>
    <fill>
      <patternFill patternType="solid">
        <fgColor theme="9" tint="-0.249977111117893"/>
        <bgColor indexed="64"/>
      </patternFill>
    </fill>
    <fill>
      <patternFill patternType="solid">
        <fgColor rgb="FFD8449F"/>
        <bgColor indexed="64"/>
      </patternFill>
    </fill>
    <fill>
      <patternFill patternType="solid">
        <fgColor rgb="FF009CF5"/>
        <bgColor indexed="64"/>
      </patternFill>
    </fill>
    <fill>
      <patternFill patternType="solid">
        <fgColor rgb="FF16244D"/>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16244D"/>
        <bgColor rgb="FF000000"/>
      </patternFill>
    </fill>
  </fills>
  <borders count="20">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right/>
      <top/>
      <bottom style="dotted">
        <color theme="0" tint="-0.24994659260841701"/>
      </bottom>
      <diagonal/>
    </border>
    <border>
      <left/>
      <right/>
      <top style="thin">
        <color auto="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dotted">
        <color auto="1"/>
      </top>
      <bottom/>
      <diagonal/>
    </border>
  </borders>
  <cellStyleXfs count="4">
    <xf numFmtId="0" fontId="0" fillId="0" borderId="0"/>
    <xf numFmtId="43" fontId="1" fillId="0" borderId="0" applyFont="0" applyFill="0" applyBorder="0" applyAlignment="0" applyProtection="0"/>
    <xf numFmtId="0" fontId="2" fillId="2" borderId="0">
      <alignment horizontal="center"/>
    </xf>
    <xf numFmtId="9" fontId="1" fillId="0" borderId="0" applyFont="0" applyFill="0" applyBorder="0" applyAlignment="0" applyProtection="0"/>
  </cellStyleXfs>
  <cellXfs count="118">
    <xf numFmtId="0" fontId="0" fillId="0" borderId="0" xfId="0"/>
    <xf numFmtId="0" fontId="3" fillId="2" borderId="0" xfId="2" applyFo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4" fillId="0" borderId="0" xfId="0" applyFont="1"/>
    <xf numFmtId="0" fontId="5" fillId="3" borderId="0" xfId="0" applyFont="1" applyFill="1" applyAlignment="1">
      <alignment horizontal="center" vertical="center"/>
    </xf>
    <xf numFmtId="0" fontId="5" fillId="0" borderId="0" xfId="0" applyFont="1" applyAlignment="1">
      <alignment horizontal="left" indent="1"/>
    </xf>
    <xf numFmtId="0" fontId="6" fillId="0" borderId="0" xfId="0" applyFont="1"/>
    <xf numFmtId="0" fontId="7" fillId="0" borderId="0" xfId="0" applyFont="1" applyAlignment="1">
      <alignment horizontal="right"/>
    </xf>
    <xf numFmtId="0" fontId="9" fillId="0" borderId="0" xfId="0" applyFont="1" applyAlignment="1">
      <alignment horizontal="right"/>
    </xf>
    <xf numFmtId="165" fontId="6" fillId="0" borderId="6" xfId="0" applyNumberFormat="1" applyFont="1" applyBorder="1"/>
    <xf numFmtId="0" fontId="10" fillId="0" borderId="0" xfId="0" applyFont="1" applyAlignment="1">
      <alignment horizontal="left" indent="1"/>
    </xf>
    <xf numFmtId="164" fontId="8" fillId="4" borderId="0" xfId="0" applyNumberFormat="1" applyFont="1" applyFill="1" applyAlignment="1">
      <alignment horizontal="center" vertical="center"/>
    </xf>
    <xf numFmtId="0" fontId="8" fillId="4" borderId="0" xfId="0" applyFont="1" applyFill="1" applyAlignment="1">
      <alignment horizontal="center" vertical="center"/>
    </xf>
    <xf numFmtId="164" fontId="8" fillId="5" borderId="0" xfId="0" applyNumberFormat="1" applyFont="1" applyFill="1" applyAlignment="1">
      <alignment horizontal="center" vertical="center"/>
    </xf>
    <xf numFmtId="0" fontId="8" fillId="5" borderId="0" xfId="0" applyFont="1" applyFill="1" applyAlignment="1">
      <alignment horizontal="center" vertical="center"/>
    </xf>
    <xf numFmtId="164" fontId="8" fillId="6" borderId="0" xfId="0" applyNumberFormat="1" applyFont="1" applyFill="1" applyAlignment="1">
      <alignment horizontal="center" vertical="center"/>
    </xf>
    <xf numFmtId="0" fontId="8" fillId="6" borderId="0" xfId="0" applyFont="1" applyFill="1" applyAlignment="1">
      <alignment horizontal="center" vertical="center"/>
    </xf>
    <xf numFmtId="0" fontId="11" fillId="0" borderId="6" xfId="0" applyFont="1" applyBorder="1" applyAlignment="1">
      <alignment horizontal="center" vertical="center"/>
    </xf>
    <xf numFmtId="165" fontId="12" fillId="0" borderId="6" xfId="0" applyNumberFormat="1" applyFont="1" applyBorder="1"/>
    <xf numFmtId="0" fontId="13" fillId="7" borderId="0" xfId="0" applyFont="1" applyFill="1" applyAlignment="1">
      <alignment vertical="center"/>
    </xf>
    <xf numFmtId="0" fontId="6" fillId="7" borderId="0" xfId="0" applyFont="1" applyFill="1" applyAlignment="1">
      <alignment vertical="center"/>
    </xf>
    <xf numFmtId="0" fontId="0" fillId="0" borderId="0" xfId="0" applyAlignment="1">
      <alignment horizontal="left" vertical="center" indent="1"/>
    </xf>
    <xf numFmtId="166" fontId="5" fillId="0" borderId="0" xfId="0" applyNumberFormat="1" applyFont="1" applyAlignment="1">
      <alignment horizontal="left" indent="1"/>
    </xf>
    <xf numFmtId="165" fontId="5" fillId="0" borderId="0" xfId="1" applyNumberFormat="1" applyFont="1" applyAlignment="1">
      <alignment horizontal="left" indent="1"/>
    </xf>
    <xf numFmtId="0" fontId="14" fillId="0" borderId="0" xfId="0" applyFont="1" applyAlignment="1">
      <alignment horizontal="left" indent="1"/>
    </xf>
    <xf numFmtId="165" fontId="0" fillId="0" borderId="0" xfId="1" applyNumberFormat="1" applyFont="1"/>
    <xf numFmtId="0" fontId="15" fillId="8" borderId="0" xfId="0" applyFont="1" applyFill="1" applyAlignment="1">
      <alignment horizontal="left" vertical="center" indent="1"/>
    </xf>
    <xf numFmtId="165" fontId="14" fillId="0" borderId="0" xfId="1" applyNumberFormat="1" applyFont="1" applyAlignment="1">
      <alignment horizontal="left" indent="1"/>
    </xf>
    <xf numFmtId="0" fontId="16" fillId="0" borderId="0" xfId="0" applyFont="1"/>
    <xf numFmtId="166" fontId="0" fillId="0" borderId="0" xfId="0" applyNumberFormat="1"/>
    <xf numFmtId="0" fontId="2" fillId="2" borderId="0" xfId="2">
      <alignment horizontal="center"/>
    </xf>
    <xf numFmtId="0" fontId="0" fillId="0" borderId="0" xfId="0"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xf>
    <xf numFmtId="15" fontId="0" fillId="0" borderId="0" xfId="0" applyNumberFormat="1"/>
    <xf numFmtId="0" fontId="0" fillId="0" borderId="8" xfId="0" applyBorder="1" applyAlignment="1">
      <alignment horizontal="center"/>
    </xf>
    <xf numFmtId="167" fontId="0" fillId="0" borderId="8" xfId="0" applyNumberFormat="1" applyBorder="1" applyAlignment="1">
      <alignment horizontal="center"/>
    </xf>
    <xf numFmtId="167" fontId="0" fillId="0" borderId="7" xfId="0" applyNumberFormat="1" applyBorder="1" applyAlignment="1">
      <alignment horizontal="center"/>
    </xf>
    <xf numFmtId="0" fontId="0" fillId="7" borderId="0" xfId="0" applyFill="1"/>
    <xf numFmtId="0" fontId="4" fillId="0" borderId="12" xfId="0" applyFont="1" applyBorder="1"/>
    <xf numFmtId="0" fontId="0" fillId="0" borderId="0" xfId="0" applyAlignment="1">
      <alignment horizontal="right"/>
    </xf>
    <xf numFmtId="0" fontId="5" fillId="8" borderId="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0" xfId="0" applyFont="1" applyFill="1" applyAlignment="1">
      <alignment horizontal="center" vertical="center"/>
    </xf>
    <xf numFmtId="165" fontId="0" fillId="0" borderId="0" xfId="0" applyNumberFormat="1"/>
    <xf numFmtId="165" fontId="0" fillId="0" borderId="0" xfId="1" applyNumberFormat="1" applyFont="1" applyBorder="1"/>
    <xf numFmtId="165" fontId="0" fillId="0" borderId="2" xfId="1" applyNumberFormat="1" applyFont="1" applyBorder="1"/>
    <xf numFmtId="0" fontId="0" fillId="8" borderId="1" xfId="0" applyFill="1" applyBorder="1" applyAlignment="1">
      <alignment horizontal="center" vertical="center"/>
    </xf>
    <xf numFmtId="0" fontId="0" fillId="8" borderId="2" xfId="0" applyFill="1" applyBorder="1" applyAlignment="1">
      <alignment horizontal="center" vertical="center"/>
    </xf>
    <xf numFmtId="0" fontId="0" fillId="8" borderId="0" xfId="0" applyFill="1" applyAlignment="1">
      <alignment horizontal="center" vertical="center"/>
    </xf>
    <xf numFmtId="0" fontId="0" fillId="8" borderId="8" xfId="0" applyFill="1" applyBorder="1" applyAlignment="1">
      <alignment horizontal="center" vertical="center"/>
    </xf>
    <xf numFmtId="0" fontId="0" fillId="0" borderId="8" xfId="0" applyBorder="1"/>
    <xf numFmtId="9" fontId="0" fillId="0" borderId="0" xfId="3" applyFont="1"/>
    <xf numFmtId="0" fontId="20" fillId="0" borderId="0" xfId="0" applyFont="1" applyAlignment="1">
      <alignment vertical="center"/>
    </xf>
    <xf numFmtId="9" fontId="20" fillId="0" borderId="0" xfId="3" applyFont="1" applyAlignment="1">
      <alignment horizontal="center"/>
    </xf>
    <xf numFmtId="165" fontId="20" fillId="0" borderId="0" xfId="1" applyNumberFormat="1" applyFont="1" applyAlignment="1">
      <alignment horizontal="center"/>
    </xf>
    <xf numFmtId="165" fontId="0" fillId="0" borderId="0" xfId="1" applyNumberFormat="1" applyFont="1" applyAlignment="1">
      <alignment horizontal="center"/>
    </xf>
    <xf numFmtId="0" fontId="0" fillId="0" borderId="14" xfId="0" applyBorder="1"/>
    <xf numFmtId="0" fontId="0" fillId="0" borderId="11" xfId="0" applyBorder="1"/>
    <xf numFmtId="0" fontId="0" fillId="0" borderId="15" xfId="0" applyBorder="1"/>
    <xf numFmtId="0" fontId="0" fillId="0" borderId="16" xfId="0" applyBorder="1"/>
    <xf numFmtId="0" fontId="23" fillId="0" borderId="16" xfId="0" applyFont="1" applyBorder="1"/>
    <xf numFmtId="0" fontId="24" fillId="0" borderId="0" xfId="0" applyFont="1"/>
    <xf numFmtId="0" fontId="4" fillId="0" borderId="17" xfId="0" applyFont="1" applyBorder="1" applyAlignment="1">
      <alignment horizontal="center"/>
    </xf>
    <xf numFmtId="0" fontId="0" fillId="0" borderId="18" xfId="0" applyBorder="1" applyAlignment="1">
      <alignment horizontal="center"/>
    </xf>
    <xf numFmtId="0" fontId="4" fillId="0" borderId="0" xfId="0" applyFont="1" applyAlignment="1">
      <alignment horizontal="center"/>
    </xf>
    <xf numFmtId="165" fontId="0" fillId="0" borderId="18" xfId="1" applyNumberFormat="1" applyFont="1" applyBorder="1" applyAlignment="1">
      <alignment horizontal="center"/>
    </xf>
    <xf numFmtId="165" fontId="4" fillId="0" borderId="0" xfId="1" applyNumberFormat="1" applyFont="1" applyAlignment="1">
      <alignment horizontal="center"/>
    </xf>
    <xf numFmtId="165" fontId="5" fillId="0" borderId="0" xfId="1" applyNumberFormat="1" applyFont="1" applyBorder="1"/>
    <xf numFmtId="0" fontId="26" fillId="0" borderId="19" xfId="0" applyFont="1" applyBorder="1" applyAlignment="1">
      <alignment horizontal="left" indent="1"/>
    </xf>
    <xf numFmtId="165" fontId="26" fillId="0" borderId="19" xfId="1" applyNumberFormat="1" applyFont="1" applyBorder="1"/>
    <xf numFmtId="0" fontId="0" fillId="0" borderId="13" xfId="0" applyBorder="1" applyAlignment="1">
      <alignment horizontal="center"/>
    </xf>
    <xf numFmtId="0" fontId="0" fillId="0" borderId="17" xfId="0" applyBorder="1" applyAlignment="1">
      <alignment horizontal="center"/>
    </xf>
    <xf numFmtId="165" fontId="0" fillId="0" borderId="0" xfId="1" applyNumberFormat="1" applyFont="1" applyBorder="1" applyAlignment="1">
      <alignment horizontal="center"/>
    </xf>
    <xf numFmtId="0" fontId="27" fillId="0" borderId="0" xfId="0" applyFont="1"/>
    <xf numFmtId="0" fontId="19" fillId="0" borderId="0" xfId="0" applyFont="1"/>
    <xf numFmtId="165" fontId="0" fillId="0" borderId="17" xfId="1" applyNumberFormat="1" applyFont="1" applyBorder="1" applyAlignment="1">
      <alignment horizontal="center"/>
    </xf>
    <xf numFmtId="0" fontId="0" fillId="0" borderId="12" xfId="0" applyBorder="1" applyAlignment="1">
      <alignment horizontal="right"/>
    </xf>
    <xf numFmtId="0" fontId="4" fillId="0" borderId="0" xfId="0" applyFont="1" applyAlignment="1">
      <alignment horizontal="left" indent="1"/>
    </xf>
    <xf numFmtId="0" fontId="0" fillId="0" borderId="0" xfId="0" applyAlignment="1">
      <alignment horizontal="left" indent="1"/>
    </xf>
    <xf numFmtId="168" fontId="0" fillId="0" borderId="0" xfId="3" applyNumberFormat="1" applyFont="1"/>
    <xf numFmtId="166" fontId="30" fillId="0" borderId="0" xfId="0" applyNumberFormat="1" applyFont="1" applyAlignment="1">
      <alignment horizontal="right" indent="1"/>
    </xf>
    <xf numFmtId="0" fontId="3" fillId="2" borderId="0" xfId="2" applyFont="1">
      <alignment horizontal="center"/>
    </xf>
    <xf numFmtId="0" fontId="24" fillId="0" borderId="0" xfId="0" applyFont="1" applyAlignment="1">
      <alignment horizontal="left" vertical="top" wrapText="1"/>
    </xf>
    <xf numFmtId="0" fontId="8" fillId="2" borderId="4" xfId="2" applyFont="1" applyBorder="1" applyAlignment="1">
      <alignment horizontal="center" vertical="center"/>
    </xf>
    <xf numFmtId="0" fontId="8" fillId="2" borderId="0" xfId="2" applyFont="1" applyAlignment="1">
      <alignment horizontal="center" vertical="center"/>
    </xf>
    <xf numFmtId="0" fontId="3" fillId="2" borderId="0" xfId="2" applyFont="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29" fillId="9" borderId="11" xfId="0" applyFont="1" applyFill="1" applyBorder="1" applyAlignment="1">
      <alignment horizontal="center" vertical="center"/>
    </xf>
    <xf numFmtId="0" fontId="18" fillId="0" borderId="0" xfId="0" applyFont="1" applyAlignment="1">
      <alignment horizontal="right" indent="1"/>
    </xf>
    <xf numFmtId="167" fontId="29" fillId="9" borderId="11" xfId="0" applyNumberFormat="1" applyFont="1" applyFill="1" applyBorder="1" applyAlignment="1">
      <alignment horizontal="center" vertical="center"/>
    </xf>
    <xf numFmtId="0" fontId="17" fillId="2" borderId="0" xfId="2" applyFont="1" applyAlignment="1">
      <alignment horizontal="left" vertical="center" indent="1"/>
    </xf>
    <xf numFmtId="0" fontId="2" fillId="2" borderId="0" xfId="2">
      <alignment horizontal="center"/>
    </xf>
    <xf numFmtId="0" fontId="1" fillId="10" borderId="0" xfId="2" applyFont="1" applyFill="1">
      <alignment horizontal="center"/>
    </xf>
    <xf numFmtId="164" fontId="0" fillId="0" borderId="0" xfId="0" applyNumberFormat="1" applyAlignment="1">
      <alignment horizontal="center" vertical="center"/>
    </xf>
    <xf numFmtId="164" fontId="0" fillId="0" borderId="17" xfId="0" applyNumberFormat="1" applyBorder="1" applyAlignment="1">
      <alignment horizontal="center" vertical="center"/>
    </xf>
    <xf numFmtId="164" fontId="0" fillId="0" borderId="13" xfId="0" applyNumberFormat="1" applyBorder="1" applyAlignment="1">
      <alignment horizontal="center" vertical="center"/>
    </xf>
    <xf numFmtId="0" fontId="0" fillId="0" borderId="0" xfId="0" applyBorder="1"/>
    <xf numFmtId="166" fontId="20" fillId="0" borderId="0" xfId="0" applyNumberFormat="1" applyFont="1" applyAlignment="1">
      <alignment horizontal="left" indent="1"/>
    </xf>
    <xf numFmtId="0" fontId="20" fillId="0" borderId="0" xfId="0" applyFont="1" applyAlignment="1">
      <alignment horizontal="left" indent="1"/>
    </xf>
    <xf numFmtId="165" fontId="20" fillId="0" borderId="0" xfId="1" applyNumberFormat="1" applyFont="1" applyAlignment="1">
      <alignment horizontal="left" indent="1"/>
    </xf>
    <xf numFmtId="165" fontId="32" fillId="0" borderId="0" xfId="1" applyNumberFormat="1" applyFont="1" applyAlignment="1">
      <alignment horizontal="left" indent="1"/>
    </xf>
    <xf numFmtId="166" fontId="33" fillId="0" borderId="0" xfId="0" applyNumberFormat="1" applyFont="1" applyAlignment="1">
      <alignment horizontal="right" indent="1"/>
    </xf>
    <xf numFmtId="0" fontId="20" fillId="0" borderId="0" xfId="0" applyFont="1"/>
    <xf numFmtId="0" fontId="34" fillId="0" borderId="0" xfId="0" applyFont="1" applyAlignment="1">
      <alignment horizontal="left" indent="1"/>
    </xf>
    <xf numFmtId="0" fontId="35" fillId="0" borderId="0" xfId="0" applyFont="1"/>
    <xf numFmtId="165" fontId="34" fillId="0" borderId="6" xfId="1" applyNumberFormat="1" applyFont="1" applyBorder="1"/>
    <xf numFmtId="165" fontId="36" fillId="0" borderId="6" xfId="1" applyNumberFormat="1" applyFont="1" applyBorder="1"/>
    <xf numFmtId="0" fontId="37" fillId="0" borderId="6" xfId="0" applyFont="1" applyBorder="1" applyAlignment="1">
      <alignment horizontal="left" indent="1"/>
    </xf>
    <xf numFmtId="165" fontId="37" fillId="0" borderId="6" xfId="1" applyNumberFormat="1" applyFont="1" applyBorder="1"/>
    <xf numFmtId="0" fontId="38" fillId="7" borderId="0" xfId="0" applyFont="1" applyFill="1" applyAlignment="1">
      <alignment vertical="center"/>
    </xf>
    <xf numFmtId="0" fontId="39" fillId="11" borderId="0" xfId="0" applyFont="1" applyFill="1" applyAlignment="1">
      <alignment vertical="center"/>
    </xf>
  </cellXfs>
  <cellStyles count="4">
    <cellStyle name="Comma" xfId="1" builtinId="3"/>
    <cellStyle name="Normal" xfId="0" builtinId="0"/>
    <cellStyle name="Percent" xfId="3" builtinId="5"/>
    <cellStyle name="Style 1" xfId="2" xr:uid="{CAEB17E5-C063-6C46-A0E7-627DF07FD3E1}"/>
  </cellStyles>
  <dxfs count="62">
    <dxf>
      <font>
        <b val="0"/>
        <i val="0"/>
        <strike val="0"/>
        <condense val="0"/>
        <extend val="0"/>
        <outline val="0"/>
        <shadow val="0"/>
        <u val="none"/>
        <vertAlign val="baseline"/>
        <sz val="10.5"/>
        <color theme="0" tint="-0.249977111117893"/>
        <name val="Calibri"/>
        <family val="2"/>
        <scheme val="none"/>
      </font>
      <alignment horizontal="left" vertical="bottom" textRotation="0" wrapText="0" indent="1" justifyLastLine="0" shrinkToFit="0" readingOrder="0"/>
    </dxf>
    <dxf>
      <font>
        <b val="0"/>
        <i val="0"/>
        <strike val="0"/>
        <condense val="0"/>
        <extend val="0"/>
        <outline val="0"/>
        <shadow val="0"/>
        <u val="none"/>
        <vertAlign val="baseline"/>
        <sz val="10.5"/>
        <color theme="0" tint="-0.249977111117893"/>
        <name val="Calibri"/>
        <family val="2"/>
        <scheme val="none"/>
      </font>
      <alignment horizontal="left" vertical="bottom" textRotation="0" wrapText="0" indent="1" justifyLastLine="0" shrinkToFit="0" readingOrder="0"/>
    </dxf>
    <dxf>
      <font>
        <b val="0"/>
        <i val="0"/>
        <strike val="0"/>
        <condense val="0"/>
        <extend val="0"/>
        <outline val="0"/>
        <shadow val="0"/>
        <u val="none"/>
        <vertAlign val="baseline"/>
        <sz val="10.5"/>
        <color theme="0" tint="-0.249977111117893"/>
        <name val="Calibri"/>
        <family val="2"/>
        <scheme val="none"/>
      </font>
      <alignment horizontal="left" vertical="bottom" textRotation="0" wrapText="0" indent="1" justifyLastLine="0" shrinkToFit="0" readingOrder="0"/>
    </dxf>
    <dxf>
      <font>
        <b val="0"/>
        <i val="0"/>
        <strike val="0"/>
        <condense val="0"/>
        <extend val="0"/>
        <outline val="0"/>
        <shadow val="0"/>
        <u val="none"/>
        <vertAlign val="baseline"/>
        <sz val="10.5"/>
        <color theme="0" tint="-0.249977111117893"/>
        <name val="Calibri"/>
        <family val="2"/>
        <scheme val="none"/>
      </font>
      <alignment horizontal="left" vertical="bottom" textRotation="0" wrapText="0" indent="1" justifyLastLine="0" shrinkToFit="0" readingOrder="0"/>
    </dxf>
    <dxf>
      <font>
        <b val="0"/>
        <i val="0"/>
        <strike val="0"/>
        <condense val="0"/>
        <extend val="0"/>
        <outline val="0"/>
        <shadow val="0"/>
        <u val="none"/>
        <vertAlign val="baseline"/>
        <sz val="10.5"/>
        <color theme="0" tint="-0.249977111117893"/>
        <name val="Calibri"/>
        <family val="2"/>
        <scheme val="none"/>
      </font>
      <alignment horizontal="left" vertical="bottom" textRotation="0" wrapText="0" indent="1" justifyLastLine="0" shrinkToFit="0" readingOrder="0"/>
    </dxf>
    <dxf>
      <font>
        <b val="0"/>
        <i val="0"/>
        <strike val="0"/>
        <condense val="0"/>
        <extend val="0"/>
        <outline val="0"/>
        <shadow val="0"/>
        <u val="none"/>
        <vertAlign val="baseline"/>
        <sz val="10.5"/>
        <color theme="0" tint="-0.249977111117893"/>
        <name val="Calibri"/>
        <family val="2"/>
        <scheme val="none"/>
      </font>
      <alignment horizontal="left" vertical="bottom" textRotation="0" wrapText="0" indent="1" justifyLastLine="0" shrinkToFit="0" readingOrder="0"/>
    </dxf>
    <dxf>
      <fill>
        <patternFill>
          <bgColor rgb="FFF2F2F2"/>
        </patternFill>
      </fill>
    </dxf>
    <dxf>
      <fill>
        <patternFill>
          <bgColor rgb="FFDAE6FC"/>
        </patternFill>
      </fill>
    </dxf>
    <dxf>
      <fill>
        <patternFill>
          <bgColor rgb="FFB1CCF8"/>
        </patternFill>
      </fill>
    </dxf>
    <dxf>
      <fill>
        <patternFill>
          <bgColor rgb="FF85B5F5"/>
        </patternFill>
      </fill>
    </dxf>
    <dxf>
      <fill>
        <patternFill>
          <bgColor rgb="FF3D83EC"/>
        </patternFill>
      </fill>
    </dxf>
    <dxf>
      <fill>
        <patternFill>
          <bgColor rgb="FF115FCB"/>
        </patternFill>
      </fill>
    </dxf>
    <dxf>
      <fill>
        <patternFill>
          <bgColor rgb="FFF2F2F2"/>
        </patternFill>
      </fill>
    </dxf>
    <dxf>
      <fill>
        <patternFill>
          <bgColor rgb="FFFCD1E5"/>
        </patternFill>
      </fill>
    </dxf>
    <dxf>
      <fill>
        <patternFill>
          <bgColor rgb="FFFEA3CC"/>
        </patternFill>
      </fill>
    </dxf>
    <dxf>
      <fill>
        <patternFill>
          <bgColor rgb="FFF874B4"/>
        </patternFill>
      </fill>
    </dxf>
    <dxf>
      <fill>
        <patternFill>
          <bgColor rgb="FFF21A7D"/>
        </patternFill>
      </fill>
    </dxf>
    <dxf>
      <fill>
        <patternFill>
          <bgColor rgb="FFCD0260"/>
        </patternFill>
      </fill>
    </dxf>
    <dxf>
      <fill>
        <patternFill>
          <bgColor rgb="FFF2F2F2"/>
        </patternFill>
      </fill>
    </dxf>
    <dxf>
      <fill>
        <patternFill>
          <bgColor rgb="FFDAF5EA"/>
        </patternFill>
      </fill>
    </dxf>
    <dxf>
      <fill>
        <patternFill>
          <bgColor rgb="FFB3ECD1"/>
        </patternFill>
      </fill>
    </dxf>
    <dxf>
      <fill>
        <patternFill>
          <bgColor rgb="FF8EE4C0"/>
        </patternFill>
      </fill>
    </dxf>
    <dxf>
      <fill>
        <patternFill>
          <bgColor rgb="FF42D394"/>
        </patternFill>
      </fill>
    </dxf>
    <dxf>
      <fill>
        <patternFill>
          <bgColor rgb="FF3DBB85"/>
        </patternFill>
      </fill>
    </dxf>
    <dxf>
      <font>
        <color theme="1"/>
      </font>
      <fill>
        <patternFill>
          <fgColor auto="1"/>
          <bgColor theme="3" tint="0.749961851863155"/>
        </patternFill>
      </fill>
    </dxf>
    <dxf>
      <font>
        <color theme="1"/>
      </font>
      <fill>
        <patternFill>
          <fgColor auto="1"/>
          <bgColor theme="8" tint="0.59996337778862885"/>
        </patternFill>
      </fill>
    </dxf>
    <dxf>
      <font>
        <color theme="1"/>
      </font>
      <fill>
        <patternFill>
          <fgColor auto="1"/>
          <bgColor theme="9" tint="0.59996337778862885"/>
        </patternFill>
      </fill>
    </dxf>
    <dxf>
      <font>
        <b/>
        <i val="0"/>
        <color theme="0"/>
      </font>
      <fill>
        <patternFill>
          <bgColor rgb="FF00B050"/>
        </patternFill>
      </fill>
    </dxf>
    <dxf>
      <font>
        <b/>
        <i val="0"/>
        <color theme="0"/>
      </font>
      <fill>
        <patternFill>
          <bgColor rgb="FFD8449F"/>
        </patternFill>
      </fill>
    </dxf>
    <dxf>
      <font>
        <b/>
        <i val="0"/>
        <color theme="0"/>
      </font>
      <fill>
        <patternFill>
          <bgColor rgb="FF0086E8"/>
        </patternFill>
      </fill>
    </dxf>
    <dxf>
      <font>
        <b/>
        <i val="0"/>
      </font>
      <border>
        <top style="thin">
          <color auto="1"/>
        </top>
        <vertical/>
        <horizontal/>
      </border>
    </dxf>
    <dxf>
      <font>
        <color theme="2" tint="-0.749961851863155"/>
      </font>
      <numFmt numFmtId="169" formatCode="\→\ d/mmm/yy"/>
      <fill>
        <patternFill patternType="none">
          <bgColor auto="1"/>
        </patternFill>
      </fill>
    </dxf>
    <dxf>
      <font>
        <b/>
        <i val="0"/>
        <color rgb="FF4EA72F"/>
      </font>
      <numFmt numFmtId="5" formatCode="#,##0_);\(#,##0\)"/>
    </dxf>
    <dxf>
      <font>
        <color rgb="FFFF0000"/>
      </font>
      <fill>
        <patternFill patternType="none">
          <bgColor auto="1"/>
        </patternFill>
      </fill>
    </dxf>
    <dxf>
      <font>
        <color rgb="FFFF0000"/>
      </font>
    </dxf>
    <dxf>
      <font>
        <color rgb="FF4EA72F"/>
      </font>
    </dxf>
    <dxf>
      <font>
        <color theme="0" tint="-0.24994659260841701"/>
      </font>
    </dxf>
    <dxf>
      <font>
        <color theme="1"/>
      </font>
      <fill>
        <patternFill>
          <bgColor theme="3" tint="0.89996032593768116"/>
        </patternFill>
      </fill>
    </dxf>
    <dxf>
      <font>
        <color theme="1"/>
      </font>
      <fill>
        <patternFill>
          <bgColor theme="8" tint="0.79998168889431442"/>
        </patternFill>
      </fill>
    </dxf>
    <dxf>
      <font>
        <color theme="1"/>
      </font>
      <fill>
        <patternFill>
          <bgColor theme="9" tint="0.79998168889431442"/>
        </patternFill>
      </fill>
    </dxf>
    <dxf>
      <font>
        <color theme="0" tint="-0.24994659260841701"/>
      </font>
      <fill>
        <patternFill>
          <bgColor theme="0" tint="-4.9989318521683403E-2"/>
        </patternFill>
      </fill>
    </dxf>
    <dxf>
      <font>
        <strike val="0"/>
        <outline val="0"/>
        <shadow val="0"/>
        <u val="none"/>
        <vertAlign val="baseline"/>
        <sz val="10"/>
        <color theme="0" tint="-0.34998626667073579"/>
        <name val="Aptos Narrow"/>
        <family val="2"/>
        <scheme val="minor"/>
      </font>
      <numFmt numFmtId="166" formatCode="d/mmm/yy"/>
      <alignment horizontal="right" vertical="bottom" textRotation="0" wrapText="0" indent="1" justifyLastLine="0" shrinkToFit="0" readingOrder="0"/>
    </dxf>
    <dxf>
      <font>
        <strike val="0"/>
        <outline val="0"/>
        <shadow val="0"/>
        <u val="none"/>
        <vertAlign val="baseline"/>
        <sz val="10"/>
        <color theme="0" tint="-0.499984740745262"/>
        <name val="Aptos Narrow"/>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i val="0"/>
        <strike val="0"/>
        <condense val="0"/>
        <extend val="0"/>
        <outline val="0"/>
        <shadow val="0"/>
        <u val="none"/>
        <vertAlign val="baseline"/>
        <sz val="12"/>
        <color theme="1"/>
        <name val="Calibri"/>
        <family val="2"/>
        <scheme val="none"/>
      </font>
      <alignment horizontal="left" vertical="bottom" textRotation="0" wrapText="0" indent="1" justifyLastLine="0" shrinkToFit="0" readingOrder="0"/>
    </dxf>
    <dxf>
      <font>
        <b/>
        <i val="0"/>
        <strike val="0"/>
        <condense val="0"/>
        <extend val="0"/>
        <outline val="0"/>
        <shadow val="0"/>
        <u val="none"/>
        <vertAlign val="baseline"/>
        <sz val="12"/>
        <color theme="1"/>
        <name val="Calibri"/>
        <family val="2"/>
        <scheme val="none"/>
      </font>
      <alignment horizontal="left" vertical="bottom" textRotation="0" wrapText="0" indent="1" justifyLastLine="0" shrinkToFit="0" readingOrder="0"/>
    </dxf>
    <dxf>
      <font>
        <b/>
        <i val="0"/>
        <strike val="0"/>
        <condense val="0"/>
        <extend val="0"/>
        <outline val="0"/>
        <shadow val="0"/>
        <u val="none"/>
        <vertAlign val="baseline"/>
        <sz val="12"/>
        <color theme="1"/>
        <name val="Calibri"/>
        <family val="2"/>
        <scheme val="none"/>
      </font>
      <alignment horizontal="left" vertical="bottom" textRotation="0" wrapText="0" indent="1" justifyLastLine="0" shrinkToFit="0" readingOrder="0"/>
    </dxf>
    <dxf>
      <fill>
        <patternFill>
          <bgColor theme="0" tint="-4.9989318521683403E-2"/>
        </patternFill>
      </fill>
    </dxf>
    <dxf>
      <font>
        <b/>
        <i val="0"/>
        <color theme="0"/>
      </font>
      <fill>
        <patternFill>
          <bgColor rgb="FF16244D"/>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009CF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9" tint="-0.24994659260841701"/>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D8449F"/>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CE258603-8560-874B-9E22-0C29C68D73D4}">
      <tableStyleElement type="wholeTable" dxfId="61"/>
      <tableStyleElement type="headerRow" dxfId="60"/>
    </tableStyle>
    <tableStyle name="Income Table Style" pivot="0" count="2" xr9:uid="{7D2FB615-88E8-5C49-8440-B59FA958B1E1}">
      <tableStyleElement type="wholeTable" dxfId="59"/>
      <tableStyleElement type="headerRow" dxfId="58"/>
    </tableStyle>
    <tableStyle name="Savings Table style" pivot="0" count="2" xr9:uid="{E7D5DE86-187B-2848-B89E-8206BE2777FE}">
      <tableStyleElement type="wholeTable" dxfId="57"/>
      <tableStyleElement type="headerRow" dxfId="56"/>
    </tableStyle>
    <tableStyle name="Tracking Table Style" pivot="0" count="3" xr9:uid="{9D3E5279-5AAF-8741-9AF9-4A2D2C54316A}">
      <tableStyleElement type="wholeTable" dxfId="55"/>
      <tableStyleElement type="headerRow" dxfId="54"/>
      <tableStyleElement type="firstRowStripe" dxfId="53"/>
    </tableStyle>
  </tableStyles>
  <colors>
    <mruColors>
      <color rgb="FF8EE5C0"/>
      <color rgb="FFD3D3D3"/>
      <color rgb="FFE0E0E0"/>
      <color rgb="FFCA0360"/>
      <color rgb="FF125FC9"/>
      <color rgb="FF3784EE"/>
      <color rgb="FFFE167E"/>
      <color rgb="FFD9E8FD"/>
      <color rgb="FFFCD1E5"/>
      <color rgb="FF28A8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3DBB85"/>
            </a:solidFill>
          </c:spPr>
          <c:dPt>
            <c:idx val="0"/>
            <c:bubble3D val="0"/>
            <c:spPr>
              <a:solidFill>
                <a:srgbClr val="3DBB85"/>
              </a:solidFill>
              <a:ln w="19050">
                <a:solidFill>
                  <a:schemeClr val="lt1"/>
                </a:solidFill>
              </a:ln>
              <a:effectLst/>
            </c:spPr>
            <c:extLst>
              <c:ext xmlns:c16="http://schemas.microsoft.com/office/drawing/2014/chart" uri="{C3380CC4-5D6E-409C-BE32-E72D297353CC}">
                <c16:uniqueId val="{00000001-75C8-FC4A-AE05-52AFA421AA0D}"/>
              </c:ext>
            </c:extLst>
          </c:dPt>
          <c:dPt>
            <c:idx val="1"/>
            <c:bubble3D val="0"/>
            <c:spPr>
              <a:solidFill>
                <a:srgbClr val="42D394"/>
              </a:solidFill>
              <a:ln w="19050">
                <a:solidFill>
                  <a:schemeClr val="lt1"/>
                </a:solidFill>
              </a:ln>
              <a:effectLst/>
            </c:spPr>
            <c:extLst>
              <c:ext xmlns:c16="http://schemas.microsoft.com/office/drawing/2014/chart" uri="{C3380CC4-5D6E-409C-BE32-E72D297353CC}">
                <c16:uniqueId val="{00000003-75C8-FC4A-AE05-52AFA421AA0D}"/>
              </c:ext>
            </c:extLst>
          </c:dPt>
          <c:dPt>
            <c:idx val="2"/>
            <c:bubble3D val="0"/>
            <c:spPr>
              <a:solidFill>
                <a:srgbClr val="8EE4C0"/>
              </a:solidFill>
              <a:ln w="19050">
                <a:solidFill>
                  <a:schemeClr val="lt1"/>
                </a:solidFill>
              </a:ln>
              <a:effectLst/>
            </c:spPr>
            <c:extLst>
              <c:ext xmlns:c16="http://schemas.microsoft.com/office/drawing/2014/chart" uri="{C3380CC4-5D6E-409C-BE32-E72D297353CC}">
                <c16:uniqueId val="{00000005-75C8-FC4A-AE05-52AFA421AA0D}"/>
              </c:ext>
            </c:extLst>
          </c:dPt>
          <c:dPt>
            <c:idx val="3"/>
            <c:bubble3D val="0"/>
            <c:spPr>
              <a:solidFill>
                <a:srgbClr val="B3ECD1"/>
              </a:solidFill>
              <a:ln w="19050">
                <a:solidFill>
                  <a:schemeClr val="lt1"/>
                </a:solidFill>
              </a:ln>
              <a:effectLst/>
            </c:spPr>
            <c:extLst>
              <c:ext xmlns:c16="http://schemas.microsoft.com/office/drawing/2014/chart" uri="{C3380CC4-5D6E-409C-BE32-E72D297353CC}">
                <c16:uniqueId val="{00000007-75C8-FC4A-AE05-52AFA421AA0D}"/>
              </c:ext>
            </c:extLst>
          </c:dPt>
          <c:dPt>
            <c:idx val="4"/>
            <c:bubble3D val="0"/>
            <c:spPr>
              <a:solidFill>
                <a:srgbClr val="DAF5EA"/>
              </a:solidFill>
              <a:ln w="19050">
                <a:solidFill>
                  <a:schemeClr val="lt1"/>
                </a:solidFill>
              </a:ln>
              <a:effectLst/>
            </c:spPr>
            <c:extLst>
              <c:ext xmlns:c16="http://schemas.microsoft.com/office/drawing/2014/chart" uri="{C3380CC4-5D6E-409C-BE32-E72D297353CC}">
                <c16:uniqueId val="{00000009-75C8-FC4A-AE05-52AFA421AA0D}"/>
              </c:ext>
            </c:extLst>
          </c:dPt>
          <c:dPt>
            <c:idx val="5"/>
            <c:bubble3D val="0"/>
            <c:spPr>
              <a:solidFill>
                <a:srgbClr val="F2F2F2"/>
              </a:solidFill>
              <a:ln w="19050">
                <a:solidFill>
                  <a:schemeClr val="lt1"/>
                </a:solidFill>
              </a:ln>
              <a:effectLst/>
            </c:spPr>
            <c:extLst>
              <c:ext xmlns:c16="http://schemas.microsoft.com/office/drawing/2014/chart" uri="{C3380CC4-5D6E-409C-BE32-E72D297353CC}">
                <c16:uniqueId val="{0000000B-75C8-FC4A-AE05-52AFA421AA0D}"/>
              </c:ext>
            </c:extLst>
          </c:dPt>
          <c:cat>
            <c:strRef>
              <c:f>Calculations!$E$35:$E$40</c:f>
              <c:strCache>
                <c:ptCount val="3"/>
                <c:pt idx="0">
                  <c:v>Employment (Net)</c:v>
                </c:pt>
                <c:pt idx="1">
                  <c:v>Side hustle (Net)</c:v>
                </c:pt>
                <c:pt idx="2">
                  <c:v>Dividends</c:v>
                </c:pt>
              </c:strCache>
            </c:strRef>
          </c:cat>
          <c:val>
            <c:numRef>
              <c:f>Calculations!$F$35:$F$40</c:f>
              <c:numCache>
                <c:formatCode>_(* #,##0_);_(* \(#,##0\);_(* "-"??_);_(@_)</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75C8-FC4A-AE05-52AFA421AA0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D0260"/>
              </a:solidFill>
              <a:ln w="19050">
                <a:solidFill>
                  <a:schemeClr val="lt1"/>
                </a:solidFill>
              </a:ln>
              <a:effectLst/>
            </c:spPr>
            <c:extLst>
              <c:ext xmlns:c16="http://schemas.microsoft.com/office/drawing/2014/chart" uri="{C3380CC4-5D6E-409C-BE32-E72D297353CC}">
                <c16:uniqueId val="{00000001-1E94-0044-B61F-175ECEDB3ECF}"/>
              </c:ext>
            </c:extLst>
          </c:dPt>
          <c:dPt>
            <c:idx val="1"/>
            <c:bubble3D val="0"/>
            <c:spPr>
              <a:solidFill>
                <a:srgbClr val="F21A7D"/>
              </a:solidFill>
              <a:ln w="19050">
                <a:solidFill>
                  <a:schemeClr val="lt1"/>
                </a:solidFill>
              </a:ln>
              <a:effectLst/>
            </c:spPr>
            <c:extLst>
              <c:ext xmlns:c16="http://schemas.microsoft.com/office/drawing/2014/chart" uri="{C3380CC4-5D6E-409C-BE32-E72D297353CC}">
                <c16:uniqueId val="{00000003-1E94-0044-B61F-175ECEDB3ECF}"/>
              </c:ext>
            </c:extLst>
          </c:dPt>
          <c:dPt>
            <c:idx val="2"/>
            <c:bubble3D val="0"/>
            <c:spPr>
              <a:solidFill>
                <a:srgbClr val="F874B4"/>
              </a:solidFill>
              <a:ln w="19050">
                <a:solidFill>
                  <a:schemeClr val="lt1"/>
                </a:solidFill>
              </a:ln>
              <a:effectLst/>
            </c:spPr>
            <c:extLst>
              <c:ext xmlns:c16="http://schemas.microsoft.com/office/drawing/2014/chart" uri="{C3380CC4-5D6E-409C-BE32-E72D297353CC}">
                <c16:uniqueId val="{00000005-1E94-0044-B61F-175ECEDB3ECF}"/>
              </c:ext>
            </c:extLst>
          </c:dPt>
          <c:dPt>
            <c:idx val="3"/>
            <c:bubble3D val="0"/>
            <c:spPr>
              <a:solidFill>
                <a:srgbClr val="FEA3CC"/>
              </a:solidFill>
              <a:ln w="19050">
                <a:solidFill>
                  <a:schemeClr val="lt1"/>
                </a:solidFill>
              </a:ln>
              <a:effectLst/>
            </c:spPr>
            <c:extLst>
              <c:ext xmlns:c16="http://schemas.microsoft.com/office/drawing/2014/chart" uri="{C3380CC4-5D6E-409C-BE32-E72D297353CC}">
                <c16:uniqueId val="{00000007-1E94-0044-B61F-175ECEDB3ECF}"/>
              </c:ext>
            </c:extLst>
          </c:dPt>
          <c:dPt>
            <c:idx val="4"/>
            <c:bubble3D val="0"/>
            <c:spPr>
              <a:solidFill>
                <a:srgbClr val="FCD1E5"/>
              </a:solidFill>
              <a:ln w="19050">
                <a:solidFill>
                  <a:schemeClr val="lt1"/>
                </a:solidFill>
              </a:ln>
              <a:effectLst/>
            </c:spPr>
            <c:extLst>
              <c:ext xmlns:c16="http://schemas.microsoft.com/office/drawing/2014/chart" uri="{C3380CC4-5D6E-409C-BE32-E72D297353CC}">
                <c16:uniqueId val="{00000009-1E94-0044-B61F-175ECEDB3ECF}"/>
              </c:ext>
            </c:extLst>
          </c:dPt>
          <c:dPt>
            <c:idx val="5"/>
            <c:bubble3D val="0"/>
            <c:spPr>
              <a:solidFill>
                <a:srgbClr val="F2F2F2"/>
              </a:solidFill>
              <a:ln w="19050">
                <a:solidFill>
                  <a:schemeClr val="lt1"/>
                </a:solidFill>
              </a:ln>
              <a:effectLst/>
            </c:spPr>
            <c:extLst>
              <c:ext xmlns:c16="http://schemas.microsoft.com/office/drawing/2014/chart" uri="{C3380CC4-5D6E-409C-BE32-E72D297353CC}">
                <c16:uniqueId val="{0000000B-1E94-0044-B61F-175ECEDB3ECF}"/>
              </c:ext>
            </c:extLst>
          </c:dPt>
          <c:cat>
            <c:strRef>
              <c:f>Calculations!$I$35:$I$40</c:f>
              <c:strCache>
                <c:ptCount val="6"/>
                <c:pt idx="0">
                  <c:v>Housing</c:v>
                </c:pt>
                <c:pt idx="1">
                  <c:v>Groceries</c:v>
                </c:pt>
                <c:pt idx="2">
                  <c:v>Utilities</c:v>
                </c:pt>
                <c:pt idx="3">
                  <c:v>Fun &amp; Vacation</c:v>
                </c:pt>
                <c:pt idx="4">
                  <c:v>Transportation</c:v>
                </c:pt>
                <c:pt idx="5">
                  <c:v>Other</c:v>
                </c:pt>
              </c:strCache>
            </c:strRef>
          </c:cat>
          <c:val>
            <c:numRef>
              <c:f>Calculations!$J$35:$J$40</c:f>
              <c:numCache>
                <c:formatCode>_(* #,##0_);_(* \(#,##0\);_(* "-"??_);_(@_)</c:formatCode>
                <c:ptCount val="6"/>
                <c:pt idx="0">
                  <c:v>3600</c:v>
                </c:pt>
                <c:pt idx="1">
                  <c:v>900</c:v>
                </c:pt>
                <c:pt idx="2">
                  <c:v>900</c:v>
                </c:pt>
                <c:pt idx="3">
                  <c:v>730</c:v>
                </c:pt>
                <c:pt idx="4">
                  <c:v>610</c:v>
                </c:pt>
                <c:pt idx="5">
                  <c:v>1159</c:v>
                </c:pt>
              </c:numCache>
            </c:numRef>
          </c:val>
          <c:extLst>
            <c:ext xmlns:c16="http://schemas.microsoft.com/office/drawing/2014/chart" uri="{C3380CC4-5D6E-409C-BE32-E72D297353CC}">
              <c16:uniqueId val="{0000000C-1E94-0044-B61F-175ECEDB3EC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115FCB"/>
              </a:solidFill>
              <a:ln w="19050">
                <a:solidFill>
                  <a:schemeClr val="lt1"/>
                </a:solidFill>
              </a:ln>
              <a:effectLst/>
            </c:spPr>
            <c:extLst>
              <c:ext xmlns:c16="http://schemas.microsoft.com/office/drawing/2014/chart" uri="{C3380CC4-5D6E-409C-BE32-E72D297353CC}">
                <c16:uniqueId val="{00000001-0401-C046-957A-390042D954A8}"/>
              </c:ext>
            </c:extLst>
          </c:dPt>
          <c:dPt>
            <c:idx val="1"/>
            <c:bubble3D val="0"/>
            <c:spPr>
              <a:solidFill>
                <a:srgbClr val="3D83EC"/>
              </a:solidFill>
              <a:ln w="19050">
                <a:solidFill>
                  <a:schemeClr val="lt1"/>
                </a:solidFill>
              </a:ln>
              <a:effectLst/>
            </c:spPr>
            <c:extLst>
              <c:ext xmlns:c16="http://schemas.microsoft.com/office/drawing/2014/chart" uri="{C3380CC4-5D6E-409C-BE32-E72D297353CC}">
                <c16:uniqueId val="{00000003-0401-C046-957A-390042D954A8}"/>
              </c:ext>
            </c:extLst>
          </c:dPt>
          <c:dPt>
            <c:idx val="2"/>
            <c:bubble3D val="0"/>
            <c:spPr>
              <a:solidFill>
                <a:srgbClr val="85B5F5"/>
              </a:solidFill>
              <a:ln w="19050">
                <a:solidFill>
                  <a:schemeClr val="lt1"/>
                </a:solidFill>
              </a:ln>
              <a:effectLst/>
            </c:spPr>
            <c:extLst>
              <c:ext xmlns:c16="http://schemas.microsoft.com/office/drawing/2014/chart" uri="{C3380CC4-5D6E-409C-BE32-E72D297353CC}">
                <c16:uniqueId val="{00000005-0401-C046-957A-390042D954A8}"/>
              </c:ext>
            </c:extLst>
          </c:dPt>
          <c:dPt>
            <c:idx val="3"/>
            <c:bubble3D val="0"/>
            <c:spPr>
              <a:solidFill>
                <a:srgbClr val="B1CCF8"/>
              </a:solidFill>
              <a:ln w="19050">
                <a:solidFill>
                  <a:schemeClr val="lt1"/>
                </a:solidFill>
              </a:ln>
              <a:effectLst/>
            </c:spPr>
            <c:extLst>
              <c:ext xmlns:c16="http://schemas.microsoft.com/office/drawing/2014/chart" uri="{C3380CC4-5D6E-409C-BE32-E72D297353CC}">
                <c16:uniqueId val="{00000007-0401-C046-957A-390042D954A8}"/>
              </c:ext>
            </c:extLst>
          </c:dPt>
          <c:dPt>
            <c:idx val="4"/>
            <c:bubble3D val="0"/>
            <c:spPr>
              <a:solidFill>
                <a:srgbClr val="DAE6FC"/>
              </a:solidFill>
              <a:ln w="19050">
                <a:solidFill>
                  <a:schemeClr val="lt1"/>
                </a:solidFill>
              </a:ln>
              <a:effectLst/>
            </c:spPr>
            <c:extLst>
              <c:ext xmlns:c16="http://schemas.microsoft.com/office/drawing/2014/chart" uri="{C3380CC4-5D6E-409C-BE32-E72D297353CC}">
                <c16:uniqueId val="{00000009-0401-C046-957A-390042D954A8}"/>
              </c:ext>
            </c:extLst>
          </c:dPt>
          <c:dPt>
            <c:idx val="5"/>
            <c:bubble3D val="0"/>
            <c:spPr>
              <a:solidFill>
                <a:srgbClr val="F2F2F2"/>
              </a:solidFill>
              <a:ln w="19050">
                <a:solidFill>
                  <a:schemeClr val="lt1"/>
                </a:solidFill>
              </a:ln>
              <a:effectLst/>
            </c:spPr>
            <c:extLst>
              <c:ext xmlns:c16="http://schemas.microsoft.com/office/drawing/2014/chart" uri="{C3380CC4-5D6E-409C-BE32-E72D297353CC}">
                <c16:uniqueId val="{0000000B-0401-C046-957A-390042D954A8}"/>
              </c:ext>
            </c:extLst>
          </c:dPt>
          <c:cat>
            <c:strRef>
              <c:f>Calculations!$M$35:$M$40</c:f>
              <c:strCache>
                <c:ptCount val="4"/>
                <c:pt idx="0">
                  <c:v>Emergency Fund</c:v>
                </c:pt>
                <c:pt idx="1">
                  <c:v>Retirement Account</c:v>
                </c:pt>
                <c:pt idx="2">
                  <c:v>Stock Portfolio</c:v>
                </c:pt>
                <c:pt idx="3">
                  <c:v>Sinking Fund Rest</c:v>
                </c:pt>
              </c:strCache>
            </c:strRef>
          </c:cat>
          <c:val>
            <c:numRef>
              <c:f>Calculations!$N$35:$N$40</c:f>
              <c:numCache>
                <c:formatCode>_(* #,##0_);_(* \(#,##0\);_(* "-"??_);_(@_)</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0401-C046-957A-390042D954A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42D394"/>
            </a:solidFill>
            <a:ln>
              <a:noFill/>
            </a:ln>
            <a:effectLst/>
          </c:spPr>
          <c:invertIfNegative val="0"/>
          <c:dPt>
            <c:idx val="1"/>
            <c:invertIfNegative val="0"/>
            <c:bubble3D val="0"/>
            <c:spPr>
              <a:solidFill>
                <a:srgbClr val="FE167E"/>
              </a:solidFill>
              <a:ln>
                <a:noFill/>
              </a:ln>
              <a:effectLst/>
            </c:spPr>
            <c:extLst>
              <c:ext xmlns:c16="http://schemas.microsoft.com/office/drawing/2014/chart" uri="{C3380CC4-5D6E-409C-BE32-E72D297353CC}">
                <c16:uniqueId val="{00000090-81F9-B84D-975D-72E6F3EDAB14}"/>
              </c:ext>
            </c:extLst>
          </c:dPt>
          <c:dPt>
            <c:idx val="2"/>
            <c:invertIfNegative val="0"/>
            <c:bubble3D val="0"/>
            <c:spPr>
              <a:solidFill>
                <a:srgbClr val="3784EE"/>
              </a:solidFill>
              <a:ln>
                <a:noFill/>
              </a:ln>
              <a:effectLst/>
            </c:spPr>
            <c:extLst>
              <c:ext xmlns:c16="http://schemas.microsoft.com/office/drawing/2014/chart" uri="{C3380CC4-5D6E-409C-BE32-E72D297353CC}">
                <c16:uniqueId val="{00000091-81F9-B84D-975D-72E6F3EDAB14}"/>
              </c:ext>
            </c:extLst>
          </c:dPt>
          <c:dPt>
            <c:idx val="5"/>
            <c:invertIfNegative val="0"/>
            <c:bubble3D val="0"/>
            <c:spPr>
              <a:solidFill>
                <a:srgbClr val="FE167E"/>
              </a:solidFill>
              <a:ln>
                <a:noFill/>
              </a:ln>
              <a:effectLst/>
            </c:spPr>
            <c:extLst>
              <c:ext xmlns:c16="http://schemas.microsoft.com/office/drawing/2014/chart" uri="{C3380CC4-5D6E-409C-BE32-E72D297353CC}">
                <c16:uniqueId val="{00000001-81F9-B84D-975D-72E6F3EDAB14}"/>
              </c:ext>
            </c:extLst>
          </c:dPt>
          <c:dPt>
            <c:idx val="6"/>
            <c:invertIfNegative val="0"/>
            <c:bubble3D val="0"/>
            <c:spPr>
              <a:solidFill>
                <a:srgbClr val="3784EE"/>
              </a:solidFill>
              <a:ln>
                <a:noFill/>
              </a:ln>
              <a:effectLst/>
            </c:spPr>
            <c:extLst>
              <c:ext xmlns:c16="http://schemas.microsoft.com/office/drawing/2014/chart" uri="{C3380CC4-5D6E-409C-BE32-E72D297353CC}">
                <c16:uniqueId val="{00000003-81F9-B84D-975D-72E6F3EDAB14}"/>
              </c:ext>
            </c:extLst>
          </c:dPt>
          <c:dPt>
            <c:idx val="9"/>
            <c:invertIfNegative val="0"/>
            <c:bubble3D val="0"/>
            <c:spPr>
              <a:solidFill>
                <a:srgbClr val="FE167E"/>
              </a:solidFill>
              <a:ln>
                <a:noFill/>
              </a:ln>
              <a:effectLst/>
            </c:spPr>
            <c:extLst>
              <c:ext xmlns:c16="http://schemas.microsoft.com/office/drawing/2014/chart" uri="{C3380CC4-5D6E-409C-BE32-E72D297353CC}">
                <c16:uniqueId val="{00000005-81F9-B84D-975D-72E6F3EDAB14}"/>
              </c:ext>
            </c:extLst>
          </c:dPt>
          <c:dPt>
            <c:idx val="10"/>
            <c:invertIfNegative val="0"/>
            <c:bubble3D val="0"/>
            <c:spPr>
              <a:solidFill>
                <a:srgbClr val="3784EE"/>
              </a:solidFill>
              <a:ln>
                <a:noFill/>
              </a:ln>
              <a:effectLst/>
            </c:spPr>
            <c:extLst>
              <c:ext xmlns:c16="http://schemas.microsoft.com/office/drawing/2014/chart" uri="{C3380CC4-5D6E-409C-BE32-E72D297353CC}">
                <c16:uniqueId val="{00000007-81F9-B84D-975D-72E6F3EDAB14}"/>
              </c:ext>
            </c:extLst>
          </c:dPt>
          <c:dPt>
            <c:idx val="13"/>
            <c:invertIfNegative val="0"/>
            <c:bubble3D val="0"/>
            <c:spPr>
              <a:solidFill>
                <a:srgbClr val="FE167E"/>
              </a:solidFill>
              <a:ln>
                <a:noFill/>
              </a:ln>
              <a:effectLst/>
            </c:spPr>
            <c:extLst>
              <c:ext xmlns:c16="http://schemas.microsoft.com/office/drawing/2014/chart" uri="{C3380CC4-5D6E-409C-BE32-E72D297353CC}">
                <c16:uniqueId val="{00000009-81F9-B84D-975D-72E6F3EDAB14}"/>
              </c:ext>
            </c:extLst>
          </c:dPt>
          <c:dPt>
            <c:idx val="14"/>
            <c:invertIfNegative val="0"/>
            <c:bubble3D val="0"/>
            <c:spPr>
              <a:solidFill>
                <a:srgbClr val="3784EE"/>
              </a:solidFill>
              <a:ln>
                <a:noFill/>
              </a:ln>
              <a:effectLst/>
            </c:spPr>
            <c:extLst>
              <c:ext xmlns:c16="http://schemas.microsoft.com/office/drawing/2014/chart" uri="{C3380CC4-5D6E-409C-BE32-E72D297353CC}">
                <c16:uniqueId val="{0000000B-81F9-B84D-975D-72E6F3EDAB14}"/>
              </c:ext>
            </c:extLst>
          </c:dPt>
          <c:dPt>
            <c:idx val="17"/>
            <c:invertIfNegative val="0"/>
            <c:bubble3D val="0"/>
            <c:spPr>
              <a:solidFill>
                <a:srgbClr val="FE167E"/>
              </a:solidFill>
              <a:ln>
                <a:noFill/>
              </a:ln>
              <a:effectLst/>
            </c:spPr>
            <c:extLst>
              <c:ext xmlns:c16="http://schemas.microsoft.com/office/drawing/2014/chart" uri="{C3380CC4-5D6E-409C-BE32-E72D297353CC}">
                <c16:uniqueId val="{0000000D-81F9-B84D-975D-72E6F3EDAB14}"/>
              </c:ext>
            </c:extLst>
          </c:dPt>
          <c:dPt>
            <c:idx val="18"/>
            <c:invertIfNegative val="0"/>
            <c:bubble3D val="0"/>
            <c:spPr>
              <a:solidFill>
                <a:srgbClr val="3784EE"/>
              </a:solidFill>
              <a:ln>
                <a:noFill/>
              </a:ln>
              <a:effectLst/>
            </c:spPr>
            <c:extLst>
              <c:ext xmlns:c16="http://schemas.microsoft.com/office/drawing/2014/chart" uri="{C3380CC4-5D6E-409C-BE32-E72D297353CC}">
                <c16:uniqueId val="{0000000F-81F9-B84D-975D-72E6F3EDAB14}"/>
              </c:ext>
            </c:extLst>
          </c:dPt>
          <c:dPt>
            <c:idx val="21"/>
            <c:invertIfNegative val="0"/>
            <c:bubble3D val="0"/>
            <c:spPr>
              <a:solidFill>
                <a:srgbClr val="FE167E"/>
              </a:solidFill>
              <a:ln>
                <a:noFill/>
              </a:ln>
              <a:effectLst/>
            </c:spPr>
            <c:extLst>
              <c:ext xmlns:c16="http://schemas.microsoft.com/office/drawing/2014/chart" uri="{C3380CC4-5D6E-409C-BE32-E72D297353CC}">
                <c16:uniqueId val="{00000011-81F9-B84D-975D-72E6F3EDAB14}"/>
              </c:ext>
            </c:extLst>
          </c:dPt>
          <c:dPt>
            <c:idx val="22"/>
            <c:invertIfNegative val="0"/>
            <c:bubble3D val="0"/>
            <c:spPr>
              <a:solidFill>
                <a:srgbClr val="3784EE"/>
              </a:solidFill>
              <a:ln>
                <a:noFill/>
              </a:ln>
              <a:effectLst/>
            </c:spPr>
            <c:extLst>
              <c:ext xmlns:c16="http://schemas.microsoft.com/office/drawing/2014/chart" uri="{C3380CC4-5D6E-409C-BE32-E72D297353CC}">
                <c16:uniqueId val="{00000013-81F9-B84D-975D-72E6F3EDAB14}"/>
              </c:ext>
            </c:extLst>
          </c:dPt>
          <c:dPt>
            <c:idx val="25"/>
            <c:invertIfNegative val="0"/>
            <c:bubble3D val="0"/>
            <c:spPr>
              <a:solidFill>
                <a:srgbClr val="FE167E"/>
              </a:solidFill>
              <a:ln>
                <a:noFill/>
              </a:ln>
              <a:effectLst/>
            </c:spPr>
            <c:extLst>
              <c:ext xmlns:c16="http://schemas.microsoft.com/office/drawing/2014/chart" uri="{C3380CC4-5D6E-409C-BE32-E72D297353CC}">
                <c16:uniqueId val="{00000015-81F9-B84D-975D-72E6F3EDAB14}"/>
              </c:ext>
            </c:extLst>
          </c:dPt>
          <c:dPt>
            <c:idx val="26"/>
            <c:invertIfNegative val="0"/>
            <c:bubble3D val="0"/>
            <c:spPr>
              <a:solidFill>
                <a:srgbClr val="3784EE"/>
              </a:solidFill>
              <a:ln>
                <a:noFill/>
              </a:ln>
              <a:effectLst/>
            </c:spPr>
            <c:extLst>
              <c:ext xmlns:c16="http://schemas.microsoft.com/office/drawing/2014/chart" uri="{C3380CC4-5D6E-409C-BE32-E72D297353CC}">
                <c16:uniqueId val="{00000017-81F9-B84D-975D-72E6F3EDAB14}"/>
              </c:ext>
            </c:extLst>
          </c:dPt>
          <c:dPt>
            <c:idx val="29"/>
            <c:invertIfNegative val="0"/>
            <c:bubble3D val="0"/>
            <c:spPr>
              <a:solidFill>
                <a:srgbClr val="FE167E"/>
              </a:solidFill>
              <a:ln>
                <a:noFill/>
              </a:ln>
              <a:effectLst/>
            </c:spPr>
            <c:extLst>
              <c:ext xmlns:c16="http://schemas.microsoft.com/office/drawing/2014/chart" uri="{C3380CC4-5D6E-409C-BE32-E72D297353CC}">
                <c16:uniqueId val="{00000019-81F9-B84D-975D-72E6F3EDAB14}"/>
              </c:ext>
            </c:extLst>
          </c:dPt>
          <c:dPt>
            <c:idx val="30"/>
            <c:invertIfNegative val="0"/>
            <c:bubble3D val="0"/>
            <c:spPr>
              <a:solidFill>
                <a:srgbClr val="3784EE"/>
              </a:solidFill>
              <a:ln>
                <a:noFill/>
              </a:ln>
              <a:effectLst/>
            </c:spPr>
            <c:extLst>
              <c:ext xmlns:c16="http://schemas.microsoft.com/office/drawing/2014/chart" uri="{C3380CC4-5D6E-409C-BE32-E72D297353CC}">
                <c16:uniqueId val="{0000001B-81F9-B84D-975D-72E6F3EDAB14}"/>
              </c:ext>
            </c:extLst>
          </c:dPt>
          <c:dPt>
            <c:idx val="33"/>
            <c:invertIfNegative val="0"/>
            <c:bubble3D val="0"/>
            <c:spPr>
              <a:solidFill>
                <a:srgbClr val="FE167E"/>
              </a:solidFill>
              <a:ln>
                <a:noFill/>
              </a:ln>
              <a:effectLst/>
            </c:spPr>
            <c:extLst>
              <c:ext xmlns:c16="http://schemas.microsoft.com/office/drawing/2014/chart" uri="{C3380CC4-5D6E-409C-BE32-E72D297353CC}">
                <c16:uniqueId val="{0000001D-81F9-B84D-975D-72E6F3EDAB14}"/>
              </c:ext>
            </c:extLst>
          </c:dPt>
          <c:dPt>
            <c:idx val="34"/>
            <c:invertIfNegative val="0"/>
            <c:bubble3D val="0"/>
            <c:spPr>
              <a:solidFill>
                <a:srgbClr val="3784EE"/>
              </a:solidFill>
              <a:ln>
                <a:noFill/>
              </a:ln>
              <a:effectLst/>
            </c:spPr>
            <c:extLst>
              <c:ext xmlns:c16="http://schemas.microsoft.com/office/drawing/2014/chart" uri="{C3380CC4-5D6E-409C-BE32-E72D297353CC}">
                <c16:uniqueId val="{0000001F-81F9-B84D-975D-72E6F3EDAB14}"/>
              </c:ext>
            </c:extLst>
          </c:dPt>
          <c:dPt>
            <c:idx val="37"/>
            <c:invertIfNegative val="0"/>
            <c:bubble3D val="0"/>
            <c:spPr>
              <a:solidFill>
                <a:srgbClr val="FE167E"/>
              </a:solidFill>
              <a:ln>
                <a:noFill/>
              </a:ln>
              <a:effectLst/>
            </c:spPr>
            <c:extLst>
              <c:ext xmlns:c16="http://schemas.microsoft.com/office/drawing/2014/chart" uri="{C3380CC4-5D6E-409C-BE32-E72D297353CC}">
                <c16:uniqueId val="{00000021-81F9-B84D-975D-72E6F3EDAB14}"/>
              </c:ext>
            </c:extLst>
          </c:dPt>
          <c:dPt>
            <c:idx val="38"/>
            <c:invertIfNegative val="0"/>
            <c:bubble3D val="0"/>
            <c:spPr>
              <a:solidFill>
                <a:srgbClr val="3784EE"/>
              </a:solidFill>
              <a:ln>
                <a:noFill/>
              </a:ln>
              <a:effectLst/>
            </c:spPr>
            <c:extLst>
              <c:ext xmlns:c16="http://schemas.microsoft.com/office/drawing/2014/chart" uri="{C3380CC4-5D6E-409C-BE32-E72D297353CC}">
                <c16:uniqueId val="{00000023-81F9-B84D-975D-72E6F3EDAB14}"/>
              </c:ext>
            </c:extLst>
          </c:dPt>
          <c:dPt>
            <c:idx val="41"/>
            <c:invertIfNegative val="0"/>
            <c:bubble3D val="0"/>
            <c:spPr>
              <a:solidFill>
                <a:srgbClr val="FE167E"/>
              </a:solidFill>
              <a:ln>
                <a:noFill/>
              </a:ln>
              <a:effectLst/>
            </c:spPr>
            <c:extLst>
              <c:ext xmlns:c16="http://schemas.microsoft.com/office/drawing/2014/chart" uri="{C3380CC4-5D6E-409C-BE32-E72D297353CC}">
                <c16:uniqueId val="{00000025-81F9-B84D-975D-72E6F3EDAB14}"/>
              </c:ext>
            </c:extLst>
          </c:dPt>
          <c:dPt>
            <c:idx val="42"/>
            <c:invertIfNegative val="0"/>
            <c:bubble3D val="0"/>
            <c:spPr>
              <a:solidFill>
                <a:srgbClr val="3784EE"/>
              </a:solidFill>
              <a:ln>
                <a:noFill/>
              </a:ln>
              <a:effectLst/>
            </c:spPr>
            <c:extLst>
              <c:ext xmlns:c16="http://schemas.microsoft.com/office/drawing/2014/chart" uri="{C3380CC4-5D6E-409C-BE32-E72D297353CC}">
                <c16:uniqueId val="{00000027-81F9-B84D-975D-72E6F3EDAB14}"/>
              </c:ext>
            </c:extLst>
          </c:dPt>
          <c:dPt>
            <c:idx val="45"/>
            <c:invertIfNegative val="0"/>
            <c:bubble3D val="0"/>
            <c:spPr>
              <a:solidFill>
                <a:srgbClr val="FE167E"/>
              </a:solidFill>
              <a:ln>
                <a:noFill/>
              </a:ln>
              <a:effectLst/>
            </c:spPr>
            <c:extLst>
              <c:ext xmlns:c16="http://schemas.microsoft.com/office/drawing/2014/chart" uri="{C3380CC4-5D6E-409C-BE32-E72D297353CC}">
                <c16:uniqueId val="{00000029-81F9-B84D-975D-72E6F3EDAB14}"/>
              </c:ext>
            </c:extLst>
          </c:dPt>
          <c:dPt>
            <c:idx val="46"/>
            <c:invertIfNegative val="0"/>
            <c:bubble3D val="0"/>
            <c:spPr>
              <a:solidFill>
                <a:srgbClr val="3784EE"/>
              </a:solidFill>
              <a:ln>
                <a:noFill/>
              </a:ln>
              <a:effectLst/>
            </c:spPr>
            <c:extLst>
              <c:ext xmlns:c16="http://schemas.microsoft.com/office/drawing/2014/chart" uri="{C3380CC4-5D6E-409C-BE32-E72D297353CC}">
                <c16:uniqueId val="{0000002B-81F9-B84D-975D-72E6F3EDAB14}"/>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#,##0_);_(* \(#,##0\);_(* "-"??_);_(@_)</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2C-81F9-B84D-975D-72E6F3EDAB14}"/>
            </c:ext>
          </c:extLst>
        </c:ser>
        <c:ser>
          <c:idx val="1"/>
          <c:order val="1"/>
          <c:spPr>
            <a:solidFill>
              <a:srgbClr val="D9F5EA"/>
            </a:solidFill>
            <a:ln>
              <a:noFill/>
            </a:ln>
            <a:effectLst/>
          </c:spPr>
          <c:invertIfNegative val="0"/>
          <c:dPt>
            <c:idx val="1"/>
            <c:invertIfNegative val="0"/>
            <c:bubble3D val="0"/>
            <c:spPr>
              <a:solidFill>
                <a:srgbClr val="CA0360"/>
              </a:solidFill>
              <a:ln>
                <a:noFill/>
              </a:ln>
              <a:effectLst/>
            </c:spPr>
            <c:extLst>
              <c:ext xmlns:c16="http://schemas.microsoft.com/office/drawing/2014/chart" uri="{C3380CC4-5D6E-409C-BE32-E72D297353CC}">
                <c16:uniqueId val="{00000093-81F9-B84D-975D-72E6F3EDAB14}"/>
              </c:ext>
            </c:extLst>
          </c:dPt>
          <c:dPt>
            <c:idx val="5"/>
            <c:invertIfNegative val="0"/>
            <c:bubble3D val="0"/>
            <c:spPr>
              <a:solidFill>
                <a:srgbClr val="FCD1E5"/>
              </a:solidFill>
              <a:ln>
                <a:noFill/>
              </a:ln>
              <a:effectLst/>
            </c:spPr>
            <c:extLst>
              <c:ext xmlns:c16="http://schemas.microsoft.com/office/drawing/2014/chart" uri="{C3380CC4-5D6E-409C-BE32-E72D297353CC}">
                <c16:uniqueId val="{0000002E-81F9-B84D-975D-72E6F3EDAB14}"/>
              </c:ext>
            </c:extLst>
          </c:dPt>
          <c:dPt>
            <c:idx val="6"/>
            <c:invertIfNegative val="0"/>
            <c:bubble3D val="0"/>
            <c:spPr>
              <a:solidFill>
                <a:srgbClr val="D9E8FD"/>
              </a:solidFill>
              <a:ln>
                <a:noFill/>
              </a:ln>
              <a:effectLst/>
            </c:spPr>
            <c:extLst>
              <c:ext xmlns:c16="http://schemas.microsoft.com/office/drawing/2014/chart" uri="{C3380CC4-5D6E-409C-BE32-E72D297353CC}">
                <c16:uniqueId val="{00000030-81F9-B84D-975D-72E6F3EDAB14}"/>
              </c:ext>
            </c:extLst>
          </c:dPt>
          <c:dPt>
            <c:idx val="9"/>
            <c:invertIfNegative val="0"/>
            <c:bubble3D val="0"/>
            <c:spPr>
              <a:solidFill>
                <a:srgbClr val="FCD1E5"/>
              </a:solidFill>
              <a:ln>
                <a:noFill/>
              </a:ln>
              <a:effectLst/>
            </c:spPr>
            <c:extLst>
              <c:ext xmlns:c16="http://schemas.microsoft.com/office/drawing/2014/chart" uri="{C3380CC4-5D6E-409C-BE32-E72D297353CC}">
                <c16:uniqueId val="{00000032-81F9-B84D-975D-72E6F3EDAB14}"/>
              </c:ext>
            </c:extLst>
          </c:dPt>
          <c:dPt>
            <c:idx val="10"/>
            <c:invertIfNegative val="0"/>
            <c:bubble3D val="0"/>
            <c:spPr>
              <a:solidFill>
                <a:srgbClr val="D9E8FD"/>
              </a:solidFill>
              <a:ln>
                <a:noFill/>
              </a:ln>
              <a:effectLst/>
            </c:spPr>
            <c:extLst>
              <c:ext xmlns:c16="http://schemas.microsoft.com/office/drawing/2014/chart" uri="{C3380CC4-5D6E-409C-BE32-E72D297353CC}">
                <c16:uniqueId val="{00000034-81F9-B84D-975D-72E6F3EDAB14}"/>
              </c:ext>
            </c:extLst>
          </c:dPt>
          <c:dPt>
            <c:idx val="13"/>
            <c:invertIfNegative val="0"/>
            <c:bubble3D val="0"/>
            <c:spPr>
              <a:solidFill>
                <a:srgbClr val="FCD1E5"/>
              </a:solidFill>
              <a:ln>
                <a:noFill/>
              </a:ln>
              <a:effectLst/>
            </c:spPr>
            <c:extLst>
              <c:ext xmlns:c16="http://schemas.microsoft.com/office/drawing/2014/chart" uri="{C3380CC4-5D6E-409C-BE32-E72D297353CC}">
                <c16:uniqueId val="{00000036-81F9-B84D-975D-72E6F3EDAB14}"/>
              </c:ext>
            </c:extLst>
          </c:dPt>
          <c:dPt>
            <c:idx val="14"/>
            <c:invertIfNegative val="0"/>
            <c:bubble3D val="0"/>
            <c:spPr>
              <a:solidFill>
                <a:srgbClr val="D9E8FD"/>
              </a:solidFill>
              <a:ln>
                <a:noFill/>
              </a:ln>
              <a:effectLst/>
            </c:spPr>
            <c:extLst>
              <c:ext xmlns:c16="http://schemas.microsoft.com/office/drawing/2014/chart" uri="{C3380CC4-5D6E-409C-BE32-E72D297353CC}">
                <c16:uniqueId val="{00000038-81F9-B84D-975D-72E6F3EDAB14}"/>
              </c:ext>
            </c:extLst>
          </c:dPt>
          <c:dPt>
            <c:idx val="17"/>
            <c:invertIfNegative val="0"/>
            <c:bubble3D val="0"/>
            <c:spPr>
              <a:solidFill>
                <a:srgbClr val="FCD1E5"/>
              </a:solidFill>
              <a:ln>
                <a:noFill/>
              </a:ln>
              <a:effectLst/>
            </c:spPr>
            <c:extLst>
              <c:ext xmlns:c16="http://schemas.microsoft.com/office/drawing/2014/chart" uri="{C3380CC4-5D6E-409C-BE32-E72D297353CC}">
                <c16:uniqueId val="{0000003A-81F9-B84D-975D-72E6F3EDAB14}"/>
              </c:ext>
            </c:extLst>
          </c:dPt>
          <c:dPt>
            <c:idx val="21"/>
            <c:invertIfNegative val="0"/>
            <c:bubble3D val="0"/>
            <c:spPr>
              <a:solidFill>
                <a:srgbClr val="FCD1E5"/>
              </a:solidFill>
              <a:ln>
                <a:noFill/>
              </a:ln>
              <a:effectLst/>
            </c:spPr>
            <c:extLst>
              <c:ext xmlns:c16="http://schemas.microsoft.com/office/drawing/2014/chart" uri="{C3380CC4-5D6E-409C-BE32-E72D297353CC}">
                <c16:uniqueId val="{0000003C-81F9-B84D-975D-72E6F3EDAB14}"/>
              </c:ext>
            </c:extLst>
          </c:dPt>
          <c:dPt>
            <c:idx val="22"/>
            <c:invertIfNegative val="0"/>
            <c:bubble3D val="0"/>
            <c:spPr>
              <a:solidFill>
                <a:srgbClr val="D9E8FD"/>
              </a:solidFill>
              <a:ln>
                <a:noFill/>
              </a:ln>
              <a:effectLst/>
            </c:spPr>
            <c:extLst>
              <c:ext xmlns:c16="http://schemas.microsoft.com/office/drawing/2014/chart" uri="{C3380CC4-5D6E-409C-BE32-E72D297353CC}">
                <c16:uniqueId val="{0000003E-81F9-B84D-975D-72E6F3EDAB14}"/>
              </c:ext>
            </c:extLst>
          </c:dPt>
          <c:dPt>
            <c:idx val="25"/>
            <c:invertIfNegative val="0"/>
            <c:bubble3D val="0"/>
            <c:spPr>
              <a:solidFill>
                <a:srgbClr val="FCD1E5"/>
              </a:solidFill>
              <a:ln>
                <a:noFill/>
              </a:ln>
              <a:effectLst/>
            </c:spPr>
            <c:extLst>
              <c:ext xmlns:c16="http://schemas.microsoft.com/office/drawing/2014/chart" uri="{C3380CC4-5D6E-409C-BE32-E72D297353CC}">
                <c16:uniqueId val="{00000040-81F9-B84D-975D-72E6F3EDAB14}"/>
              </c:ext>
            </c:extLst>
          </c:dPt>
          <c:dPt>
            <c:idx val="26"/>
            <c:invertIfNegative val="0"/>
            <c:bubble3D val="0"/>
            <c:spPr>
              <a:solidFill>
                <a:srgbClr val="D9E8FD"/>
              </a:solidFill>
              <a:ln>
                <a:noFill/>
              </a:ln>
              <a:effectLst/>
            </c:spPr>
            <c:extLst>
              <c:ext xmlns:c16="http://schemas.microsoft.com/office/drawing/2014/chart" uri="{C3380CC4-5D6E-409C-BE32-E72D297353CC}">
                <c16:uniqueId val="{00000042-81F9-B84D-975D-72E6F3EDAB14}"/>
              </c:ext>
            </c:extLst>
          </c:dPt>
          <c:dPt>
            <c:idx val="29"/>
            <c:invertIfNegative val="0"/>
            <c:bubble3D val="0"/>
            <c:spPr>
              <a:solidFill>
                <a:srgbClr val="FCD1E5"/>
              </a:solidFill>
              <a:ln>
                <a:noFill/>
              </a:ln>
              <a:effectLst/>
            </c:spPr>
            <c:extLst>
              <c:ext xmlns:c16="http://schemas.microsoft.com/office/drawing/2014/chart" uri="{C3380CC4-5D6E-409C-BE32-E72D297353CC}">
                <c16:uniqueId val="{00000044-81F9-B84D-975D-72E6F3EDAB14}"/>
              </c:ext>
            </c:extLst>
          </c:dPt>
          <c:dPt>
            <c:idx val="30"/>
            <c:invertIfNegative val="0"/>
            <c:bubble3D val="0"/>
            <c:spPr>
              <a:solidFill>
                <a:srgbClr val="D9E8FD"/>
              </a:solidFill>
              <a:ln>
                <a:noFill/>
              </a:ln>
              <a:effectLst/>
            </c:spPr>
            <c:extLst>
              <c:ext xmlns:c16="http://schemas.microsoft.com/office/drawing/2014/chart" uri="{C3380CC4-5D6E-409C-BE32-E72D297353CC}">
                <c16:uniqueId val="{00000046-81F9-B84D-975D-72E6F3EDAB14}"/>
              </c:ext>
            </c:extLst>
          </c:dPt>
          <c:dPt>
            <c:idx val="33"/>
            <c:invertIfNegative val="0"/>
            <c:bubble3D val="0"/>
            <c:spPr>
              <a:solidFill>
                <a:srgbClr val="FCD1E5"/>
              </a:solidFill>
              <a:ln>
                <a:noFill/>
              </a:ln>
              <a:effectLst/>
            </c:spPr>
            <c:extLst>
              <c:ext xmlns:c16="http://schemas.microsoft.com/office/drawing/2014/chart" uri="{C3380CC4-5D6E-409C-BE32-E72D297353CC}">
                <c16:uniqueId val="{00000048-81F9-B84D-975D-72E6F3EDAB14}"/>
              </c:ext>
            </c:extLst>
          </c:dPt>
          <c:dPt>
            <c:idx val="34"/>
            <c:invertIfNegative val="0"/>
            <c:bubble3D val="0"/>
            <c:spPr>
              <a:solidFill>
                <a:srgbClr val="D9E8FD"/>
              </a:solidFill>
              <a:ln>
                <a:noFill/>
              </a:ln>
              <a:effectLst/>
            </c:spPr>
            <c:extLst>
              <c:ext xmlns:c16="http://schemas.microsoft.com/office/drawing/2014/chart" uri="{C3380CC4-5D6E-409C-BE32-E72D297353CC}">
                <c16:uniqueId val="{0000004A-81F9-B84D-975D-72E6F3EDAB14}"/>
              </c:ext>
            </c:extLst>
          </c:dPt>
          <c:dPt>
            <c:idx val="37"/>
            <c:invertIfNegative val="0"/>
            <c:bubble3D val="0"/>
            <c:spPr>
              <a:solidFill>
                <a:srgbClr val="FCD1E5"/>
              </a:solidFill>
              <a:ln>
                <a:noFill/>
              </a:ln>
              <a:effectLst/>
            </c:spPr>
            <c:extLst>
              <c:ext xmlns:c16="http://schemas.microsoft.com/office/drawing/2014/chart" uri="{C3380CC4-5D6E-409C-BE32-E72D297353CC}">
                <c16:uniqueId val="{0000004C-81F9-B84D-975D-72E6F3EDAB14}"/>
              </c:ext>
            </c:extLst>
          </c:dPt>
          <c:dPt>
            <c:idx val="38"/>
            <c:invertIfNegative val="0"/>
            <c:bubble3D val="0"/>
            <c:spPr>
              <a:solidFill>
                <a:srgbClr val="D9E8FD"/>
              </a:solidFill>
              <a:ln>
                <a:noFill/>
              </a:ln>
              <a:effectLst/>
            </c:spPr>
            <c:extLst>
              <c:ext xmlns:c16="http://schemas.microsoft.com/office/drawing/2014/chart" uri="{C3380CC4-5D6E-409C-BE32-E72D297353CC}">
                <c16:uniqueId val="{0000004E-81F9-B84D-975D-72E6F3EDAB14}"/>
              </c:ext>
            </c:extLst>
          </c:dPt>
          <c:dPt>
            <c:idx val="41"/>
            <c:invertIfNegative val="0"/>
            <c:bubble3D val="0"/>
            <c:spPr>
              <a:solidFill>
                <a:srgbClr val="FCD1E5"/>
              </a:solidFill>
              <a:ln>
                <a:noFill/>
              </a:ln>
              <a:effectLst/>
            </c:spPr>
            <c:extLst>
              <c:ext xmlns:c16="http://schemas.microsoft.com/office/drawing/2014/chart" uri="{C3380CC4-5D6E-409C-BE32-E72D297353CC}">
                <c16:uniqueId val="{00000050-81F9-B84D-975D-72E6F3EDAB14}"/>
              </c:ext>
            </c:extLst>
          </c:dPt>
          <c:dPt>
            <c:idx val="42"/>
            <c:invertIfNegative val="0"/>
            <c:bubble3D val="0"/>
            <c:spPr>
              <a:solidFill>
                <a:srgbClr val="D9E8FD"/>
              </a:solidFill>
              <a:ln>
                <a:noFill/>
              </a:ln>
              <a:effectLst/>
            </c:spPr>
            <c:extLst>
              <c:ext xmlns:c16="http://schemas.microsoft.com/office/drawing/2014/chart" uri="{C3380CC4-5D6E-409C-BE32-E72D297353CC}">
                <c16:uniqueId val="{00000052-81F9-B84D-975D-72E6F3EDAB14}"/>
              </c:ext>
            </c:extLst>
          </c:dPt>
          <c:dPt>
            <c:idx val="45"/>
            <c:invertIfNegative val="0"/>
            <c:bubble3D val="0"/>
            <c:spPr>
              <a:solidFill>
                <a:srgbClr val="FCD1E5"/>
              </a:solidFill>
              <a:ln>
                <a:noFill/>
              </a:ln>
              <a:effectLst/>
            </c:spPr>
            <c:extLst>
              <c:ext xmlns:c16="http://schemas.microsoft.com/office/drawing/2014/chart" uri="{C3380CC4-5D6E-409C-BE32-E72D297353CC}">
                <c16:uniqueId val="{00000054-81F9-B84D-975D-72E6F3EDAB14}"/>
              </c:ext>
            </c:extLst>
          </c:dPt>
          <c:dPt>
            <c:idx val="46"/>
            <c:invertIfNegative val="0"/>
            <c:bubble3D val="0"/>
            <c:spPr>
              <a:solidFill>
                <a:srgbClr val="D9E8FD"/>
              </a:solidFill>
              <a:ln>
                <a:noFill/>
              </a:ln>
              <a:effectLst/>
            </c:spPr>
            <c:extLst>
              <c:ext xmlns:c16="http://schemas.microsoft.com/office/drawing/2014/chart" uri="{C3380CC4-5D6E-409C-BE32-E72D297353CC}">
                <c16:uniqueId val="{00000056-81F9-B84D-975D-72E6F3EDAB14}"/>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#,##0_);_(* \(#,##0\);_(* "-"??_);_(@_)</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57-81F9-B84D-975D-72E6F3EDAB14}"/>
            </c:ext>
          </c:extLst>
        </c:ser>
        <c:ser>
          <c:idx val="2"/>
          <c:order val="2"/>
          <c:spPr>
            <a:solidFill>
              <a:srgbClr val="28A872"/>
            </a:solidFill>
            <a:ln>
              <a:noFill/>
            </a:ln>
            <a:effectLst/>
          </c:spPr>
          <c:invertIfNegative val="0"/>
          <c:dPt>
            <c:idx val="2"/>
            <c:invertIfNegative val="0"/>
            <c:bubble3D val="0"/>
            <c:spPr>
              <a:solidFill>
                <a:srgbClr val="125FC9"/>
              </a:solidFill>
              <a:ln>
                <a:noFill/>
              </a:ln>
              <a:effectLst/>
            </c:spPr>
            <c:extLst>
              <c:ext xmlns:c16="http://schemas.microsoft.com/office/drawing/2014/chart" uri="{C3380CC4-5D6E-409C-BE32-E72D297353CC}">
                <c16:uniqueId val="{00000092-81F9-B84D-975D-72E6F3EDAB14}"/>
              </c:ext>
            </c:extLst>
          </c:dPt>
          <c:dPt>
            <c:idx val="5"/>
            <c:invertIfNegative val="0"/>
            <c:bubble3D val="0"/>
            <c:spPr>
              <a:solidFill>
                <a:srgbClr val="CA0360"/>
              </a:solidFill>
              <a:ln>
                <a:noFill/>
              </a:ln>
              <a:effectLst/>
            </c:spPr>
            <c:extLst>
              <c:ext xmlns:c16="http://schemas.microsoft.com/office/drawing/2014/chart" uri="{C3380CC4-5D6E-409C-BE32-E72D297353CC}">
                <c16:uniqueId val="{00000059-81F9-B84D-975D-72E6F3EDAB14}"/>
              </c:ext>
            </c:extLst>
          </c:dPt>
          <c:dPt>
            <c:idx val="6"/>
            <c:invertIfNegative val="0"/>
            <c:bubble3D val="0"/>
            <c:spPr>
              <a:solidFill>
                <a:srgbClr val="125FC9"/>
              </a:solidFill>
              <a:ln>
                <a:noFill/>
              </a:ln>
              <a:effectLst/>
            </c:spPr>
            <c:extLst>
              <c:ext xmlns:c16="http://schemas.microsoft.com/office/drawing/2014/chart" uri="{C3380CC4-5D6E-409C-BE32-E72D297353CC}">
                <c16:uniqueId val="{0000005B-81F9-B84D-975D-72E6F3EDAB14}"/>
              </c:ext>
            </c:extLst>
          </c:dPt>
          <c:dPt>
            <c:idx val="9"/>
            <c:invertIfNegative val="0"/>
            <c:bubble3D val="0"/>
            <c:spPr>
              <a:solidFill>
                <a:srgbClr val="CA0360"/>
              </a:solidFill>
              <a:ln>
                <a:noFill/>
              </a:ln>
              <a:effectLst/>
            </c:spPr>
            <c:extLst>
              <c:ext xmlns:c16="http://schemas.microsoft.com/office/drawing/2014/chart" uri="{C3380CC4-5D6E-409C-BE32-E72D297353CC}">
                <c16:uniqueId val="{0000005D-81F9-B84D-975D-72E6F3EDAB14}"/>
              </c:ext>
            </c:extLst>
          </c:dPt>
          <c:dPt>
            <c:idx val="10"/>
            <c:invertIfNegative val="0"/>
            <c:bubble3D val="0"/>
            <c:spPr>
              <a:solidFill>
                <a:srgbClr val="125FC9"/>
              </a:solidFill>
              <a:ln>
                <a:noFill/>
              </a:ln>
              <a:effectLst/>
            </c:spPr>
            <c:extLst>
              <c:ext xmlns:c16="http://schemas.microsoft.com/office/drawing/2014/chart" uri="{C3380CC4-5D6E-409C-BE32-E72D297353CC}">
                <c16:uniqueId val="{0000005F-81F9-B84D-975D-72E6F3EDAB14}"/>
              </c:ext>
            </c:extLst>
          </c:dPt>
          <c:dPt>
            <c:idx val="13"/>
            <c:invertIfNegative val="0"/>
            <c:bubble3D val="0"/>
            <c:spPr>
              <a:solidFill>
                <a:srgbClr val="CA0360"/>
              </a:solidFill>
              <a:ln>
                <a:noFill/>
              </a:ln>
              <a:effectLst/>
            </c:spPr>
            <c:extLst>
              <c:ext xmlns:c16="http://schemas.microsoft.com/office/drawing/2014/chart" uri="{C3380CC4-5D6E-409C-BE32-E72D297353CC}">
                <c16:uniqueId val="{00000061-81F9-B84D-975D-72E6F3EDAB14}"/>
              </c:ext>
            </c:extLst>
          </c:dPt>
          <c:dPt>
            <c:idx val="14"/>
            <c:invertIfNegative val="0"/>
            <c:bubble3D val="0"/>
            <c:spPr>
              <a:solidFill>
                <a:srgbClr val="125FC9"/>
              </a:solidFill>
              <a:ln>
                <a:noFill/>
              </a:ln>
              <a:effectLst/>
            </c:spPr>
            <c:extLst>
              <c:ext xmlns:c16="http://schemas.microsoft.com/office/drawing/2014/chart" uri="{C3380CC4-5D6E-409C-BE32-E72D297353CC}">
                <c16:uniqueId val="{00000063-81F9-B84D-975D-72E6F3EDAB14}"/>
              </c:ext>
            </c:extLst>
          </c:dPt>
          <c:dPt>
            <c:idx val="17"/>
            <c:invertIfNegative val="0"/>
            <c:bubble3D val="0"/>
            <c:spPr>
              <a:solidFill>
                <a:srgbClr val="CA0360"/>
              </a:solidFill>
              <a:ln>
                <a:noFill/>
              </a:ln>
              <a:effectLst/>
            </c:spPr>
            <c:extLst>
              <c:ext xmlns:c16="http://schemas.microsoft.com/office/drawing/2014/chart" uri="{C3380CC4-5D6E-409C-BE32-E72D297353CC}">
                <c16:uniqueId val="{00000065-81F9-B84D-975D-72E6F3EDAB14}"/>
              </c:ext>
            </c:extLst>
          </c:dPt>
          <c:dPt>
            <c:idx val="18"/>
            <c:invertIfNegative val="0"/>
            <c:bubble3D val="0"/>
            <c:spPr>
              <a:solidFill>
                <a:srgbClr val="125FC9"/>
              </a:solidFill>
              <a:ln>
                <a:noFill/>
              </a:ln>
              <a:effectLst/>
            </c:spPr>
            <c:extLst>
              <c:ext xmlns:c16="http://schemas.microsoft.com/office/drawing/2014/chart" uri="{C3380CC4-5D6E-409C-BE32-E72D297353CC}">
                <c16:uniqueId val="{00000067-81F9-B84D-975D-72E6F3EDAB14}"/>
              </c:ext>
            </c:extLst>
          </c:dPt>
          <c:dPt>
            <c:idx val="21"/>
            <c:invertIfNegative val="0"/>
            <c:bubble3D val="0"/>
            <c:spPr>
              <a:solidFill>
                <a:srgbClr val="CA0360"/>
              </a:solidFill>
              <a:ln>
                <a:noFill/>
              </a:ln>
              <a:effectLst/>
            </c:spPr>
            <c:extLst>
              <c:ext xmlns:c16="http://schemas.microsoft.com/office/drawing/2014/chart" uri="{C3380CC4-5D6E-409C-BE32-E72D297353CC}">
                <c16:uniqueId val="{00000069-81F9-B84D-975D-72E6F3EDAB14}"/>
              </c:ext>
            </c:extLst>
          </c:dPt>
          <c:dPt>
            <c:idx val="22"/>
            <c:invertIfNegative val="0"/>
            <c:bubble3D val="0"/>
            <c:spPr>
              <a:solidFill>
                <a:srgbClr val="125FC9"/>
              </a:solidFill>
              <a:ln>
                <a:noFill/>
              </a:ln>
              <a:effectLst/>
            </c:spPr>
            <c:extLst>
              <c:ext xmlns:c16="http://schemas.microsoft.com/office/drawing/2014/chart" uri="{C3380CC4-5D6E-409C-BE32-E72D297353CC}">
                <c16:uniqueId val="{0000006B-81F9-B84D-975D-72E6F3EDAB14}"/>
              </c:ext>
            </c:extLst>
          </c:dPt>
          <c:dPt>
            <c:idx val="25"/>
            <c:invertIfNegative val="0"/>
            <c:bubble3D val="0"/>
            <c:spPr>
              <a:solidFill>
                <a:srgbClr val="CA0360"/>
              </a:solidFill>
              <a:ln>
                <a:noFill/>
              </a:ln>
              <a:effectLst/>
            </c:spPr>
            <c:extLst>
              <c:ext xmlns:c16="http://schemas.microsoft.com/office/drawing/2014/chart" uri="{C3380CC4-5D6E-409C-BE32-E72D297353CC}">
                <c16:uniqueId val="{0000006D-81F9-B84D-975D-72E6F3EDAB14}"/>
              </c:ext>
            </c:extLst>
          </c:dPt>
          <c:dPt>
            <c:idx val="26"/>
            <c:invertIfNegative val="0"/>
            <c:bubble3D val="0"/>
            <c:spPr>
              <a:solidFill>
                <a:srgbClr val="125FC9"/>
              </a:solidFill>
              <a:ln>
                <a:noFill/>
              </a:ln>
              <a:effectLst/>
            </c:spPr>
            <c:extLst>
              <c:ext xmlns:c16="http://schemas.microsoft.com/office/drawing/2014/chart" uri="{C3380CC4-5D6E-409C-BE32-E72D297353CC}">
                <c16:uniqueId val="{0000006F-81F9-B84D-975D-72E6F3EDAB14}"/>
              </c:ext>
            </c:extLst>
          </c:dPt>
          <c:dPt>
            <c:idx val="29"/>
            <c:invertIfNegative val="0"/>
            <c:bubble3D val="0"/>
            <c:spPr>
              <a:solidFill>
                <a:srgbClr val="CA0360"/>
              </a:solidFill>
              <a:ln>
                <a:noFill/>
              </a:ln>
              <a:effectLst/>
            </c:spPr>
            <c:extLst>
              <c:ext xmlns:c16="http://schemas.microsoft.com/office/drawing/2014/chart" uri="{C3380CC4-5D6E-409C-BE32-E72D297353CC}">
                <c16:uniqueId val="{00000071-81F9-B84D-975D-72E6F3EDAB14}"/>
              </c:ext>
            </c:extLst>
          </c:dPt>
          <c:dPt>
            <c:idx val="30"/>
            <c:invertIfNegative val="0"/>
            <c:bubble3D val="0"/>
            <c:spPr>
              <a:solidFill>
                <a:srgbClr val="125FC9"/>
              </a:solidFill>
              <a:ln>
                <a:noFill/>
              </a:ln>
              <a:effectLst/>
            </c:spPr>
            <c:extLst>
              <c:ext xmlns:c16="http://schemas.microsoft.com/office/drawing/2014/chart" uri="{C3380CC4-5D6E-409C-BE32-E72D297353CC}">
                <c16:uniqueId val="{00000073-81F9-B84D-975D-72E6F3EDAB14}"/>
              </c:ext>
            </c:extLst>
          </c:dPt>
          <c:dPt>
            <c:idx val="33"/>
            <c:invertIfNegative val="0"/>
            <c:bubble3D val="0"/>
            <c:spPr>
              <a:solidFill>
                <a:srgbClr val="CA0360"/>
              </a:solidFill>
              <a:ln>
                <a:noFill/>
              </a:ln>
              <a:effectLst/>
            </c:spPr>
            <c:extLst>
              <c:ext xmlns:c16="http://schemas.microsoft.com/office/drawing/2014/chart" uri="{C3380CC4-5D6E-409C-BE32-E72D297353CC}">
                <c16:uniqueId val="{00000075-81F9-B84D-975D-72E6F3EDAB14}"/>
              </c:ext>
            </c:extLst>
          </c:dPt>
          <c:dPt>
            <c:idx val="34"/>
            <c:invertIfNegative val="0"/>
            <c:bubble3D val="0"/>
            <c:spPr>
              <a:solidFill>
                <a:srgbClr val="125FC9"/>
              </a:solidFill>
              <a:ln>
                <a:noFill/>
              </a:ln>
              <a:effectLst/>
            </c:spPr>
            <c:extLst>
              <c:ext xmlns:c16="http://schemas.microsoft.com/office/drawing/2014/chart" uri="{C3380CC4-5D6E-409C-BE32-E72D297353CC}">
                <c16:uniqueId val="{00000077-81F9-B84D-975D-72E6F3EDAB14}"/>
              </c:ext>
            </c:extLst>
          </c:dPt>
          <c:dPt>
            <c:idx val="37"/>
            <c:invertIfNegative val="0"/>
            <c:bubble3D val="0"/>
            <c:spPr>
              <a:solidFill>
                <a:srgbClr val="CA0360"/>
              </a:solidFill>
              <a:ln>
                <a:noFill/>
              </a:ln>
              <a:effectLst/>
            </c:spPr>
            <c:extLst>
              <c:ext xmlns:c16="http://schemas.microsoft.com/office/drawing/2014/chart" uri="{C3380CC4-5D6E-409C-BE32-E72D297353CC}">
                <c16:uniqueId val="{00000079-81F9-B84D-975D-72E6F3EDAB14}"/>
              </c:ext>
            </c:extLst>
          </c:dPt>
          <c:dPt>
            <c:idx val="38"/>
            <c:invertIfNegative val="0"/>
            <c:bubble3D val="0"/>
            <c:spPr>
              <a:solidFill>
                <a:srgbClr val="125FC9"/>
              </a:solidFill>
              <a:ln>
                <a:noFill/>
              </a:ln>
              <a:effectLst/>
            </c:spPr>
            <c:extLst>
              <c:ext xmlns:c16="http://schemas.microsoft.com/office/drawing/2014/chart" uri="{C3380CC4-5D6E-409C-BE32-E72D297353CC}">
                <c16:uniqueId val="{0000007B-81F9-B84D-975D-72E6F3EDAB14}"/>
              </c:ext>
            </c:extLst>
          </c:dPt>
          <c:dPt>
            <c:idx val="41"/>
            <c:invertIfNegative val="0"/>
            <c:bubble3D val="0"/>
            <c:spPr>
              <a:solidFill>
                <a:srgbClr val="CA0360"/>
              </a:solidFill>
              <a:ln>
                <a:noFill/>
              </a:ln>
              <a:effectLst/>
            </c:spPr>
            <c:extLst>
              <c:ext xmlns:c16="http://schemas.microsoft.com/office/drawing/2014/chart" uri="{C3380CC4-5D6E-409C-BE32-E72D297353CC}">
                <c16:uniqueId val="{0000007D-81F9-B84D-975D-72E6F3EDAB14}"/>
              </c:ext>
            </c:extLst>
          </c:dPt>
          <c:dPt>
            <c:idx val="42"/>
            <c:invertIfNegative val="0"/>
            <c:bubble3D val="0"/>
            <c:spPr>
              <a:solidFill>
                <a:srgbClr val="125FC9"/>
              </a:solidFill>
              <a:ln>
                <a:noFill/>
              </a:ln>
              <a:effectLst/>
            </c:spPr>
            <c:extLst>
              <c:ext xmlns:c16="http://schemas.microsoft.com/office/drawing/2014/chart" uri="{C3380CC4-5D6E-409C-BE32-E72D297353CC}">
                <c16:uniqueId val="{0000007F-81F9-B84D-975D-72E6F3EDAB14}"/>
              </c:ext>
            </c:extLst>
          </c:dPt>
          <c:dPt>
            <c:idx val="45"/>
            <c:invertIfNegative val="0"/>
            <c:bubble3D val="0"/>
            <c:spPr>
              <a:solidFill>
                <a:srgbClr val="CA0360"/>
              </a:solidFill>
              <a:ln>
                <a:noFill/>
              </a:ln>
              <a:effectLst/>
            </c:spPr>
            <c:extLst>
              <c:ext xmlns:c16="http://schemas.microsoft.com/office/drawing/2014/chart" uri="{C3380CC4-5D6E-409C-BE32-E72D297353CC}">
                <c16:uniqueId val="{00000081-81F9-B84D-975D-72E6F3EDAB14}"/>
              </c:ext>
            </c:extLst>
          </c:dPt>
          <c:dPt>
            <c:idx val="46"/>
            <c:invertIfNegative val="0"/>
            <c:bubble3D val="0"/>
            <c:spPr>
              <a:solidFill>
                <a:srgbClr val="125FC9"/>
              </a:solidFill>
              <a:ln>
                <a:noFill/>
              </a:ln>
              <a:effectLst/>
            </c:spPr>
            <c:extLst>
              <c:ext xmlns:c16="http://schemas.microsoft.com/office/drawing/2014/chart" uri="{C3380CC4-5D6E-409C-BE32-E72D297353CC}">
                <c16:uniqueId val="{00000083-81F9-B84D-975D-72E6F3EDAB14}"/>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#,##0_);_(* \(#,##0\);_(* "-"??_);_(@_)</c:formatCode>
                <c:ptCount val="48"/>
                <c:pt idx="0">
                  <c:v>200</c:v>
                </c:pt>
                <c:pt idx="1">
                  <c:v>0</c:v>
                </c:pt>
                <c:pt idx="2">
                  <c:v>300</c:v>
                </c:pt>
                <c:pt idx="4">
                  <c:v>0</c:v>
                </c:pt>
                <c:pt idx="5">
                  <c:v>119</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84-81F9-B84D-975D-72E6F3EDAB14}"/>
            </c:ext>
          </c:extLst>
        </c:ser>
        <c:ser>
          <c:idx val="3"/>
          <c:order val="3"/>
          <c:spPr>
            <a:solidFill>
              <a:srgbClr val="E0E0E0"/>
            </a:solidFill>
            <a:ln>
              <a:noFill/>
            </a:ln>
            <a:effectLst/>
          </c:spPr>
          <c:invertIfNegative val="0"/>
          <c:dPt>
            <c:idx val="1"/>
            <c:invertIfNegative val="0"/>
            <c:bubble3D val="0"/>
            <c:spPr>
              <a:solidFill>
                <a:srgbClr val="E0E0E0"/>
              </a:solidFill>
              <a:ln>
                <a:noFill/>
              </a:ln>
              <a:effectLst/>
            </c:spPr>
            <c:extLst>
              <c:ext xmlns:c16="http://schemas.microsoft.com/office/drawing/2014/chart" uri="{C3380CC4-5D6E-409C-BE32-E72D297353CC}">
                <c16:uniqueId val="{00000086-81F9-B84D-975D-72E6F3EDAB14}"/>
              </c:ext>
            </c:extLst>
          </c:dPt>
          <c:dPt>
            <c:idx val="2"/>
            <c:invertIfNegative val="0"/>
            <c:bubble3D val="0"/>
            <c:spPr>
              <a:solidFill>
                <a:srgbClr val="E0E0E0"/>
              </a:solidFill>
              <a:ln>
                <a:noFill/>
              </a:ln>
              <a:effectLst/>
            </c:spPr>
            <c:extLst>
              <c:ext xmlns:c16="http://schemas.microsoft.com/office/drawing/2014/chart" uri="{C3380CC4-5D6E-409C-BE32-E72D297353CC}">
                <c16:uniqueId val="{00000088-81F9-B84D-975D-72E6F3EDAB14}"/>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89-81F9-B84D-975D-72E6F3EDAB14}"/>
            </c:ext>
          </c:extLst>
        </c:ser>
        <c:ser>
          <c:idx val="4"/>
          <c:order val="4"/>
          <c:spPr>
            <a:solidFill>
              <a:srgbClr val="F3F3F3"/>
            </a:solidFill>
            <a:ln>
              <a:noFill/>
            </a:ln>
            <a:effectLst/>
          </c:spPr>
          <c:invertIfNegative val="0"/>
          <c:dPt>
            <c:idx val="1"/>
            <c:invertIfNegative val="0"/>
            <c:bubble3D val="0"/>
            <c:spPr>
              <a:solidFill>
                <a:srgbClr val="D3D3D3"/>
              </a:solidFill>
              <a:ln>
                <a:noFill/>
              </a:ln>
              <a:effectLst/>
            </c:spPr>
            <c:extLst>
              <c:ext xmlns:c16="http://schemas.microsoft.com/office/drawing/2014/chart" uri="{C3380CC4-5D6E-409C-BE32-E72D297353CC}">
                <c16:uniqueId val="{0000008B-81F9-B84D-975D-72E6F3EDAB14}"/>
              </c:ext>
            </c:extLst>
          </c:dPt>
          <c:dPt>
            <c:idx val="2"/>
            <c:invertIfNegative val="0"/>
            <c:bubble3D val="0"/>
            <c:spPr>
              <a:solidFill>
                <a:srgbClr val="D9E8FD"/>
              </a:solidFill>
              <a:ln>
                <a:noFill/>
              </a:ln>
              <a:effectLst/>
            </c:spPr>
            <c:extLst>
              <c:ext xmlns:c16="http://schemas.microsoft.com/office/drawing/2014/chart" uri="{C3380CC4-5D6E-409C-BE32-E72D297353CC}">
                <c16:uniqueId val="{0000008D-81F9-B84D-975D-72E6F3EDAB14}"/>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8E-81F9-B84D-975D-72E6F3EDAB14}"/>
            </c:ext>
          </c:extLst>
        </c:ser>
        <c:ser>
          <c:idx val="5"/>
          <c:order val="5"/>
          <c:spPr>
            <a:solidFill>
              <a:srgbClr val="D3D3D3"/>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8F-81F9-B84D-975D-72E6F3EDAB14}"/>
            </c:ext>
          </c:extLst>
        </c:ser>
        <c:dLbls>
          <c:showLegendKey val="0"/>
          <c:showVal val="0"/>
          <c:showCatName val="0"/>
          <c:showSerName val="0"/>
          <c:showPercent val="0"/>
          <c:showBubbleSize val="0"/>
        </c:dLbls>
        <c:gapWidth val="15"/>
        <c:overlap val="100"/>
        <c:axId val="298228832"/>
        <c:axId val="73692784"/>
      </c:barChart>
      <c:catAx>
        <c:axId val="298228832"/>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lumMod val="65000"/>
                  </a:schemeClr>
                </a:solidFill>
                <a:latin typeface="+mn-lt"/>
                <a:ea typeface="+mn-ea"/>
                <a:cs typeface="+mn-cs"/>
              </a:defRPr>
            </a:pPr>
            <a:endParaRPr lang="en-US"/>
          </a:p>
        </c:txPr>
        <c:crossAx val="73692784"/>
        <c:crosses val="autoZero"/>
        <c:auto val="0"/>
        <c:lblAlgn val="ctr"/>
        <c:lblOffset val="100"/>
        <c:noMultiLvlLbl val="0"/>
      </c:catAx>
      <c:valAx>
        <c:axId val="7369278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crossAx val="29822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D3D3D3"/>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4657-884B-A016-82C21833B3CF}"/>
            </c:ext>
          </c:extLst>
        </c:ser>
        <c:dLbls>
          <c:showLegendKey val="0"/>
          <c:showVal val="0"/>
          <c:showCatName val="0"/>
          <c:showSerName val="0"/>
          <c:showPercent val="0"/>
          <c:showBubbleSize val="0"/>
        </c:dLbls>
        <c:gapWidth val="0"/>
        <c:axId val="1477583727"/>
        <c:axId val="1266136063"/>
      </c:barChart>
      <c:catAx>
        <c:axId val="1477583727"/>
        <c:scaling>
          <c:orientation val="minMax"/>
        </c:scaling>
        <c:delete val="1"/>
        <c:axPos val="l"/>
        <c:majorTickMark val="none"/>
        <c:minorTickMark val="none"/>
        <c:tickLblPos val="nextTo"/>
        <c:crossAx val="1266136063"/>
        <c:crosses val="autoZero"/>
        <c:auto val="1"/>
        <c:lblAlgn val="ctr"/>
        <c:lblOffset val="100"/>
        <c:noMultiLvlLbl val="0"/>
      </c:catAx>
      <c:valAx>
        <c:axId val="1266136063"/>
        <c:scaling>
          <c:orientation val="minMax"/>
          <c:max val="1"/>
        </c:scaling>
        <c:delete val="1"/>
        <c:axPos val="b"/>
        <c:numFmt formatCode="0%" sourceLinked="1"/>
        <c:majorTickMark val="none"/>
        <c:minorTickMark val="none"/>
        <c:tickLblPos val="nextTo"/>
        <c:crossAx val="147758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1"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232316</xdr:colOff>
      <xdr:row>4</xdr:row>
      <xdr:rowOff>171915</xdr:rowOff>
    </xdr:from>
    <xdr:to>
      <xdr:col>3</xdr:col>
      <xdr:colOff>628556</xdr:colOff>
      <xdr:row>8</xdr:row>
      <xdr:rowOff>189509</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778416" y="959315"/>
          <a:ext cx="1463040" cy="830394"/>
          <a:chOff x="778416" y="959315"/>
          <a:chExt cx="1463040" cy="830394"/>
        </a:xfrm>
      </xdr:grpSpPr>
      <xdr:sp macro="" textlink="">
        <xdr:nvSpPr>
          <xdr:cNvPr id="3" name="Rounded Rectangle 2">
            <a:extLst>
              <a:ext uri="{FF2B5EF4-FFF2-40B4-BE49-F238E27FC236}">
                <a16:creationId xmlns:a16="http://schemas.microsoft.com/office/drawing/2014/main" id="{00000000-0008-0000-0200-000003000000}"/>
              </a:ext>
            </a:extLst>
          </xdr:cNvPr>
          <xdr:cNvSpPr/>
        </xdr:nvSpPr>
        <xdr:spPr>
          <a:xfrm>
            <a:off x="778416" y="959315"/>
            <a:ext cx="1463040" cy="830394"/>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863600" y="107950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 of Today</a:t>
            </a:r>
          </a:p>
        </xdr:txBody>
      </xdr:sp>
      <xdr:sp macro="" textlink="Calculations!E8">
        <xdr:nvSpPr>
          <xdr:cNvPr id="5" name="TextBox 4">
            <a:extLst>
              <a:ext uri="{FF2B5EF4-FFF2-40B4-BE49-F238E27FC236}">
                <a16:creationId xmlns:a16="http://schemas.microsoft.com/office/drawing/2014/main" id="{00000000-0008-0000-0200-000005000000}"/>
              </a:ext>
            </a:extLst>
          </xdr:cNvPr>
          <xdr:cNvSpPr txBox="1"/>
        </xdr:nvSpPr>
        <xdr:spPr>
          <a:xfrm>
            <a:off x="876300" y="135890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BAC15B-29A2-574C-B98E-75A678430843}" type="TxLink">
              <a:rPr lang="en-US" sz="1200" b="1" i="0" u="none" strike="noStrike">
                <a:solidFill>
                  <a:srgbClr val="000000"/>
                </a:solidFill>
                <a:latin typeface="Aptos Narrow"/>
              </a:rPr>
              <a:pPr/>
              <a:t>29-May-24</a:t>
            </a:fld>
            <a:endParaRPr lang="en-US" sz="1100" b="1"/>
          </a:p>
        </xdr:txBody>
      </xdr:sp>
    </xdr:grpSp>
    <xdr:clientData/>
  </xdr:twoCellAnchor>
  <xdr:twoCellAnchor>
    <xdr:from>
      <xdr:col>4</xdr:col>
      <xdr:colOff>134273</xdr:colOff>
      <xdr:row>4</xdr:row>
      <xdr:rowOff>185606</xdr:rowOff>
    </xdr:from>
    <xdr:to>
      <xdr:col>4</xdr:col>
      <xdr:colOff>2099113</xdr:colOff>
      <xdr:row>9</xdr:row>
      <xdr:rowOff>4615</xdr:rowOff>
    </xdr:to>
    <xdr:grpSp>
      <xdr:nvGrpSpPr>
        <xdr:cNvPr id="25" name="Group 24">
          <a:extLst>
            <a:ext uri="{FF2B5EF4-FFF2-40B4-BE49-F238E27FC236}">
              <a16:creationId xmlns:a16="http://schemas.microsoft.com/office/drawing/2014/main" id="{00000000-0008-0000-0200-000019000000}"/>
            </a:ext>
          </a:extLst>
        </xdr:cNvPr>
        <xdr:cNvGrpSpPr/>
      </xdr:nvGrpSpPr>
      <xdr:grpSpPr>
        <a:xfrm>
          <a:off x="2572673" y="973006"/>
          <a:ext cx="1964840" cy="835009"/>
          <a:chOff x="2446293" y="961717"/>
          <a:chExt cx="1964840" cy="806787"/>
        </a:xfrm>
      </xdr:grpSpPr>
      <xdr:sp macro="" textlink="">
        <xdr:nvSpPr>
          <xdr:cNvPr id="6" name="Rounded Rectangle 5">
            <a:extLst>
              <a:ext uri="{FF2B5EF4-FFF2-40B4-BE49-F238E27FC236}">
                <a16:creationId xmlns:a16="http://schemas.microsoft.com/office/drawing/2014/main" id="{00000000-0008-0000-0200-000006000000}"/>
              </a:ext>
            </a:extLst>
          </xdr:cNvPr>
          <xdr:cNvSpPr/>
        </xdr:nvSpPr>
        <xdr:spPr>
          <a:xfrm>
            <a:off x="2446293" y="961717"/>
            <a:ext cx="1952140" cy="806787"/>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2540517" y="1076258"/>
            <a:ext cx="14388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 of Last Record</a:t>
            </a:r>
          </a:p>
        </xdr:txBody>
      </xdr:sp>
      <xdr:sp macro="" textlink="Calculations!E9">
        <xdr:nvSpPr>
          <xdr:cNvPr id="8" name="TextBox 7">
            <a:extLst>
              <a:ext uri="{FF2B5EF4-FFF2-40B4-BE49-F238E27FC236}">
                <a16:creationId xmlns:a16="http://schemas.microsoft.com/office/drawing/2014/main" id="{00000000-0008-0000-0200-000008000000}"/>
              </a:ext>
            </a:extLst>
          </xdr:cNvPr>
          <xdr:cNvSpPr txBox="1"/>
        </xdr:nvSpPr>
        <xdr:spPr>
          <a:xfrm>
            <a:off x="2553216" y="1350013"/>
            <a:ext cx="847561"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066F38-27D8-F84E-B20C-765DCC007AA1}" type="TxLink">
              <a:rPr lang="en-US" sz="1200" b="1" i="0" u="none" strike="noStrike">
                <a:solidFill>
                  <a:srgbClr val="000000"/>
                </a:solidFill>
                <a:latin typeface="Aptos Narrow"/>
              </a:rPr>
              <a:pPr/>
              <a:t>15-Mar-22</a:t>
            </a:fld>
            <a:endParaRPr lang="en-US" sz="1100" b="1"/>
          </a:p>
        </xdr:txBody>
      </xdr:sp>
      <xdr:sp macro="" textlink="Calculations!E10">
        <xdr:nvSpPr>
          <xdr:cNvPr id="9" name="TextBox 8">
            <a:extLst>
              <a:ext uri="{FF2B5EF4-FFF2-40B4-BE49-F238E27FC236}">
                <a16:creationId xmlns:a16="http://schemas.microsoft.com/office/drawing/2014/main" id="{00000000-0008-0000-0200-000009000000}"/>
              </a:ext>
            </a:extLst>
          </xdr:cNvPr>
          <xdr:cNvSpPr txBox="1"/>
        </xdr:nvSpPr>
        <xdr:spPr>
          <a:xfrm>
            <a:off x="3264417" y="1350013"/>
            <a:ext cx="11467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F35627-BC71-1843-A565-9B414A54FD3A}" type="TxLink">
              <a:rPr lang="en-US" sz="1050" b="0" i="0" u="none" strike="noStrike">
                <a:solidFill>
                  <a:srgbClr val="000000"/>
                </a:solidFill>
                <a:latin typeface="Aptos Narrow"/>
              </a:rPr>
              <a:pPr/>
              <a:t>(806 days ago)</a:t>
            </a:fld>
            <a:endParaRPr lang="en-US" sz="1000" b="1"/>
          </a:p>
        </xdr:txBody>
      </xdr:sp>
    </xdr:grpSp>
    <xdr:clientData/>
  </xdr:twoCellAnchor>
  <xdr:twoCellAnchor>
    <xdr:from>
      <xdr:col>5</xdr:col>
      <xdr:colOff>278385</xdr:colOff>
      <xdr:row>4</xdr:row>
      <xdr:rowOff>185606</xdr:rowOff>
    </xdr:from>
    <xdr:to>
      <xdr:col>6</xdr:col>
      <xdr:colOff>506985</xdr:colOff>
      <xdr:row>9</xdr:row>
      <xdr:rowOff>4615</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4875785" y="973006"/>
          <a:ext cx="1612900" cy="835009"/>
          <a:chOff x="4614333" y="961717"/>
          <a:chExt cx="1611489" cy="806787"/>
        </a:xfrm>
      </xdr:grpSpPr>
      <xdr:sp macro="" textlink="">
        <xdr:nvSpPr>
          <xdr:cNvPr id="11" name="Rounded Rectangle 10">
            <a:extLst>
              <a:ext uri="{FF2B5EF4-FFF2-40B4-BE49-F238E27FC236}">
                <a16:creationId xmlns:a16="http://schemas.microsoft.com/office/drawing/2014/main" id="{00000000-0008-0000-0200-00000B000000}"/>
              </a:ext>
            </a:extLst>
          </xdr:cNvPr>
          <xdr:cNvSpPr/>
        </xdr:nvSpPr>
        <xdr:spPr>
          <a:xfrm>
            <a:off x="4614333" y="961717"/>
            <a:ext cx="1573389" cy="806787"/>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4699517" y="1076258"/>
            <a:ext cx="152630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 of Tracked Records</a:t>
            </a:r>
          </a:p>
        </xdr:txBody>
      </xdr:sp>
      <xdr:sp macro="" textlink="Calculations!E11">
        <xdr:nvSpPr>
          <xdr:cNvPr id="13" name="TextBox 12">
            <a:extLst>
              <a:ext uri="{FF2B5EF4-FFF2-40B4-BE49-F238E27FC236}">
                <a16:creationId xmlns:a16="http://schemas.microsoft.com/office/drawing/2014/main" id="{00000000-0008-0000-0200-00000D000000}"/>
              </a:ext>
            </a:extLst>
          </xdr:cNvPr>
          <xdr:cNvSpPr txBox="1"/>
        </xdr:nvSpPr>
        <xdr:spPr>
          <a:xfrm>
            <a:off x="4712217" y="1350013"/>
            <a:ext cx="7403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1F406E-5C8B-D947-93BC-27DB68D739FB}" type="TxLink">
              <a:rPr lang="en-US" sz="1200" b="1" i="0" u="none" strike="noStrike">
                <a:solidFill>
                  <a:srgbClr val="000000"/>
                </a:solidFill>
                <a:latin typeface="Aptos Narrow"/>
              </a:rPr>
              <a:pPr/>
              <a:t>59</a:t>
            </a:fld>
            <a:endParaRPr lang="en-US" sz="1100" b="1"/>
          </a:p>
        </xdr:txBody>
      </xdr:sp>
      <xdr:sp macro="" textlink="Calculations!E12">
        <xdr:nvSpPr>
          <xdr:cNvPr id="14" name="TextBox 13">
            <a:extLst>
              <a:ext uri="{FF2B5EF4-FFF2-40B4-BE49-F238E27FC236}">
                <a16:creationId xmlns:a16="http://schemas.microsoft.com/office/drawing/2014/main" id="{00000000-0008-0000-0200-00000E000000}"/>
              </a:ext>
            </a:extLst>
          </xdr:cNvPr>
          <xdr:cNvSpPr txBox="1"/>
        </xdr:nvSpPr>
        <xdr:spPr>
          <a:xfrm>
            <a:off x="5029717" y="1350013"/>
            <a:ext cx="114530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05075C-DAFD-F24A-AC77-0B41FDFB0D7C}" type="TxLink">
              <a:rPr lang="en-US" sz="1050" b="0" i="0" u="none" strike="noStrike">
                <a:solidFill>
                  <a:srgbClr val="000000"/>
                </a:solidFill>
                <a:latin typeface="Aptos Narrow"/>
              </a:rPr>
              <a:pPr/>
              <a:t>(0 this year)</a:t>
            </a:fld>
            <a:endParaRPr lang="en-US" sz="800" b="1"/>
          </a:p>
        </xdr:txBody>
      </xdr:sp>
    </xdr:grpSp>
    <xdr:clientData/>
  </xdr:twoCellAnchor>
  <xdr:twoCellAnchor>
    <xdr:from>
      <xdr:col>6</xdr:col>
      <xdr:colOff>845257</xdr:colOff>
      <xdr:row>4</xdr:row>
      <xdr:rowOff>185606</xdr:rowOff>
    </xdr:from>
    <xdr:to>
      <xdr:col>9</xdr:col>
      <xdr:colOff>125590</xdr:colOff>
      <xdr:row>9</xdr:row>
      <xdr:rowOff>0</xdr:rowOff>
    </xdr:to>
    <xdr:grpSp>
      <xdr:nvGrpSpPr>
        <xdr:cNvPr id="24" name="Group 23">
          <a:extLst>
            <a:ext uri="{FF2B5EF4-FFF2-40B4-BE49-F238E27FC236}">
              <a16:creationId xmlns:a16="http://schemas.microsoft.com/office/drawing/2014/main" id="{00000000-0008-0000-0200-000018000000}"/>
            </a:ext>
          </a:extLst>
        </xdr:cNvPr>
        <xdr:cNvGrpSpPr/>
      </xdr:nvGrpSpPr>
      <xdr:grpSpPr>
        <a:xfrm>
          <a:off x="6826957" y="973006"/>
          <a:ext cx="3547533" cy="830394"/>
          <a:chOff x="6390922" y="974417"/>
          <a:chExt cx="3556000" cy="802172"/>
        </a:xfrm>
      </xdr:grpSpPr>
      <xdr:sp macro="" textlink="">
        <xdr:nvSpPr>
          <xdr:cNvPr id="15" name="Rounded Rectangle 14">
            <a:extLst>
              <a:ext uri="{FF2B5EF4-FFF2-40B4-BE49-F238E27FC236}">
                <a16:creationId xmlns:a16="http://schemas.microsoft.com/office/drawing/2014/main" id="{00000000-0008-0000-0200-00000F000000}"/>
              </a:ext>
            </a:extLst>
          </xdr:cNvPr>
          <xdr:cNvSpPr/>
        </xdr:nvSpPr>
        <xdr:spPr>
          <a:xfrm>
            <a:off x="6390922" y="974417"/>
            <a:ext cx="3556000" cy="802172"/>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TextBox 15">
            <a:extLst>
              <a:ext uri="{FF2B5EF4-FFF2-40B4-BE49-F238E27FC236}">
                <a16:creationId xmlns:a16="http://schemas.microsoft.com/office/drawing/2014/main" id="{00000000-0008-0000-0200-000010000000}"/>
              </a:ext>
            </a:extLst>
          </xdr:cNvPr>
          <xdr:cNvSpPr txBox="1"/>
        </xdr:nvSpPr>
        <xdr:spPr>
          <a:xfrm>
            <a:off x="6476106" y="1088958"/>
            <a:ext cx="16293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Tracking</a:t>
            </a:r>
            <a:r>
              <a:rPr lang="en-US" sz="1100" b="1" baseline="0"/>
              <a:t> Balance</a:t>
            </a:r>
            <a:endParaRPr lang="en-US" sz="1100" b="1"/>
          </a:p>
        </xdr:txBody>
      </xdr:sp>
      <xdr:sp macro="" textlink="Calculations!E13">
        <xdr:nvSpPr>
          <xdr:cNvPr id="17" name="TextBox 16">
            <a:extLst>
              <a:ext uri="{FF2B5EF4-FFF2-40B4-BE49-F238E27FC236}">
                <a16:creationId xmlns:a16="http://schemas.microsoft.com/office/drawing/2014/main" id="{00000000-0008-0000-0200-000011000000}"/>
              </a:ext>
            </a:extLst>
          </xdr:cNvPr>
          <xdr:cNvSpPr txBox="1"/>
        </xdr:nvSpPr>
        <xdr:spPr>
          <a:xfrm>
            <a:off x="6488806" y="1362713"/>
            <a:ext cx="7403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5C7D5F-DCB9-6F4A-9ED9-B033AB1B9775}" type="TxLink">
              <a:rPr lang="en-US" sz="1200" b="1" i="0" u="none" strike="noStrike">
                <a:solidFill>
                  <a:srgbClr val="000000"/>
                </a:solidFill>
                <a:latin typeface="Aptos Narrow"/>
              </a:rPr>
              <a:pPr/>
              <a:t> 2,611 </a:t>
            </a:fld>
            <a:endParaRPr lang="en-US" sz="1100" b="1"/>
          </a:p>
        </xdr:txBody>
      </xdr:sp>
      <xdr:sp macro="" textlink="Calculations!E14">
        <xdr:nvSpPr>
          <xdr:cNvPr id="18" name="TextBox 17">
            <a:extLst>
              <a:ext uri="{FF2B5EF4-FFF2-40B4-BE49-F238E27FC236}">
                <a16:creationId xmlns:a16="http://schemas.microsoft.com/office/drawing/2014/main" id="{00000000-0008-0000-0200-000012000000}"/>
              </a:ext>
            </a:extLst>
          </xdr:cNvPr>
          <xdr:cNvSpPr txBox="1"/>
        </xdr:nvSpPr>
        <xdr:spPr>
          <a:xfrm>
            <a:off x="7034906" y="1362713"/>
            <a:ext cx="26961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2EF38EE-C41D-0F4D-AEF6-819E827F438B}" type="TxLink">
              <a:rPr lang="en-US" sz="1200" b="0" i="0" u="none" strike="noStrike">
                <a:solidFill>
                  <a:srgbClr val="000000"/>
                </a:solidFill>
                <a:latin typeface="Aptos Narrow"/>
              </a:rPr>
              <a:pPr/>
              <a:t>of tracked income left to be allocated</a:t>
            </a:fld>
            <a:endParaRPr lang="en-US" sz="800" b="1"/>
          </a:p>
        </xdr:txBody>
      </xdr:sp>
    </xdr:grpSp>
    <xdr:clientData/>
  </xdr:twoCellAnchor>
  <xdr:twoCellAnchor>
    <xdr:from>
      <xdr:col>1</xdr:col>
      <xdr:colOff>0</xdr:colOff>
      <xdr:row>1</xdr:row>
      <xdr:rowOff>0</xdr:rowOff>
    </xdr:from>
    <xdr:to>
      <xdr:col>4</xdr:col>
      <xdr:colOff>959556</xdr:colOff>
      <xdr:row>2</xdr:row>
      <xdr:rowOff>42333</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550333" y="98778"/>
          <a:ext cx="2864556" cy="395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600" b="1">
              <a:solidFill>
                <a:schemeClr val="bg1"/>
              </a:solidFill>
              <a:latin typeface="Calibri" panose="020F0502020204030204" pitchFamily="34" charset="0"/>
              <a:cs typeface="Calibri" panose="020F0502020204030204" pitchFamily="34" charset="0"/>
            </a:rPr>
            <a:t>Budget</a:t>
          </a:r>
          <a:r>
            <a:rPr lang="en-US" sz="2600" b="1" baseline="0">
              <a:solidFill>
                <a:schemeClr val="bg1"/>
              </a:solidFill>
              <a:latin typeface="Calibri" panose="020F0502020204030204" pitchFamily="34" charset="0"/>
              <a:cs typeface="Calibri" panose="020F0502020204030204" pitchFamily="34" charset="0"/>
            </a:rPr>
            <a:t> Tracking</a:t>
          </a:r>
          <a:endParaRPr lang="en-US" sz="2600" b="1">
            <a:solidFill>
              <a:schemeClr val="bg1"/>
            </a:solidFill>
            <a:latin typeface="Calibri" panose="020F0502020204030204" pitchFamily="34" charset="0"/>
            <a:cs typeface="Calibri" panose="020F0502020204030204" pitchFamily="34" charset="0"/>
          </a:endParaRPr>
        </a:p>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232316</xdr:colOff>
      <xdr:row>0</xdr:row>
      <xdr:rowOff>46462</xdr:rowOff>
    </xdr:from>
    <xdr:to>
      <xdr:col>27</xdr:col>
      <xdr:colOff>278780</xdr:colOff>
      <xdr:row>2</xdr:row>
      <xdr:rowOff>46463</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774389" y="46462"/>
          <a:ext cx="2756830" cy="464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1">
              <a:solidFill>
                <a:schemeClr val="bg1"/>
              </a:solidFill>
              <a:latin typeface="Calibri" panose="020F0502020204030204" pitchFamily="34" charset="0"/>
              <a:cs typeface="Calibri" panose="020F0502020204030204" pitchFamily="34" charset="0"/>
            </a:rPr>
            <a:t>Budget</a:t>
          </a:r>
          <a:r>
            <a:rPr lang="en-US" sz="2600" b="1" baseline="0">
              <a:solidFill>
                <a:schemeClr val="bg1"/>
              </a:solidFill>
              <a:latin typeface="Calibri" panose="020F0502020204030204" pitchFamily="34" charset="0"/>
              <a:cs typeface="Calibri" panose="020F0502020204030204" pitchFamily="34" charset="0"/>
            </a:rPr>
            <a:t> Dashboard</a:t>
          </a:r>
          <a:endParaRPr lang="en-US" sz="2600" b="1">
            <a:solidFill>
              <a:schemeClr val="bg1"/>
            </a:solidFill>
            <a:latin typeface="Calibri" panose="020F0502020204030204" pitchFamily="34" charset="0"/>
            <a:cs typeface="Calibri" panose="020F0502020204030204" pitchFamily="34" charset="0"/>
          </a:endParaRPr>
        </a:p>
      </xdr:txBody>
    </xdr:sp>
    <xdr:clientData/>
  </xdr:twoCellAnchor>
  <xdr:twoCellAnchor editAs="oneCell">
    <xdr:from>
      <xdr:col>31</xdr:col>
      <xdr:colOff>141111</xdr:colOff>
      <xdr:row>12</xdr:row>
      <xdr:rowOff>112889</xdr:rowOff>
    </xdr:from>
    <xdr:to>
      <xdr:col>34</xdr:col>
      <xdr:colOff>465667</xdr:colOff>
      <xdr:row>14</xdr:row>
      <xdr:rowOff>42333</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8438444" y="2469445"/>
          <a:ext cx="2709334" cy="32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B050"/>
              </a:solidFill>
            </a:rPr>
            <a:t>Income</a:t>
          </a:r>
          <a:r>
            <a:rPr lang="en-US" sz="1100" b="1"/>
            <a:t> Categories (Tracked)</a:t>
          </a:r>
        </a:p>
      </xdr:txBody>
    </xdr:sp>
    <xdr:clientData/>
  </xdr:twoCellAnchor>
  <xdr:twoCellAnchor editAs="oneCell">
    <xdr:from>
      <xdr:col>31</xdr:col>
      <xdr:colOff>268111</xdr:colOff>
      <xdr:row>14</xdr:row>
      <xdr:rowOff>70555</xdr:rowOff>
    </xdr:from>
    <xdr:to>
      <xdr:col>32</xdr:col>
      <xdr:colOff>753533</xdr:colOff>
      <xdr:row>22</xdr:row>
      <xdr:rowOff>90311</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141111</xdr:colOff>
      <xdr:row>25</xdr:row>
      <xdr:rowOff>155222</xdr:rowOff>
    </xdr:from>
    <xdr:ext cx="2709334" cy="324555"/>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8438444" y="2511778"/>
          <a:ext cx="2709334" cy="32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D8449F"/>
              </a:solidFill>
            </a:rPr>
            <a:t>Expenses</a:t>
          </a:r>
          <a:r>
            <a:rPr lang="en-US" sz="1100" b="1"/>
            <a:t> Categories (Tracked)</a:t>
          </a:r>
        </a:p>
      </xdr:txBody>
    </xdr:sp>
    <xdr:clientData/>
  </xdr:oneCellAnchor>
  <xdr:oneCellAnchor>
    <xdr:from>
      <xdr:col>31</xdr:col>
      <xdr:colOff>268111</xdr:colOff>
      <xdr:row>27</xdr:row>
      <xdr:rowOff>70555</xdr:rowOff>
    </xdr:from>
    <xdr:ext cx="1600200" cy="1600200"/>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141111</xdr:colOff>
      <xdr:row>25</xdr:row>
      <xdr:rowOff>155222</xdr:rowOff>
    </xdr:from>
    <xdr:ext cx="2709334" cy="324555"/>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13433778" y="5080000"/>
          <a:ext cx="2709334" cy="32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4386E8"/>
              </a:solidFill>
            </a:rPr>
            <a:t>Savings</a:t>
          </a:r>
          <a:r>
            <a:rPr lang="en-US" sz="1100" b="1"/>
            <a:t> Categories (Tracked)</a:t>
          </a:r>
        </a:p>
      </xdr:txBody>
    </xdr:sp>
    <xdr:clientData/>
  </xdr:oneCellAnchor>
  <xdr:oneCellAnchor>
    <xdr:from>
      <xdr:col>38</xdr:col>
      <xdr:colOff>268111</xdr:colOff>
      <xdr:row>27</xdr:row>
      <xdr:rowOff>70555</xdr:rowOff>
    </xdr:from>
    <xdr:ext cx="1600200" cy="1600200"/>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141111</xdr:colOff>
      <xdr:row>12</xdr:row>
      <xdr:rowOff>112889</xdr:rowOff>
    </xdr:from>
    <xdr:to>
      <xdr:col>41</xdr:col>
      <xdr:colOff>465667</xdr:colOff>
      <xdr:row>14</xdr:row>
      <xdr:rowOff>42333</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13433778" y="2469445"/>
          <a:ext cx="2709334" cy="32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Tracked (vs.</a:t>
          </a:r>
          <a:r>
            <a:rPr lang="en-US" sz="1100" b="1" baseline="0">
              <a:solidFill>
                <a:schemeClr val="tx1"/>
              </a:solidFill>
            </a:rPr>
            <a:t> Budget)</a:t>
          </a:r>
          <a:endParaRPr lang="en-US" sz="1100" b="1">
            <a:solidFill>
              <a:schemeClr val="tx1"/>
            </a:solidFill>
          </a:endParaRPr>
        </a:p>
      </xdr:txBody>
    </xdr:sp>
    <xdr:clientData/>
  </xdr:twoCellAnchor>
  <xdr:twoCellAnchor>
    <xdr:from>
      <xdr:col>38</xdr:col>
      <xdr:colOff>253998</xdr:colOff>
      <xdr:row>14</xdr:row>
      <xdr:rowOff>127000</xdr:rowOff>
    </xdr:from>
    <xdr:to>
      <xdr:col>43</xdr:col>
      <xdr:colOff>282221</xdr:colOff>
      <xdr:row>23</xdr:row>
      <xdr:rowOff>42334</xdr:rowOff>
    </xdr:to>
    <xdr:graphicFrame macro="">
      <xdr:nvGraphicFramePr>
        <xdr:cNvPr id="13" name="Chart 12">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139700</xdr:colOff>
          <xdr:row>12</xdr:row>
          <xdr:rowOff>114300</xdr:rowOff>
        </xdr:from>
        <xdr:to>
          <xdr:col>43</xdr:col>
          <xdr:colOff>215900</xdr:colOff>
          <xdr:row>13</xdr:row>
          <xdr:rowOff>88900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3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80" b="1" i="0" u="none" strike="noStrike" baseline="0">
                  <a:solidFill>
                    <a:srgbClr val="000000"/>
                  </a:solidFill>
                  <a:latin typeface="Aptos Narrow" charset="0"/>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165100</xdr:colOff>
          <xdr:row>13</xdr:row>
          <xdr:rowOff>190500</xdr:rowOff>
        </xdr:from>
        <xdr:to>
          <xdr:col>43</xdr:col>
          <xdr:colOff>241300</xdr:colOff>
          <xdr:row>14</xdr:row>
          <xdr:rowOff>165100</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300-00003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80" b="1" i="0" u="none" strike="noStrike" baseline="0">
                  <a:solidFill>
                    <a:srgbClr val="000000"/>
                  </a:solidFill>
                  <a:latin typeface="Aptos Narrow" charset="0"/>
                </a:rPr>
                <a:t>Savings</a:t>
              </a:r>
            </a:p>
            <a:p>
              <a:pPr algn="l" rtl="0">
                <a:defRPr sz="1000"/>
              </a:pPr>
              <a:endParaRPr lang="en-US" sz="1080" b="1" i="0" u="none" strike="noStrike" baseline="0">
                <a:solidFill>
                  <a:srgbClr val="000000"/>
                </a:solidFill>
                <a:latin typeface="Aptos Narrow"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723900</xdr:colOff>
          <xdr:row>13</xdr:row>
          <xdr:rowOff>165100</xdr:rowOff>
        </xdr:from>
        <xdr:to>
          <xdr:col>42</xdr:col>
          <xdr:colOff>114300</xdr:colOff>
          <xdr:row>14</xdr:row>
          <xdr:rowOff>152400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3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80" b="0" i="0" u="none" strike="noStrike" baseline="0">
                  <a:solidFill>
                    <a:srgbClr val="000000"/>
                  </a:solidFill>
                  <a:latin typeface="Aptos Narrow" charset="0"/>
                </a:rPr>
                <a:t>Expenses</a:t>
              </a:r>
            </a:p>
            <a:p>
              <a:pPr algn="l" rtl="0">
                <a:defRPr sz="1000"/>
              </a:pPr>
              <a:endParaRPr lang="en-US" sz="1080" b="0" i="0" u="none" strike="noStrike" baseline="0">
                <a:solidFill>
                  <a:srgbClr val="000000"/>
                </a:solidFill>
                <a:latin typeface="Aptos Narrow"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749300</xdr:colOff>
          <xdr:row>12</xdr:row>
          <xdr:rowOff>127000</xdr:rowOff>
        </xdr:from>
        <xdr:to>
          <xdr:col>42</xdr:col>
          <xdr:colOff>139700</xdr:colOff>
          <xdr:row>13</xdr:row>
          <xdr:rowOff>114300</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300-00003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80" b="1" i="0" u="none" strike="noStrike" baseline="0">
                  <a:solidFill>
                    <a:srgbClr val="000000"/>
                  </a:solidFill>
                  <a:latin typeface="Aptos Narrow" charset="0"/>
                </a:rPr>
                <a:t>Budget</a:t>
              </a:r>
            </a:p>
            <a:p>
              <a:pPr algn="l" rtl="0">
                <a:defRPr sz="1000"/>
              </a:pPr>
              <a:endParaRPr lang="en-US" sz="1080" b="1" i="0" u="none" strike="noStrike" baseline="0">
                <a:solidFill>
                  <a:srgbClr val="000000"/>
                </a:solidFill>
                <a:latin typeface="Aptos Narrow" charset="0"/>
              </a:endParaRPr>
            </a:p>
          </xdr:txBody>
        </xdr:sp>
        <xdr:clientData/>
      </xdr:twoCellAnchor>
    </mc:Choice>
    <mc:Fallback/>
  </mc:AlternateContent>
  <xdr:twoCellAnchor>
    <xdr:from>
      <xdr:col>41</xdr:col>
      <xdr:colOff>719666</xdr:colOff>
      <xdr:row>12</xdr:row>
      <xdr:rowOff>98778</xdr:rowOff>
    </xdr:from>
    <xdr:to>
      <xdr:col>43</xdr:col>
      <xdr:colOff>193039</xdr:colOff>
      <xdr:row>15</xdr:row>
      <xdr:rowOff>9032</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16397110" y="2455334"/>
          <a:ext cx="1463040" cy="502920"/>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225777</xdr:colOff>
      <xdr:row>4</xdr:row>
      <xdr:rowOff>169333</xdr:rowOff>
    </xdr:from>
    <xdr:to>
      <xdr:col>26</xdr:col>
      <xdr:colOff>211666</xdr:colOff>
      <xdr:row>9</xdr:row>
      <xdr:rowOff>11949</xdr:rowOff>
    </xdr:to>
    <xdr:grpSp>
      <xdr:nvGrpSpPr>
        <xdr:cNvPr id="22" name="Group 21">
          <a:extLst>
            <a:ext uri="{FF2B5EF4-FFF2-40B4-BE49-F238E27FC236}">
              <a16:creationId xmlns:a16="http://schemas.microsoft.com/office/drawing/2014/main" id="{00000000-0008-0000-0300-000016000000}"/>
            </a:ext>
          </a:extLst>
        </xdr:cNvPr>
        <xdr:cNvGrpSpPr/>
      </xdr:nvGrpSpPr>
      <xdr:grpSpPr>
        <a:xfrm>
          <a:off x="776110" y="945444"/>
          <a:ext cx="3104445" cy="830394"/>
          <a:chOff x="776110" y="945444"/>
          <a:chExt cx="3541889" cy="830394"/>
        </a:xfrm>
      </xdr:grpSpPr>
      <xdr:sp macro="" textlink="">
        <xdr:nvSpPr>
          <xdr:cNvPr id="17" name="Rounded Rectangle 16">
            <a:extLst>
              <a:ext uri="{FF2B5EF4-FFF2-40B4-BE49-F238E27FC236}">
                <a16:creationId xmlns:a16="http://schemas.microsoft.com/office/drawing/2014/main" id="{00000000-0008-0000-0300-000011000000}"/>
              </a:ext>
            </a:extLst>
          </xdr:cNvPr>
          <xdr:cNvSpPr/>
        </xdr:nvSpPr>
        <xdr:spPr>
          <a:xfrm>
            <a:off x="776110" y="945444"/>
            <a:ext cx="3541889" cy="830394"/>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861295" y="1065629"/>
            <a:ext cx="1890372"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Selected Year &amp; Period</a:t>
            </a:r>
          </a:p>
        </xdr:txBody>
      </xdr:sp>
      <xdr:sp macro="" textlink="selected_year">
        <xdr:nvSpPr>
          <xdr:cNvPr id="20" name="Rounded Rectangle 19">
            <a:extLst>
              <a:ext uri="{FF2B5EF4-FFF2-40B4-BE49-F238E27FC236}">
                <a16:creationId xmlns:a16="http://schemas.microsoft.com/office/drawing/2014/main" id="{00000000-0008-0000-0300-000014000000}"/>
              </a:ext>
            </a:extLst>
          </xdr:cNvPr>
          <xdr:cNvSpPr/>
        </xdr:nvSpPr>
        <xdr:spPr>
          <a:xfrm>
            <a:off x="931333" y="1365955"/>
            <a:ext cx="640080" cy="228600"/>
          </a:xfrm>
          <a:prstGeom prst="roundRect">
            <a:avLst>
              <a:gd name="adj" fmla="val 50000"/>
            </a:avLst>
          </a:prstGeom>
          <a:solidFill>
            <a:schemeClr val="bg1"/>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71A9DF0-A3C8-E64D-B512-64B357F3BD46}" type="TxLink">
              <a:rPr lang="en-US" sz="1000" b="1" i="0" u="none" strike="noStrike">
                <a:solidFill>
                  <a:srgbClr val="000000"/>
                </a:solidFill>
                <a:latin typeface="Calibri" panose="020F0502020204030204" pitchFamily="34" charset="0"/>
                <a:cs typeface="Calibri" panose="020F0502020204030204" pitchFamily="34" charset="0"/>
              </a:rPr>
              <a:pPr algn="ctr"/>
              <a:t>2022</a:t>
            </a:fld>
            <a:endParaRPr lang="en-US" sz="1000" b="1">
              <a:latin typeface="Calibri" panose="020F0502020204030204" pitchFamily="34" charset="0"/>
              <a:cs typeface="Calibri" panose="020F0502020204030204" pitchFamily="34" charset="0"/>
            </a:endParaRPr>
          </a:p>
        </xdr:txBody>
      </xdr:sp>
      <xdr:sp macro="" textlink="selected_period_display">
        <xdr:nvSpPr>
          <xdr:cNvPr id="21" name="Rounded Rectangle 20">
            <a:extLst>
              <a:ext uri="{FF2B5EF4-FFF2-40B4-BE49-F238E27FC236}">
                <a16:creationId xmlns:a16="http://schemas.microsoft.com/office/drawing/2014/main" id="{00000000-0008-0000-0300-000015000000}"/>
              </a:ext>
            </a:extLst>
          </xdr:cNvPr>
          <xdr:cNvSpPr/>
        </xdr:nvSpPr>
        <xdr:spPr>
          <a:xfrm>
            <a:off x="1718731" y="1365955"/>
            <a:ext cx="1033272" cy="228600"/>
          </a:xfrm>
          <a:prstGeom prst="roundRect">
            <a:avLst>
              <a:gd name="adj" fmla="val 50000"/>
            </a:avLst>
          </a:prstGeom>
          <a:solidFill>
            <a:schemeClr val="bg1"/>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E4A92F4-C027-FB4B-A77B-B93F25D9BAFE}" type="TxLink">
              <a:rPr lang="en-US" sz="1000" b="1" i="0" u="none" strike="noStrike">
                <a:solidFill>
                  <a:srgbClr val="000000"/>
                </a:solidFill>
                <a:latin typeface="Calibri" panose="020F0502020204030204" pitchFamily="34" charset="0"/>
                <a:cs typeface="Calibri" panose="020F0502020204030204" pitchFamily="34" charset="0"/>
              </a:rPr>
              <a:pPr algn="ctr"/>
              <a:t>Total Year</a:t>
            </a:fld>
            <a:endParaRPr lang="en-US" sz="1000" b="1">
              <a:latin typeface="Calibri" panose="020F0502020204030204" pitchFamily="34" charset="0"/>
              <a:cs typeface="Calibri" panose="020F0502020204030204" pitchFamily="34" charset="0"/>
            </a:endParaRPr>
          </a:p>
        </xdr:txBody>
      </xdr:sp>
    </xdr:grpSp>
    <xdr:clientData/>
  </xdr:twoCellAnchor>
  <xdr:twoCellAnchor>
    <xdr:from>
      <xdr:col>26</xdr:col>
      <xdr:colOff>545160</xdr:colOff>
      <xdr:row>4</xdr:row>
      <xdr:rowOff>169333</xdr:rowOff>
    </xdr:from>
    <xdr:to>
      <xdr:col>28</xdr:col>
      <xdr:colOff>416746</xdr:colOff>
      <xdr:row>9</xdr:row>
      <xdr:rowOff>4515</xdr:rowOff>
    </xdr:to>
    <xdr:grpSp>
      <xdr:nvGrpSpPr>
        <xdr:cNvPr id="33" name="Group 32">
          <a:extLst>
            <a:ext uri="{FF2B5EF4-FFF2-40B4-BE49-F238E27FC236}">
              <a16:creationId xmlns:a16="http://schemas.microsoft.com/office/drawing/2014/main" id="{00000000-0008-0000-0300-000021000000}"/>
            </a:ext>
          </a:extLst>
        </xdr:cNvPr>
        <xdr:cNvGrpSpPr/>
      </xdr:nvGrpSpPr>
      <xdr:grpSpPr>
        <a:xfrm>
          <a:off x="4214049" y="945444"/>
          <a:ext cx="1282697" cy="822960"/>
          <a:chOff x="4600221" y="945444"/>
          <a:chExt cx="1239437" cy="822960"/>
        </a:xfrm>
      </xdr:grpSpPr>
      <xdr:grpSp>
        <xdr:nvGrpSpPr>
          <xdr:cNvPr id="32" name="Group 31">
            <a:extLst>
              <a:ext uri="{FF2B5EF4-FFF2-40B4-BE49-F238E27FC236}">
                <a16:creationId xmlns:a16="http://schemas.microsoft.com/office/drawing/2014/main" id="{00000000-0008-0000-0300-000020000000}"/>
              </a:ext>
            </a:extLst>
          </xdr:cNvPr>
          <xdr:cNvGrpSpPr/>
        </xdr:nvGrpSpPr>
        <xdr:grpSpPr>
          <a:xfrm>
            <a:off x="4600221" y="945444"/>
            <a:ext cx="1239437" cy="822960"/>
            <a:chOff x="4600221" y="945444"/>
            <a:chExt cx="1239437" cy="822960"/>
          </a:xfrm>
        </xdr:grpSpPr>
        <xdr:sp macro="" textlink="">
          <xdr:nvSpPr>
            <xdr:cNvPr id="28" name="Rounded Rectangle 27">
              <a:extLst>
                <a:ext uri="{FF2B5EF4-FFF2-40B4-BE49-F238E27FC236}">
                  <a16:creationId xmlns:a16="http://schemas.microsoft.com/office/drawing/2014/main" id="{00000000-0008-0000-0300-00001C000000}"/>
                </a:ext>
              </a:extLst>
            </xdr:cNvPr>
            <xdr:cNvSpPr/>
          </xdr:nvSpPr>
          <xdr:spPr>
            <a:xfrm>
              <a:off x="4614334" y="945444"/>
              <a:ext cx="1188720" cy="822960"/>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4615754" y="1062361"/>
              <a:ext cx="1223904" cy="358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Compl.</a:t>
              </a:r>
            </a:p>
          </xdr:txBody>
        </xdr:sp>
        <xdr:graphicFrame macro="">
          <xdr:nvGraphicFramePr>
            <xdr:cNvPr id="31" name="Chart 30">
              <a:extLst>
                <a:ext uri="{FF2B5EF4-FFF2-40B4-BE49-F238E27FC236}">
                  <a16:creationId xmlns:a16="http://schemas.microsoft.com/office/drawing/2014/main" id="{00000000-0008-0000-0300-00001F000000}"/>
                </a:ext>
              </a:extLst>
            </xdr:cNvPr>
            <xdr:cNvGraphicFramePr>
              <a:graphicFrameLocks/>
            </xdr:cNvGraphicFramePr>
          </xdr:nvGraphicFramePr>
          <xdr:xfrm>
            <a:off x="4600221" y="1241779"/>
            <a:ext cx="1199445" cy="507999"/>
          </xdr:xfrm>
          <a:graphic>
            <a:graphicData uri="http://schemas.openxmlformats.org/drawingml/2006/chart">
              <c:chart xmlns:c="http://schemas.openxmlformats.org/drawingml/2006/chart" xmlns:r="http://schemas.openxmlformats.org/officeDocument/2006/relationships" r:id="rId5"/>
            </a:graphicData>
          </a:graphic>
        </xdr:graphicFrame>
      </xdr:grpSp>
      <xdr:sp macro="" textlink="Calculations!E24">
        <xdr:nvSpPr>
          <xdr:cNvPr id="30" name="TextBox 29">
            <a:extLst>
              <a:ext uri="{FF2B5EF4-FFF2-40B4-BE49-F238E27FC236}">
                <a16:creationId xmlns:a16="http://schemas.microsoft.com/office/drawing/2014/main" id="{00000000-0008-0000-0300-00001E000000}"/>
              </a:ext>
            </a:extLst>
          </xdr:cNvPr>
          <xdr:cNvSpPr txBox="1"/>
        </xdr:nvSpPr>
        <xdr:spPr>
          <a:xfrm>
            <a:off x="4881929" y="1348275"/>
            <a:ext cx="621404" cy="358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5DCD8E-DCF7-0240-8D3C-04ED32731D18}" type="TxLink">
              <a:rPr lang="en-US" sz="1200" b="1" i="0" u="none" strike="noStrike">
                <a:solidFill>
                  <a:srgbClr val="000000"/>
                </a:solidFill>
                <a:latin typeface="Calibri" panose="020F0502020204030204" pitchFamily="34" charset="0"/>
                <a:cs typeface="Calibri" panose="020F0502020204030204" pitchFamily="34" charset="0"/>
              </a:rPr>
              <a:pPr algn="ctr"/>
              <a:t>100%</a:t>
            </a:fld>
            <a:endParaRPr lang="en-US" sz="1100" b="1">
              <a:latin typeface="Calibri" panose="020F0502020204030204" pitchFamily="34" charset="0"/>
              <a:cs typeface="Calibri" panose="020F0502020204030204" pitchFamily="34" charset="0"/>
            </a:endParaRPr>
          </a:p>
        </xdr:txBody>
      </xdr:sp>
    </xdr:grpSp>
    <xdr:clientData/>
  </xdr:twoCellAnchor>
  <xdr:twoCellAnchor>
    <xdr:from>
      <xdr:col>28</xdr:col>
      <xdr:colOff>750240</xdr:colOff>
      <xdr:row>4</xdr:row>
      <xdr:rowOff>169333</xdr:rowOff>
    </xdr:from>
    <xdr:to>
      <xdr:col>32</xdr:col>
      <xdr:colOff>1032462</xdr:colOff>
      <xdr:row>8</xdr:row>
      <xdr:rowOff>181283</xdr:rowOff>
    </xdr:to>
    <xdr:grpSp>
      <xdr:nvGrpSpPr>
        <xdr:cNvPr id="35" name="Group 34">
          <a:extLst>
            <a:ext uri="{FF2B5EF4-FFF2-40B4-BE49-F238E27FC236}">
              <a16:creationId xmlns:a16="http://schemas.microsoft.com/office/drawing/2014/main" id="{00000000-0008-0000-0300-000023000000}"/>
            </a:ext>
          </a:extLst>
        </xdr:cNvPr>
        <xdr:cNvGrpSpPr/>
      </xdr:nvGrpSpPr>
      <xdr:grpSpPr>
        <a:xfrm>
          <a:off x="5830240" y="945444"/>
          <a:ext cx="3556000" cy="802172"/>
          <a:chOff x="6390922" y="974417"/>
          <a:chExt cx="3556000" cy="802172"/>
        </a:xfrm>
      </xdr:grpSpPr>
      <xdr:sp macro="" textlink="">
        <xdr:nvSpPr>
          <xdr:cNvPr id="36" name="Rounded Rectangle 35">
            <a:extLst>
              <a:ext uri="{FF2B5EF4-FFF2-40B4-BE49-F238E27FC236}">
                <a16:creationId xmlns:a16="http://schemas.microsoft.com/office/drawing/2014/main" id="{00000000-0008-0000-0300-000024000000}"/>
              </a:ext>
            </a:extLst>
          </xdr:cNvPr>
          <xdr:cNvSpPr/>
        </xdr:nvSpPr>
        <xdr:spPr>
          <a:xfrm>
            <a:off x="6390922" y="974417"/>
            <a:ext cx="3556000" cy="802172"/>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6476106" y="1088958"/>
            <a:ext cx="16293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Tracking</a:t>
            </a:r>
            <a:r>
              <a:rPr lang="en-US" sz="1100" b="1" baseline="0"/>
              <a:t> Balance</a:t>
            </a:r>
            <a:endParaRPr lang="en-US" sz="1100" b="1"/>
          </a:p>
        </xdr:txBody>
      </xdr:sp>
      <xdr:sp macro="" textlink="Calculations!E25">
        <xdr:nvSpPr>
          <xdr:cNvPr id="38" name="TextBox 37">
            <a:extLst>
              <a:ext uri="{FF2B5EF4-FFF2-40B4-BE49-F238E27FC236}">
                <a16:creationId xmlns:a16="http://schemas.microsoft.com/office/drawing/2014/main" id="{00000000-0008-0000-0300-000026000000}"/>
              </a:ext>
            </a:extLst>
          </xdr:cNvPr>
          <xdr:cNvSpPr txBox="1"/>
        </xdr:nvSpPr>
        <xdr:spPr>
          <a:xfrm>
            <a:off x="6488806" y="1362713"/>
            <a:ext cx="7403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4B98A96-1C43-5A4D-A03D-0D4421311AF7}" type="TxLink">
              <a:rPr lang="en-US" sz="1200" b="1" i="0" u="none" strike="noStrike">
                <a:solidFill>
                  <a:srgbClr val="000000"/>
                </a:solidFill>
                <a:latin typeface="Calibri" panose="020F0502020204030204" pitchFamily="34" charset="0"/>
                <a:cs typeface="Calibri" panose="020F0502020204030204" pitchFamily="34" charset="0"/>
              </a:rPr>
              <a:pPr/>
              <a:t> 2,611 </a:t>
            </a:fld>
            <a:endParaRPr lang="en-US" sz="1100" b="1">
              <a:latin typeface="Calibri" panose="020F0502020204030204" pitchFamily="34" charset="0"/>
              <a:cs typeface="Calibri" panose="020F0502020204030204" pitchFamily="34" charset="0"/>
            </a:endParaRPr>
          </a:p>
        </xdr:txBody>
      </xdr:sp>
      <xdr:sp macro="" textlink="Calculations!E26">
        <xdr:nvSpPr>
          <xdr:cNvPr id="39" name="TextBox 38">
            <a:extLst>
              <a:ext uri="{FF2B5EF4-FFF2-40B4-BE49-F238E27FC236}">
                <a16:creationId xmlns:a16="http://schemas.microsoft.com/office/drawing/2014/main" id="{00000000-0008-0000-0300-000027000000}"/>
              </a:ext>
            </a:extLst>
          </xdr:cNvPr>
          <xdr:cNvSpPr txBox="1"/>
        </xdr:nvSpPr>
        <xdr:spPr>
          <a:xfrm>
            <a:off x="7034906" y="1376824"/>
            <a:ext cx="26961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35FD739-BAD7-3844-9CB4-1EF430E06AFC}" type="TxLink">
              <a:rPr lang="en-US" sz="1100" b="0" i="0" u="none" strike="noStrike">
                <a:solidFill>
                  <a:srgbClr val="000000"/>
                </a:solidFill>
                <a:latin typeface="Aptos Narrow"/>
              </a:rPr>
              <a:pPr/>
              <a:t>of tracked income left to be allocated</a:t>
            </a:fld>
            <a:endParaRPr lang="en-US" sz="700" b="1"/>
          </a:p>
        </xdr:txBody>
      </xdr:sp>
    </xdr:grpSp>
    <xdr:clientData/>
  </xdr:twoCellAnchor>
  <xdr:twoCellAnchor>
    <xdr:from>
      <xdr:col>34</xdr:col>
      <xdr:colOff>95955</xdr:colOff>
      <xdr:row>4</xdr:row>
      <xdr:rowOff>169333</xdr:rowOff>
    </xdr:from>
    <xdr:to>
      <xdr:col>38</xdr:col>
      <xdr:colOff>254000</xdr:colOff>
      <xdr:row>8</xdr:row>
      <xdr:rowOff>181283</xdr:rowOff>
    </xdr:to>
    <xdr:sp macro="" textlink="">
      <xdr:nvSpPr>
        <xdr:cNvPr id="41" name="Rounded Rectangle 40">
          <a:extLst>
            <a:ext uri="{FF2B5EF4-FFF2-40B4-BE49-F238E27FC236}">
              <a16:creationId xmlns:a16="http://schemas.microsoft.com/office/drawing/2014/main" id="{00000000-0008-0000-0300-000029000000}"/>
            </a:ext>
          </a:extLst>
        </xdr:cNvPr>
        <xdr:cNvSpPr/>
      </xdr:nvSpPr>
      <xdr:spPr>
        <a:xfrm>
          <a:off x="9719733" y="945444"/>
          <a:ext cx="2768600" cy="802172"/>
        </a:xfrm>
        <a:prstGeom prst="roundRect">
          <a:avLst/>
        </a:prstGeom>
        <a:solidFill>
          <a:schemeClr val="bg1"/>
        </a:solidFill>
        <a:ln w="6350">
          <a:solidFill>
            <a:schemeClr val="bg1">
              <a:lumMod val="85000"/>
            </a:schemeClr>
          </a:solidFill>
        </a:ln>
        <a:effectLst>
          <a:outerShdw blurRad="825500" dist="508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181139</xdr:colOff>
      <xdr:row>5</xdr:row>
      <xdr:rowOff>86318</xdr:rowOff>
    </xdr:from>
    <xdr:to>
      <xdr:col>35</xdr:col>
      <xdr:colOff>469900</xdr:colOff>
      <xdr:row>7</xdr:row>
      <xdr:rowOff>48218</xdr:rowOff>
    </xdr:to>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9804917" y="1059985"/>
          <a:ext cx="162931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Savings Rate</a:t>
          </a:r>
        </a:p>
      </xdr:txBody>
    </xdr:sp>
    <xdr:clientData/>
  </xdr:twoCellAnchor>
  <xdr:twoCellAnchor>
    <xdr:from>
      <xdr:col>34</xdr:col>
      <xdr:colOff>1054617</xdr:colOff>
      <xdr:row>6</xdr:row>
      <xdr:rowOff>176631</xdr:rowOff>
    </xdr:from>
    <xdr:to>
      <xdr:col>35</xdr:col>
      <xdr:colOff>296335</xdr:colOff>
      <xdr:row>8</xdr:row>
      <xdr:rowOff>98780</xdr:rowOff>
    </xdr:to>
    <xdr:sp macro="" textlink="Calculations!E27">
      <xdr:nvSpPr>
        <xdr:cNvPr id="43" name="TextBox 42">
          <a:extLst>
            <a:ext uri="{FF2B5EF4-FFF2-40B4-BE49-F238E27FC236}">
              <a16:creationId xmlns:a16="http://schemas.microsoft.com/office/drawing/2014/main" id="{00000000-0008-0000-0300-00002B000000}"/>
            </a:ext>
          </a:extLst>
        </xdr:cNvPr>
        <xdr:cNvSpPr txBox="1"/>
      </xdr:nvSpPr>
      <xdr:spPr>
        <a:xfrm>
          <a:off x="10678395" y="1347853"/>
          <a:ext cx="582273" cy="317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377832-07A6-2E47-97BD-6D65467E8110}" type="TxLink">
            <a:rPr lang="en-US" sz="1200" b="1" i="0" u="none" strike="noStrike">
              <a:solidFill>
                <a:srgbClr val="3784EE"/>
              </a:solidFill>
              <a:latin typeface="Aptos Narrow"/>
              <a:cs typeface="Calibri" panose="020F0502020204030204" pitchFamily="34" charset="0"/>
            </a:rPr>
            <a:pPr/>
            <a:t>22.7%</a:t>
          </a:fld>
          <a:endParaRPr lang="en-US" sz="1100" b="1">
            <a:solidFill>
              <a:srgbClr val="3784EE"/>
            </a:solidFill>
            <a:latin typeface="Calibri" panose="020F0502020204030204" pitchFamily="34" charset="0"/>
            <a:cs typeface="Calibri" panose="020F0502020204030204" pitchFamily="34" charset="0"/>
          </a:endParaRPr>
        </a:p>
      </xdr:txBody>
    </xdr:sp>
    <xdr:clientData/>
  </xdr:twoCellAnchor>
  <xdr:twoCellAnchor>
    <xdr:from>
      <xdr:col>34</xdr:col>
      <xdr:colOff>189605</xdr:colOff>
      <xdr:row>6</xdr:row>
      <xdr:rowOff>176629</xdr:rowOff>
    </xdr:from>
    <xdr:to>
      <xdr:col>34</xdr:col>
      <xdr:colOff>1284110</xdr:colOff>
      <xdr:row>8</xdr:row>
      <xdr:rowOff>138529</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9813383" y="1347851"/>
          <a:ext cx="109450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Aptos Narrow"/>
            </a:rPr>
            <a:t>You</a:t>
          </a:r>
          <a:r>
            <a:rPr lang="en-US" sz="1100" b="0" i="0" u="none" strike="noStrike" baseline="0">
              <a:solidFill>
                <a:srgbClr val="000000"/>
              </a:solidFill>
              <a:latin typeface="Aptos Narrow"/>
            </a:rPr>
            <a:t> are saving</a:t>
          </a:r>
          <a:endParaRPr lang="en-US" sz="1100" b="0" i="0" u="none" strike="noStrike">
            <a:solidFill>
              <a:srgbClr val="000000"/>
            </a:solidFill>
            <a:latin typeface="Aptos Narrow"/>
          </a:endParaRPr>
        </a:p>
      </xdr:txBody>
    </xdr:sp>
    <xdr:clientData/>
  </xdr:twoCellAnchor>
  <xdr:twoCellAnchor>
    <xdr:from>
      <xdr:col>35</xdr:col>
      <xdr:colOff>172672</xdr:colOff>
      <xdr:row>6</xdr:row>
      <xdr:rowOff>173807</xdr:rowOff>
    </xdr:from>
    <xdr:to>
      <xdr:col>37</xdr:col>
      <xdr:colOff>194732</xdr:colOff>
      <xdr:row>8</xdr:row>
      <xdr:rowOff>135707</xdr:rowOff>
    </xdr:to>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11137005" y="1345029"/>
          <a:ext cx="109450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Aptos Narrow"/>
            </a:rPr>
            <a:t>of your</a:t>
          </a:r>
          <a:r>
            <a:rPr lang="en-US" sz="1100" b="0" i="0" u="none" strike="noStrike" baseline="0">
              <a:solidFill>
                <a:srgbClr val="000000"/>
              </a:solidFill>
              <a:latin typeface="Aptos Narrow"/>
            </a:rPr>
            <a:t> income</a:t>
          </a:r>
          <a:endParaRPr lang="en-US" sz="1100" b="0" i="0" u="none" strike="noStrike">
            <a:solidFill>
              <a:srgbClr val="000000"/>
            </a:solidFill>
            <a:latin typeface="Aptos Narrow"/>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16282</xdr:colOff>
      <xdr:row>0</xdr:row>
      <xdr:rowOff>16282</xdr:rowOff>
    </xdr:from>
    <xdr:to>
      <xdr:col>27</xdr:col>
      <xdr:colOff>0</xdr:colOff>
      <xdr:row>2</xdr:row>
      <xdr:rowOff>113975</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6282" y="16282"/>
          <a:ext cx="21408618" cy="554893"/>
        </a:xfrm>
        <a:prstGeom prst="rect">
          <a:avLst/>
        </a:prstGeom>
        <a:solidFill>
          <a:srgbClr val="F4F4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aseline="0"/>
            <a:t>          </a:t>
          </a:r>
          <a:r>
            <a:rPr lang="en-US" sz="2800">
              <a:solidFill>
                <a:srgbClr val="16244D"/>
              </a:solidFill>
            </a:rPr>
            <a:t>Calculations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16282</xdr:colOff>
      <xdr:row>0</xdr:row>
      <xdr:rowOff>16282</xdr:rowOff>
    </xdr:from>
    <xdr:to>
      <xdr:col>27</xdr:col>
      <xdr:colOff>0</xdr:colOff>
      <xdr:row>2</xdr:row>
      <xdr:rowOff>113975</xdr:rowOff>
    </xdr:to>
    <xdr:sp macro="" textlink="">
      <xdr:nvSpPr>
        <xdr:cNvPr id="2" name="Rectangle 1">
          <a:extLst>
            <a:ext uri="{FF2B5EF4-FFF2-40B4-BE49-F238E27FC236}">
              <a16:creationId xmlns:a16="http://schemas.microsoft.com/office/drawing/2014/main" id="{00000000-0008-0000-0500-000002000000}"/>
            </a:ext>
          </a:extLst>
        </xdr:cNvPr>
        <xdr:cNvSpPr/>
      </xdr:nvSpPr>
      <xdr:spPr>
        <a:xfrm>
          <a:off x="16282" y="16282"/>
          <a:ext cx="21541154" cy="553590"/>
        </a:xfrm>
        <a:prstGeom prst="rect">
          <a:avLst/>
        </a:prstGeom>
        <a:solidFill>
          <a:srgbClr val="16244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aseline="0"/>
            <a:t>          </a:t>
          </a:r>
          <a:r>
            <a:rPr lang="en-US" sz="2800"/>
            <a:t>Dropdown Data</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0A349E-75AA-CA48-910F-58BBE09AB141}" name="Income" displayName="Income" ref="C9:C12" totalsRowShown="0" headerRowDxfId="52" dataDxfId="4">
  <autoFilter ref="C9:C12" xr:uid="{8D0A349E-75AA-CA48-910F-58BBE09AB141}">
    <filterColumn colId="0" hiddenButton="1"/>
  </autoFilter>
  <tableColumns count="1">
    <tableColumn id="1" xr3:uid="{8A39C754-4258-0C4F-98ED-3517CCD0A9B8}" name="Income" dataDxfId="5"/>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43C0C4-77FE-2449-9B53-E17055B15F2E}" name="Expenses" displayName="Expenses" ref="C22:C31" totalsRowShown="0" headerRowDxfId="51" dataDxfId="2">
  <autoFilter ref="C22:C31" xr:uid="{DC43C0C4-77FE-2449-9B53-E17055B15F2E}">
    <filterColumn colId="0" hiddenButton="1"/>
  </autoFilter>
  <tableColumns count="1">
    <tableColumn id="1" xr3:uid="{194CC7C8-253E-834C-B713-15F2C55BAE9F}" name="Expenses" dataDxfId="3"/>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570E64-EF3A-1F4A-A25A-C6AF682617FD}" name="Savings" displayName="Savings" ref="C38:C43" totalsRowShown="0" headerRowDxfId="50" dataDxfId="0">
  <autoFilter ref="C38:C43" xr:uid="{8A570E64-EF3A-1F4A-A25A-C6AF682617FD}">
    <filterColumn colId="0" hiddenButton="1"/>
  </autoFilter>
  <tableColumns count="1">
    <tableColumn id="1" xr3:uid="{A9E1D748-6F51-934F-BA3E-0D4A43F68FCC}" name="Savings" dataDxfId="1"/>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10AF98-13CD-2F4D-8A96-7310BD21A138}" name="Tracking" displayName="Tracking" ref="C11:I70" totalsRowShown="0" headerRowDxfId="49" dataDxfId="48">
  <autoFilter ref="C11:I70" xr:uid="{5E10AF98-13CD-2F4D-8A96-7310BD21A138}"/>
  <sortState xmlns:xlrd2="http://schemas.microsoft.com/office/spreadsheetml/2017/richdata2" ref="C12:I70">
    <sortCondition ref="C11:C70"/>
  </sortState>
  <tableColumns count="7">
    <tableColumn id="1" xr3:uid="{2990BEFE-0C40-064B-92AF-034ACC123863}" name="Date" dataDxfId="47"/>
    <tableColumn id="2" xr3:uid="{0BDDCB73-7990-7048-A586-D1EA74056157}" name="Type" dataDxfId="46"/>
    <tableColumn id="3" xr3:uid="{9A932803-45F7-FB43-8C29-BECEDE0C79EA}" name="Category" dataDxfId="45"/>
    <tableColumn id="4" xr3:uid="{A338D6FE-F5EE-9741-BCD7-01CA7B8B2E6F}" name="Amount" dataDxfId="44" dataCellStyle="Comma"/>
    <tableColumn id="5" xr3:uid="{83624B4C-F532-1548-8535-6B4151EC6243}" name="Details" dataDxfId="43"/>
    <tableColumn id="6" xr3:uid="{610E3ECD-5300-A240-89B1-4B3CBC31B409}" name="Balance" dataDxfId="42" dataCellStyle="Comma">
      <calculatedColumnFormula array="1">SUMPRODUCT(Tracking[Amount], --(Tracking[Date]&lt;=Tracking[[#This Row],[Date]]), (Tracking[Type]&lt;&gt;"Income") * (-1) + (Tracking[Type]="Income"))</calculatedColumnFormula>
    </tableColumn>
    <tableColumn id="7" xr3:uid="{9172D8C9-E745-F04B-994B-654B0134E043}" name="Effective Date" dataDxfId="41">
      <calculatedColumnFormula>IF(AND(Tracking[[#This Row],[Type]]="Income", shift_late_income_status="Active", DAY(Tracking[[#This Row],[Date]])&gt;=shift_late_starting_day), DATE(YEAR(Tracking[[#This Row],[Date]]), 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4C38C-D7B7-0945-9331-F74AE97C6C6A}">
  <dimension ref="C1:H25"/>
  <sheetViews>
    <sheetView showGridLines="0" tabSelected="1" zoomScaleNormal="100" workbookViewId="0">
      <selection activeCell="K27" sqref="K27"/>
    </sheetView>
    <sheetView workbookViewId="1"/>
  </sheetViews>
  <sheetFormatPr baseColWidth="10" defaultRowHeight="16" x14ac:dyDescent="0.2"/>
  <cols>
    <col min="1" max="1" width="7.1640625" customWidth="1"/>
    <col min="2" max="2" width="3.1640625" customWidth="1"/>
    <col min="3" max="3" width="2.33203125" customWidth="1"/>
    <col min="4" max="4" width="28.83203125" customWidth="1"/>
    <col min="5" max="5" width="27.1640625" customWidth="1"/>
    <col min="6" max="6" width="2.6640625" customWidth="1"/>
    <col min="7" max="7" width="67.1640625" customWidth="1"/>
    <col min="8" max="8" width="2.33203125" customWidth="1"/>
  </cols>
  <sheetData>
    <row r="1" spans="3:8" s="34" customFormat="1" ht="8" customHeight="1" x14ac:dyDescent="0.2"/>
    <row r="2" spans="3:8" s="34" customFormat="1" ht="28" customHeight="1" x14ac:dyDescent="0.2">
      <c r="D2" s="117" t="s">
        <v>115</v>
      </c>
    </row>
    <row r="3" spans="3:8" s="34" customFormat="1" ht="10" customHeight="1" x14ac:dyDescent="0.2"/>
    <row r="6" spans="3:8" x14ac:dyDescent="0.2">
      <c r="C6" s="87" t="s">
        <v>1</v>
      </c>
      <c r="D6" s="87"/>
      <c r="E6" s="87"/>
      <c r="F6" s="87"/>
      <c r="G6" s="87"/>
      <c r="H6" s="87"/>
    </row>
    <row r="7" spans="3:8" x14ac:dyDescent="0.2">
      <c r="C7" s="2"/>
      <c r="H7" s="3"/>
    </row>
    <row r="8" spans="3:8" x14ac:dyDescent="0.2">
      <c r="C8" s="2"/>
      <c r="D8" s="7" t="s">
        <v>2</v>
      </c>
      <c r="E8" s="8">
        <v>2022</v>
      </c>
      <c r="G8" s="67" t="s">
        <v>3</v>
      </c>
      <c r="H8" s="3"/>
    </row>
    <row r="9" spans="3:8" x14ac:dyDescent="0.2">
      <c r="C9" s="4"/>
      <c r="D9" s="5"/>
      <c r="E9" s="5"/>
      <c r="F9" s="5"/>
      <c r="G9" s="5"/>
      <c r="H9" s="6"/>
    </row>
    <row r="12" spans="3:8" x14ac:dyDescent="0.2">
      <c r="C12" s="87" t="s">
        <v>38</v>
      </c>
      <c r="D12" s="87"/>
      <c r="E12" s="87"/>
      <c r="F12" s="87"/>
      <c r="G12" s="87"/>
      <c r="H12" s="87"/>
    </row>
    <row r="13" spans="3:8" x14ac:dyDescent="0.2">
      <c r="C13" s="2"/>
      <c r="H13" s="3"/>
    </row>
    <row r="14" spans="3:8" x14ac:dyDescent="0.2">
      <c r="C14" s="2"/>
      <c r="D14" s="32" t="s">
        <v>39</v>
      </c>
      <c r="H14" s="3"/>
    </row>
    <row r="15" spans="3:8" x14ac:dyDescent="0.2">
      <c r="C15" s="2"/>
      <c r="H15" s="3"/>
    </row>
    <row r="16" spans="3:8" x14ac:dyDescent="0.2">
      <c r="C16" s="2"/>
      <c r="D16" s="83" t="s">
        <v>40</v>
      </c>
      <c r="E16" s="8" t="s">
        <v>41</v>
      </c>
      <c r="G16" s="88" t="s">
        <v>43</v>
      </c>
      <c r="H16" s="3"/>
    </row>
    <row r="17" spans="3:8" ht="10" customHeight="1" x14ac:dyDescent="0.2">
      <c r="C17" s="2"/>
      <c r="D17" s="84"/>
      <c r="G17" s="88"/>
      <c r="H17" s="3"/>
    </row>
    <row r="18" spans="3:8" x14ac:dyDescent="0.2">
      <c r="C18" s="2"/>
      <c r="D18" s="83" t="s">
        <v>42</v>
      </c>
      <c r="E18" s="8">
        <v>20</v>
      </c>
      <c r="G18" s="88"/>
      <c r="H18" s="3"/>
    </row>
    <row r="19" spans="3:8" x14ac:dyDescent="0.2">
      <c r="C19" s="2"/>
      <c r="H19" s="3"/>
    </row>
    <row r="20" spans="3:8" x14ac:dyDescent="0.2">
      <c r="C20" s="2"/>
      <c r="D20" s="32" t="s">
        <v>111</v>
      </c>
      <c r="H20" s="3"/>
    </row>
    <row r="21" spans="3:8" x14ac:dyDescent="0.2">
      <c r="C21" s="2"/>
      <c r="H21" s="3"/>
    </row>
    <row r="22" spans="3:8" x14ac:dyDescent="0.2">
      <c r="C22" s="2"/>
      <c r="D22" s="83" t="s">
        <v>112</v>
      </c>
      <c r="E22" s="8" t="s">
        <v>113</v>
      </c>
      <c r="G22" s="88" t="s">
        <v>114</v>
      </c>
      <c r="H22" s="3" t="s">
        <v>0</v>
      </c>
    </row>
    <row r="23" spans="3:8" x14ac:dyDescent="0.2">
      <c r="C23" s="2"/>
      <c r="G23" s="88"/>
      <c r="H23" s="3"/>
    </row>
    <row r="24" spans="3:8" x14ac:dyDescent="0.2">
      <c r="C24" s="2"/>
      <c r="G24" s="88"/>
      <c r="H24" s="3"/>
    </row>
    <row r="25" spans="3:8" x14ac:dyDescent="0.2">
      <c r="C25" s="4"/>
      <c r="D25" s="5"/>
      <c r="E25" s="5"/>
      <c r="F25" s="5"/>
      <c r="G25" s="5"/>
      <c r="H25" s="6"/>
    </row>
  </sheetData>
  <mergeCells count="4">
    <mergeCell ref="C6:H6"/>
    <mergeCell ref="C12:H12"/>
    <mergeCell ref="G16:G18"/>
    <mergeCell ref="G22:G24"/>
  </mergeCells>
  <conditionalFormatting sqref="E18">
    <cfRule type="expression" dxfId="40" priority="1">
      <formula>shift_late_income_status="Inactive"</formula>
    </cfRule>
  </conditionalFormatting>
  <dataValidations count="2">
    <dataValidation type="list" allowBlank="1" showInputMessage="1" showErrorMessage="1" sqref="E16" xr:uid="{6236C389-79E4-994E-ACBE-A321084A4686}">
      <formula1>"Active, Inactive"</formula1>
    </dataValidation>
    <dataValidation type="list" allowBlank="1" showInputMessage="1" showErrorMessage="1" sqref="E22" xr:uid="{48018810-36EB-6F47-BB89-72FBA83AB4E6}">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7B95A-AD22-4F4C-A8CF-6EB5CB54C232}">
  <dimension ref="A1:JI49"/>
  <sheetViews>
    <sheetView showGridLines="0" zoomScale="90" zoomScaleNormal="90" workbookViewId="0">
      <pane xSplit="4" topLeftCell="E1" activePane="topRight" state="frozen"/>
      <selection pane="topRight" activeCell="C7" sqref="C7"/>
    </sheetView>
    <sheetView workbookViewId="1"/>
  </sheetViews>
  <sheetFormatPr baseColWidth="10" defaultRowHeight="16" outlineLevelCol="1" x14ac:dyDescent="0.2"/>
  <cols>
    <col min="1" max="1" width="4" style="10" customWidth="1"/>
    <col min="2" max="2" width="3.1640625" style="10" customWidth="1"/>
    <col min="3" max="3" width="28.33203125" style="10" customWidth="1"/>
    <col min="4" max="4" width="1.6640625" style="10" customWidth="1"/>
    <col min="5" max="16" width="10.83203125" style="10" customWidth="1" outlineLevel="1"/>
    <col min="17" max="17" width="10.83203125" style="10" customWidth="1"/>
    <col min="18" max="18" width="1.83203125" style="10" customWidth="1"/>
    <col min="19" max="30" width="10.83203125" style="10" hidden="1" customWidth="1" outlineLevel="1"/>
    <col min="31" max="31" width="10.83203125" style="10" collapsed="1"/>
    <col min="32" max="32" width="1.83203125" style="10" customWidth="1"/>
    <col min="33" max="44" width="10.83203125" style="10" hidden="1" customWidth="1" outlineLevel="1"/>
    <col min="45" max="45" width="10.83203125" style="10" collapsed="1"/>
    <col min="46" max="46" width="1.83203125" style="10" customWidth="1"/>
    <col min="47" max="58" width="10.83203125" style="10" hidden="1" customWidth="1" outlineLevel="1"/>
    <col min="59" max="59" width="10.83203125" style="10" collapsed="1"/>
    <col min="60" max="60" width="1.83203125" style="10" customWidth="1"/>
    <col min="61" max="72" width="10.83203125" style="10" hidden="1" customWidth="1" outlineLevel="1"/>
    <col min="73" max="73" width="10.83203125" style="10" collapsed="1"/>
    <col min="74" max="74" width="1.83203125" style="10" customWidth="1"/>
    <col min="75" max="86" width="10.83203125" style="10" hidden="1" customWidth="1" outlineLevel="1"/>
    <col min="87" max="87" width="10.83203125" style="10" collapsed="1"/>
    <col min="88" max="88" width="1.83203125" style="10" customWidth="1"/>
    <col min="89" max="100" width="10.83203125" style="10" hidden="1" customWidth="1" outlineLevel="1"/>
    <col min="101" max="101" width="10.83203125" style="10" collapsed="1"/>
    <col min="102" max="102" width="1.83203125" style="10" customWidth="1"/>
    <col min="103" max="114" width="10.83203125" style="10" hidden="1" customWidth="1" outlineLevel="1"/>
    <col min="115" max="115" width="10.83203125" style="10" collapsed="1"/>
    <col min="116" max="116" width="1.83203125" style="10" customWidth="1"/>
    <col min="117" max="128" width="10.83203125" style="10" hidden="1" customWidth="1" outlineLevel="1"/>
    <col min="129" max="129" width="10.83203125" style="10" collapsed="1"/>
    <col min="130" max="130" width="1.83203125" style="10" customWidth="1"/>
    <col min="131" max="142" width="10.83203125" style="10" hidden="1" customWidth="1" outlineLevel="1"/>
    <col min="143" max="143" width="10.83203125" style="10" collapsed="1"/>
    <col min="144" max="144" width="1.83203125" style="10" customWidth="1"/>
    <col min="145" max="156" width="0" style="10" hidden="1" customWidth="1" outlineLevel="1"/>
    <col min="157" max="157" width="10.83203125" style="10" collapsed="1"/>
    <col min="158" max="158" width="1.83203125" style="10" customWidth="1"/>
    <col min="159" max="170" width="0" style="10" hidden="1" customWidth="1" outlineLevel="1"/>
    <col min="171" max="171" width="10.83203125" style="10" collapsed="1"/>
    <col min="172" max="172" width="1.83203125" style="10" customWidth="1"/>
    <col min="173" max="184" width="0" style="10" hidden="1" customWidth="1" outlineLevel="1"/>
    <col min="185" max="185" width="10.83203125" style="10" collapsed="1"/>
    <col min="186" max="186" width="1.83203125" style="10" customWidth="1"/>
    <col min="187" max="198" width="0" style="10" hidden="1" customWidth="1" outlineLevel="1"/>
    <col min="199" max="199" width="10.83203125" style="10" collapsed="1"/>
    <col min="200" max="200" width="1.83203125" style="10" customWidth="1"/>
    <col min="201" max="212" width="0" style="10" hidden="1" customWidth="1" outlineLevel="1"/>
    <col min="213" max="213" width="10.83203125" style="10" collapsed="1"/>
    <col min="214" max="214" width="1.83203125" style="10" customWidth="1"/>
    <col min="215" max="226" width="0" style="10" hidden="1" customWidth="1" outlineLevel="1"/>
    <col min="227" max="227" width="10.83203125" style="10" collapsed="1"/>
    <col min="228" max="228" width="1.83203125" style="10" customWidth="1"/>
    <col min="229" max="240" width="0" style="10" hidden="1" customWidth="1" outlineLevel="1"/>
    <col min="241" max="241" width="10.83203125" style="10" collapsed="1"/>
    <col min="242" max="242" width="1.83203125" style="10" customWidth="1"/>
    <col min="243" max="254" width="0" style="10" hidden="1" customWidth="1" outlineLevel="1"/>
    <col min="255" max="255" width="10.83203125" style="10" collapsed="1"/>
    <col min="256" max="256" width="1.83203125" style="10" customWidth="1"/>
    <col min="257" max="268" width="0" style="10" hidden="1" customWidth="1" outlineLevel="1"/>
    <col min="269" max="269" width="10.83203125" style="10" collapsed="1"/>
    <col min="270" max="270" width="1.83203125" style="10" customWidth="1"/>
    <col min="271" max="16384" width="10.83203125" style="10"/>
  </cols>
  <sheetData>
    <row r="1" spans="1:269" s="24" customFormat="1" ht="8" customHeight="1" x14ac:dyDescent="0.2">
      <c r="A1" s="23"/>
    </row>
    <row r="2" spans="1:269" s="24" customFormat="1" ht="28" customHeight="1" x14ac:dyDescent="0.2">
      <c r="C2" s="116" t="s">
        <v>22</v>
      </c>
    </row>
    <row r="3" spans="1:269" s="24" customFormat="1" ht="10" customHeight="1" x14ac:dyDescent="0.2"/>
    <row r="5" spans="1:269" x14ac:dyDescent="0.2">
      <c r="C5" s="11" t="s">
        <v>4</v>
      </c>
      <c r="E5" s="90">
        <f>starting_year</f>
        <v>2022</v>
      </c>
      <c r="F5" s="90"/>
      <c r="G5" s="90"/>
      <c r="H5" s="90"/>
      <c r="I5" s="90"/>
      <c r="J5" s="90"/>
      <c r="K5" s="90"/>
      <c r="L5" s="90"/>
      <c r="M5" s="90"/>
      <c r="N5" s="90"/>
      <c r="O5" s="90"/>
      <c r="P5" s="90"/>
      <c r="Q5" s="90"/>
      <c r="S5" s="90">
        <f>E5+1</f>
        <v>2023</v>
      </c>
      <c r="T5" s="90"/>
      <c r="U5" s="90"/>
      <c r="V5" s="90"/>
      <c r="W5" s="90"/>
      <c r="X5" s="90"/>
      <c r="Y5" s="90"/>
      <c r="Z5" s="90"/>
      <c r="AA5" s="90"/>
      <c r="AB5" s="90"/>
      <c r="AC5" s="90"/>
      <c r="AD5" s="90"/>
      <c r="AE5" s="90"/>
      <c r="AG5" s="90">
        <f t="shared" ref="AG5" si="0">S5+1</f>
        <v>2024</v>
      </c>
      <c r="AH5" s="90"/>
      <c r="AI5" s="90"/>
      <c r="AJ5" s="90"/>
      <c r="AK5" s="90"/>
      <c r="AL5" s="90"/>
      <c r="AM5" s="90"/>
      <c r="AN5" s="90"/>
      <c r="AO5" s="90"/>
      <c r="AP5" s="90"/>
      <c r="AQ5" s="90"/>
      <c r="AR5" s="90"/>
      <c r="AS5" s="90"/>
      <c r="AU5" s="90">
        <f t="shared" ref="AU5" si="1">AG5+1</f>
        <v>2025</v>
      </c>
      <c r="AV5" s="90"/>
      <c r="AW5" s="90"/>
      <c r="AX5" s="90"/>
      <c r="AY5" s="90"/>
      <c r="AZ5" s="90"/>
      <c r="BA5" s="90"/>
      <c r="BB5" s="90"/>
      <c r="BC5" s="90"/>
      <c r="BD5" s="90"/>
      <c r="BE5" s="90"/>
      <c r="BF5" s="90"/>
      <c r="BG5" s="90"/>
      <c r="BI5" s="90">
        <f t="shared" ref="BI5" si="2">AU5+1</f>
        <v>2026</v>
      </c>
      <c r="BJ5" s="90"/>
      <c r="BK5" s="90"/>
      <c r="BL5" s="90"/>
      <c r="BM5" s="90"/>
      <c r="BN5" s="90"/>
      <c r="BO5" s="90"/>
      <c r="BP5" s="90"/>
      <c r="BQ5" s="90"/>
      <c r="BR5" s="90"/>
      <c r="BS5" s="90"/>
      <c r="BT5" s="90"/>
      <c r="BU5" s="90"/>
      <c r="BW5" s="90">
        <f t="shared" ref="BW5" si="3">BI5+1</f>
        <v>2027</v>
      </c>
      <c r="BX5" s="90"/>
      <c r="BY5" s="90"/>
      <c r="BZ5" s="90"/>
      <c r="CA5" s="90"/>
      <c r="CB5" s="90"/>
      <c r="CC5" s="90"/>
      <c r="CD5" s="90"/>
      <c r="CE5" s="90"/>
      <c r="CF5" s="90"/>
      <c r="CG5" s="90"/>
      <c r="CH5" s="90"/>
      <c r="CI5" s="90"/>
      <c r="CK5" s="90">
        <f t="shared" ref="CK5" si="4">BW5+1</f>
        <v>2028</v>
      </c>
      <c r="CL5" s="90"/>
      <c r="CM5" s="90"/>
      <c r="CN5" s="90"/>
      <c r="CO5" s="90"/>
      <c r="CP5" s="90"/>
      <c r="CQ5" s="90"/>
      <c r="CR5" s="90"/>
      <c r="CS5" s="90"/>
      <c r="CT5" s="90"/>
      <c r="CU5" s="90"/>
      <c r="CV5" s="90"/>
      <c r="CW5" s="90"/>
      <c r="CY5" s="90">
        <f t="shared" ref="CY5" si="5">CK5+1</f>
        <v>2029</v>
      </c>
      <c r="CZ5" s="90"/>
      <c r="DA5" s="90"/>
      <c r="DB5" s="90"/>
      <c r="DC5" s="90"/>
      <c r="DD5" s="90"/>
      <c r="DE5" s="90"/>
      <c r="DF5" s="90"/>
      <c r="DG5" s="90"/>
      <c r="DH5" s="90"/>
      <c r="DI5" s="90"/>
      <c r="DJ5" s="90"/>
      <c r="DK5" s="90"/>
      <c r="DM5" s="90">
        <f t="shared" ref="DM5" si="6">CY5+1</f>
        <v>2030</v>
      </c>
      <c r="DN5" s="90"/>
      <c r="DO5" s="90"/>
      <c r="DP5" s="90"/>
      <c r="DQ5" s="90"/>
      <c r="DR5" s="90"/>
      <c r="DS5" s="90"/>
      <c r="DT5" s="90"/>
      <c r="DU5" s="90"/>
      <c r="DV5" s="90"/>
      <c r="DW5" s="90"/>
      <c r="DX5" s="90"/>
      <c r="DY5" s="90"/>
      <c r="EA5" s="90">
        <f t="shared" ref="EA5" si="7">DM5+1</f>
        <v>2031</v>
      </c>
      <c r="EB5" s="90"/>
      <c r="EC5" s="90"/>
      <c r="ED5" s="90"/>
      <c r="EE5" s="90"/>
      <c r="EF5" s="90"/>
      <c r="EG5" s="90"/>
      <c r="EH5" s="90"/>
      <c r="EI5" s="90"/>
      <c r="EJ5" s="90"/>
      <c r="EK5" s="90"/>
      <c r="EL5" s="90"/>
      <c r="EM5" s="90"/>
      <c r="EO5" s="89">
        <f t="shared" ref="EO5" si="8">EA5+1</f>
        <v>2032</v>
      </c>
      <c r="EP5" s="89"/>
      <c r="EQ5" s="89"/>
      <c r="ER5" s="89"/>
      <c r="ES5" s="89"/>
      <c r="ET5" s="89"/>
      <c r="EU5" s="89"/>
      <c r="EV5" s="89"/>
      <c r="EW5" s="89"/>
      <c r="EX5" s="89"/>
      <c r="EY5" s="89"/>
      <c r="EZ5" s="89"/>
      <c r="FA5" s="89"/>
      <c r="FC5" s="89">
        <f t="shared" ref="FC5" si="9">EO5+1</f>
        <v>2033</v>
      </c>
      <c r="FD5" s="89"/>
      <c r="FE5" s="89"/>
      <c r="FF5" s="89"/>
      <c r="FG5" s="89"/>
      <c r="FH5" s="89"/>
      <c r="FI5" s="89"/>
      <c r="FJ5" s="89"/>
      <c r="FK5" s="89"/>
      <c r="FL5" s="89"/>
      <c r="FM5" s="89"/>
      <c r="FN5" s="89"/>
      <c r="FO5" s="89"/>
      <c r="FQ5" s="89">
        <f t="shared" ref="FQ5" si="10">FC5+1</f>
        <v>2034</v>
      </c>
      <c r="FR5" s="89"/>
      <c r="FS5" s="89"/>
      <c r="FT5" s="89"/>
      <c r="FU5" s="89"/>
      <c r="FV5" s="89"/>
      <c r="FW5" s="89"/>
      <c r="FX5" s="89"/>
      <c r="FY5" s="89"/>
      <c r="FZ5" s="89"/>
      <c r="GA5" s="89"/>
      <c r="GB5" s="89"/>
      <c r="GC5" s="89"/>
      <c r="GE5" s="89">
        <f t="shared" ref="GE5" si="11">FQ5+1</f>
        <v>2035</v>
      </c>
      <c r="GF5" s="89"/>
      <c r="GG5" s="89"/>
      <c r="GH5" s="89"/>
      <c r="GI5" s="89"/>
      <c r="GJ5" s="89"/>
      <c r="GK5" s="89"/>
      <c r="GL5" s="89"/>
      <c r="GM5" s="89"/>
      <c r="GN5" s="89"/>
      <c r="GO5" s="89"/>
      <c r="GP5" s="89"/>
      <c r="GQ5" s="89"/>
      <c r="GS5" s="89">
        <f t="shared" ref="GS5" si="12">GE5+1</f>
        <v>2036</v>
      </c>
      <c r="GT5" s="89"/>
      <c r="GU5" s="89"/>
      <c r="GV5" s="89"/>
      <c r="GW5" s="89"/>
      <c r="GX5" s="89"/>
      <c r="GY5" s="89"/>
      <c r="GZ5" s="89"/>
      <c r="HA5" s="89"/>
      <c r="HB5" s="89"/>
      <c r="HC5" s="89"/>
      <c r="HD5" s="89"/>
      <c r="HE5" s="89"/>
      <c r="HG5" s="89">
        <f t="shared" ref="HG5" si="13">GS5+1</f>
        <v>2037</v>
      </c>
      <c r="HH5" s="89"/>
      <c r="HI5" s="89"/>
      <c r="HJ5" s="89"/>
      <c r="HK5" s="89"/>
      <c r="HL5" s="89"/>
      <c r="HM5" s="89"/>
      <c r="HN5" s="89"/>
      <c r="HO5" s="89"/>
      <c r="HP5" s="89"/>
      <c r="HQ5" s="89"/>
      <c r="HR5" s="89"/>
      <c r="HS5" s="89"/>
      <c r="HU5" s="89">
        <f t="shared" ref="HU5" si="14">HG5+1</f>
        <v>2038</v>
      </c>
      <c r="HV5" s="89"/>
      <c r="HW5" s="89"/>
      <c r="HX5" s="89"/>
      <c r="HY5" s="89"/>
      <c r="HZ5" s="89"/>
      <c r="IA5" s="89"/>
      <c r="IB5" s="89"/>
      <c r="IC5" s="89"/>
      <c r="ID5" s="89"/>
      <c r="IE5" s="89"/>
      <c r="IF5" s="89"/>
      <c r="IG5" s="89"/>
      <c r="II5" s="89">
        <f t="shared" ref="II5" si="15">HU5+1</f>
        <v>2039</v>
      </c>
      <c r="IJ5" s="89"/>
      <c r="IK5" s="89"/>
      <c r="IL5" s="89"/>
      <c r="IM5" s="89"/>
      <c r="IN5" s="89"/>
      <c r="IO5" s="89"/>
      <c r="IP5" s="89"/>
      <c r="IQ5" s="89"/>
      <c r="IR5" s="89"/>
      <c r="IS5" s="89"/>
      <c r="IT5" s="89"/>
      <c r="IU5" s="89"/>
      <c r="IW5" s="89">
        <f t="shared" ref="IW5" si="16">II5+1</f>
        <v>2040</v>
      </c>
      <c r="IX5" s="89"/>
      <c r="IY5" s="89"/>
      <c r="IZ5" s="89"/>
      <c r="JA5" s="89"/>
      <c r="JB5" s="89"/>
      <c r="JC5" s="89"/>
      <c r="JD5" s="89"/>
      <c r="JE5" s="89"/>
      <c r="JF5" s="89"/>
      <c r="JG5" s="89"/>
      <c r="JH5" s="89"/>
      <c r="JI5" s="89"/>
    </row>
    <row r="6" spans="1:269" x14ac:dyDescent="0.2">
      <c r="E6" s="21" t="str">
        <f ca="1">IF(E7=0, "Jan ✓", "Jan")</f>
        <v>Jan ✓</v>
      </c>
      <c r="F6" s="21" t="str">
        <f ca="1">IF(F7=0, "Feb ✓", "Feb")</f>
        <v>Feb ✓</v>
      </c>
      <c r="G6" s="21" t="str">
        <f ca="1">IF(G7=0, "Mar ✓", "Mar")</f>
        <v>Mar ✓</v>
      </c>
      <c r="H6" s="21" t="str">
        <f ca="1">IF(H7=0, "Apr ✓", "Apr")</f>
        <v>Apr ✓</v>
      </c>
      <c r="I6" s="21" t="str">
        <f ca="1">IF(I7=0, "May ✓", "May")</f>
        <v>May ✓</v>
      </c>
      <c r="J6" s="21" t="str">
        <f ca="1">IF(J7=0, "Jun ✓", "Jun")</f>
        <v>Jun ✓</v>
      </c>
      <c r="K6" s="21" t="str">
        <f ca="1">IF(K7=0, "Jul ✓", "Jul")</f>
        <v>Jul ✓</v>
      </c>
      <c r="L6" s="21" t="str">
        <f ca="1">IF(L7=0, "Aug ✓", "Aug")</f>
        <v>Aug ✓</v>
      </c>
      <c r="M6" s="21" t="str">
        <f ca="1">IF(M7=0, "Sep ✓", "Sep")</f>
        <v>Sep ✓</v>
      </c>
      <c r="N6" s="21" t="str">
        <f ca="1">IF(N7=0, "Oct ✓", "Oct")</f>
        <v>Oct ✓</v>
      </c>
      <c r="O6" s="21" t="str">
        <f ca="1">IF(O7=0, "Nov ✓", "Nov")</f>
        <v>Nov ✓</v>
      </c>
      <c r="P6" s="21" t="str">
        <f ca="1">IF(P7=0, "Dec ✓", "Dec")</f>
        <v>Dec ✓</v>
      </c>
      <c r="Q6" s="21" t="str">
        <f ca="1">IF(Q7=0, "Total ✓", "Total")</f>
        <v>Total ✓</v>
      </c>
      <c r="S6" s="21" t="str">
        <f ca="1">IF(S7=0, "Jan ✓", "Jan")</f>
        <v>Jan ✓</v>
      </c>
      <c r="T6" s="21" t="str">
        <f ca="1">IF(T7=0, "Feb ✓", "Feb")</f>
        <v>Feb ✓</v>
      </c>
      <c r="U6" s="21" t="str">
        <f ca="1">IF(U7=0, "Mar ✓", "Mar")</f>
        <v>Mar ✓</v>
      </c>
      <c r="V6" s="21" t="str">
        <f ca="1">IF(V7=0, "Apr ✓", "Apr")</f>
        <v>Apr ✓</v>
      </c>
      <c r="W6" s="21" t="str">
        <f ca="1">IF(W7=0, "May ✓", "May")</f>
        <v>May ✓</v>
      </c>
      <c r="X6" s="21" t="str">
        <f ca="1">IF(X7=0, "Jun ✓", "Jun")</f>
        <v>Jun ✓</v>
      </c>
      <c r="Y6" s="21" t="str">
        <f ca="1">IF(Y7=0, "Jul ✓", "Jul")</f>
        <v>Jul ✓</v>
      </c>
      <c r="Z6" s="21" t="str">
        <f ca="1">IF(Z7=0, "Aug ✓", "Aug")</f>
        <v>Aug ✓</v>
      </c>
      <c r="AA6" s="21" t="str">
        <f ca="1">IF(AA7=0, "Sep ✓", "Sep")</f>
        <v>Sep ✓</v>
      </c>
      <c r="AB6" s="21" t="str">
        <f ca="1">IF(AB7=0, "Oct ✓", "Oct")</f>
        <v>Oct ✓</v>
      </c>
      <c r="AC6" s="21" t="str">
        <f ca="1">IF(AC7=0, "Nov ✓", "Nov")</f>
        <v>Nov ✓</v>
      </c>
      <c r="AD6" s="21" t="str">
        <f ca="1">IF(AD7=0, "Dec ✓", "Dec")</f>
        <v>Dec ✓</v>
      </c>
      <c r="AE6" s="21" t="str">
        <f ca="1">IF(AE7=0, "Total ✓", "Total")</f>
        <v>Total ✓</v>
      </c>
      <c r="AG6" s="21" t="str">
        <f t="shared" ref="AG6" ca="1" si="17">IF(AG7=0, "Jan ✓", "Jan")</f>
        <v>Jan ✓</v>
      </c>
      <c r="AH6" s="21" t="str">
        <f t="shared" ref="AH6" ca="1" si="18">IF(AH7=0, "Feb ✓", "Feb")</f>
        <v>Feb ✓</v>
      </c>
      <c r="AI6" s="21" t="str">
        <f t="shared" ref="AI6" ca="1" si="19">IF(AI7=0, "Mar ✓", "Mar")</f>
        <v>Mar ✓</v>
      </c>
      <c r="AJ6" s="21" t="str">
        <f t="shared" ref="AJ6" ca="1" si="20">IF(AJ7=0, "Apr ✓", "Apr")</f>
        <v>Apr ✓</v>
      </c>
      <c r="AK6" s="21" t="str">
        <f t="shared" ref="AK6" ca="1" si="21">IF(AK7=0, "May ✓", "May")</f>
        <v>May ✓</v>
      </c>
      <c r="AL6" s="21" t="str">
        <f t="shared" ref="AL6" ca="1" si="22">IF(AL7=0, "Jun ✓", "Jun")</f>
        <v>Jun ✓</v>
      </c>
      <c r="AM6" s="21" t="str">
        <f t="shared" ref="AM6" ca="1" si="23">IF(AM7=0, "Jul ✓", "Jul")</f>
        <v>Jul ✓</v>
      </c>
      <c r="AN6" s="21" t="str">
        <f t="shared" ref="AN6" ca="1" si="24">IF(AN7=0, "Aug ✓", "Aug")</f>
        <v>Aug ✓</v>
      </c>
      <c r="AO6" s="21" t="str">
        <f t="shared" ref="AO6" ca="1" si="25">IF(AO7=0, "Sep ✓", "Sep")</f>
        <v>Sep ✓</v>
      </c>
      <c r="AP6" s="21" t="str">
        <f t="shared" ref="AP6" ca="1" si="26">IF(AP7=0, "Oct ✓", "Oct")</f>
        <v>Oct ✓</v>
      </c>
      <c r="AQ6" s="21" t="str">
        <f t="shared" ref="AQ6" ca="1" si="27">IF(AQ7=0, "Nov ✓", "Nov")</f>
        <v>Nov ✓</v>
      </c>
      <c r="AR6" s="21" t="str">
        <f t="shared" ref="AR6" ca="1" si="28">IF(AR7=0, "Dec ✓", "Dec")</f>
        <v>Dec ✓</v>
      </c>
      <c r="AS6" s="21" t="str">
        <f t="shared" ref="AS6" ca="1" si="29">IF(AS7=0, "Total ✓", "Total")</f>
        <v>Total ✓</v>
      </c>
      <c r="AU6" s="21" t="str">
        <f t="shared" ref="AU6" ca="1" si="30">IF(AU7=0, "Jan ✓", "Jan")</f>
        <v>Jan ✓</v>
      </c>
      <c r="AV6" s="21" t="str">
        <f t="shared" ref="AV6" ca="1" si="31">IF(AV7=0, "Feb ✓", "Feb")</f>
        <v>Feb ✓</v>
      </c>
      <c r="AW6" s="21" t="str">
        <f t="shared" ref="AW6" ca="1" si="32">IF(AW7=0, "Mar ✓", "Mar")</f>
        <v>Mar ✓</v>
      </c>
      <c r="AX6" s="21" t="str">
        <f t="shared" ref="AX6" ca="1" si="33">IF(AX7=0, "Apr ✓", "Apr")</f>
        <v>Apr ✓</v>
      </c>
      <c r="AY6" s="21" t="str">
        <f t="shared" ref="AY6" ca="1" si="34">IF(AY7=0, "May ✓", "May")</f>
        <v>May ✓</v>
      </c>
      <c r="AZ6" s="21" t="str">
        <f t="shared" ref="AZ6" ca="1" si="35">IF(AZ7=0, "Jun ✓", "Jun")</f>
        <v>Jun ✓</v>
      </c>
      <c r="BA6" s="21" t="str">
        <f t="shared" ref="BA6" ca="1" si="36">IF(BA7=0, "Jul ✓", "Jul")</f>
        <v>Jul ✓</v>
      </c>
      <c r="BB6" s="21" t="str">
        <f t="shared" ref="BB6" ca="1" si="37">IF(BB7=0, "Aug ✓", "Aug")</f>
        <v>Aug ✓</v>
      </c>
      <c r="BC6" s="21" t="str">
        <f t="shared" ref="BC6" ca="1" si="38">IF(BC7=0, "Sep ✓", "Sep")</f>
        <v>Sep ✓</v>
      </c>
      <c r="BD6" s="21" t="str">
        <f t="shared" ref="BD6" ca="1" si="39">IF(BD7=0, "Oct ✓", "Oct")</f>
        <v>Oct ✓</v>
      </c>
      <c r="BE6" s="21" t="str">
        <f t="shared" ref="BE6" ca="1" si="40">IF(BE7=0, "Nov ✓", "Nov")</f>
        <v>Nov ✓</v>
      </c>
      <c r="BF6" s="21" t="str">
        <f t="shared" ref="BF6" ca="1" si="41">IF(BF7=0, "Dec ✓", "Dec")</f>
        <v>Dec ✓</v>
      </c>
      <c r="BG6" s="21" t="str">
        <f t="shared" ref="BG6" ca="1" si="42">IF(BG7=0, "Total ✓", "Total")</f>
        <v>Total ✓</v>
      </c>
      <c r="BI6" s="21" t="str">
        <f t="shared" ref="BI6" ca="1" si="43">IF(BI7=0, "Jan ✓", "Jan")</f>
        <v>Jan ✓</v>
      </c>
      <c r="BJ6" s="21" t="str">
        <f t="shared" ref="BJ6" ca="1" si="44">IF(BJ7=0, "Feb ✓", "Feb")</f>
        <v>Feb ✓</v>
      </c>
      <c r="BK6" s="21" t="str">
        <f t="shared" ref="BK6" ca="1" si="45">IF(BK7=0, "Mar ✓", "Mar")</f>
        <v>Mar ✓</v>
      </c>
      <c r="BL6" s="21" t="str">
        <f t="shared" ref="BL6" ca="1" si="46">IF(BL7=0, "Apr ✓", "Apr")</f>
        <v>Apr ✓</v>
      </c>
      <c r="BM6" s="21" t="str">
        <f t="shared" ref="BM6" ca="1" si="47">IF(BM7=0, "May ✓", "May")</f>
        <v>May ✓</v>
      </c>
      <c r="BN6" s="21" t="str">
        <f t="shared" ref="BN6" ca="1" si="48">IF(BN7=0, "Jun ✓", "Jun")</f>
        <v>Jun ✓</v>
      </c>
      <c r="BO6" s="21" t="str">
        <f t="shared" ref="BO6" ca="1" si="49">IF(BO7=0, "Jul ✓", "Jul")</f>
        <v>Jul ✓</v>
      </c>
      <c r="BP6" s="21" t="str">
        <f t="shared" ref="BP6" ca="1" si="50">IF(BP7=0, "Aug ✓", "Aug")</f>
        <v>Aug ✓</v>
      </c>
      <c r="BQ6" s="21" t="str">
        <f t="shared" ref="BQ6" ca="1" si="51">IF(BQ7=0, "Sep ✓", "Sep")</f>
        <v>Sep ✓</v>
      </c>
      <c r="BR6" s="21" t="str">
        <f t="shared" ref="BR6" ca="1" si="52">IF(BR7=0, "Oct ✓", "Oct")</f>
        <v>Oct ✓</v>
      </c>
      <c r="BS6" s="21" t="str">
        <f t="shared" ref="BS6" ca="1" si="53">IF(BS7=0, "Nov ✓", "Nov")</f>
        <v>Nov ✓</v>
      </c>
      <c r="BT6" s="21" t="str">
        <f t="shared" ref="BT6" ca="1" si="54">IF(BT7=0, "Dec ✓", "Dec")</f>
        <v>Dec ✓</v>
      </c>
      <c r="BU6" s="21" t="str">
        <f t="shared" ref="BU6" ca="1" si="55">IF(BU7=0, "Total ✓", "Total")</f>
        <v>Total ✓</v>
      </c>
      <c r="BW6" s="21" t="str">
        <f t="shared" ref="BW6" ca="1" si="56">IF(BW7=0, "Jan ✓", "Jan")</f>
        <v>Jan ✓</v>
      </c>
      <c r="BX6" s="21" t="str">
        <f t="shared" ref="BX6" ca="1" si="57">IF(BX7=0, "Feb ✓", "Feb")</f>
        <v>Feb ✓</v>
      </c>
      <c r="BY6" s="21" t="str">
        <f t="shared" ref="BY6" ca="1" si="58">IF(BY7=0, "Mar ✓", "Mar")</f>
        <v>Mar ✓</v>
      </c>
      <c r="BZ6" s="21" t="str">
        <f t="shared" ref="BZ6" ca="1" si="59">IF(BZ7=0, "Apr ✓", "Apr")</f>
        <v>Apr ✓</v>
      </c>
      <c r="CA6" s="21" t="str">
        <f t="shared" ref="CA6" ca="1" si="60">IF(CA7=0, "May ✓", "May")</f>
        <v>May ✓</v>
      </c>
      <c r="CB6" s="21" t="str">
        <f t="shared" ref="CB6" ca="1" si="61">IF(CB7=0, "Jun ✓", "Jun")</f>
        <v>Jun ✓</v>
      </c>
      <c r="CC6" s="21" t="str">
        <f t="shared" ref="CC6" ca="1" si="62">IF(CC7=0, "Jul ✓", "Jul")</f>
        <v>Jul ✓</v>
      </c>
      <c r="CD6" s="21" t="str">
        <f t="shared" ref="CD6" ca="1" si="63">IF(CD7=0, "Aug ✓", "Aug")</f>
        <v>Aug ✓</v>
      </c>
      <c r="CE6" s="21" t="str">
        <f t="shared" ref="CE6" ca="1" si="64">IF(CE7=0, "Sep ✓", "Sep")</f>
        <v>Sep ✓</v>
      </c>
      <c r="CF6" s="21" t="str">
        <f t="shared" ref="CF6" ca="1" si="65">IF(CF7=0, "Oct ✓", "Oct")</f>
        <v>Oct ✓</v>
      </c>
      <c r="CG6" s="21" t="str">
        <f t="shared" ref="CG6" ca="1" si="66">IF(CG7=0, "Nov ✓", "Nov")</f>
        <v>Nov ✓</v>
      </c>
      <c r="CH6" s="21" t="str">
        <f t="shared" ref="CH6" ca="1" si="67">IF(CH7=0, "Dec ✓", "Dec")</f>
        <v>Dec ✓</v>
      </c>
      <c r="CI6" s="21" t="str">
        <f t="shared" ref="CI6" ca="1" si="68">IF(CI7=0, "Total ✓", "Total")</f>
        <v>Total ✓</v>
      </c>
      <c r="CK6" s="21" t="str">
        <f t="shared" ref="CK6" ca="1" si="69">IF(CK7=0, "Jan ✓", "Jan")</f>
        <v>Jan ✓</v>
      </c>
      <c r="CL6" s="21" t="str">
        <f t="shared" ref="CL6" ca="1" si="70">IF(CL7=0, "Feb ✓", "Feb")</f>
        <v>Feb ✓</v>
      </c>
      <c r="CM6" s="21" t="str">
        <f t="shared" ref="CM6" ca="1" si="71">IF(CM7=0, "Mar ✓", "Mar")</f>
        <v>Mar ✓</v>
      </c>
      <c r="CN6" s="21" t="str">
        <f t="shared" ref="CN6" ca="1" si="72">IF(CN7=0, "Apr ✓", "Apr")</f>
        <v>Apr ✓</v>
      </c>
      <c r="CO6" s="21" t="str">
        <f t="shared" ref="CO6" ca="1" si="73">IF(CO7=0, "May ✓", "May")</f>
        <v>May ✓</v>
      </c>
      <c r="CP6" s="21" t="str">
        <f t="shared" ref="CP6" ca="1" si="74">IF(CP7=0, "Jun ✓", "Jun")</f>
        <v>Jun ✓</v>
      </c>
      <c r="CQ6" s="21" t="str">
        <f t="shared" ref="CQ6" ca="1" si="75">IF(CQ7=0, "Jul ✓", "Jul")</f>
        <v>Jul ✓</v>
      </c>
      <c r="CR6" s="21" t="str">
        <f t="shared" ref="CR6" ca="1" si="76">IF(CR7=0, "Aug ✓", "Aug")</f>
        <v>Aug ✓</v>
      </c>
      <c r="CS6" s="21" t="str">
        <f t="shared" ref="CS6" ca="1" si="77">IF(CS7=0, "Sep ✓", "Sep")</f>
        <v>Sep ✓</v>
      </c>
      <c r="CT6" s="21" t="str">
        <f t="shared" ref="CT6" ca="1" si="78">IF(CT7=0, "Oct ✓", "Oct")</f>
        <v>Oct ✓</v>
      </c>
      <c r="CU6" s="21" t="str">
        <f t="shared" ref="CU6" ca="1" si="79">IF(CU7=0, "Nov ✓", "Nov")</f>
        <v>Nov ✓</v>
      </c>
      <c r="CV6" s="21" t="str">
        <f t="shared" ref="CV6" ca="1" si="80">IF(CV7=0, "Dec ✓", "Dec")</f>
        <v>Dec ✓</v>
      </c>
      <c r="CW6" s="21" t="str">
        <f t="shared" ref="CW6" ca="1" si="81">IF(CW7=0, "Total ✓", "Total")</f>
        <v>Total ✓</v>
      </c>
      <c r="CY6" s="21" t="str">
        <f t="shared" ref="CY6" ca="1" si="82">IF(CY7=0, "Jan ✓", "Jan")</f>
        <v>Jan ✓</v>
      </c>
      <c r="CZ6" s="21" t="str">
        <f t="shared" ref="CZ6" ca="1" si="83">IF(CZ7=0, "Feb ✓", "Feb")</f>
        <v>Feb ✓</v>
      </c>
      <c r="DA6" s="21" t="str">
        <f t="shared" ref="DA6" ca="1" si="84">IF(DA7=0, "Mar ✓", "Mar")</f>
        <v>Mar ✓</v>
      </c>
      <c r="DB6" s="21" t="str">
        <f t="shared" ref="DB6" ca="1" si="85">IF(DB7=0, "Apr ✓", "Apr")</f>
        <v>Apr ✓</v>
      </c>
      <c r="DC6" s="21" t="str">
        <f t="shared" ref="DC6" ca="1" si="86">IF(DC7=0, "May ✓", "May")</f>
        <v>May ✓</v>
      </c>
      <c r="DD6" s="21" t="str">
        <f t="shared" ref="DD6" ca="1" si="87">IF(DD7=0, "Jun ✓", "Jun")</f>
        <v>Jun ✓</v>
      </c>
      <c r="DE6" s="21" t="str">
        <f t="shared" ref="DE6" ca="1" si="88">IF(DE7=0, "Jul ✓", "Jul")</f>
        <v>Jul ✓</v>
      </c>
      <c r="DF6" s="21" t="str">
        <f t="shared" ref="DF6" ca="1" si="89">IF(DF7=0, "Aug ✓", "Aug")</f>
        <v>Aug ✓</v>
      </c>
      <c r="DG6" s="21" t="str">
        <f t="shared" ref="DG6" ca="1" si="90">IF(DG7=0, "Sep ✓", "Sep")</f>
        <v>Sep ✓</v>
      </c>
      <c r="DH6" s="21" t="str">
        <f t="shared" ref="DH6" ca="1" si="91">IF(DH7=0, "Oct ✓", "Oct")</f>
        <v>Oct ✓</v>
      </c>
      <c r="DI6" s="21" t="str">
        <f t="shared" ref="DI6" ca="1" si="92">IF(DI7=0, "Nov ✓", "Nov")</f>
        <v>Nov ✓</v>
      </c>
      <c r="DJ6" s="21" t="str">
        <f t="shared" ref="DJ6" ca="1" si="93">IF(DJ7=0, "Dec ✓", "Dec")</f>
        <v>Dec ✓</v>
      </c>
      <c r="DK6" s="21" t="str">
        <f t="shared" ref="DK6" ca="1" si="94">IF(DK7=0, "Total ✓", "Total")</f>
        <v>Total ✓</v>
      </c>
      <c r="DM6" s="21" t="str">
        <f t="shared" ref="DM6" ca="1" si="95">IF(DM7=0, "Jan ✓", "Jan")</f>
        <v>Jan ✓</v>
      </c>
      <c r="DN6" s="21" t="str">
        <f t="shared" ref="DN6" ca="1" si="96">IF(DN7=0, "Feb ✓", "Feb")</f>
        <v>Feb ✓</v>
      </c>
      <c r="DO6" s="21" t="str">
        <f t="shared" ref="DO6" ca="1" si="97">IF(DO7=0, "Mar ✓", "Mar")</f>
        <v>Mar ✓</v>
      </c>
      <c r="DP6" s="21" t="str">
        <f t="shared" ref="DP6" ca="1" si="98">IF(DP7=0, "Apr ✓", "Apr")</f>
        <v>Apr ✓</v>
      </c>
      <c r="DQ6" s="21" t="str">
        <f t="shared" ref="DQ6" ca="1" si="99">IF(DQ7=0, "May ✓", "May")</f>
        <v>May ✓</v>
      </c>
      <c r="DR6" s="21" t="str">
        <f t="shared" ref="DR6" ca="1" si="100">IF(DR7=0, "Jun ✓", "Jun")</f>
        <v>Jun ✓</v>
      </c>
      <c r="DS6" s="21" t="str">
        <f t="shared" ref="DS6" ca="1" si="101">IF(DS7=0, "Jul ✓", "Jul")</f>
        <v>Jul ✓</v>
      </c>
      <c r="DT6" s="21" t="str">
        <f t="shared" ref="DT6" ca="1" si="102">IF(DT7=0, "Aug ✓", "Aug")</f>
        <v>Aug ✓</v>
      </c>
      <c r="DU6" s="21" t="str">
        <f t="shared" ref="DU6" ca="1" si="103">IF(DU7=0, "Sep ✓", "Sep")</f>
        <v>Sep ✓</v>
      </c>
      <c r="DV6" s="21" t="str">
        <f t="shared" ref="DV6" ca="1" si="104">IF(DV7=0, "Oct ✓", "Oct")</f>
        <v>Oct ✓</v>
      </c>
      <c r="DW6" s="21" t="str">
        <f t="shared" ref="DW6" ca="1" si="105">IF(DW7=0, "Nov ✓", "Nov")</f>
        <v>Nov ✓</v>
      </c>
      <c r="DX6" s="21" t="str">
        <f t="shared" ref="DX6" ca="1" si="106">IF(DX7=0, "Dec ✓", "Dec")</f>
        <v>Dec ✓</v>
      </c>
      <c r="DY6" s="21" t="str">
        <f t="shared" ref="DY6" ca="1" si="107">IF(DY7=0, "Total ✓", "Total")</f>
        <v>Total ✓</v>
      </c>
      <c r="EA6" s="21" t="str">
        <f t="shared" ref="EA6" ca="1" si="108">IF(EA7=0, "Jan ✓", "Jan")</f>
        <v>Jan ✓</v>
      </c>
      <c r="EB6" s="21" t="str">
        <f t="shared" ref="EB6" ca="1" si="109">IF(EB7=0, "Feb ✓", "Feb")</f>
        <v>Feb ✓</v>
      </c>
      <c r="EC6" s="21" t="str">
        <f t="shared" ref="EC6" ca="1" si="110">IF(EC7=0, "Mar ✓", "Mar")</f>
        <v>Mar ✓</v>
      </c>
      <c r="ED6" s="21" t="str">
        <f t="shared" ref="ED6" ca="1" si="111">IF(ED7=0, "Apr ✓", "Apr")</f>
        <v>Apr ✓</v>
      </c>
      <c r="EE6" s="21" t="str">
        <f t="shared" ref="EE6" ca="1" si="112">IF(EE7=0, "May ✓", "May")</f>
        <v>May ✓</v>
      </c>
      <c r="EF6" s="21" t="str">
        <f t="shared" ref="EF6" ca="1" si="113">IF(EF7=0, "Jun ✓", "Jun")</f>
        <v>Jun ✓</v>
      </c>
      <c r="EG6" s="21" t="str">
        <f t="shared" ref="EG6" ca="1" si="114">IF(EG7=0, "Jul ✓", "Jul")</f>
        <v>Jul ✓</v>
      </c>
      <c r="EH6" s="21" t="str">
        <f t="shared" ref="EH6" ca="1" si="115">IF(EH7=0, "Aug ✓", "Aug")</f>
        <v>Aug ✓</v>
      </c>
      <c r="EI6" s="21" t="str">
        <f t="shared" ref="EI6" ca="1" si="116">IF(EI7=0, "Sep ✓", "Sep")</f>
        <v>Sep ✓</v>
      </c>
      <c r="EJ6" s="21" t="str">
        <f t="shared" ref="EJ6" ca="1" si="117">IF(EJ7=0, "Oct ✓", "Oct")</f>
        <v>Oct ✓</v>
      </c>
      <c r="EK6" s="21" t="str">
        <f t="shared" ref="EK6" ca="1" si="118">IF(EK7=0, "Nov ✓", "Nov")</f>
        <v>Nov ✓</v>
      </c>
      <c r="EL6" s="21" t="str">
        <f t="shared" ref="EL6" ca="1" si="119">IF(EL7=0, "Dec ✓", "Dec")</f>
        <v>Dec ✓</v>
      </c>
      <c r="EM6" s="21" t="str">
        <f t="shared" ref="EM6" ca="1" si="120">IF(EM7=0, "Total ✓", "Total")</f>
        <v>Total ✓</v>
      </c>
      <c r="EO6" s="21" t="str">
        <f t="shared" ref="EO6:GS6" ca="1" si="121">IF(EO7=0, "Jan ✓", "Jan")</f>
        <v>Jan ✓</v>
      </c>
      <c r="EP6" s="21" t="str">
        <f t="shared" ref="EP6:GT6" ca="1" si="122">IF(EP7=0, "Feb ✓", "Feb")</f>
        <v>Feb ✓</v>
      </c>
      <c r="EQ6" s="21" t="str">
        <f t="shared" ref="EQ6:GU6" ca="1" si="123">IF(EQ7=0, "Mar ✓", "Mar")</f>
        <v>Mar ✓</v>
      </c>
      <c r="ER6" s="21" t="str">
        <f t="shared" ref="ER6:GV6" ca="1" si="124">IF(ER7=0, "Apr ✓", "Apr")</f>
        <v>Apr ✓</v>
      </c>
      <c r="ES6" s="21" t="str">
        <f t="shared" ref="ES6:GW6" ca="1" si="125">IF(ES7=0, "May ✓", "May")</f>
        <v>May ✓</v>
      </c>
      <c r="ET6" s="21" t="str">
        <f t="shared" ref="ET6:GX6" ca="1" si="126">IF(ET7=0, "Jun ✓", "Jun")</f>
        <v>Jun ✓</v>
      </c>
      <c r="EU6" s="21" t="str">
        <f t="shared" ref="EU6:GY6" ca="1" si="127">IF(EU7=0, "Jul ✓", "Jul")</f>
        <v>Jul ✓</v>
      </c>
      <c r="EV6" s="21" t="str">
        <f t="shared" ref="EV6:GZ6" ca="1" si="128">IF(EV7=0, "Aug ✓", "Aug")</f>
        <v>Aug ✓</v>
      </c>
      <c r="EW6" s="21" t="str">
        <f t="shared" ref="EW6:HA6" ca="1" si="129">IF(EW7=0, "Sep ✓", "Sep")</f>
        <v>Sep ✓</v>
      </c>
      <c r="EX6" s="21" t="str">
        <f t="shared" ref="EX6:HB6" ca="1" si="130">IF(EX7=0, "Oct ✓", "Oct")</f>
        <v>Oct ✓</v>
      </c>
      <c r="EY6" s="21" t="str">
        <f t="shared" ref="EY6:HC6" ca="1" si="131">IF(EY7=0, "Nov ✓", "Nov")</f>
        <v>Nov ✓</v>
      </c>
      <c r="EZ6" s="21" t="str">
        <f t="shared" ref="EZ6:HD6" ca="1" si="132">IF(EZ7=0, "Dec ✓", "Dec")</f>
        <v>Dec ✓</v>
      </c>
      <c r="FA6" s="21" t="str">
        <f t="shared" ref="FA6:HE6" ca="1" si="133">IF(FA7=0, "Total ✓", "Total")</f>
        <v>Total ✓</v>
      </c>
      <c r="FC6" s="21" t="str">
        <f t="shared" ca="1" si="121"/>
        <v>Jan ✓</v>
      </c>
      <c r="FD6" s="21" t="str">
        <f t="shared" ca="1" si="122"/>
        <v>Feb ✓</v>
      </c>
      <c r="FE6" s="21" t="str">
        <f t="shared" ca="1" si="123"/>
        <v>Mar ✓</v>
      </c>
      <c r="FF6" s="21" t="str">
        <f t="shared" ca="1" si="124"/>
        <v>Apr ✓</v>
      </c>
      <c r="FG6" s="21" t="str">
        <f t="shared" ca="1" si="125"/>
        <v>May ✓</v>
      </c>
      <c r="FH6" s="21" t="str">
        <f t="shared" ca="1" si="126"/>
        <v>Jun ✓</v>
      </c>
      <c r="FI6" s="21" t="str">
        <f t="shared" ca="1" si="127"/>
        <v>Jul ✓</v>
      </c>
      <c r="FJ6" s="21" t="str">
        <f t="shared" ca="1" si="128"/>
        <v>Aug ✓</v>
      </c>
      <c r="FK6" s="21" t="str">
        <f t="shared" ca="1" si="129"/>
        <v>Sep ✓</v>
      </c>
      <c r="FL6" s="21" t="str">
        <f t="shared" ca="1" si="130"/>
        <v>Oct ✓</v>
      </c>
      <c r="FM6" s="21" t="str">
        <f t="shared" ca="1" si="131"/>
        <v>Nov ✓</v>
      </c>
      <c r="FN6" s="21" t="str">
        <f t="shared" ca="1" si="132"/>
        <v>Dec ✓</v>
      </c>
      <c r="FO6" s="21" t="str">
        <f t="shared" ca="1" si="133"/>
        <v>Total ✓</v>
      </c>
      <c r="FQ6" s="21" t="str">
        <f t="shared" ca="1" si="121"/>
        <v>Jan ✓</v>
      </c>
      <c r="FR6" s="21" t="str">
        <f t="shared" ca="1" si="122"/>
        <v>Feb ✓</v>
      </c>
      <c r="FS6" s="21" t="str">
        <f t="shared" ca="1" si="123"/>
        <v>Mar ✓</v>
      </c>
      <c r="FT6" s="21" t="str">
        <f t="shared" ca="1" si="124"/>
        <v>Apr ✓</v>
      </c>
      <c r="FU6" s="21" t="str">
        <f t="shared" ca="1" si="125"/>
        <v>May ✓</v>
      </c>
      <c r="FV6" s="21" t="str">
        <f t="shared" ca="1" si="126"/>
        <v>Jun ✓</v>
      </c>
      <c r="FW6" s="21" t="str">
        <f t="shared" ca="1" si="127"/>
        <v>Jul ✓</v>
      </c>
      <c r="FX6" s="21" t="str">
        <f t="shared" ca="1" si="128"/>
        <v>Aug ✓</v>
      </c>
      <c r="FY6" s="21" t="str">
        <f t="shared" ca="1" si="129"/>
        <v>Sep ✓</v>
      </c>
      <c r="FZ6" s="21" t="str">
        <f t="shared" ca="1" si="130"/>
        <v>Oct ✓</v>
      </c>
      <c r="GA6" s="21" t="str">
        <f t="shared" ca="1" si="131"/>
        <v>Nov ✓</v>
      </c>
      <c r="GB6" s="21" t="str">
        <f t="shared" ca="1" si="132"/>
        <v>Dec ✓</v>
      </c>
      <c r="GC6" s="21" t="str">
        <f t="shared" ca="1" si="133"/>
        <v>Total ✓</v>
      </c>
      <c r="GE6" s="21" t="str">
        <f t="shared" ca="1" si="121"/>
        <v>Jan ✓</v>
      </c>
      <c r="GF6" s="21" t="str">
        <f t="shared" ca="1" si="122"/>
        <v>Feb ✓</v>
      </c>
      <c r="GG6" s="21" t="str">
        <f t="shared" ca="1" si="123"/>
        <v>Mar ✓</v>
      </c>
      <c r="GH6" s="21" t="str">
        <f t="shared" ca="1" si="124"/>
        <v>Apr ✓</v>
      </c>
      <c r="GI6" s="21" t="str">
        <f t="shared" ca="1" si="125"/>
        <v>May ✓</v>
      </c>
      <c r="GJ6" s="21" t="str">
        <f t="shared" ca="1" si="126"/>
        <v>Jun ✓</v>
      </c>
      <c r="GK6" s="21" t="str">
        <f t="shared" ca="1" si="127"/>
        <v>Jul ✓</v>
      </c>
      <c r="GL6" s="21" t="str">
        <f t="shared" ca="1" si="128"/>
        <v>Aug ✓</v>
      </c>
      <c r="GM6" s="21" t="str">
        <f t="shared" ca="1" si="129"/>
        <v>Sep ✓</v>
      </c>
      <c r="GN6" s="21" t="str">
        <f t="shared" ca="1" si="130"/>
        <v>Oct ✓</v>
      </c>
      <c r="GO6" s="21" t="str">
        <f t="shared" ca="1" si="131"/>
        <v>Nov ✓</v>
      </c>
      <c r="GP6" s="21" t="str">
        <f t="shared" ca="1" si="132"/>
        <v>Dec ✓</v>
      </c>
      <c r="GQ6" s="21" t="str">
        <f t="shared" ca="1" si="133"/>
        <v>Total ✓</v>
      </c>
      <c r="GS6" s="21" t="str">
        <f t="shared" ca="1" si="121"/>
        <v>Jan ✓</v>
      </c>
      <c r="GT6" s="21" t="str">
        <f t="shared" ca="1" si="122"/>
        <v>Feb ✓</v>
      </c>
      <c r="GU6" s="21" t="str">
        <f t="shared" ca="1" si="123"/>
        <v>Mar ✓</v>
      </c>
      <c r="GV6" s="21" t="str">
        <f t="shared" ca="1" si="124"/>
        <v>Apr ✓</v>
      </c>
      <c r="GW6" s="21" t="str">
        <f t="shared" ca="1" si="125"/>
        <v>May ✓</v>
      </c>
      <c r="GX6" s="21" t="str">
        <f t="shared" ca="1" si="126"/>
        <v>Jun ✓</v>
      </c>
      <c r="GY6" s="21" t="str">
        <f t="shared" ca="1" si="127"/>
        <v>Jul ✓</v>
      </c>
      <c r="GZ6" s="21" t="str">
        <f t="shared" ca="1" si="128"/>
        <v>Aug ✓</v>
      </c>
      <c r="HA6" s="21" t="str">
        <f t="shared" ca="1" si="129"/>
        <v>Sep ✓</v>
      </c>
      <c r="HB6" s="21" t="str">
        <f t="shared" ca="1" si="130"/>
        <v>Oct ✓</v>
      </c>
      <c r="HC6" s="21" t="str">
        <f t="shared" ca="1" si="131"/>
        <v>Nov ✓</v>
      </c>
      <c r="HD6" s="21" t="str">
        <f t="shared" ca="1" si="132"/>
        <v>Dec ✓</v>
      </c>
      <c r="HE6" s="21" t="str">
        <f t="shared" ca="1" si="133"/>
        <v>Total ✓</v>
      </c>
      <c r="HG6" s="21" t="str">
        <f t="shared" ref="HG6:IW6" ca="1" si="134">IF(HG7=0, "Jan ✓", "Jan")</f>
        <v>Jan ✓</v>
      </c>
      <c r="HH6" s="21" t="str">
        <f t="shared" ref="HH6:IX6" ca="1" si="135">IF(HH7=0, "Feb ✓", "Feb")</f>
        <v>Feb ✓</v>
      </c>
      <c r="HI6" s="21" t="str">
        <f t="shared" ref="HI6:IY6" ca="1" si="136">IF(HI7=0, "Mar ✓", "Mar")</f>
        <v>Mar ✓</v>
      </c>
      <c r="HJ6" s="21" t="str">
        <f t="shared" ref="HJ6:IZ6" ca="1" si="137">IF(HJ7=0, "Apr ✓", "Apr")</f>
        <v>Apr ✓</v>
      </c>
      <c r="HK6" s="21" t="str">
        <f t="shared" ref="HK6:JA6" ca="1" si="138">IF(HK7=0, "May ✓", "May")</f>
        <v>May ✓</v>
      </c>
      <c r="HL6" s="21" t="str">
        <f t="shared" ref="HL6:JB6" ca="1" si="139">IF(HL7=0, "Jun ✓", "Jun")</f>
        <v>Jun ✓</v>
      </c>
      <c r="HM6" s="21" t="str">
        <f t="shared" ref="HM6:JC6" ca="1" si="140">IF(HM7=0, "Jul ✓", "Jul")</f>
        <v>Jul ✓</v>
      </c>
      <c r="HN6" s="21" t="str">
        <f t="shared" ref="HN6:JD6" ca="1" si="141">IF(HN7=0, "Aug ✓", "Aug")</f>
        <v>Aug ✓</v>
      </c>
      <c r="HO6" s="21" t="str">
        <f t="shared" ref="HO6:JE6" ca="1" si="142">IF(HO7=0, "Sep ✓", "Sep")</f>
        <v>Sep ✓</v>
      </c>
      <c r="HP6" s="21" t="str">
        <f t="shared" ref="HP6:JF6" ca="1" si="143">IF(HP7=0, "Oct ✓", "Oct")</f>
        <v>Oct ✓</v>
      </c>
      <c r="HQ6" s="21" t="str">
        <f t="shared" ref="HQ6:JG6" ca="1" si="144">IF(HQ7=0, "Nov ✓", "Nov")</f>
        <v>Nov ✓</v>
      </c>
      <c r="HR6" s="21" t="str">
        <f t="shared" ref="HR6:JH6" ca="1" si="145">IF(HR7=0, "Dec ✓", "Dec")</f>
        <v>Dec ✓</v>
      </c>
      <c r="HS6" s="21" t="str">
        <f t="shared" ref="HS6:JI6" ca="1" si="146">IF(HS7=0, "Total ✓", "Total")</f>
        <v>Total ✓</v>
      </c>
      <c r="HU6" s="21" t="str">
        <f t="shared" ca="1" si="134"/>
        <v>Jan ✓</v>
      </c>
      <c r="HV6" s="21" t="str">
        <f t="shared" ca="1" si="135"/>
        <v>Feb ✓</v>
      </c>
      <c r="HW6" s="21" t="str">
        <f t="shared" ca="1" si="136"/>
        <v>Mar ✓</v>
      </c>
      <c r="HX6" s="21" t="str">
        <f t="shared" ca="1" si="137"/>
        <v>Apr ✓</v>
      </c>
      <c r="HY6" s="21" t="str">
        <f t="shared" ca="1" si="138"/>
        <v>May ✓</v>
      </c>
      <c r="HZ6" s="21" t="str">
        <f t="shared" ca="1" si="139"/>
        <v>Jun ✓</v>
      </c>
      <c r="IA6" s="21" t="str">
        <f t="shared" ca="1" si="140"/>
        <v>Jul ✓</v>
      </c>
      <c r="IB6" s="21" t="str">
        <f t="shared" ca="1" si="141"/>
        <v>Aug ✓</v>
      </c>
      <c r="IC6" s="21" t="str">
        <f t="shared" ca="1" si="142"/>
        <v>Sep ✓</v>
      </c>
      <c r="ID6" s="21" t="str">
        <f t="shared" ca="1" si="143"/>
        <v>Oct ✓</v>
      </c>
      <c r="IE6" s="21" t="str">
        <f t="shared" ca="1" si="144"/>
        <v>Nov ✓</v>
      </c>
      <c r="IF6" s="21" t="str">
        <f t="shared" ca="1" si="145"/>
        <v>Dec ✓</v>
      </c>
      <c r="IG6" s="21" t="str">
        <f t="shared" ca="1" si="146"/>
        <v>Total ✓</v>
      </c>
      <c r="II6" s="21" t="str">
        <f t="shared" ca="1" si="134"/>
        <v>Jan ✓</v>
      </c>
      <c r="IJ6" s="21" t="str">
        <f t="shared" ca="1" si="135"/>
        <v>Feb ✓</v>
      </c>
      <c r="IK6" s="21" t="str">
        <f t="shared" ca="1" si="136"/>
        <v>Mar ✓</v>
      </c>
      <c r="IL6" s="21" t="str">
        <f t="shared" ca="1" si="137"/>
        <v>Apr ✓</v>
      </c>
      <c r="IM6" s="21" t="str">
        <f t="shared" ca="1" si="138"/>
        <v>May ✓</v>
      </c>
      <c r="IN6" s="21" t="str">
        <f t="shared" ca="1" si="139"/>
        <v>Jun ✓</v>
      </c>
      <c r="IO6" s="21" t="str">
        <f t="shared" ca="1" si="140"/>
        <v>Jul ✓</v>
      </c>
      <c r="IP6" s="21" t="str">
        <f t="shared" ca="1" si="141"/>
        <v>Aug ✓</v>
      </c>
      <c r="IQ6" s="21" t="str">
        <f t="shared" ca="1" si="142"/>
        <v>Sep ✓</v>
      </c>
      <c r="IR6" s="21" t="str">
        <f t="shared" ca="1" si="143"/>
        <v>Oct ✓</v>
      </c>
      <c r="IS6" s="21" t="str">
        <f t="shared" ca="1" si="144"/>
        <v>Nov ✓</v>
      </c>
      <c r="IT6" s="21" t="str">
        <f t="shared" ca="1" si="145"/>
        <v>Dec ✓</v>
      </c>
      <c r="IU6" s="21" t="str">
        <f t="shared" ca="1" si="146"/>
        <v>Total ✓</v>
      </c>
      <c r="IW6" s="21" t="str">
        <f t="shared" ca="1" si="134"/>
        <v>Jan ✓</v>
      </c>
      <c r="IX6" s="21" t="str">
        <f t="shared" ca="1" si="135"/>
        <v>Feb ✓</v>
      </c>
      <c r="IY6" s="21" t="str">
        <f t="shared" ca="1" si="136"/>
        <v>Mar ✓</v>
      </c>
      <c r="IZ6" s="21" t="str">
        <f t="shared" ca="1" si="137"/>
        <v>Apr ✓</v>
      </c>
      <c r="JA6" s="21" t="str">
        <f t="shared" ca="1" si="138"/>
        <v>May ✓</v>
      </c>
      <c r="JB6" s="21" t="str">
        <f t="shared" ca="1" si="139"/>
        <v>Jun ✓</v>
      </c>
      <c r="JC6" s="21" t="str">
        <f t="shared" ca="1" si="140"/>
        <v>Jul ✓</v>
      </c>
      <c r="JD6" s="21" t="str">
        <f t="shared" ca="1" si="141"/>
        <v>Aug ✓</v>
      </c>
      <c r="JE6" s="21" t="str">
        <f t="shared" ca="1" si="142"/>
        <v>Sep ✓</v>
      </c>
      <c r="JF6" s="21" t="str">
        <f t="shared" ca="1" si="143"/>
        <v>Oct ✓</v>
      </c>
      <c r="JG6" s="21" t="str">
        <f t="shared" ca="1" si="144"/>
        <v>Nov ✓</v>
      </c>
      <c r="JH6" s="21" t="str">
        <f t="shared" ca="1" si="145"/>
        <v>Dec ✓</v>
      </c>
      <c r="JI6" s="21" t="str">
        <f t="shared" ca="1" si="146"/>
        <v>Total ✓</v>
      </c>
    </row>
    <row r="7" spans="1:269" x14ac:dyDescent="0.2">
      <c r="C7" s="12" t="s">
        <v>21</v>
      </c>
      <c r="E7" s="13">
        <f ca="1">E20-E36-E49</f>
        <v>0</v>
      </c>
      <c r="F7" s="13">
        <f t="shared" ref="F7:P7" ca="1" si="147">F20-F36-F49</f>
        <v>0</v>
      </c>
      <c r="G7" s="13">
        <f t="shared" ca="1" si="147"/>
        <v>0</v>
      </c>
      <c r="H7" s="13">
        <f t="shared" ca="1" si="147"/>
        <v>0</v>
      </c>
      <c r="I7" s="13">
        <f t="shared" ca="1" si="147"/>
        <v>0</v>
      </c>
      <c r="J7" s="13">
        <f t="shared" ca="1" si="147"/>
        <v>0</v>
      </c>
      <c r="K7" s="13">
        <f t="shared" ca="1" si="147"/>
        <v>0</v>
      </c>
      <c r="L7" s="13">
        <f t="shared" ca="1" si="147"/>
        <v>0</v>
      </c>
      <c r="M7" s="13">
        <f t="shared" ca="1" si="147"/>
        <v>0</v>
      </c>
      <c r="N7" s="13">
        <f t="shared" ca="1" si="147"/>
        <v>0</v>
      </c>
      <c r="O7" s="13">
        <f t="shared" ca="1" si="147"/>
        <v>0</v>
      </c>
      <c r="P7" s="13">
        <f t="shared" ca="1" si="147"/>
        <v>0</v>
      </c>
      <c r="Q7" s="22">
        <f ca="1">Q20-Q36-Q49</f>
        <v>0</v>
      </c>
      <c r="S7" s="13">
        <f ca="1">S20-S36-S49</f>
        <v>0</v>
      </c>
      <c r="T7" s="13">
        <f t="shared" ref="T7:AD7" ca="1" si="148">T20-T36-T49</f>
        <v>0</v>
      </c>
      <c r="U7" s="13">
        <f t="shared" ca="1" si="148"/>
        <v>0</v>
      </c>
      <c r="V7" s="13">
        <f t="shared" ca="1" si="148"/>
        <v>0</v>
      </c>
      <c r="W7" s="13">
        <f t="shared" ca="1" si="148"/>
        <v>0</v>
      </c>
      <c r="X7" s="13">
        <f t="shared" ca="1" si="148"/>
        <v>0</v>
      </c>
      <c r="Y7" s="13">
        <f t="shared" ca="1" si="148"/>
        <v>0</v>
      </c>
      <c r="Z7" s="13">
        <f t="shared" ca="1" si="148"/>
        <v>0</v>
      </c>
      <c r="AA7" s="13">
        <f t="shared" ca="1" si="148"/>
        <v>0</v>
      </c>
      <c r="AB7" s="13">
        <f t="shared" ca="1" si="148"/>
        <v>0</v>
      </c>
      <c r="AC7" s="13">
        <f t="shared" ca="1" si="148"/>
        <v>0</v>
      </c>
      <c r="AD7" s="13">
        <f t="shared" ca="1" si="148"/>
        <v>0</v>
      </c>
      <c r="AE7" s="22">
        <f ca="1">AE20-AE36-AE49</f>
        <v>0</v>
      </c>
      <c r="AG7" s="13">
        <f t="shared" ref="AG7:AS7" ca="1" si="149">AG20-AG36-AG49</f>
        <v>0</v>
      </c>
      <c r="AH7" s="13">
        <f t="shared" ca="1" si="149"/>
        <v>0</v>
      </c>
      <c r="AI7" s="13">
        <f t="shared" ca="1" si="149"/>
        <v>0</v>
      </c>
      <c r="AJ7" s="13">
        <f t="shared" ca="1" si="149"/>
        <v>0</v>
      </c>
      <c r="AK7" s="13">
        <f t="shared" ca="1" si="149"/>
        <v>0</v>
      </c>
      <c r="AL7" s="13">
        <f t="shared" ca="1" si="149"/>
        <v>0</v>
      </c>
      <c r="AM7" s="13">
        <f t="shared" ca="1" si="149"/>
        <v>0</v>
      </c>
      <c r="AN7" s="13">
        <f t="shared" ca="1" si="149"/>
        <v>0</v>
      </c>
      <c r="AO7" s="13">
        <f t="shared" ca="1" si="149"/>
        <v>0</v>
      </c>
      <c r="AP7" s="13">
        <f t="shared" ca="1" si="149"/>
        <v>0</v>
      </c>
      <c r="AQ7" s="13">
        <f t="shared" ca="1" si="149"/>
        <v>0</v>
      </c>
      <c r="AR7" s="13">
        <f t="shared" ca="1" si="149"/>
        <v>0</v>
      </c>
      <c r="AS7" s="22">
        <f t="shared" ca="1" si="149"/>
        <v>0</v>
      </c>
      <c r="AU7" s="13">
        <f t="shared" ref="AU7:BG7" ca="1" si="150">AU20-AU36-AU49</f>
        <v>0</v>
      </c>
      <c r="AV7" s="13">
        <f t="shared" ca="1" si="150"/>
        <v>0</v>
      </c>
      <c r="AW7" s="13">
        <f t="shared" ca="1" si="150"/>
        <v>0</v>
      </c>
      <c r="AX7" s="13">
        <f t="shared" ca="1" si="150"/>
        <v>0</v>
      </c>
      <c r="AY7" s="13">
        <f t="shared" ca="1" si="150"/>
        <v>0</v>
      </c>
      <c r="AZ7" s="13">
        <f t="shared" ca="1" si="150"/>
        <v>0</v>
      </c>
      <c r="BA7" s="13">
        <f t="shared" ca="1" si="150"/>
        <v>0</v>
      </c>
      <c r="BB7" s="13">
        <f t="shared" ca="1" si="150"/>
        <v>0</v>
      </c>
      <c r="BC7" s="13">
        <f t="shared" ca="1" si="150"/>
        <v>0</v>
      </c>
      <c r="BD7" s="13">
        <f t="shared" ca="1" si="150"/>
        <v>0</v>
      </c>
      <c r="BE7" s="13">
        <f t="shared" ca="1" si="150"/>
        <v>0</v>
      </c>
      <c r="BF7" s="13">
        <f t="shared" ca="1" si="150"/>
        <v>0</v>
      </c>
      <c r="BG7" s="22">
        <f t="shared" ca="1" si="150"/>
        <v>0</v>
      </c>
      <c r="BI7" s="13">
        <f t="shared" ref="BI7:BU7" ca="1" si="151">BI20-BI36-BI49</f>
        <v>0</v>
      </c>
      <c r="BJ7" s="13">
        <f t="shared" ca="1" si="151"/>
        <v>0</v>
      </c>
      <c r="BK7" s="13">
        <f t="shared" ca="1" si="151"/>
        <v>0</v>
      </c>
      <c r="BL7" s="13">
        <f t="shared" ca="1" si="151"/>
        <v>0</v>
      </c>
      <c r="BM7" s="13">
        <f t="shared" ca="1" si="151"/>
        <v>0</v>
      </c>
      <c r="BN7" s="13">
        <f t="shared" ca="1" si="151"/>
        <v>0</v>
      </c>
      <c r="BO7" s="13">
        <f t="shared" ca="1" si="151"/>
        <v>0</v>
      </c>
      <c r="BP7" s="13">
        <f t="shared" ca="1" si="151"/>
        <v>0</v>
      </c>
      <c r="BQ7" s="13">
        <f t="shared" ca="1" si="151"/>
        <v>0</v>
      </c>
      <c r="BR7" s="13">
        <f t="shared" ca="1" si="151"/>
        <v>0</v>
      </c>
      <c r="BS7" s="13">
        <f t="shared" ca="1" si="151"/>
        <v>0</v>
      </c>
      <c r="BT7" s="13">
        <f t="shared" ca="1" si="151"/>
        <v>0</v>
      </c>
      <c r="BU7" s="22">
        <f t="shared" ca="1" si="151"/>
        <v>0</v>
      </c>
      <c r="BW7" s="13">
        <f t="shared" ref="BW7:CI7" ca="1" si="152">BW20-BW36-BW49</f>
        <v>0</v>
      </c>
      <c r="BX7" s="13">
        <f t="shared" ca="1" si="152"/>
        <v>0</v>
      </c>
      <c r="BY7" s="13">
        <f t="shared" ca="1" si="152"/>
        <v>0</v>
      </c>
      <c r="BZ7" s="13">
        <f t="shared" ca="1" si="152"/>
        <v>0</v>
      </c>
      <c r="CA7" s="13">
        <f t="shared" ca="1" si="152"/>
        <v>0</v>
      </c>
      <c r="CB7" s="13">
        <f t="shared" ca="1" si="152"/>
        <v>0</v>
      </c>
      <c r="CC7" s="13">
        <f t="shared" ca="1" si="152"/>
        <v>0</v>
      </c>
      <c r="CD7" s="13">
        <f t="shared" ca="1" si="152"/>
        <v>0</v>
      </c>
      <c r="CE7" s="13">
        <f t="shared" ca="1" si="152"/>
        <v>0</v>
      </c>
      <c r="CF7" s="13">
        <f t="shared" ca="1" si="152"/>
        <v>0</v>
      </c>
      <c r="CG7" s="13">
        <f t="shared" ca="1" si="152"/>
        <v>0</v>
      </c>
      <c r="CH7" s="13">
        <f t="shared" ca="1" si="152"/>
        <v>0</v>
      </c>
      <c r="CI7" s="22">
        <f t="shared" ca="1" si="152"/>
        <v>0</v>
      </c>
      <c r="CK7" s="13">
        <f t="shared" ref="CK7:CW7" ca="1" si="153">CK20-CK36-CK49</f>
        <v>0</v>
      </c>
      <c r="CL7" s="13">
        <f t="shared" ca="1" si="153"/>
        <v>0</v>
      </c>
      <c r="CM7" s="13">
        <f t="shared" ca="1" si="153"/>
        <v>0</v>
      </c>
      <c r="CN7" s="13">
        <f t="shared" ca="1" si="153"/>
        <v>0</v>
      </c>
      <c r="CO7" s="13">
        <f t="shared" ca="1" si="153"/>
        <v>0</v>
      </c>
      <c r="CP7" s="13">
        <f t="shared" ca="1" si="153"/>
        <v>0</v>
      </c>
      <c r="CQ7" s="13">
        <f t="shared" ca="1" si="153"/>
        <v>0</v>
      </c>
      <c r="CR7" s="13">
        <f t="shared" ca="1" si="153"/>
        <v>0</v>
      </c>
      <c r="CS7" s="13">
        <f t="shared" ca="1" si="153"/>
        <v>0</v>
      </c>
      <c r="CT7" s="13">
        <f t="shared" ca="1" si="153"/>
        <v>0</v>
      </c>
      <c r="CU7" s="13">
        <f t="shared" ca="1" si="153"/>
        <v>0</v>
      </c>
      <c r="CV7" s="13">
        <f t="shared" ca="1" si="153"/>
        <v>0</v>
      </c>
      <c r="CW7" s="22">
        <f t="shared" ca="1" si="153"/>
        <v>0</v>
      </c>
      <c r="CY7" s="13">
        <f t="shared" ref="CY7:DK7" ca="1" si="154">CY20-CY36-CY49</f>
        <v>0</v>
      </c>
      <c r="CZ7" s="13">
        <f t="shared" ca="1" si="154"/>
        <v>0</v>
      </c>
      <c r="DA7" s="13">
        <f t="shared" ca="1" si="154"/>
        <v>0</v>
      </c>
      <c r="DB7" s="13">
        <f t="shared" ca="1" si="154"/>
        <v>0</v>
      </c>
      <c r="DC7" s="13">
        <f t="shared" ca="1" si="154"/>
        <v>0</v>
      </c>
      <c r="DD7" s="13">
        <f t="shared" ca="1" si="154"/>
        <v>0</v>
      </c>
      <c r="DE7" s="13">
        <f t="shared" ca="1" si="154"/>
        <v>0</v>
      </c>
      <c r="DF7" s="13">
        <f t="shared" ca="1" si="154"/>
        <v>0</v>
      </c>
      <c r="DG7" s="13">
        <f t="shared" ca="1" si="154"/>
        <v>0</v>
      </c>
      <c r="DH7" s="13">
        <f t="shared" ca="1" si="154"/>
        <v>0</v>
      </c>
      <c r="DI7" s="13">
        <f t="shared" ca="1" si="154"/>
        <v>0</v>
      </c>
      <c r="DJ7" s="13">
        <f t="shared" ca="1" si="154"/>
        <v>0</v>
      </c>
      <c r="DK7" s="22">
        <f t="shared" ca="1" si="154"/>
        <v>0</v>
      </c>
      <c r="DM7" s="13">
        <f t="shared" ref="DM7:DY7" ca="1" si="155">DM20-DM36-DM49</f>
        <v>0</v>
      </c>
      <c r="DN7" s="13">
        <f t="shared" ca="1" si="155"/>
        <v>0</v>
      </c>
      <c r="DO7" s="13">
        <f t="shared" ca="1" si="155"/>
        <v>0</v>
      </c>
      <c r="DP7" s="13">
        <f t="shared" ca="1" si="155"/>
        <v>0</v>
      </c>
      <c r="DQ7" s="13">
        <f t="shared" ca="1" si="155"/>
        <v>0</v>
      </c>
      <c r="DR7" s="13">
        <f t="shared" ca="1" si="155"/>
        <v>0</v>
      </c>
      <c r="DS7" s="13">
        <f t="shared" ca="1" si="155"/>
        <v>0</v>
      </c>
      <c r="DT7" s="13">
        <f t="shared" ca="1" si="155"/>
        <v>0</v>
      </c>
      <c r="DU7" s="13">
        <f t="shared" ca="1" si="155"/>
        <v>0</v>
      </c>
      <c r="DV7" s="13">
        <f t="shared" ca="1" si="155"/>
        <v>0</v>
      </c>
      <c r="DW7" s="13">
        <f t="shared" ca="1" si="155"/>
        <v>0</v>
      </c>
      <c r="DX7" s="13">
        <f t="shared" ca="1" si="155"/>
        <v>0</v>
      </c>
      <c r="DY7" s="22">
        <f t="shared" ca="1" si="155"/>
        <v>0</v>
      </c>
      <c r="EA7" s="13">
        <f t="shared" ref="EA7:EM7" ca="1" si="156">EA20-EA36-EA49</f>
        <v>0</v>
      </c>
      <c r="EB7" s="13">
        <f t="shared" ca="1" si="156"/>
        <v>0</v>
      </c>
      <c r="EC7" s="13">
        <f t="shared" ca="1" si="156"/>
        <v>0</v>
      </c>
      <c r="ED7" s="13">
        <f t="shared" ca="1" si="156"/>
        <v>0</v>
      </c>
      <c r="EE7" s="13">
        <f t="shared" ca="1" si="156"/>
        <v>0</v>
      </c>
      <c r="EF7" s="13">
        <f t="shared" ca="1" si="156"/>
        <v>0</v>
      </c>
      <c r="EG7" s="13">
        <f t="shared" ca="1" si="156"/>
        <v>0</v>
      </c>
      <c r="EH7" s="13">
        <f t="shared" ca="1" si="156"/>
        <v>0</v>
      </c>
      <c r="EI7" s="13">
        <f t="shared" ca="1" si="156"/>
        <v>0</v>
      </c>
      <c r="EJ7" s="13">
        <f t="shared" ca="1" si="156"/>
        <v>0</v>
      </c>
      <c r="EK7" s="13">
        <f t="shared" ca="1" si="156"/>
        <v>0</v>
      </c>
      <c r="EL7" s="13">
        <f t="shared" ca="1" si="156"/>
        <v>0</v>
      </c>
      <c r="EM7" s="22">
        <f t="shared" ca="1" si="156"/>
        <v>0</v>
      </c>
      <c r="EO7" s="13">
        <f t="shared" ref="EO7:FA7" ca="1" si="157">EO20-EO36-EO49</f>
        <v>0</v>
      </c>
      <c r="EP7" s="13">
        <f t="shared" ca="1" si="157"/>
        <v>0</v>
      </c>
      <c r="EQ7" s="13">
        <f t="shared" ca="1" si="157"/>
        <v>0</v>
      </c>
      <c r="ER7" s="13">
        <f t="shared" ca="1" si="157"/>
        <v>0</v>
      </c>
      <c r="ES7" s="13">
        <f t="shared" ca="1" si="157"/>
        <v>0</v>
      </c>
      <c r="ET7" s="13">
        <f t="shared" ca="1" si="157"/>
        <v>0</v>
      </c>
      <c r="EU7" s="13">
        <f t="shared" ca="1" si="157"/>
        <v>0</v>
      </c>
      <c r="EV7" s="13">
        <f t="shared" ca="1" si="157"/>
        <v>0</v>
      </c>
      <c r="EW7" s="13">
        <f t="shared" ca="1" si="157"/>
        <v>0</v>
      </c>
      <c r="EX7" s="13">
        <f t="shared" ca="1" si="157"/>
        <v>0</v>
      </c>
      <c r="EY7" s="13">
        <f t="shared" ca="1" si="157"/>
        <v>0</v>
      </c>
      <c r="EZ7" s="13">
        <f t="shared" ca="1" si="157"/>
        <v>0</v>
      </c>
      <c r="FA7" s="22">
        <f t="shared" ca="1" si="157"/>
        <v>0</v>
      </c>
      <c r="FC7" s="13">
        <f t="shared" ref="FC7:FO7" ca="1" si="158">FC20-FC36-FC49</f>
        <v>0</v>
      </c>
      <c r="FD7" s="13">
        <f t="shared" ca="1" si="158"/>
        <v>0</v>
      </c>
      <c r="FE7" s="13">
        <f t="shared" ca="1" si="158"/>
        <v>0</v>
      </c>
      <c r="FF7" s="13">
        <f t="shared" ca="1" si="158"/>
        <v>0</v>
      </c>
      <c r="FG7" s="13">
        <f t="shared" ca="1" si="158"/>
        <v>0</v>
      </c>
      <c r="FH7" s="13">
        <f t="shared" ca="1" si="158"/>
        <v>0</v>
      </c>
      <c r="FI7" s="13">
        <f t="shared" ca="1" si="158"/>
        <v>0</v>
      </c>
      <c r="FJ7" s="13">
        <f t="shared" ca="1" si="158"/>
        <v>0</v>
      </c>
      <c r="FK7" s="13">
        <f t="shared" ca="1" si="158"/>
        <v>0</v>
      </c>
      <c r="FL7" s="13">
        <f t="shared" ca="1" si="158"/>
        <v>0</v>
      </c>
      <c r="FM7" s="13">
        <f t="shared" ca="1" si="158"/>
        <v>0</v>
      </c>
      <c r="FN7" s="13">
        <f t="shared" ca="1" si="158"/>
        <v>0</v>
      </c>
      <c r="FO7" s="22">
        <f t="shared" ca="1" si="158"/>
        <v>0</v>
      </c>
      <c r="FQ7" s="13">
        <f t="shared" ref="FQ7:GC7" ca="1" si="159">FQ20-FQ36-FQ49</f>
        <v>0</v>
      </c>
      <c r="FR7" s="13">
        <f t="shared" ca="1" si="159"/>
        <v>0</v>
      </c>
      <c r="FS7" s="13">
        <f t="shared" ca="1" si="159"/>
        <v>0</v>
      </c>
      <c r="FT7" s="13">
        <f t="shared" ca="1" si="159"/>
        <v>0</v>
      </c>
      <c r="FU7" s="13">
        <f t="shared" ca="1" si="159"/>
        <v>0</v>
      </c>
      <c r="FV7" s="13">
        <f t="shared" ca="1" si="159"/>
        <v>0</v>
      </c>
      <c r="FW7" s="13">
        <f t="shared" ca="1" si="159"/>
        <v>0</v>
      </c>
      <c r="FX7" s="13">
        <f t="shared" ca="1" si="159"/>
        <v>0</v>
      </c>
      <c r="FY7" s="13">
        <f t="shared" ca="1" si="159"/>
        <v>0</v>
      </c>
      <c r="FZ7" s="13">
        <f t="shared" ca="1" si="159"/>
        <v>0</v>
      </c>
      <c r="GA7" s="13">
        <f t="shared" ca="1" si="159"/>
        <v>0</v>
      </c>
      <c r="GB7" s="13">
        <f t="shared" ca="1" si="159"/>
        <v>0</v>
      </c>
      <c r="GC7" s="22">
        <f t="shared" ca="1" si="159"/>
        <v>0</v>
      </c>
      <c r="GE7" s="13">
        <f t="shared" ref="GE7:GQ7" ca="1" si="160">GE20-GE36-GE49</f>
        <v>0</v>
      </c>
      <c r="GF7" s="13">
        <f t="shared" ca="1" si="160"/>
        <v>0</v>
      </c>
      <c r="GG7" s="13">
        <f t="shared" ca="1" si="160"/>
        <v>0</v>
      </c>
      <c r="GH7" s="13">
        <f t="shared" ca="1" si="160"/>
        <v>0</v>
      </c>
      <c r="GI7" s="13">
        <f t="shared" ca="1" si="160"/>
        <v>0</v>
      </c>
      <c r="GJ7" s="13">
        <f t="shared" ca="1" si="160"/>
        <v>0</v>
      </c>
      <c r="GK7" s="13">
        <f t="shared" ca="1" si="160"/>
        <v>0</v>
      </c>
      <c r="GL7" s="13">
        <f t="shared" ca="1" si="160"/>
        <v>0</v>
      </c>
      <c r="GM7" s="13">
        <f t="shared" ca="1" si="160"/>
        <v>0</v>
      </c>
      <c r="GN7" s="13">
        <f t="shared" ca="1" si="160"/>
        <v>0</v>
      </c>
      <c r="GO7" s="13">
        <f t="shared" ca="1" si="160"/>
        <v>0</v>
      </c>
      <c r="GP7" s="13">
        <f t="shared" ca="1" si="160"/>
        <v>0</v>
      </c>
      <c r="GQ7" s="22">
        <f t="shared" ca="1" si="160"/>
        <v>0</v>
      </c>
      <c r="GS7" s="13">
        <f t="shared" ref="GS7:HE7" ca="1" si="161">GS20-GS36-GS49</f>
        <v>0</v>
      </c>
      <c r="GT7" s="13">
        <f t="shared" ca="1" si="161"/>
        <v>0</v>
      </c>
      <c r="GU7" s="13">
        <f t="shared" ca="1" si="161"/>
        <v>0</v>
      </c>
      <c r="GV7" s="13">
        <f t="shared" ca="1" si="161"/>
        <v>0</v>
      </c>
      <c r="GW7" s="13">
        <f t="shared" ca="1" si="161"/>
        <v>0</v>
      </c>
      <c r="GX7" s="13">
        <f t="shared" ca="1" si="161"/>
        <v>0</v>
      </c>
      <c r="GY7" s="13">
        <f t="shared" ca="1" si="161"/>
        <v>0</v>
      </c>
      <c r="GZ7" s="13">
        <f t="shared" ca="1" si="161"/>
        <v>0</v>
      </c>
      <c r="HA7" s="13">
        <f t="shared" ca="1" si="161"/>
        <v>0</v>
      </c>
      <c r="HB7" s="13">
        <f t="shared" ca="1" si="161"/>
        <v>0</v>
      </c>
      <c r="HC7" s="13">
        <f t="shared" ca="1" si="161"/>
        <v>0</v>
      </c>
      <c r="HD7" s="13">
        <f t="shared" ca="1" si="161"/>
        <v>0</v>
      </c>
      <c r="HE7" s="22">
        <f t="shared" ca="1" si="161"/>
        <v>0</v>
      </c>
      <c r="HG7" s="13">
        <f t="shared" ref="HG7:HS7" ca="1" si="162">HG20-HG36-HG49</f>
        <v>0</v>
      </c>
      <c r="HH7" s="13">
        <f t="shared" ca="1" si="162"/>
        <v>0</v>
      </c>
      <c r="HI7" s="13">
        <f t="shared" ca="1" si="162"/>
        <v>0</v>
      </c>
      <c r="HJ7" s="13">
        <f t="shared" ca="1" si="162"/>
        <v>0</v>
      </c>
      <c r="HK7" s="13">
        <f t="shared" ca="1" si="162"/>
        <v>0</v>
      </c>
      <c r="HL7" s="13">
        <f t="shared" ca="1" si="162"/>
        <v>0</v>
      </c>
      <c r="HM7" s="13">
        <f t="shared" ca="1" si="162"/>
        <v>0</v>
      </c>
      <c r="HN7" s="13">
        <f t="shared" ca="1" si="162"/>
        <v>0</v>
      </c>
      <c r="HO7" s="13">
        <f t="shared" ca="1" si="162"/>
        <v>0</v>
      </c>
      <c r="HP7" s="13">
        <f t="shared" ca="1" si="162"/>
        <v>0</v>
      </c>
      <c r="HQ7" s="13">
        <f t="shared" ca="1" si="162"/>
        <v>0</v>
      </c>
      <c r="HR7" s="13">
        <f t="shared" ca="1" si="162"/>
        <v>0</v>
      </c>
      <c r="HS7" s="22">
        <f t="shared" ca="1" si="162"/>
        <v>0</v>
      </c>
      <c r="HU7" s="13">
        <f t="shared" ref="HU7:IG7" ca="1" si="163">HU20-HU36-HU49</f>
        <v>0</v>
      </c>
      <c r="HV7" s="13">
        <f t="shared" ca="1" si="163"/>
        <v>0</v>
      </c>
      <c r="HW7" s="13">
        <f t="shared" ca="1" si="163"/>
        <v>0</v>
      </c>
      <c r="HX7" s="13">
        <f t="shared" ca="1" si="163"/>
        <v>0</v>
      </c>
      <c r="HY7" s="13">
        <f t="shared" ca="1" si="163"/>
        <v>0</v>
      </c>
      <c r="HZ7" s="13">
        <f t="shared" ca="1" si="163"/>
        <v>0</v>
      </c>
      <c r="IA7" s="13">
        <f t="shared" ca="1" si="163"/>
        <v>0</v>
      </c>
      <c r="IB7" s="13">
        <f t="shared" ca="1" si="163"/>
        <v>0</v>
      </c>
      <c r="IC7" s="13">
        <f t="shared" ca="1" si="163"/>
        <v>0</v>
      </c>
      <c r="ID7" s="13">
        <f t="shared" ca="1" si="163"/>
        <v>0</v>
      </c>
      <c r="IE7" s="13">
        <f t="shared" ca="1" si="163"/>
        <v>0</v>
      </c>
      <c r="IF7" s="13">
        <f t="shared" ca="1" si="163"/>
        <v>0</v>
      </c>
      <c r="IG7" s="22">
        <f t="shared" ca="1" si="163"/>
        <v>0</v>
      </c>
      <c r="II7" s="13">
        <f t="shared" ref="II7:IU7" ca="1" si="164">II20-II36-II49</f>
        <v>0</v>
      </c>
      <c r="IJ7" s="13">
        <f t="shared" ca="1" si="164"/>
        <v>0</v>
      </c>
      <c r="IK7" s="13">
        <f t="shared" ca="1" si="164"/>
        <v>0</v>
      </c>
      <c r="IL7" s="13">
        <f t="shared" ca="1" si="164"/>
        <v>0</v>
      </c>
      <c r="IM7" s="13">
        <f t="shared" ca="1" si="164"/>
        <v>0</v>
      </c>
      <c r="IN7" s="13">
        <f t="shared" ca="1" si="164"/>
        <v>0</v>
      </c>
      <c r="IO7" s="13">
        <f t="shared" ca="1" si="164"/>
        <v>0</v>
      </c>
      <c r="IP7" s="13">
        <f t="shared" ca="1" si="164"/>
        <v>0</v>
      </c>
      <c r="IQ7" s="13">
        <f t="shared" ca="1" si="164"/>
        <v>0</v>
      </c>
      <c r="IR7" s="13">
        <f t="shared" ca="1" si="164"/>
        <v>0</v>
      </c>
      <c r="IS7" s="13">
        <f t="shared" ca="1" si="164"/>
        <v>0</v>
      </c>
      <c r="IT7" s="13">
        <f t="shared" ca="1" si="164"/>
        <v>0</v>
      </c>
      <c r="IU7" s="22">
        <f t="shared" ca="1" si="164"/>
        <v>0</v>
      </c>
      <c r="IW7" s="13">
        <f t="shared" ref="IW7:JI7" ca="1" si="165">IW20-IW36-IW49</f>
        <v>0</v>
      </c>
      <c r="IX7" s="13">
        <f t="shared" ca="1" si="165"/>
        <v>0</v>
      </c>
      <c r="IY7" s="13">
        <f t="shared" ca="1" si="165"/>
        <v>0</v>
      </c>
      <c r="IZ7" s="13">
        <f t="shared" ca="1" si="165"/>
        <v>0</v>
      </c>
      <c r="JA7" s="13">
        <f t="shared" ca="1" si="165"/>
        <v>0</v>
      </c>
      <c r="JB7" s="13">
        <f t="shared" ca="1" si="165"/>
        <v>0</v>
      </c>
      <c r="JC7" s="13">
        <f t="shared" ca="1" si="165"/>
        <v>0</v>
      </c>
      <c r="JD7" s="13">
        <f t="shared" ca="1" si="165"/>
        <v>0</v>
      </c>
      <c r="JE7" s="13">
        <f t="shared" ca="1" si="165"/>
        <v>0</v>
      </c>
      <c r="JF7" s="13">
        <f t="shared" ca="1" si="165"/>
        <v>0</v>
      </c>
      <c r="JG7" s="13">
        <f t="shared" ca="1" si="165"/>
        <v>0</v>
      </c>
      <c r="JH7" s="13">
        <f t="shared" ca="1" si="165"/>
        <v>0</v>
      </c>
      <c r="JI7" s="22">
        <f t="shared" ca="1" si="165"/>
        <v>0</v>
      </c>
    </row>
    <row r="9" spans="1:269" x14ac:dyDescent="0.2">
      <c r="C9" s="14" t="s">
        <v>5</v>
      </c>
      <c r="E9" s="15">
        <f>DATE(E$5,1,1)</f>
        <v>44562</v>
      </c>
      <c r="F9" s="15">
        <f>DATE(E$5,2,1)</f>
        <v>44593</v>
      </c>
      <c r="G9" s="15">
        <f>DATE(E$5,3,1)</f>
        <v>44621</v>
      </c>
      <c r="H9" s="15">
        <f>DATE(E$5,4,1)</f>
        <v>44652</v>
      </c>
      <c r="I9" s="15">
        <f>DATE(E$5,5,1)</f>
        <v>44682</v>
      </c>
      <c r="J9" s="15">
        <f>DATE(E$5,6,1)</f>
        <v>44713</v>
      </c>
      <c r="K9" s="15">
        <f>DATE(E$5,7,1)</f>
        <v>44743</v>
      </c>
      <c r="L9" s="15">
        <f>DATE(E$5,8,1)</f>
        <v>44774</v>
      </c>
      <c r="M9" s="15">
        <f>DATE(E$5,9,1)</f>
        <v>44805</v>
      </c>
      <c r="N9" s="15">
        <f>DATE(E$5,10,1)</f>
        <v>44835</v>
      </c>
      <c r="O9" s="15">
        <f>DATE(E$5,11,1)</f>
        <v>44866</v>
      </c>
      <c r="P9" s="15">
        <f>DATE(E$5,12,1)</f>
        <v>44896</v>
      </c>
      <c r="Q9" s="16">
        <f>E$5</f>
        <v>2022</v>
      </c>
      <c r="S9" s="15">
        <f>DATE(S$5,1,1)</f>
        <v>44927</v>
      </c>
      <c r="T9" s="15">
        <f>DATE(S$5,2,1)</f>
        <v>44958</v>
      </c>
      <c r="U9" s="15">
        <f>DATE(S$5,3,1)</f>
        <v>44986</v>
      </c>
      <c r="V9" s="15">
        <f>DATE(S$5,4,1)</f>
        <v>45017</v>
      </c>
      <c r="W9" s="15">
        <f>DATE(S$5,5,1)</f>
        <v>45047</v>
      </c>
      <c r="X9" s="15">
        <f>DATE(S$5,6,1)</f>
        <v>45078</v>
      </c>
      <c r="Y9" s="15">
        <f>DATE(S$5,7,1)</f>
        <v>45108</v>
      </c>
      <c r="Z9" s="15">
        <f>DATE(S$5,8,1)</f>
        <v>45139</v>
      </c>
      <c r="AA9" s="15">
        <f>DATE(S$5,9,1)</f>
        <v>45170</v>
      </c>
      <c r="AB9" s="15">
        <f>DATE(S$5,10,1)</f>
        <v>45200</v>
      </c>
      <c r="AC9" s="15">
        <f>DATE(S$5,11,1)</f>
        <v>45231</v>
      </c>
      <c r="AD9" s="15">
        <f>DATE(S$5,12,1)</f>
        <v>45261</v>
      </c>
      <c r="AE9" s="16">
        <f>S$5</f>
        <v>2023</v>
      </c>
      <c r="AG9" s="15">
        <f t="shared" ref="AG9" si="166">DATE(AG$5,1,1)</f>
        <v>45292</v>
      </c>
      <c r="AH9" s="15">
        <f t="shared" ref="AH9" si="167">DATE(AG$5,2,1)</f>
        <v>45323</v>
      </c>
      <c r="AI9" s="15">
        <f t="shared" ref="AI9" si="168">DATE(AG$5,3,1)</f>
        <v>45352</v>
      </c>
      <c r="AJ9" s="15">
        <f t="shared" ref="AJ9" si="169">DATE(AG$5,4,1)</f>
        <v>45383</v>
      </c>
      <c r="AK9" s="15">
        <f t="shared" ref="AK9" si="170">DATE(AG$5,5,1)</f>
        <v>45413</v>
      </c>
      <c r="AL9" s="15">
        <f t="shared" ref="AL9" si="171">DATE(AG$5,6,1)</f>
        <v>45444</v>
      </c>
      <c r="AM9" s="15">
        <f t="shared" ref="AM9" si="172">DATE(AG$5,7,1)</f>
        <v>45474</v>
      </c>
      <c r="AN9" s="15">
        <f t="shared" ref="AN9" si="173">DATE(AG$5,8,1)</f>
        <v>45505</v>
      </c>
      <c r="AO9" s="15">
        <f t="shared" ref="AO9" si="174">DATE(AG$5,9,1)</f>
        <v>45536</v>
      </c>
      <c r="AP9" s="15">
        <f t="shared" ref="AP9" si="175">DATE(AG$5,10,1)</f>
        <v>45566</v>
      </c>
      <c r="AQ9" s="15">
        <f t="shared" ref="AQ9" si="176">DATE(AG$5,11,1)</f>
        <v>45597</v>
      </c>
      <c r="AR9" s="15">
        <f t="shared" ref="AR9" si="177">DATE(AG$5,12,1)</f>
        <v>45627</v>
      </c>
      <c r="AS9" s="16">
        <f t="shared" ref="AS9" si="178">AG$5</f>
        <v>2024</v>
      </c>
      <c r="AU9" s="15">
        <f t="shared" ref="AU9" si="179">DATE(AU$5,1,1)</f>
        <v>45658</v>
      </c>
      <c r="AV9" s="15">
        <f t="shared" ref="AV9" si="180">DATE(AU$5,2,1)</f>
        <v>45689</v>
      </c>
      <c r="AW9" s="15">
        <f t="shared" ref="AW9" si="181">DATE(AU$5,3,1)</f>
        <v>45717</v>
      </c>
      <c r="AX9" s="15">
        <f t="shared" ref="AX9" si="182">DATE(AU$5,4,1)</f>
        <v>45748</v>
      </c>
      <c r="AY9" s="15">
        <f t="shared" ref="AY9" si="183">DATE(AU$5,5,1)</f>
        <v>45778</v>
      </c>
      <c r="AZ9" s="15">
        <f t="shared" ref="AZ9" si="184">DATE(AU$5,6,1)</f>
        <v>45809</v>
      </c>
      <c r="BA9" s="15">
        <f t="shared" ref="BA9" si="185">DATE(AU$5,7,1)</f>
        <v>45839</v>
      </c>
      <c r="BB9" s="15">
        <f t="shared" ref="BB9" si="186">DATE(AU$5,8,1)</f>
        <v>45870</v>
      </c>
      <c r="BC9" s="15">
        <f t="shared" ref="BC9" si="187">DATE(AU$5,9,1)</f>
        <v>45901</v>
      </c>
      <c r="BD9" s="15">
        <f t="shared" ref="BD9" si="188">DATE(AU$5,10,1)</f>
        <v>45931</v>
      </c>
      <c r="BE9" s="15">
        <f t="shared" ref="BE9" si="189">DATE(AU$5,11,1)</f>
        <v>45962</v>
      </c>
      <c r="BF9" s="15">
        <f t="shared" ref="BF9" si="190">DATE(AU$5,12,1)</f>
        <v>45992</v>
      </c>
      <c r="BG9" s="16">
        <f t="shared" ref="BG9" si="191">AU$5</f>
        <v>2025</v>
      </c>
      <c r="BI9" s="15">
        <f t="shared" ref="BI9" si="192">DATE(BI$5,1,1)</f>
        <v>46023</v>
      </c>
      <c r="BJ9" s="15">
        <f t="shared" ref="BJ9" si="193">DATE(BI$5,2,1)</f>
        <v>46054</v>
      </c>
      <c r="BK9" s="15">
        <f t="shared" ref="BK9" si="194">DATE(BI$5,3,1)</f>
        <v>46082</v>
      </c>
      <c r="BL9" s="15">
        <f t="shared" ref="BL9" si="195">DATE(BI$5,4,1)</f>
        <v>46113</v>
      </c>
      <c r="BM9" s="15">
        <f t="shared" ref="BM9" si="196">DATE(BI$5,5,1)</f>
        <v>46143</v>
      </c>
      <c r="BN9" s="15">
        <f t="shared" ref="BN9" si="197">DATE(BI$5,6,1)</f>
        <v>46174</v>
      </c>
      <c r="BO9" s="15">
        <f t="shared" ref="BO9" si="198">DATE(BI$5,7,1)</f>
        <v>46204</v>
      </c>
      <c r="BP9" s="15">
        <f t="shared" ref="BP9" si="199">DATE(BI$5,8,1)</f>
        <v>46235</v>
      </c>
      <c r="BQ9" s="15">
        <f t="shared" ref="BQ9" si="200">DATE(BI$5,9,1)</f>
        <v>46266</v>
      </c>
      <c r="BR9" s="15">
        <f t="shared" ref="BR9" si="201">DATE(BI$5,10,1)</f>
        <v>46296</v>
      </c>
      <c r="BS9" s="15">
        <f t="shared" ref="BS9" si="202">DATE(BI$5,11,1)</f>
        <v>46327</v>
      </c>
      <c r="BT9" s="15">
        <f t="shared" ref="BT9" si="203">DATE(BI$5,12,1)</f>
        <v>46357</v>
      </c>
      <c r="BU9" s="16">
        <f t="shared" ref="BU9" si="204">BI$5</f>
        <v>2026</v>
      </c>
      <c r="BW9" s="15">
        <f t="shared" ref="BW9" si="205">DATE(BW$5,1,1)</f>
        <v>46388</v>
      </c>
      <c r="BX9" s="15">
        <f t="shared" ref="BX9" si="206">DATE(BW$5,2,1)</f>
        <v>46419</v>
      </c>
      <c r="BY9" s="15">
        <f t="shared" ref="BY9" si="207">DATE(BW$5,3,1)</f>
        <v>46447</v>
      </c>
      <c r="BZ9" s="15">
        <f t="shared" ref="BZ9" si="208">DATE(BW$5,4,1)</f>
        <v>46478</v>
      </c>
      <c r="CA9" s="15">
        <f t="shared" ref="CA9" si="209">DATE(BW$5,5,1)</f>
        <v>46508</v>
      </c>
      <c r="CB9" s="15">
        <f t="shared" ref="CB9" si="210">DATE(BW$5,6,1)</f>
        <v>46539</v>
      </c>
      <c r="CC9" s="15">
        <f t="shared" ref="CC9" si="211">DATE(BW$5,7,1)</f>
        <v>46569</v>
      </c>
      <c r="CD9" s="15">
        <f t="shared" ref="CD9" si="212">DATE(BW$5,8,1)</f>
        <v>46600</v>
      </c>
      <c r="CE9" s="15">
        <f t="shared" ref="CE9" si="213">DATE(BW$5,9,1)</f>
        <v>46631</v>
      </c>
      <c r="CF9" s="15">
        <f t="shared" ref="CF9" si="214">DATE(BW$5,10,1)</f>
        <v>46661</v>
      </c>
      <c r="CG9" s="15">
        <f t="shared" ref="CG9" si="215">DATE(BW$5,11,1)</f>
        <v>46692</v>
      </c>
      <c r="CH9" s="15">
        <f t="shared" ref="CH9" si="216">DATE(BW$5,12,1)</f>
        <v>46722</v>
      </c>
      <c r="CI9" s="16">
        <f t="shared" ref="CI9" si="217">BW$5</f>
        <v>2027</v>
      </c>
      <c r="CK9" s="15">
        <f t="shared" ref="CK9" si="218">DATE(CK$5,1,1)</f>
        <v>46753</v>
      </c>
      <c r="CL9" s="15">
        <f t="shared" ref="CL9" si="219">DATE(CK$5,2,1)</f>
        <v>46784</v>
      </c>
      <c r="CM9" s="15">
        <f t="shared" ref="CM9" si="220">DATE(CK$5,3,1)</f>
        <v>46813</v>
      </c>
      <c r="CN9" s="15">
        <f t="shared" ref="CN9" si="221">DATE(CK$5,4,1)</f>
        <v>46844</v>
      </c>
      <c r="CO9" s="15">
        <f t="shared" ref="CO9" si="222">DATE(CK$5,5,1)</f>
        <v>46874</v>
      </c>
      <c r="CP9" s="15">
        <f t="shared" ref="CP9" si="223">DATE(CK$5,6,1)</f>
        <v>46905</v>
      </c>
      <c r="CQ9" s="15">
        <f t="shared" ref="CQ9" si="224">DATE(CK$5,7,1)</f>
        <v>46935</v>
      </c>
      <c r="CR9" s="15">
        <f t="shared" ref="CR9" si="225">DATE(CK$5,8,1)</f>
        <v>46966</v>
      </c>
      <c r="CS9" s="15">
        <f t="shared" ref="CS9" si="226">DATE(CK$5,9,1)</f>
        <v>46997</v>
      </c>
      <c r="CT9" s="15">
        <f t="shared" ref="CT9" si="227">DATE(CK$5,10,1)</f>
        <v>47027</v>
      </c>
      <c r="CU9" s="15">
        <f t="shared" ref="CU9" si="228">DATE(CK$5,11,1)</f>
        <v>47058</v>
      </c>
      <c r="CV9" s="15">
        <f t="shared" ref="CV9" si="229">DATE(CK$5,12,1)</f>
        <v>47088</v>
      </c>
      <c r="CW9" s="16">
        <f t="shared" ref="CW9" si="230">CK$5</f>
        <v>2028</v>
      </c>
      <c r="CY9" s="15">
        <f t="shared" ref="CY9" si="231">DATE(CY$5,1,1)</f>
        <v>47119</v>
      </c>
      <c r="CZ9" s="15">
        <f t="shared" ref="CZ9" si="232">DATE(CY$5,2,1)</f>
        <v>47150</v>
      </c>
      <c r="DA9" s="15">
        <f t="shared" ref="DA9" si="233">DATE(CY$5,3,1)</f>
        <v>47178</v>
      </c>
      <c r="DB9" s="15">
        <f t="shared" ref="DB9" si="234">DATE(CY$5,4,1)</f>
        <v>47209</v>
      </c>
      <c r="DC9" s="15">
        <f t="shared" ref="DC9" si="235">DATE(CY$5,5,1)</f>
        <v>47239</v>
      </c>
      <c r="DD9" s="15">
        <f t="shared" ref="DD9" si="236">DATE(CY$5,6,1)</f>
        <v>47270</v>
      </c>
      <c r="DE9" s="15">
        <f t="shared" ref="DE9" si="237">DATE(CY$5,7,1)</f>
        <v>47300</v>
      </c>
      <c r="DF9" s="15">
        <f t="shared" ref="DF9" si="238">DATE(CY$5,8,1)</f>
        <v>47331</v>
      </c>
      <c r="DG9" s="15">
        <f t="shared" ref="DG9" si="239">DATE(CY$5,9,1)</f>
        <v>47362</v>
      </c>
      <c r="DH9" s="15">
        <f t="shared" ref="DH9" si="240">DATE(CY$5,10,1)</f>
        <v>47392</v>
      </c>
      <c r="DI9" s="15">
        <f t="shared" ref="DI9" si="241">DATE(CY$5,11,1)</f>
        <v>47423</v>
      </c>
      <c r="DJ9" s="15">
        <f t="shared" ref="DJ9" si="242">DATE(CY$5,12,1)</f>
        <v>47453</v>
      </c>
      <c r="DK9" s="16">
        <f t="shared" ref="DK9" si="243">CY$5</f>
        <v>2029</v>
      </c>
      <c r="DM9" s="15">
        <f t="shared" ref="DM9" si="244">DATE(DM$5,1,1)</f>
        <v>47484</v>
      </c>
      <c r="DN9" s="15">
        <f t="shared" ref="DN9" si="245">DATE(DM$5,2,1)</f>
        <v>47515</v>
      </c>
      <c r="DO9" s="15">
        <f t="shared" ref="DO9" si="246">DATE(DM$5,3,1)</f>
        <v>47543</v>
      </c>
      <c r="DP9" s="15">
        <f t="shared" ref="DP9" si="247">DATE(DM$5,4,1)</f>
        <v>47574</v>
      </c>
      <c r="DQ9" s="15">
        <f t="shared" ref="DQ9" si="248">DATE(DM$5,5,1)</f>
        <v>47604</v>
      </c>
      <c r="DR9" s="15">
        <f t="shared" ref="DR9" si="249">DATE(DM$5,6,1)</f>
        <v>47635</v>
      </c>
      <c r="DS9" s="15">
        <f t="shared" ref="DS9" si="250">DATE(DM$5,7,1)</f>
        <v>47665</v>
      </c>
      <c r="DT9" s="15">
        <f t="shared" ref="DT9" si="251">DATE(DM$5,8,1)</f>
        <v>47696</v>
      </c>
      <c r="DU9" s="15">
        <f t="shared" ref="DU9" si="252">DATE(DM$5,9,1)</f>
        <v>47727</v>
      </c>
      <c r="DV9" s="15">
        <f t="shared" ref="DV9" si="253">DATE(DM$5,10,1)</f>
        <v>47757</v>
      </c>
      <c r="DW9" s="15">
        <f t="shared" ref="DW9" si="254">DATE(DM$5,11,1)</f>
        <v>47788</v>
      </c>
      <c r="DX9" s="15">
        <f t="shared" ref="DX9" si="255">DATE(DM$5,12,1)</f>
        <v>47818</v>
      </c>
      <c r="DY9" s="16">
        <f t="shared" ref="DY9" si="256">DM$5</f>
        <v>2030</v>
      </c>
      <c r="EA9" s="15">
        <f t="shared" ref="EA9" si="257">DATE(EA$5,1,1)</f>
        <v>47849</v>
      </c>
      <c r="EB9" s="15">
        <f t="shared" ref="EB9" si="258">DATE(EA$5,2,1)</f>
        <v>47880</v>
      </c>
      <c r="EC9" s="15">
        <f t="shared" ref="EC9" si="259">DATE(EA$5,3,1)</f>
        <v>47908</v>
      </c>
      <c r="ED9" s="15">
        <f t="shared" ref="ED9" si="260">DATE(EA$5,4,1)</f>
        <v>47939</v>
      </c>
      <c r="EE9" s="15">
        <f t="shared" ref="EE9" si="261">DATE(EA$5,5,1)</f>
        <v>47969</v>
      </c>
      <c r="EF9" s="15">
        <f t="shared" ref="EF9" si="262">DATE(EA$5,6,1)</f>
        <v>48000</v>
      </c>
      <c r="EG9" s="15">
        <f t="shared" ref="EG9" si="263">DATE(EA$5,7,1)</f>
        <v>48030</v>
      </c>
      <c r="EH9" s="15">
        <f t="shared" ref="EH9" si="264">DATE(EA$5,8,1)</f>
        <v>48061</v>
      </c>
      <c r="EI9" s="15">
        <f t="shared" ref="EI9" si="265">DATE(EA$5,9,1)</f>
        <v>48092</v>
      </c>
      <c r="EJ9" s="15">
        <f t="shared" ref="EJ9" si="266">DATE(EA$5,10,1)</f>
        <v>48122</v>
      </c>
      <c r="EK9" s="15">
        <f t="shared" ref="EK9" si="267">DATE(EA$5,11,1)</f>
        <v>48153</v>
      </c>
      <c r="EL9" s="15">
        <f t="shared" ref="EL9" si="268">DATE(EA$5,12,1)</f>
        <v>48183</v>
      </c>
      <c r="EM9" s="16">
        <f t="shared" ref="EM9" si="269">EA$5</f>
        <v>2031</v>
      </c>
      <c r="EO9" s="15">
        <f t="shared" ref="EO9:GS9" si="270">DATE(EO$5,1,1)</f>
        <v>48214</v>
      </c>
      <c r="EP9" s="15">
        <f t="shared" ref="EP9" si="271">DATE(EO$5,2,1)</f>
        <v>48245</v>
      </c>
      <c r="EQ9" s="15">
        <f t="shared" ref="EQ9" si="272">DATE(EO$5,3,1)</f>
        <v>48274</v>
      </c>
      <c r="ER9" s="15">
        <f t="shared" ref="ER9" si="273">DATE(EO$5,4,1)</f>
        <v>48305</v>
      </c>
      <c r="ES9" s="15">
        <f t="shared" ref="ES9" si="274">DATE(EO$5,5,1)</f>
        <v>48335</v>
      </c>
      <c r="ET9" s="15">
        <f t="shared" ref="ET9" si="275">DATE(EO$5,6,1)</f>
        <v>48366</v>
      </c>
      <c r="EU9" s="15">
        <f t="shared" ref="EU9" si="276">DATE(EO$5,7,1)</f>
        <v>48396</v>
      </c>
      <c r="EV9" s="15">
        <f t="shared" ref="EV9" si="277">DATE(EO$5,8,1)</f>
        <v>48427</v>
      </c>
      <c r="EW9" s="15">
        <f t="shared" ref="EW9" si="278">DATE(EO$5,9,1)</f>
        <v>48458</v>
      </c>
      <c r="EX9" s="15">
        <f t="shared" ref="EX9" si="279">DATE(EO$5,10,1)</f>
        <v>48488</v>
      </c>
      <c r="EY9" s="15">
        <f t="shared" ref="EY9" si="280">DATE(EO$5,11,1)</f>
        <v>48519</v>
      </c>
      <c r="EZ9" s="15">
        <f t="shared" ref="EZ9" si="281">DATE(EO$5,12,1)</f>
        <v>48549</v>
      </c>
      <c r="FA9" s="16">
        <f t="shared" ref="FA9" si="282">EO$5</f>
        <v>2032</v>
      </c>
      <c r="FC9" s="15">
        <f t="shared" si="270"/>
        <v>48580</v>
      </c>
      <c r="FD9" s="15">
        <f t="shared" ref="FD9" si="283">DATE(FC$5,2,1)</f>
        <v>48611</v>
      </c>
      <c r="FE9" s="15">
        <f t="shared" ref="FE9" si="284">DATE(FC$5,3,1)</f>
        <v>48639</v>
      </c>
      <c r="FF9" s="15">
        <f t="shared" ref="FF9" si="285">DATE(FC$5,4,1)</f>
        <v>48670</v>
      </c>
      <c r="FG9" s="15">
        <f t="shared" ref="FG9" si="286">DATE(FC$5,5,1)</f>
        <v>48700</v>
      </c>
      <c r="FH9" s="15">
        <f t="shared" ref="FH9" si="287">DATE(FC$5,6,1)</f>
        <v>48731</v>
      </c>
      <c r="FI9" s="15">
        <f t="shared" ref="FI9" si="288">DATE(FC$5,7,1)</f>
        <v>48761</v>
      </c>
      <c r="FJ9" s="15">
        <f t="shared" ref="FJ9" si="289">DATE(FC$5,8,1)</f>
        <v>48792</v>
      </c>
      <c r="FK9" s="15">
        <f t="shared" ref="FK9" si="290">DATE(FC$5,9,1)</f>
        <v>48823</v>
      </c>
      <c r="FL9" s="15">
        <f t="shared" ref="FL9" si="291">DATE(FC$5,10,1)</f>
        <v>48853</v>
      </c>
      <c r="FM9" s="15">
        <f t="shared" ref="FM9" si="292">DATE(FC$5,11,1)</f>
        <v>48884</v>
      </c>
      <c r="FN9" s="15">
        <f t="shared" ref="FN9" si="293">DATE(FC$5,12,1)</f>
        <v>48914</v>
      </c>
      <c r="FO9" s="16">
        <f t="shared" ref="FO9" si="294">FC$5</f>
        <v>2033</v>
      </c>
      <c r="FQ9" s="15">
        <f t="shared" si="270"/>
        <v>48945</v>
      </c>
      <c r="FR9" s="15">
        <f t="shared" ref="FR9" si="295">DATE(FQ$5,2,1)</f>
        <v>48976</v>
      </c>
      <c r="FS9" s="15">
        <f t="shared" ref="FS9" si="296">DATE(FQ$5,3,1)</f>
        <v>49004</v>
      </c>
      <c r="FT9" s="15">
        <f t="shared" ref="FT9" si="297">DATE(FQ$5,4,1)</f>
        <v>49035</v>
      </c>
      <c r="FU9" s="15">
        <f t="shared" ref="FU9" si="298">DATE(FQ$5,5,1)</f>
        <v>49065</v>
      </c>
      <c r="FV9" s="15">
        <f t="shared" ref="FV9" si="299">DATE(FQ$5,6,1)</f>
        <v>49096</v>
      </c>
      <c r="FW9" s="15">
        <f t="shared" ref="FW9" si="300">DATE(FQ$5,7,1)</f>
        <v>49126</v>
      </c>
      <c r="FX9" s="15">
        <f t="shared" ref="FX9" si="301">DATE(FQ$5,8,1)</f>
        <v>49157</v>
      </c>
      <c r="FY9" s="15">
        <f t="shared" ref="FY9" si="302">DATE(FQ$5,9,1)</f>
        <v>49188</v>
      </c>
      <c r="FZ9" s="15">
        <f t="shared" ref="FZ9" si="303">DATE(FQ$5,10,1)</f>
        <v>49218</v>
      </c>
      <c r="GA9" s="15">
        <f t="shared" ref="GA9" si="304">DATE(FQ$5,11,1)</f>
        <v>49249</v>
      </c>
      <c r="GB9" s="15">
        <f t="shared" ref="GB9" si="305">DATE(FQ$5,12,1)</f>
        <v>49279</v>
      </c>
      <c r="GC9" s="16">
        <f t="shared" ref="GC9" si="306">FQ$5</f>
        <v>2034</v>
      </c>
      <c r="GE9" s="15">
        <f t="shared" si="270"/>
        <v>49310</v>
      </c>
      <c r="GF9" s="15">
        <f t="shared" ref="GF9" si="307">DATE(GE$5,2,1)</f>
        <v>49341</v>
      </c>
      <c r="GG9" s="15">
        <f t="shared" ref="GG9" si="308">DATE(GE$5,3,1)</f>
        <v>49369</v>
      </c>
      <c r="GH9" s="15">
        <f t="shared" ref="GH9" si="309">DATE(GE$5,4,1)</f>
        <v>49400</v>
      </c>
      <c r="GI9" s="15">
        <f t="shared" ref="GI9" si="310">DATE(GE$5,5,1)</f>
        <v>49430</v>
      </c>
      <c r="GJ9" s="15">
        <f t="shared" ref="GJ9" si="311">DATE(GE$5,6,1)</f>
        <v>49461</v>
      </c>
      <c r="GK9" s="15">
        <f t="shared" ref="GK9" si="312">DATE(GE$5,7,1)</f>
        <v>49491</v>
      </c>
      <c r="GL9" s="15">
        <f t="shared" ref="GL9" si="313">DATE(GE$5,8,1)</f>
        <v>49522</v>
      </c>
      <c r="GM9" s="15">
        <f t="shared" ref="GM9" si="314">DATE(GE$5,9,1)</f>
        <v>49553</v>
      </c>
      <c r="GN9" s="15">
        <f t="shared" ref="GN9" si="315">DATE(GE$5,10,1)</f>
        <v>49583</v>
      </c>
      <c r="GO9" s="15">
        <f t="shared" ref="GO9" si="316">DATE(GE$5,11,1)</f>
        <v>49614</v>
      </c>
      <c r="GP9" s="15">
        <f t="shared" ref="GP9" si="317">DATE(GE$5,12,1)</f>
        <v>49644</v>
      </c>
      <c r="GQ9" s="16">
        <f t="shared" ref="GQ9" si="318">GE$5</f>
        <v>2035</v>
      </c>
      <c r="GS9" s="15">
        <f t="shared" si="270"/>
        <v>49675</v>
      </c>
      <c r="GT9" s="15">
        <f t="shared" ref="GT9" si="319">DATE(GS$5,2,1)</f>
        <v>49706</v>
      </c>
      <c r="GU9" s="15">
        <f t="shared" ref="GU9" si="320">DATE(GS$5,3,1)</f>
        <v>49735</v>
      </c>
      <c r="GV9" s="15">
        <f t="shared" ref="GV9" si="321">DATE(GS$5,4,1)</f>
        <v>49766</v>
      </c>
      <c r="GW9" s="15">
        <f t="shared" ref="GW9" si="322">DATE(GS$5,5,1)</f>
        <v>49796</v>
      </c>
      <c r="GX9" s="15">
        <f t="shared" ref="GX9" si="323">DATE(GS$5,6,1)</f>
        <v>49827</v>
      </c>
      <c r="GY9" s="15">
        <f t="shared" ref="GY9" si="324">DATE(GS$5,7,1)</f>
        <v>49857</v>
      </c>
      <c r="GZ9" s="15">
        <f t="shared" ref="GZ9" si="325">DATE(GS$5,8,1)</f>
        <v>49888</v>
      </c>
      <c r="HA9" s="15">
        <f t="shared" ref="HA9" si="326">DATE(GS$5,9,1)</f>
        <v>49919</v>
      </c>
      <c r="HB9" s="15">
        <f t="shared" ref="HB9" si="327">DATE(GS$5,10,1)</f>
        <v>49949</v>
      </c>
      <c r="HC9" s="15">
        <f t="shared" ref="HC9" si="328">DATE(GS$5,11,1)</f>
        <v>49980</v>
      </c>
      <c r="HD9" s="15">
        <f t="shared" ref="HD9" si="329">DATE(GS$5,12,1)</f>
        <v>50010</v>
      </c>
      <c r="HE9" s="16">
        <f t="shared" ref="HE9" si="330">GS$5</f>
        <v>2036</v>
      </c>
      <c r="HG9" s="15">
        <f t="shared" ref="HG9:IW9" si="331">DATE(HG$5,1,1)</f>
        <v>50041</v>
      </c>
      <c r="HH9" s="15">
        <f t="shared" ref="HH9" si="332">DATE(HG$5,2,1)</f>
        <v>50072</v>
      </c>
      <c r="HI9" s="15">
        <f t="shared" ref="HI9" si="333">DATE(HG$5,3,1)</f>
        <v>50100</v>
      </c>
      <c r="HJ9" s="15">
        <f t="shared" ref="HJ9" si="334">DATE(HG$5,4,1)</f>
        <v>50131</v>
      </c>
      <c r="HK9" s="15">
        <f t="shared" ref="HK9" si="335">DATE(HG$5,5,1)</f>
        <v>50161</v>
      </c>
      <c r="HL9" s="15">
        <f t="shared" ref="HL9" si="336">DATE(HG$5,6,1)</f>
        <v>50192</v>
      </c>
      <c r="HM9" s="15">
        <f t="shared" ref="HM9" si="337">DATE(HG$5,7,1)</f>
        <v>50222</v>
      </c>
      <c r="HN9" s="15">
        <f t="shared" ref="HN9" si="338">DATE(HG$5,8,1)</f>
        <v>50253</v>
      </c>
      <c r="HO9" s="15">
        <f t="shared" ref="HO9" si="339">DATE(HG$5,9,1)</f>
        <v>50284</v>
      </c>
      <c r="HP9" s="15">
        <f t="shared" ref="HP9" si="340">DATE(HG$5,10,1)</f>
        <v>50314</v>
      </c>
      <c r="HQ9" s="15">
        <f t="shared" ref="HQ9" si="341">DATE(HG$5,11,1)</f>
        <v>50345</v>
      </c>
      <c r="HR9" s="15">
        <f t="shared" ref="HR9" si="342">DATE(HG$5,12,1)</f>
        <v>50375</v>
      </c>
      <c r="HS9" s="16">
        <f t="shared" ref="HS9" si="343">HG$5</f>
        <v>2037</v>
      </c>
      <c r="HU9" s="15">
        <f t="shared" si="331"/>
        <v>50406</v>
      </c>
      <c r="HV9" s="15">
        <f t="shared" ref="HV9" si="344">DATE(HU$5,2,1)</f>
        <v>50437</v>
      </c>
      <c r="HW9" s="15">
        <f t="shared" ref="HW9" si="345">DATE(HU$5,3,1)</f>
        <v>50465</v>
      </c>
      <c r="HX9" s="15">
        <f t="shared" ref="HX9" si="346">DATE(HU$5,4,1)</f>
        <v>50496</v>
      </c>
      <c r="HY9" s="15">
        <f t="shared" ref="HY9" si="347">DATE(HU$5,5,1)</f>
        <v>50526</v>
      </c>
      <c r="HZ9" s="15">
        <f t="shared" ref="HZ9" si="348">DATE(HU$5,6,1)</f>
        <v>50557</v>
      </c>
      <c r="IA9" s="15">
        <f t="shared" ref="IA9" si="349">DATE(HU$5,7,1)</f>
        <v>50587</v>
      </c>
      <c r="IB9" s="15">
        <f t="shared" ref="IB9" si="350">DATE(HU$5,8,1)</f>
        <v>50618</v>
      </c>
      <c r="IC9" s="15">
        <f t="shared" ref="IC9" si="351">DATE(HU$5,9,1)</f>
        <v>50649</v>
      </c>
      <c r="ID9" s="15">
        <f t="shared" ref="ID9" si="352">DATE(HU$5,10,1)</f>
        <v>50679</v>
      </c>
      <c r="IE9" s="15">
        <f t="shared" ref="IE9" si="353">DATE(HU$5,11,1)</f>
        <v>50710</v>
      </c>
      <c r="IF9" s="15">
        <f t="shared" ref="IF9" si="354">DATE(HU$5,12,1)</f>
        <v>50740</v>
      </c>
      <c r="IG9" s="16">
        <f t="shared" ref="IG9" si="355">HU$5</f>
        <v>2038</v>
      </c>
      <c r="II9" s="15">
        <f t="shared" si="331"/>
        <v>50771</v>
      </c>
      <c r="IJ9" s="15">
        <f t="shared" ref="IJ9" si="356">DATE(II$5,2,1)</f>
        <v>50802</v>
      </c>
      <c r="IK9" s="15">
        <f t="shared" ref="IK9" si="357">DATE(II$5,3,1)</f>
        <v>50830</v>
      </c>
      <c r="IL9" s="15">
        <f t="shared" ref="IL9" si="358">DATE(II$5,4,1)</f>
        <v>50861</v>
      </c>
      <c r="IM9" s="15">
        <f t="shared" ref="IM9" si="359">DATE(II$5,5,1)</f>
        <v>50891</v>
      </c>
      <c r="IN9" s="15">
        <f t="shared" ref="IN9" si="360">DATE(II$5,6,1)</f>
        <v>50922</v>
      </c>
      <c r="IO9" s="15">
        <f t="shared" ref="IO9" si="361">DATE(II$5,7,1)</f>
        <v>50952</v>
      </c>
      <c r="IP9" s="15">
        <f t="shared" ref="IP9" si="362">DATE(II$5,8,1)</f>
        <v>50983</v>
      </c>
      <c r="IQ9" s="15">
        <f t="shared" ref="IQ9" si="363">DATE(II$5,9,1)</f>
        <v>51014</v>
      </c>
      <c r="IR9" s="15">
        <f t="shared" ref="IR9" si="364">DATE(II$5,10,1)</f>
        <v>51044</v>
      </c>
      <c r="IS9" s="15">
        <f t="shared" ref="IS9" si="365">DATE(II$5,11,1)</f>
        <v>51075</v>
      </c>
      <c r="IT9" s="15">
        <f t="shared" ref="IT9" si="366">DATE(II$5,12,1)</f>
        <v>51105</v>
      </c>
      <c r="IU9" s="16">
        <f t="shared" ref="IU9" si="367">II$5</f>
        <v>2039</v>
      </c>
      <c r="IW9" s="15">
        <f t="shared" si="331"/>
        <v>51136</v>
      </c>
      <c r="IX9" s="15">
        <f t="shared" ref="IX9" si="368">DATE(IW$5,2,1)</f>
        <v>51167</v>
      </c>
      <c r="IY9" s="15">
        <f t="shared" ref="IY9" si="369">DATE(IW$5,3,1)</f>
        <v>51196</v>
      </c>
      <c r="IZ9" s="15">
        <f t="shared" ref="IZ9" si="370">DATE(IW$5,4,1)</f>
        <v>51227</v>
      </c>
      <c r="JA9" s="15">
        <f t="shared" ref="JA9" si="371">DATE(IW$5,5,1)</f>
        <v>51257</v>
      </c>
      <c r="JB9" s="15">
        <f t="shared" ref="JB9" si="372">DATE(IW$5,6,1)</f>
        <v>51288</v>
      </c>
      <c r="JC9" s="15">
        <f t="shared" ref="JC9" si="373">DATE(IW$5,7,1)</f>
        <v>51318</v>
      </c>
      <c r="JD9" s="15">
        <f t="shared" ref="JD9" si="374">DATE(IW$5,8,1)</f>
        <v>51349</v>
      </c>
      <c r="JE9" s="15">
        <f t="shared" ref="JE9" si="375">DATE(IW$5,9,1)</f>
        <v>51380</v>
      </c>
      <c r="JF9" s="15">
        <f t="shared" ref="JF9" si="376">DATE(IW$5,10,1)</f>
        <v>51410</v>
      </c>
      <c r="JG9" s="15">
        <f t="shared" ref="JG9" si="377">DATE(IW$5,11,1)</f>
        <v>51441</v>
      </c>
      <c r="JH9" s="15">
        <f t="shared" ref="JH9" si="378">DATE(IW$5,12,1)</f>
        <v>51471</v>
      </c>
      <c r="JI9" s="16">
        <f t="shared" ref="JI9" si="379">IW$5</f>
        <v>2040</v>
      </c>
    </row>
    <row r="10" spans="1:269" ht="16" customHeight="1" x14ac:dyDescent="0.2">
      <c r="C10" s="110" t="s">
        <v>8</v>
      </c>
      <c r="D10" s="111"/>
      <c r="E10" s="112">
        <v>3500</v>
      </c>
      <c r="F10" s="112">
        <v>3500</v>
      </c>
      <c r="G10" s="112">
        <v>3500</v>
      </c>
      <c r="H10" s="112">
        <v>4500</v>
      </c>
      <c r="I10" s="112">
        <v>4500</v>
      </c>
      <c r="J10" s="112">
        <v>4500</v>
      </c>
      <c r="K10" s="112">
        <v>4500</v>
      </c>
      <c r="L10" s="112">
        <v>4500</v>
      </c>
      <c r="M10" s="112">
        <v>4500</v>
      </c>
      <c r="N10" s="112">
        <v>4500</v>
      </c>
      <c r="O10" s="112">
        <v>4500</v>
      </c>
      <c r="P10" s="112">
        <v>4500</v>
      </c>
      <c r="Q10" s="113">
        <f>SUM(E10:P10)</f>
        <v>51000</v>
      </c>
      <c r="S10" s="112"/>
      <c r="T10" s="112"/>
      <c r="U10" s="112"/>
      <c r="V10" s="112"/>
      <c r="W10" s="112"/>
      <c r="X10" s="112"/>
      <c r="Y10" s="112"/>
      <c r="Z10" s="112"/>
      <c r="AA10" s="112"/>
      <c r="AB10" s="112"/>
      <c r="AC10" s="112"/>
      <c r="AD10" s="112"/>
      <c r="AE10" s="113">
        <f>SUM(S10:AD10)</f>
        <v>0</v>
      </c>
      <c r="AG10" s="112"/>
      <c r="AH10" s="112"/>
      <c r="AI10" s="112"/>
      <c r="AJ10" s="112"/>
      <c r="AK10" s="112"/>
      <c r="AL10" s="112"/>
      <c r="AM10" s="112"/>
      <c r="AN10" s="112"/>
      <c r="AO10" s="112"/>
      <c r="AP10" s="112"/>
      <c r="AQ10" s="112"/>
      <c r="AR10" s="112"/>
      <c r="AS10" s="113">
        <f>SUM(AG10:AR10)</f>
        <v>0</v>
      </c>
      <c r="AU10" s="112"/>
      <c r="AV10" s="112"/>
      <c r="AW10" s="112"/>
      <c r="AX10" s="112"/>
      <c r="AY10" s="112"/>
      <c r="AZ10" s="112"/>
      <c r="BA10" s="112"/>
      <c r="BB10" s="112"/>
      <c r="BC10" s="112"/>
      <c r="BD10" s="112"/>
      <c r="BE10" s="112"/>
      <c r="BF10" s="112"/>
      <c r="BG10" s="113">
        <f>SUM(AU10:BF10)</f>
        <v>0</v>
      </c>
      <c r="BI10" s="112"/>
      <c r="BJ10" s="112"/>
      <c r="BK10" s="112"/>
      <c r="BL10" s="112"/>
      <c r="BM10" s="112"/>
      <c r="BN10" s="112"/>
      <c r="BO10" s="112"/>
      <c r="BP10" s="112"/>
      <c r="BQ10" s="112"/>
      <c r="BR10" s="112"/>
      <c r="BS10" s="112"/>
      <c r="BT10" s="112"/>
      <c r="BU10" s="113">
        <f>SUM(BI10:BT10)</f>
        <v>0</v>
      </c>
      <c r="BW10" s="112"/>
      <c r="BX10" s="112"/>
      <c r="BY10" s="112"/>
      <c r="BZ10" s="112"/>
      <c r="CA10" s="112"/>
      <c r="CB10" s="112"/>
      <c r="CC10" s="112"/>
      <c r="CD10" s="112"/>
      <c r="CE10" s="112"/>
      <c r="CF10" s="112"/>
      <c r="CG10" s="112"/>
      <c r="CH10" s="112"/>
      <c r="CI10" s="113">
        <f>SUM(BW10:CH10)</f>
        <v>0</v>
      </c>
      <c r="CK10" s="112"/>
      <c r="CL10" s="112"/>
      <c r="CM10" s="112"/>
      <c r="CN10" s="112"/>
      <c r="CO10" s="112"/>
      <c r="CP10" s="112"/>
      <c r="CQ10" s="112"/>
      <c r="CR10" s="112"/>
      <c r="CS10" s="112"/>
      <c r="CT10" s="112"/>
      <c r="CU10" s="112"/>
      <c r="CV10" s="112"/>
      <c r="CW10" s="113">
        <f>SUM(CK10:CV10)</f>
        <v>0</v>
      </c>
      <c r="CY10" s="112"/>
      <c r="CZ10" s="112"/>
      <c r="DA10" s="112"/>
      <c r="DB10" s="112"/>
      <c r="DC10" s="112"/>
      <c r="DD10" s="112"/>
      <c r="DE10" s="112"/>
      <c r="DF10" s="112"/>
      <c r="DG10" s="112"/>
      <c r="DH10" s="112"/>
      <c r="DI10" s="112"/>
      <c r="DJ10" s="112"/>
      <c r="DK10" s="113">
        <f>SUM(CY10:DJ10)</f>
        <v>0</v>
      </c>
      <c r="DM10" s="112"/>
      <c r="DN10" s="112"/>
      <c r="DO10" s="112"/>
      <c r="DP10" s="112"/>
      <c r="DQ10" s="112"/>
      <c r="DR10" s="112"/>
      <c r="DS10" s="112"/>
      <c r="DT10" s="112"/>
      <c r="DU10" s="112"/>
      <c r="DV10" s="112"/>
      <c r="DW10" s="112"/>
      <c r="DX10" s="112"/>
      <c r="DY10" s="113">
        <f>SUM(DM10:DX10)</f>
        <v>0</v>
      </c>
      <c r="EA10" s="112"/>
      <c r="EB10" s="112"/>
      <c r="EC10" s="112"/>
      <c r="ED10" s="112"/>
      <c r="EE10" s="112"/>
      <c r="EF10" s="112"/>
      <c r="EG10" s="112"/>
      <c r="EH10" s="112"/>
      <c r="EI10" s="112"/>
      <c r="EJ10" s="112"/>
      <c r="EK10" s="112"/>
      <c r="EL10" s="112"/>
      <c r="EM10" s="113">
        <f>SUM(EA10:EL10)</f>
        <v>0</v>
      </c>
      <c r="EO10" s="112"/>
      <c r="EP10" s="112"/>
      <c r="EQ10" s="112"/>
      <c r="ER10" s="112"/>
      <c r="ES10" s="112"/>
      <c r="ET10" s="112"/>
      <c r="EU10" s="112"/>
      <c r="EV10" s="112"/>
      <c r="EW10" s="112"/>
      <c r="EX10" s="112"/>
      <c r="EY10" s="112"/>
      <c r="EZ10" s="112"/>
      <c r="FA10" s="113">
        <f>SUM(EO10:EZ10)</f>
        <v>0</v>
      </c>
      <c r="FC10" s="112"/>
      <c r="FD10" s="112"/>
      <c r="FE10" s="112"/>
      <c r="FF10" s="112"/>
      <c r="FG10" s="112"/>
      <c r="FH10" s="112"/>
      <c r="FI10" s="112"/>
      <c r="FJ10" s="112"/>
      <c r="FK10" s="112"/>
      <c r="FL10" s="112"/>
      <c r="FM10" s="112"/>
      <c r="FN10" s="112"/>
      <c r="FO10" s="113">
        <f>SUM(FC10:FN10)</f>
        <v>0</v>
      </c>
      <c r="FQ10" s="112"/>
      <c r="FR10" s="112"/>
      <c r="FS10" s="112"/>
      <c r="FT10" s="112"/>
      <c r="FU10" s="112"/>
      <c r="FV10" s="112"/>
      <c r="FW10" s="112"/>
      <c r="FX10" s="112"/>
      <c r="FY10" s="112"/>
      <c r="FZ10" s="112"/>
      <c r="GA10" s="112"/>
      <c r="GB10" s="112"/>
      <c r="GC10" s="113">
        <f>SUM(FQ10:GB10)</f>
        <v>0</v>
      </c>
      <c r="GE10" s="112"/>
      <c r="GF10" s="112"/>
      <c r="GG10" s="112"/>
      <c r="GH10" s="112"/>
      <c r="GI10" s="112"/>
      <c r="GJ10" s="112"/>
      <c r="GK10" s="112"/>
      <c r="GL10" s="112"/>
      <c r="GM10" s="112"/>
      <c r="GN10" s="112"/>
      <c r="GO10" s="112"/>
      <c r="GP10" s="112"/>
      <c r="GQ10" s="113">
        <f>SUM(GE10:GP10)</f>
        <v>0</v>
      </c>
      <c r="GS10" s="112"/>
      <c r="GT10" s="112"/>
      <c r="GU10" s="112"/>
      <c r="GV10" s="112"/>
      <c r="GW10" s="112"/>
      <c r="GX10" s="112"/>
      <c r="GY10" s="112"/>
      <c r="GZ10" s="112"/>
      <c r="HA10" s="112"/>
      <c r="HB10" s="112"/>
      <c r="HC10" s="112"/>
      <c r="HD10" s="112"/>
      <c r="HE10" s="113">
        <f>SUM(GS10:HD10)</f>
        <v>0</v>
      </c>
      <c r="HG10" s="112"/>
      <c r="HH10" s="112"/>
      <c r="HI10" s="112"/>
      <c r="HJ10" s="112"/>
      <c r="HK10" s="112"/>
      <c r="HL10" s="112"/>
      <c r="HM10" s="112"/>
      <c r="HN10" s="112"/>
      <c r="HO10" s="112"/>
      <c r="HP10" s="112"/>
      <c r="HQ10" s="112"/>
      <c r="HR10" s="112"/>
      <c r="HS10" s="113">
        <f>SUM(HG10:HR10)</f>
        <v>0</v>
      </c>
      <c r="HU10" s="112"/>
      <c r="HV10" s="112"/>
      <c r="HW10" s="112"/>
      <c r="HX10" s="112"/>
      <c r="HY10" s="112"/>
      <c r="HZ10" s="112"/>
      <c r="IA10" s="112"/>
      <c r="IB10" s="112"/>
      <c r="IC10" s="112"/>
      <c r="ID10" s="112"/>
      <c r="IE10" s="112"/>
      <c r="IF10" s="112"/>
      <c r="IG10" s="113">
        <f>SUM(HU10:IF10)</f>
        <v>0</v>
      </c>
      <c r="II10" s="112"/>
      <c r="IJ10" s="112"/>
      <c r="IK10" s="112"/>
      <c r="IL10" s="112"/>
      <c r="IM10" s="112"/>
      <c r="IN10" s="112"/>
      <c r="IO10" s="112"/>
      <c r="IP10" s="112"/>
      <c r="IQ10" s="112"/>
      <c r="IR10" s="112"/>
      <c r="IS10" s="112"/>
      <c r="IT10" s="112"/>
      <c r="IU10" s="113">
        <f>SUM(II10:IT10)</f>
        <v>0</v>
      </c>
      <c r="IW10" s="112"/>
      <c r="IX10" s="112"/>
      <c r="IY10" s="112"/>
      <c r="IZ10" s="112"/>
      <c r="JA10" s="112"/>
      <c r="JB10" s="112"/>
      <c r="JC10" s="112"/>
      <c r="JD10" s="112"/>
      <c r="JE10" s="112"/>
      <c r="JF10" s="112"/>
      <c r="JG10" s="112"/>
      <c r="JH10" s="112"/>
      <c r="JI10" s="113">
        <f>SUM(IW10:JH10)</f>
        <v>0</v>
      </c>
    </row>
    <row r="11" spans="1:269" x14ac:dyDescent="0.2">
      <c r="C11" s="110" t="s">
        <v>9</v>
      </c>
      <c r="D11" s="111"/>
      <c r="E11" s="112">
        <v>1000</v>
      </c>
      <c r="F11" s="112">
        <v>1000</v>
      </c>
      <c r="G11" s="112">
        <v>1000</v>
      </c>
      <c r="H11" s="112">
        <v>1000</v>
      </c>
      <c r="I11" s="112">
        <v>1000</v>
      </c>
      <c r="J11" s="112">
        <v>1000</v>
      </c>
      <c r="K11" s="112">
        <v>1000</v>
      </c>
      <c r="L11" s="112">
        <v>1000</v>
      </c>
      <c r="M11" s="112">
        <v>1000</v>
      </c>
      <c r="N11" s="112">
        <v>1000</v>
      </c>
      <c r="O11" s="112">
        <v>1000</v>
      </c>
      <c r="P11" s="112">
        <v>1000</v>
      </c>
      <c r="Q11" s="113">
        <f t="shared" ref="Q11:Q12" si="380">SUM(E11:P11)</f>
        <v>12000</v>
      </c>
      <c r="S11" s="112"/>
      <c r="T11" s="112"/>
      <c r="U11" s="112"/>
      <c r="V11" s="112"/>
      <c r="W11" s="112"/>
      <c r="X11" s="112"/>
      <c r="Y11" s="112"/>
      <c r="Z11" s="112"/>
      <c r="AA11" s="112"/>
      <c r="AB11" s="112"/>
      <c r="AC11" s="112"/>
      <c r="AD11" s="112"/>
      <c r="AE11" s="113">
        <f t="shared" ref="AE11:AE12" si="381">SUM(S11:AD11)</f>
        <v>0</v>
      </c>
      <c r="AG11" s="112"/>
      <c r="AH11" s="112"/>
      <c r="AI11" s="112"/>
      <c r="AJ11" s="112"/>
      <c r="AK11" s="112"/>
      <c r="AL11" s="112"/>
      <c r="AM11" s="112"/>
      <c r="AN11" s="112"/>
      <c r="AO11" s="112"/>
      <c r="AP11" s="112"/>
      <c r="AQ11" s="112"/>
      <c r="AR11" s="112"/>
      <c r="AS11" s="113">
        <f t="shared" ref="AS11:AS12" si="382">SUM(AG11:AR11)</f>
        <v>0</v>
      </c>
      <c r="AU11" s="112"/>
      <c r="AV11" s="112"/>
      <c r="AW11" s="112"/>
      <c r="AX11" s="112"/>
      <c r="AY11" s="112"/>
      <c r="AZ11" s="112"/>
      <c r="BA11" s="112"/>
      <c r="BB11" s="112"/>
      <c r="BC11" s="112"/>
      <c r="BD11" s="112"/>
      <c r="BE11" s="112"/>
      <c r="BF11" s="112"/>
      <c r="BG11" s="113">
        <f t="shared" ref="BG11:BG12" si="383">SUM(AU11:BF11)</f>
        <v>0</v>
      </c>
      <c r="BI11" s="112"/>
      <c r="BJ11" s="112"/>
      <c r="BK11" s="112"/>
      <c r="BL11" s="112"/>
      <c r="BM11" s="112"/>
      <c r="BN11" s="112"/>
      <c r="BO11" s="112"/>
      <c r="BP11" s="112"/>
      <c r="BQ11" s="112"/>
      <c r="BR11" s="112"/>
      <c r="BS11" s="112"/>
      <c r="BT11" s="112"/>
      <c r="BU11" s="113">
        <f t="shared" ref="BU11:BU12" si="384">SUM(BI11:BT11)</f>
        <v>0</v>
      </c>
      <c r="BW11" s="112"/>
      <c r="BX11" s="112"/>
      <c r="BY11" s="112"/>
      <c r="BZ11" s="112"/>
      <c r="CA11" s="112"/>
      <c r="CB11" s="112"/>
      <c r="CC11" s="112"/>
      <c r="CD11" s="112"/>
      <c r="CE11" s="112"/>
      <c r="CF11" s="112"/>
      <c r="CG11" s="112"/>
      <c r="CH11" s="112"/>
      <c r="CI11" s="113">
        <f t="shared" ref="CI11:CI12" si="385">SUM(BW11:CH11)</f>
        <v>0</v>
      </c>
      <c r="CK11" s="112"/>
      <c r="CL11" s="112"/>
      <c r="CM11" s="112"/>
      <c r="CN11" s="112"/>
      <c r="CO11" s="112"/>
      <c r="CP11" s="112"/>
      <c r="CQ11" s="112"/>
      <c r="CR11" s="112"/>
      <c r="CS11" s="112"/>
      <c r="CT11" s="112"/>
      <c r="CU11" s="112"/>
      <c r="CV11" s="112"/>
      <c r="CW11" s="113">
        <f t="shared" ref="CW11:CW12" si="386">SUM(CK11:CV11)</f>
        <v>0</v>
      </c>
      <c r="CY11" s="112"/>
      <c r="CZ11" s="112"/>
      <c r="DA11" s="112"/>
      <c r="DB11" s="112"/>
      <c r="DC11" s="112"/>
      <c r="DD11" s="112"/>
      <c r="DE11" s="112"/>
      <c r="DF11" s="112"/>
      <c r="DG11" s="112"/>
      <c r="DH11" s="112"/>
      <c r="DI11" s="112"/>
      <c r="DJ11" s="112"/>
      <c r="DK11" s="113">
        <f t="shared" ref="DK11:DK12" si="387">SUM(CY11:DJ11)</f>
        <v>0</v>
      </c>
      <c r="DM11" s="112"/>
      <c r="DN11" s="112"/>
      <c r="DO11" s="112"/>
      <c r="DP11" s="112"/>
      <c r="DQ11" s="112"/>
      <c r="DR11" s="112"/>
      <c r="DS11" s="112"/>
      <c r="DT11" s="112"/>
      <c r="DU11" s="112"/>
      <c r="DV11" s="112"/>
      <c r="DW11" s="112"/>
      <c r="DX11" s="112"/>
      <c r="DY11" s="113">
        <f t="shared" ref="DY11:DY12" si="388">SUM(DM11:DX11)</f>
        <v>0</v>
      </c>
      <c r="EA11" s="112"/>
      <c r="EB11" s="112"/>
      <c r="EC11" s="112"/>
      <c r="ED11" s="112"/>
      <c r="EE11" s="112"/>
      <c r="EF11" s="112"/>
      <c r="EG11" s="112"/>
      <c r="EH11" s="112"/>
      <c r="EI11" s="112"/>
      <c r="EJ11" s="112"/>
      <c r="EK11" s="112"/>
      <c r="EL11" s="112"/>
      <c r="EM11" s="113">
        <f t="shared" ref="EM11:EM12" si="389">SUM(EA11:EL11)</f>
        <v>0</v>
      </c>
      <c r="EO11" s="112"/>
      <c r="EP11" s="112"/>
      <c r="EQ11" s="112"/>
      <c r="ER11" s="112"/>
      <c r="ES11" s="112"/>
      <c r="ET11" s="112"/>
      <c r="EU11" s="112"/>
      <c r="EV11" s="112"/>
      <c r="EW11" s="112"/>
      <c r="EX11" s="112"/>
      <c r="EY11" s="112"/>
      <c r="EZ11" s="112"/>
      <c r="FA11" s="113">
        <f t="shared" ref="FA11:FA12" si="390">SUM(EO11:EZ11)</f>
        <v>0</v>
      </c>
      <c r="FC11" s="112"/>
      <c r="FD11" s="112"/>
      <c r="FE11" s="112"/>
      <c r="FF11" s="112"/>
      <c r="FG11" s="112"/>
      <c r="FH11" s="112"/>
      <c r="FI11" s="112"/>
      <c r="FJ11" s="112"/>
      <c r="FK11" s="112"/>
      <c r="FL11" s="112"/>
      <c r="FM11" s="112"/>
      <c r="FN11" s="112"/>
      <c r="FO11" s="113">
        <f t="shared" ref="FO11:FO12" si="391">SUM(FC11:FN11)</f>
        <v>0</v>
      </c>
      <c r="FQ11" s="112"/>
      <c r="FR11" s="112"/>
      <c r="FS11" s="112"/>
      <c r="FT11" s="112"/>
      <c r="FU11" s="112"/>
      <c r="FV11" s="112"/>
      <c r="FW11" s="112"/>
      <c r="FX11" s="112"/>
      <c r="FY11" s="112"/>
      <c r="FZ11" s="112"/>
      <c r="GA11" s="112"/>
      <c r="GB11" s="112"/>
      <c r="GC11" s="113">
        <f t="shared" ref="GC11:GC12" si="392">SUM(FQ11:GB11)</f>
        <v>0</v>
      </c>
      <c r="GE11" s="112"/>
      <c r="GF11" s="112"/>
      <c r="GG11" s="112"/>
      <c r="GH11" s="112"/>
      <c r="GI11" s="112"/>
      <c r="GJ11" s="112"/>
      <c r="GK11" s="112"/>
      <c r="GL11" s="112"/>
      <c r="GM11" s="112"/>
      <c r="GN11" s="112"/>
      <c r="GO11" s="112"/>
      <c r="GP11" s="112"/>
      <c r="GQ11" s="113">
        <f t="shared" ref="GQ11:GQ12" si="393">SUM(GE11:GP11)</f>
        <v>0</v>
      </c>
      <c r="GS11" s="112"/>
      <c r="GT11" s="112"/>
      <c r="GU11" s="112"/>
      <c r="GV11" s="112"/>
      <c r="GW11" s="112"/>
      <c r="GX11" s="112"/>
      <c r="GY11" s="112"/>
      <c r="GZ11" s="112"/>
      <c r="HA11" s="112"/>
      <c r="HB11" s="112"/>
      <c r="HC11" s="112"/>
      <c r="HD11" s="112"/>
      <c r="HE11" s="113">
        <f t="shared" ref="HE11:HE12" si="394">SUM(GS11:HD11)</f>
        <v>0</v>
      </c>
      <c r="HG11" s="112"/>
      <c r="HH11" s="112"/>
      <c r="HI11" s="112"/>
      <c r="HJ11" s="112"/>
      <c r="HK11" s="112"/>
      <c r="HL11" s="112"/>
      <c r="HM11" s="112"/>
      <c r="HN11" s="112"/>
      <c r="HO11" s="112"/>
      <c r="HP11" s="112"/>
      <c r="HQ11" s="112"/>
      <c r="HR11" s="112"/>
      <c r="HS11" s="113">
        <f t="shared" ref="HS11:HS12" si="395">SUM(HG11:HR11)</f>
        <v>0</v>
      </c>
      <c r="HU11" s="112"/>
      <c r="HV11" s="112"/>
      <c r="HW11" s="112"/>
      <c r="HX11" s="112"/>
      <c r="HY11" s="112"/>
      <c r="HZ11" s="112"/>
      <c r="IA11" s="112"/>
      <c r="IB11" s="112"/>
      <c r="IC11" s="112"/>
      <c r="ID11" s="112"/>
      <c r="IE11" s="112"/>
      <c r="IF11" s="112"/>
      <c r="IG11" s="113">
        <f t="shared" ref="IG11:IG12" si="396">SUM(HU11:IF11)</f>
        <v>0</v>
      </c>
      <c r="II11" s="112"/>
      <c r="IJ11" s="112"/>
      <c r="IK11" s="112"/>
      <c r="IL11" s="112"/>
      <c r="IM11" s="112"/>
      <c r="IN11" s="112"/>
      <c r="IO11" s="112"/>
      <c r="IP11" s="112"/>
      <c r="IQ11" s="112"/>
      <c r="IR11" s="112"/>
      <c r="IS11" s="112"/>
      <c r="IT11" s="112"/>
      <c r="IU11" s="113">
        <f t="shared" ref="IU11:IU12" si="397">SUM(II11:IT11)</f>
        <v>0</v>
      </c>
      <c r="IW11" s="112"/>
      <c r="IX11" s="112"/>
      <c r="IY11" s="112"/>
      <c r="IZ11" s="112"/>
      <c r="JA11" s="112"/>
      <c r="JB11" s="112"/>
      <c r="JC11" s="112"/>
      <c r="JD11" s="112"/>
      <c r="JE11" s="112"/>
      <c r="JF11" s="112"/>
      <c r="JG11" s="112"/>
      <c r="JH11" s="112"/>
      <c r="JI11" s="113">
        <f t="shared" ref="JI11:JI12" si="398">SUM(IW11:JH11)</f>
        <v>0</v>
      </c>
    </row>
    <row r="12" spans="1:269" x14ac:dyDescent="0.2">
      <c r="C12" s="110" t="s">
        <v>10</v>
      </c>
      <c r="D12" s="111"/>
      <c r="E12" s="112">
        <v>150</v>
      </c>
      <c r="F12" s="112">
        <v>50</v>
      </c>
      <c r="G12" s="112">
        <v>100</v>
      </c>
      <c r="H12" s="112">
        <v>150</v>
      </c>
      <c r="I12" s="112">
        <v>50</v>
      </c>
      <c r="J12" s="112">
        <v>100</v>
      </c>
      <c r="K12" s="112">
        <v>150</v>
      </c>
      <c r="L12" s="112">
        <v>50</v>
      </c>
      <c r="M12" s="112">
        <v>100</v>
      </c>
      <c r="N12" s="112">
        <v>150</v>
      </c>
      <c r="O12" s="112">
        <v>50</v>
      </c>
      <c r="P12" s="112">
        <v>100</v>
      </c>
      <c r="Q12" s="113">
        <f t="shared" si="380"/>
        <v>1200</v>
      </c>
      <c r="S12" s="112"/>
      <c r="T12" s="112"/>
      <c r="U12" s="112"/>
      <c r="V12" s="112"/>
      <c r="W12" s="112"/>
      <c r="X12" s="112"/>
      <c r="Y12" s="112"/>
      <c r="Z12" s="112"/>
      <c r="AA12" s="112"/>
      <c r="AB12" s="112"/>
      <c r="AC12" s="112"/>
      <c r="AD12" s="112"/>
      <c r="AE12" s="113">
        <f t="shared" si="381"/>
        <v>0</v>
      </c>
      <c r="AG12" s="112"/>
      <c r="AH12" s="112"/>
      <c r="AI12" s="112"/>
      <c r="AJ12" s="112"/>
      <c r="AK12" s="112"/>
      <c r="AL12" s="112"/>
      <c r="AM12" s="112"/>
      <c r="AN12" s="112"/>
      <c r="AO12" s="112"/>
      <c r="AP12" s="112"/>
      <c r="AQ12" s="112"/>
      <c r="AR12" s="112"/>
      <c r="AS12" s="113">
        <f t="shared" si="382"/>
        <v>0</v>
      </c>
      <c r="AU12" s="112"/>
      <c r="AV12" s="112"/>
      <c r="AW12" s="112"/>
      <c r="AX12" s="112"/>
      <c r="AY12" s="112"/>
      <c r="AZ12" s="112"/>
      <c r="BA12" s="112"/>
      <c r="BB12" s="112"/>
      <c r="BC12" s="112"/>
      <c r="BD12" s="112"/>
      <c r="BE12" s="112"/>
      <c r="BF12" s="112"/>
      <c r="BG12" s="113">
        <f t="shared" si="383"/>
        <v>0</v>
      </c>
      <c r="BI12" s="112"/>
      <c r="BJ12" s="112"/>
      <c r="BK12" s="112"/>
      <c r="BL12" s="112"/>
      <c r="BM12" s="112"/>
      <c r="BN12" s="112"/>
      <c r="BO12" s="112"/>
      <c r="BP12" s="112"/>
      <c r="BQ12" s="112"/>
      <c r="BR12" s="112"/>
      <c r="BS12" s="112"/>
      <c r="BT12" s="112"/>
      <c r="BU12" s="113">
        <f t="shared" si="384"/>
        <v>0</v>
      </c>
      <c r="BW12" s="112"/>
      <c r="BX12" s="112"/>
      <c r="BY12" s="112"/>
      <c r="BZ12" s="112"/>
      <c r="CA12" s="112"/>
      <c r="CB12" s="112"/>
      <c r="CC12" s="112"/>
      <c r="CD12" s="112"/>
      <c r="CE12" s="112"/>
      <c r="CF12" s="112"/>
      <c r="CG12" s="112"/>
      <c r="CH12" s="112"/>
      <c r="CI12" s="113">
        <f t="shared" si="385"/>
        <v>0</v>
      </c>
      <c r="CK12" s="112"/>
      <c r="CL12" s="112"/>
      <c r="CM12" s="112"/>
      <c r="CN12" s="112"/>
      <c r="CO12" s="112"/>
      <c r="CP12" s="112"/>
      <c r="CQ12" s="112"/>
      <c r="CR12" s="112"/>
      <c r="CS12" s="112"/>
      <c r="CT12" s="112"/>
      <c r="CU12" s="112"/>
      <c r="CV12" s="112"/>
      <c r="CW12" s="113">
        <f t="shared" si="386"/>
        <v>0</v>
      </c>
      <c r="CY12" s="112"/>
      <c r="CZ12" s="112"/>
      <c r="DA12" s="112"/>
      <c r="DB12" s="112"/>
      <c r="DC12" s="112"/>
      <c r="DD12" s="112"/>
      <c r="DE12" s="112"/>
      <c r="DF12" s="112"/>
      <c r="DG12" s="112"/>
      <c r="DH12" s="112"/>
      <c r="DI12" s="112"/>
      <c r="DJ12" s="112"/>
      <c r="DK12" s="113">
        <f t="shared" si="387"/>
        <v>0</v>
      </c>
      <c r="DM12" s="112"/>
      <c r="DN12" s="112"/>
      <c r="DO12" s="112"/>
      <c r="DP12" s="112"/>
      <c r="DQ12" s="112"/>
      <c r="DR12" s="112"/>
      <c r="DS12" s="112"/>
      <c r="DT12" s="112"/>
      <c r="DU12" s="112"/>
      <c r="DV12" s="112"/>
      <c r="DW12" s="112"/>
      <c r="DX12" s="112"/>
      <c r="DY12" s="113">
        <f t="shared" si="388"/>
        <v>0</v>
      </c>
      <c r="EA12" s="112"/>
      <c r="EB12" s="112"/>
      <c r="EC12" s="112"/>
      <c r="ED12" s="112"/>
      <c r="EE12" s="112"/>
      <c r="EF12" s="112"/>
      <c r="EG12" s="112"/>
      <c r="EH12" s="112"/>
      <c r="EI12" s="112"/>
      <c r="EJ12" s="112"/>
      <c r="EK12" s="112"/>
      <c r="EL12" s="112"/>
      <c r="EM12" s="113">
        <f t="shared" si="389"/>
        <v>0</v>
      </c>
      <c r="EO12" s="112"/>
      <c r="EP12" s="112"/>
      <c r="EQ12" s="112"/>
      <c r="ER12" s="112"/>
      <c r="ES12" s="112"/>
      <c r="ET12" s="112"/>
      <c r="EU12" s="112"/>
      <c r="EV12" s="112"/>
      <c r="EW12" s="112"/>
      <c r="EX12" s="112"/>
      <c r="EY12" s="112"/>
      <c r="EZ12" s="112"/>
      <c r="FA12" s="113">
        <f t="shared" si="390"/>
        <v>0</v>
      </c>
      <c r="FC12" s="112"/>
      <c r="FD12" s="112"/>
      <c r="FE12" s="112"/>
      <c r="FF12" s="112"/>
      <c r="FG12" s="112"/>
      <c r="FH12" s="112"/>
      <c r="FI12" s="112"/>
      <c r="FJ12" s="112"/>
      <c r="FK12" s="112"/>
      <c r="FL12" s="112"/>
      <c r="FM12" s="112"/>
      <c r="FN12" s="112"/>
      <c r="FO12" s="113">
        <f t="shared" si="391"/>
        <v>0</v>
      </c>
      <c r="FQ12" s="112"/>
      <c r="FR12" s="112"/>
      <c r="FS12" s="112"/>
      <c r="FT12" s="112"/>
      <c r="FU12" s="112"/>
      <c r="FV12" s="112"/>
      <c r="FW12" s="112"/>
      <c r="FX12" s="112"/>
      <c r="FY12" s="112"/>
      <c r="FZ12" s="112"/>
      <c r="GA12" s="112"/>
      <c r="GB12" s="112"/>
      <c r="GC12" s="113">
        <f t="shared" si="392"/>
        <v>0</v>
      </c>
      <c r="GE12" s="112"/>
      <c r="GF12" s="112"/>
      <c r="GG12" s="112"/>
      <c r="GH12" s="112"/>
      <c r="GI12" s="112"/>
      <c r="GJ12" s="112"/>
      <c r="GK12" s="112"/>
      <c r="GL12" s="112"/>
      <c r="GM12" s="112"/>
      <c r="GN12" s="112"/>
      <c r="GO12" s="112"/>
      <c r="GP12" s="112"/>
      <c r="GQ12" s="113">
        <f t="shared" si="393"/>
        <v>0</v>
      </c>
      <c r="GS12" s="112"/>
      <c r="GT12" s="112"/>
      <c r="GU12" s="112"/>
      <c r="GV12" s="112"/>
      <c r="GW12" s="112"/>
      <c r="GX12" s="112"/>
      <c r="GY12" s="112"/>
      <c r="GZ12" s="112"/>
      <c r="HA12" s="112"/>
      <c r="HB12" s="112"/>
      <c r="HC12" s="112"/>
      <c r="HD12" s="112"/>
      <c r="HE12" s="113">
        <f t="shared" si="394"/>
        <v>0</v>
      </c>
      <c r="HG12" s="112"/>
      <c r="HH12" s="112"/>
      <c r="HI12" s="112"/>
      <c r="HJ12" s="112"/>
      <c r="HK12" s="112"/>
      <c r="HL12" s="112"/>
      <c r="HM12" s="112"/>
      <c r="HN12" s="112"/>
      <c r="HO12" s="112"/>
      <c r="HP12" s="112"/>
      <c r="HQ12" s="112"/>
      <c r="HR12" s="112"/>
      <c r="HS12" s="113">
        <f t="shared" si="395"/>
        <v>0</v>
      </c>
      <c r="HU12" s="112"/>
      <c r="HV12" s="112"/>
      <c r="HW12" s="112"/>
      <c r="HX12" s="112"/>
      <c r="HY12" s="112"/>
      <c r="HZ12" s="112"/>
      <c r="IA12" s="112"/>
      <c r="IB12" s="112"/>
      <c r="IC12" s="112"/>
      <c r="ID12" s="112"/>
      <c r="IE12" s="112"/>
      <c r="IF12" s="112"/>
      <c r="IG12" s="113">
        <f t="shared" si="396"/>
        <v>0</v>
      </c>
      <c r="II12" s="112"/>
      <c r="IJ12" s="112"/>
      <c r="IK12" s="112"/>
      <c r="IL12" s="112"/>
      <c r="IM12" s="112"/>
      <c r="IN12" s="112"/>
      <c r="IO12" s="112"/>
      <c r="IP12" s="112"/>
      <c r="IQ12" s="112"/>
      <c r="IR12" s="112"/>
      <c r="IS12" s="112"/>
      <c r="IT12" s="112"/>
      <c r="IU12" s="113">
        <f t="shared" si="397"/>
        <v>0</v>
      </c>
      <c r="IW12" s="112"/>
      <c r="IX12" s="112"/>
      <c r="IY12" s="112"/>
      <c r="IZ12" s="112"/>
      <c r="JA12" s="112"/>
      <c r="JB12" s="112"/>
      <c r="JC12" s="112"/>
      <c r="JD12" s="112"/>
      <c r="JE12" s="112"/>
      <c r="JF12" s="112"/>
      <c r="JG12" s="112"/>
      <c r="JH12" s="112"/>
      <c r="JI12" s="113">
        <f t="shared" si="398"/>
        <v>0</v>
      </c>
    </row>
    <row r="13" spans="1:269" ht="16" customHeight="1" x14ac:dyDescent="0.2">
      <c r="C13" s="110" t="s">
        <v>6</v>
      </c>
      <c r="D13" s="111"/>
      <c r="E13" s="112"/>
      <c r="F13" s="112"/>
      <c r="G13" s="112"/>
      <c r="H13" s="112"/>
      <c r="I13" s="112"/>
      <c r="J13" s="112"/>
      <c r="K13" s="112"/>
      <c r="L13" s="112"/>
      <c r="M13" s="112"/>
      <c r="N13" s="112"/>
      <c r="O13" s="112"/>
      <c r="P13" s="112"/>
      <c r="Q13" s="113">
        <f>SUM(E13:P13)</f>
        <v>0</v>
      </c>
      <c r="S13" s="112"/>
      <c r="T13" s="112"/>
      <c r="U13" s="112"/>
      <c r="V13" s="112"/>
      <c r="W13" s="112"/>
      <c r="X13" s="112"/>
      <c r="Y13" s="112"/>
      <c r="Z13" s="112"/>
      <c r="AA13" s="112"/>
      <c r="AB13" s="112"/>
      <c r="AC13" s="112"/>
      <c r="AD13" s="112"/>
      <c r="AE13" s="113">
        <f>SUM(S13:AD13)</f>
        <v>0</v>
      </c>
      <c r="AG13" s="112"/>
      <c r="AH13" s="112"/>
      <c r="AI13" s="112"/>
      <c r="AJ13" s="112"/>
      <c r="AK13" s="112"/>
      <c r="AL13" s="112"/>
      <c r="AM13" s="112"/>
      <c r="AN13" s="112"/>
      <c r="AO13" s="112"/>
      <c r="AP13" s="112"/>
      <c r="AQ13" s="112"/>
      <c r="AR13" s="112"/>
      <c r="AS13" s="113">
        <f>SUM(AG13:AR13)</f>
        <v>0</v>
      </c>
      <c r="AU13" s="112"/>
      <c r="AV13" s="112"/>
      <c r="AW13" s="112"/>
      <c r="AX13" s="112"/>
      <c r="AY13" s="112"/>
      <c r="AZ13" s="112"/>
      <c r="BA13" s="112"/>
      <c r="BB13" s="112"/>
      <c r="BC13" s="112"/>
      <c r="BD13" s="112"/>
      <c r="BE13" s="112"/>
      <c r="BF13" s="112"/>
      <c r="BG13" s="113">
        <f>SUM(AU13:BF13)</f>
        <v>0</v>
      </c>
      <c r="BI13" s="112"/>
      <c r="BJ13" s="112"/>
      <c r="BK13" s="112"/>
      <c r="BL13" s="112"/>
      <c r="BM13" s="112"/>
      <c r="BN13" s="112"/>
      <c r="BO13" s="112"/>
      <c r="BP13" s="112"/>
      <c r="BQ13" s="112"/>
      <c r="BR13" s="112"/>
      <c r="BS13" s="112"/>
      <c r="BT13" s="112"/>
      <c r="BU13" s="113">
        <f>SUM(BI13:BT13)</f>
        <v>0</v>
      </c>
      <c r="BW13" s="112"/>
      <c r="BX13" s="112"/>
      <c r="BY13" s="112"/>
      <c r="BZ13" s="112"/>
      <c r="CA13" s="112"/>
      <c r="CB13" s="112"/>
      <c r="CC13" s="112"/>
      <c r="CD13" s="112"/>
      <c r="CE13" s="112"/>
      <c r="CF13" s="112"/>
      <c r="CG13" s="112"/>
      <c r="CH13" s="112"/>
      <c r="CI13" s="113">
        <f>SUM(BW13:CH13)</f>
        <v>0</v>
      </c>
      <c r="CK13" s="112"/>
      <c r="CL13" s="112"/>
      <c r="CM13" s="112"/>
      <c r="CN13" s="112"/>
      <c r="CO13" s="112"/>
      <c r="CP13" s="112"/>
      <c r="CQ13" s="112"/>
      <c r="CR13" s="112"/>
      <c r="CS13" s="112"/>
      <c r="CT13" s="112"/>
      <c r="CU13" s="112"/>
      <c r="CV13" s="112"/>
      <c r="CW13" s="113">
        <f>SUM(CK13:CV13)</f>
        <v>0</v>
      </c>
      <c r="CY13" s="112"/>
      <c r="CZ13" s="112"/>
      <c r="DA13" s="112"/>
      <c r="DB13" s="112"/>
      <c r="DC13" s="112"/>
      <c r="DD13" s="112"/>
      <c r="DE13" s="112"/>
      <c r="DF13" s="112"/>
      <c r="DG13" s="112"/>
      <c r="DH13" s="112"/>
      <c r="DI13" s="112"/>
      <c r="DJ13" s="112"/>
      <c r="DK13" s="113">
        <f>SUM(CY13:DJ13)</f>
        <v>0</v>
      </c>
      <c r="DM13" s="112"/>
      <c r="DN13" s="112"/>
      <c r="DO13" s="112"/>
      <c r="DP13" s="112"/>
      <c r="DQ13" s="112"/>
      <c r="DR13" s="112"/>
      <c r="DS13" s="112"/>
      <c r="DT13" s="112"/>
      <c r="DU13" s="112"/>
      <c r="DV13" s="112"/>
      <c r="DW13" s="112"/>
      <c r="DX13" s="112"/>
      <c r="DY13" s="113">
        <f>SUM(DM13:DX13)</f>
        <v>0</v>
      </c>
      <c r="EA13" s="112"/>
      <c r="EB13" s="112"/>
      <c r="EC13" s="112"/>
      <c r="ED13" s="112"/>
      <c r="EE13" s="112"/>
      <c r="EF13" s="112"/>
      <c r="EG13" s="112"/>
      <c r="EH13" s="112"/>
      <c r="EI13" s="112"/>
      <c r="EJ13" s="112"/>
      <c r="EK13" s="112"/>
      <c r="EL13" s="112"/>
      <c r="EM13" s="113">
        <f>SUM(EA13:EL13)</f>
        <v>0</v>
      </c>
      <c r="EO13" s="112"/>
      <c r="EP13" s="112"/>
      <c r="EQ13" s="112"/>
      <c r="ER13" s="112"/>
      <c r="ES13" s="112"/>
      <c r="ET13" s="112"/>
      <c r="EU13" s="112"/>
      <c r="EV13" s="112"/>
      <c r="EW13" s="112"/>
      <c r="EX13" s="112"/>
      <c r="EY13" s="112"/>
      <c r="EZ13" s="112"/>
      <c r="FA13" s="113">
        <f>SUM(EO13:EZ13)</f>
        <v>0</v>
      </c>
      <c r="FC13" s="112"/>
      <c r="FD13" s="112"/>
      <c r="FE13" s="112"/>
      <c r="FF13" s="112"/>
      <c r="FG13" s="112"/>
      <c r="FH13" s="112"/>
      <c r="FI13" s="112"/>
      <c r="FJ13" s="112"/>
      <c r="FK13" s="112"/>
      <c r="FL13" s="112"/>
      <c r="FM13" s="112"/>
      <c r="FN13" s="112"/>
      <c r="FO13" s="113">
        <f>SUM(FC13:FN13)</f>
        <v>0</v>
      </c>
      <c r="FQ13" s="112"/>
      <c r="FR13" s="112"/>
      <c r="FS13" s="112"/>
      <c r="FT13" s="112"/>
      <c r="FU13" s="112"/>
      <c r="FV13" s="112"/>
      <c r="FW13" s="112"/>
      <c r="FX13" s="112"/>
      <c r="FY13" s="112"/>
      <c r="FZ13" s="112"/>
      <c r="GA13" s="112"/>
      <c r="GB13" s="112"/>
      <c r="GC13" s="113">
        <f>SUM(FQ13:GB13)</f>
        <v>0</v>
      </c>
      <c r="GE13" s="112"/>
      <c r="GF13" s="112"/>
      <c r="GG13" s="112"/>
      <c r="GH13" s="112"/>
      <c r="GI13" s="112"/>
      <c r="GJ13" s="112"/>
      <c r="GK13" s="112"/>
      <c r="GL13" s="112"/>
      <c r="GM13" s="112"/>
      <c r="GN13" s="112"/>
      <c r="GO13" s="112"/>
      <c r="GP13" s="112"/>
      <c r="GQ13" s="113">
        <f>SUM(GE13:GP13)</f>
        <v>0</v>
      </c>
      <c r="GS13" s="112"/>
      <c r="GT13" s="112"/>
      <c r="GU13" s="112"/>
      <c r="GV13" s="112"/>
      <c r="GW13" s="112"/>
      <c r="GX13" s="112"/>
      <c r="GY13" s="112"/>
      <c r="GZ13" s="112"/>
      <c r="HA13" s="112"/>
      <c r="HB13" s="112"/>
      <c r="HC13" s="112"/>
      <c r="HD13" s="112"/>
      <c r="HE13" s="113">
        <f>SUM(GS13:HD13)</f>
        <v>0</v>
      </c>
      <c r="HG13" s="112"/>
      <c r="HH13" s="112"/>
      <c r="HI13" s="112"/>
      <c r="HJ13" s="112"/>
      <c r="HK13" s="112"/>
      <c r="HL13" s="112"/>
      <c r="HM13" s="112"/>
      <c r="HN13" s="112"/>
      <c r="HO13" s="112"/>
      <c r="HP13" s="112"/>
      <c r="HQ13" s="112"/>
      <c r="HR13" s="112"/>
      <c r="HS13" s="113">
        <f>SUM(HG13:HR13)</f>
        <v>0</v>
      </c>
      <c r="HU13" s="112"/>
      <c r="HV13" s="112"/>
      <c r="HW13" s="112"/>
      <c r="HX13" s="112"/>
      <c r="HY13" s="112"/>
      <c r="HZ13" s="112"/>
      <c r="IA13" s="112"/>
      <c r="IB13" s="112"/>
      <c r="IC13" s="112"/>
      <c r="ID13" s="112"/>
      <c r="IE13" s="112"/>
      <c r="IF13" s="112"/>
      <c r="IG13" s="113">
        <f>SUM(HU13:IF13)</f>
        <v>0</v>
      </c>
      <c r="II13" s="112"/>
      <c r="IJ13" s="112"/>
      <c r="IK13" s="112"/>
      <c r="IL13" s="112"/>
      <c r="IM13" s="112"/>
      <c r="IN13" s="112"/>
      <c r="IO13" s="112"/>
      <c r="IP13" s="112"/>
      <c r="IQ13" s="112"/>
      <c r="IR13" s="112"/>
      <c r="IS13" s="112"/>
      <c r="IT13" s="112"/>
      <c r="IU13" s="113">
        <f>SUM(II13:IT13)</f>
        <v>0</v>
      </c>
      <c r="IW13" s="112"/>
      <c r="IX13" s="112"/>
      <c r="IY13" s="112"/>
      <c r="IZ13" s="112"/>
      <c r="JA13" s="112"/>
      <c r="JB13" s="112"/>
      <c r="JC13" s="112"/>
      <c r="JD13" s="112"/>
      <c r="JE13" s="112"/>
      <c r="JF13" s="112"/>
      <c r="JG13" s="112"/>
      <c r="JH13" s="112"/>
      <c r="JI13" s="113">
        <f>SUM(IW13:JH13)</f>
        <v>0</v>
      </c>
    </row>
    <row r="14" spans="1:269" ht="16" customHeight="1" x14ac:dyDescent="0.2">
      <c r="C14" s="110" t="s">
        <v>6</v>
      </c>
      <c r="D14" s="111"/>
      <c r="E14" s="112"/>
      <c r="F14" s="112"/>
      <c r="G14" s="112"/>
      <c r="H14" s="112"/>
      <c r="I14" s="112"/>
      <c r="J14" s="112"/>
      <c r="K14" s="112"/>
      <c r="L14" s="112"/>
      <c r="M14" s="112"/>
      <c r="N14" s="112"/>
      <c r="O14" s="112"/>
      <c r="P14" s="112"/>
      <c r="Q14" s="113">
        <f t="shared" ref="Q14:Q16" si="399">SUM(E14:P14)</f>
        <v>0</v>
      </c>
      <c r="S14" s="112"/>
      <c r="T14" s="112"/>
      <c r="U14" s="112"/>
      <c r="V14" s="112"/>
      <c r="W14" s="112"/>
      <c r="X14" s="112"/>
      <c r="Y14" s="112"/>
      <c r="Z14" s="112"/>
      <c r="AA14" s="112"/>
      <c r="AB14" s="112"/>
      <c r="AC14" s="112"/>
      <c r="AD14" s="112"/>
      <c r="AE14" s="113">
        <f t="shared" ref="AE14:AE16" si="400">SUM(S14:AD14)</f>
        <v>0</v>
      </c>
      <c r="AG14" s="112"/>
      <c r="AH14" s="112"/>
      <c r="AI14" s="112"/>
      <c r="AJ14" s="112"/>
      <c r="AK14" s="112"/>
      <c r="AL14" s="112"/>
      <c r="AM14" s="112"/>
      <c r="AN14" s="112"/>
      <c r="AO14" s="112"/>
      <c r="AP14" s="112"/>
      <c r="AQ14" s="112"/>
      <c r="AR14" s="112"/>
      <c r="AS14" s="113">
        <f t="shared" ref="AS14:AS19" si="401">SUM(AG14:AR14)</f>
        <v>0</v>
      </c>
      <c r="AU14" s="112"/>
      <c r="AV14" s="112"/>
      <c r="AW14" s="112"/>
      <c r="AX14" s="112"/>
      <c r="AY14" s="112"/>
      <c r="AZ14" s="112"/>
      <c r="BA14" s="112"/>
      <c r="BB14" s="112"/>
      <c r="BC14" s="112"/>
      <c r="BD14" s="112"/>
      <c r="BE14" s="112"/>
      <c r="BF14" s="112"/>
      <c r="BG14" s="113">
        <f t="shared" ref="BG14:BG19" si="402">SUM(AU14:BF14)</f>
        <v>0</v>
      </c>
      <c r="BI14" s="112"/>
      <c r="BJ14" s="112"/>
      <c r="BK14" s="112"/>
      <c r="BL14" s="112"/>
      <c r="BM14" s="112"/>
      <c r="BN14" s="112"/>
      <c r="BO14" s="112"/>
      <c r="BP14" s="112"/>
      <c r="BQ14" s="112"/>
      <c r="BR14" s="112"/>
      <c r="BS14" s="112"/>
      <c r="BT14" s="112"/>
      <c r="BU14" s="113">
        <f t="shared" ref="BU14:BU19" si="403">SUM(BI14:BT14)</f>
        <v>0</v>
      </c>
      <c r="BW14" s="112"/>
      <c r="BX14" s="112"/>
      <c r="BY14" s="112"/>
      <c r="BZ14" s="112"/>
      <c r="CA14" s="112"/>
      <c r="CB14" s="112"/>
      <c r="CC14" s="112"/>
      <c r="CD14" s="112"/>
      <c r="CE14" s="112"/>
      <c r="CF14" s="112"/>
      <c r="CG14" s="112"/>
      <c r="CH14" s="112"/>
      <c r="CI14" s="113">
        <f t="shared" ref="CI14:CI19" si="404">SUM(BW14:CH14)</f>
        <v>0</v>
      </c>
      <c r="CK14" s="112"/>
      <c r="CL14" s="112"/>
      <c r="CM14" s="112"/>
      <c r="CN14" s="112"/>
      <c r="CO14" s="112"/>
      <c r="CP14" s="112"/>
      <c r="CQ14" s="112"/>
      <c r="CR14" s="112"/>
      <c r="CS14" s="112"/>
      <c r="CT14" s="112"/>
      <c r="CU14" s="112"/>
      <c r="CV14" s="112"/>
      <c r="CW14" s="113">
        <f t="shared" ref="CW14:CW19" si="405">SUM(CK14:CV14)</f>
        <v>0</v>
      </c>
      <c r="CY14" s="112"/>
      <c r="CZ14" s="112"/>
      <c r="DA14" s="112"/>
      <c r="DB14" s="112"/>
      <c r="DC14" s="112"/>
      <c r="DD14" s="112"/>
      <c r="DE14" s="112"/>
      <c r="DF14" s="112"/>
      <c r="DG14" s="112"/>
      <c r="DH14" s="112"/>
      <c r="DI14" s="112"/>
      <c r="DJ14" s="112"/>
      <c r="DK14" s="113">
        <f t="shared" ref="DK14:DK19" si="406">SUM(CY14:DJ14)</f>
        <v>0</v>
      </c>
      <c r="DM14" s="112"/>
      <c r="DN14" s="112"/>
      <c r="DO14" s="112"/>
      <c r="DP14" s="112"/>
      <c r="DQ14" s="112"/>
      <c r="DR14" s="112"/>
      <c r="DS14" s="112"/>
      <c r="DT14" s="112"/>
      <c r="DU14" s="112"/>
      <c r="DV14" s="112"/>
      <c r="DW14" s="112"/>
      <c r="DX14" s="112"/>
      <c r="DY14" s="113">
        <f t="shared" ref="DY14:DY19" si="407">SUM(DM14:DX14)</f>
        <v>0</v>
      </c>
      <c r="EA14" s="112"/>
      <c r="EB14" s="112"/>
      <c r="EC14" s="112"/>
      <c r="ED14" s="112"/>
      <c r="EE14" s="112"/>
      <c r="EF14" s="112"/>
      <c r="EG14" s="112"/>
      <c r="EH14" s="112"/>
      <c r="EI14" s="112"/>
      <c r="EJ14" s="112"/>
      <c r="EK14" s="112"/>
      <c r="EL14" s="112"/>
      <c r="EM14" s="113">
        <f t="shared" ref="EM14:EM19" si="408">SUM(EA14:EL14)</f>
        <v>0</v>
      </c>
      <c r="EO14" s="112"/>
      <c r="EP14" s="112"/>
      <c r="EQ14" s="112"/>
      <c r="ER14" s="112"/>
      <c r="ES14" s="112"/>
      <c r="ET14" s="112"/>
      <c r="EU14" s="112"/>
      <c r="EV14" s="112"/>
      <c r="EW14" s="112"/>
      <c r="EX14" s="112"/>
      <c r="EY14" s="112"/>
      <c r="EZ14" s="112"/>
      <c r="FA14" s="113">
        <f t="shared" ref="FA14:FA19" si="409">SUM(EO14:EZ14)</f>
        <v>0</v>
      </c>
      <c r="FC14" s="112"/>
      <c r="FD14" s="112"/>
      <c r="FE14" s="112"/>
      <c r="FF14" s="112"/>
      <c r="FG14" s="112"/>
      <c r="FH14" s="112"/>
      <c r="FI14" s="112"/>
      <c r="FJ14" s="112"/>
      <c r="FK14" s="112"/>
      <c r="FL14" s="112"/>
      <c r="FM14" s="112"/>
      <c r="FN14" s="112"/>
      <c r="FO14" s="113">
        <f t="shared" ref="FO14:FO19" si="410">SUM(FC14:FN14)</f>
        <v>0</v>
      </c>
      <c r="FQ14" s="112"/>
      <c r="FR14" s="112"/>
      <c r="FS14" s="112"/>
      <c r="FT14" s="112"/>
      <c r="FU14" s="112"/>
      <c r="FV14" s="112"/>
      <c r="FW14" s="112"/>
      <c r="FX14" s="112"/>
      <c r="FY14" s="112"/>
      <c r="FZ14" s="112"/>
      <c r="GA14" s="112"/>
      <c r="GB14" s="112"/>
      <c r="GC14" s="113">
        <f t="shared" ref="GC14:GC19" si="411">SUM(FQ14:GB14)</f>
        <v>0</v>
      </c>
      <c r="GE14" s="112"/>
      <c r="GF14" s="112"/>
      <c r="GG14" s="112"/>
      <c r="GH14" s="112"/>
      <c r="GI14" s="112"/>
      <c r="GJ14" s="112"/>
      <c r="GK14" s="112"/>
      <c r="GL14" s="112"/>
      <c r="GM14" s="112"/>
      <c r="GN14" s="112"/>
      <c r="GO14" s="112"/>
      <c r="GP14" s="112"/>
      <c r="GQ14" s="113">
        <f t="shared" ref="GQ14:GQ19" si="412">SUM(GE14:GP14)</f>
        <v>0</v>
      </c>
      <c r="GS14" s="112"/>
      <c r="GT14" s="112"/>
      <c r="GU14" s="112"/>
      <c r="GV14" s="112"/>
      <c r="GW14" s="112"/>
      <c r="GX14" s="112"/>
      <c r="GY14" s="112"/>
      <c r="GZ14" s="112"/>
      <c r="HA14" s="112"/>
      <c r="HB14" s="112"/>
      <c r="HC14" s="112"/>
      <c r="HD14" s="112"/>
      <c r="HE14" s="113">
        <f t="shared" ref="HE14:HE19" si="413">SUM(GS14:HD14)</f>
        <v>0</v>
      </c>
      <c r="HG14" s="112"/>
      <c r="HH14" s="112"/>
      <c r="HI14" s="112"/>
      <c r="HJ14" s="112"/>
      <c r="HK14" s="112"/>
      <c r="HL14" s="112"/>
      <c r="HM14" s="112"/>
      <c r="HN14" s="112"/>
      <c r="HO14" s="112"/>
      <c r="HP14" s="112"/>
      <c r="HQ14" s="112"/>
      <c r="HR14" s="112"/>
      <c r="HS14" s="113">
        <f t="shared" ref="HS14:HS19" si="414">SUM(HG14:HR14)</f>
        <v>0</v>
      </c>
      <c r="HU14" s="112"/>
      <c r="HV14" s="112"/>
      <c r="HW14" s="112"/>
      <c r="HX14" s="112"/>
      <c r="HY14" s="112"/>
      <c r="HZ14" s="112"/>
      <c r="IA14" s="112"/>
      <c r="IB14" s="112"/>
      <c r="IC14" s="112"/>
      <c r="ID14" s="112"/>
      <c r="IE14" s="112"/>
      <c r="IF14" s="112"/>
      <c r="IG14" s="113">
        <f t="shared" ref="IG14:IG19" si="415">SUM(HU14:IF14)</f>
        <v>0</v>
      </c>
      <c r="II14" s="112"/>
      <c r="IJ14" s="112"/>
      <c r="IK14" s="112"/>
      <c r="IL14" s="112"/>
      <c r="IM14" s="112"/>
      <c r="IN14" s="112"/>
      <c r="IO14" s="112"/>
      <c r="IP14" s="112"/>
      <c r="IQ14" s="112"/>
      <c r="IR14" s="112"/>
      <c r="IS14" s="112"/>
      <c r="IT14" s="112"/>
      <c r="IU14" s="113">
        <f t="shared" ref="IU14:IU19" si="416">SUM(II14:IT14)</f>
        <v>0</v>
      </c>
      <c r="IW14" s="112"/>
      <c r="IX14" s="112"/>
      <c r="IY14" s="112"/>
      <c r="IZ14" s="112"/>
      <c r="JA14" s="112"/>
      <c r="JB14" s="112"/>
      <c r="JC14" s="112"/>
      <c r="JD14" s="112"/>
      <c r="JE14" s="112"/>
      <c r="JF14" s="112"/>
      <c r="JG14" s="112"/>
      <c r="JH14" s="112"/>
      <c r="JI14" s="113">
        <f t="shared" ref="JI14:JI19" si="417">SUM(IW14:JH14)</f>
        <v>0</v>
      </c>
    </row>
    <row r="15" spans="1:269" ht="16" customHeight="1" x14ac:dyDescent="0.2">
      <c r="C15" s="110" t="s">
        <v>6</v>
      </c>
      <c r="D15" s="111"/>
      <c r="E15" s="112"/>
      <c r="F15" s="112"/>
      <c r="G15" s="112"/>
      <c r="H15" s="112"/>
      <c r="I15" s="112"/>
      <c r="J15" s="112"/>
      <c r="K15" s="112"/>
      <c r="L15" s="112"/>
      <c r="M15" s="112"/>
      <c r="N15" s="112"/>
      <c r="O15" s="112"/>
      <c r="P15" s="112"/>
      <c r="Q15" s="113">
        <f t="shared" si="399"/>
        <v>0</v>
      </c>
      <c r="S15" s="112"/>
      <c r="T15" s="112"/>
      <c r="U15" s="112"/>
      <c r="V15" s="112"/>
      <c r="W15" s="112"/>
      <c r="X15" s="112"/>
      <c r="Y15" s="112"/>
      <c r="Z15" s="112"/>
      <c r="AA15" s="112"/>
      <c r="AB15" s="112"/>
      <c r="AC15" s="112"/>
      <c r="AD15" s="112"/>
      <c r="AE15" s="113">
        <f t="shared" si="400"/>
        <v>0</v>
      </c>
      <c r="AG15" s="112"/>
      <c r="AH15" s="112"/>
      <c r="AI15" s="112"/>
      <c r="AJ15" s="112"/>
      <c r="AK15" s="112"/>
      <c r="AL15" s="112"/>
      <c r="AM15" s="112"/>
      <c r="AN15" s="112"/>
      <c r="AO15" s="112"/>
      <c r="AP15" s="112"/>
      <c r="AQ15" s="112"/>
      <c r="AR15" s="112"/>
      <c r="AS15" s="113">
        <f t="shared" si="401"/>
        <v>0</v>
      </c>
      <c r="AU15" s="112"/>
      <c r="AV15" s="112"/>
      <c r="AW15" s="112"/>
      <c r="AX15" s="112"/>
      <c r="AY15" s="112"/>
      <c r="AZ15" s="112"/>
      <c r="BA15" s="112"/>
      <c r="BB15" s="112"/>
      <c r="BC15" s="112"/>
      <c r="BD15" s="112"/>
      <c r="BE15" s="112"/>
      <c r="BF15" s="112"/>
      <c r="BG15" s="113">
        <f t="shared" si="402"/>
        <v>0</v>
      </c>
      <c r="BI15" s="112"/>
      <c r="BJ15" s="112"/>
      <c r="BK15" s="112"/>
      <c r="BL15" s="112"/>
      <c r="BM15" s="112"/>
      <c r="BN15" s="112"/>
      <c r="BO15" s="112"/>
      <c r="BP15" s="112"/>
      <c r="BQ15" s="112"/>
      <c r="BR15" s="112"/>
      <c r="BS15" s="112"/>
      <c r="BT15" s="112"/>
      <c r="BU15" s="113">
        <f t="shared" si="403"/>
        <v>0</v>
      </c>
      <c r="BW15" s="112"/>
      <c r="BX15" s="112"/>
      <c r="BY15" s="112"/>
      <c r="BZ15" s="112"/>
      <c r="CA15" s="112"/>
      <c r="CB15" s="112"/>
      <c r="CC15" s="112"/>
      <c r="CD15" s="112"/>
      <c r="CE15" s="112"/>
      <c r="CF15" s="112"/>
      <c r="CG15" s="112"/>
      <c r="CH15" s="112"/>
      <c r="CI15" s="113">
        <f t="shared" si="404"/>
        <v>0</v>
      </c>
      <c r="CK15" s="112"/>
      <c r="CL15" s="112"/>
      <c r="CM15" s="112"/>
      <c r="CN15" s="112"/>
      <c r="CO15" s="112"/>
      <c r="CP15" s="112"/>
      <c r="CQ15" s="112"/>
      <c r="CR15" s="112"/>
      <c r="CS15" s="112"/>
      <c r="CT15" s="112"/>
      <c r="CU15" s="112"/>
      <c r="CV15" s="112"/>
      <c r="CW15" s="113">
        <f t="shared" si="405"/>
        <v>0</v>
      </c>
      <c r="CY15" s="112"/>
      <c r="CZ15" s="112"/>
      <c r="DA15" s="112"/>
      <c r="DB15" s="112"/>
      <c r="DC15" s="112"/>
      <c r="DD15" s="112"/>
      <c r="DE15" s="112"/>
      <c r="DF15" s="112"/>
      <c r="DG15" s="112"/>
      <c r="DH15" s="112"/>
      <c r="DI15" s="112"/>
      <c r="DJ15" s="112"/>
      <c r="DK15" s="113">
        <f t="shared" si="406"/>
        <v>0</v>
      </c>
      <c r="DM15" s="112"/>
      <c r="DN15" s="112"/>
      <c r="DO15" s="112"/>
      <c r="DP15" s="112"/>
      <c r="DQ15" s="112"/>
      <c r="DR15" s="112"/>
      <c r="DS15" s="112"/>
      <c r="DT15" s="112"/>
      <c r="DU15" s="112"/>
      <c r="DV15" s="112"/>
      <c r="DW15" s="112"/>
      <c r="DX15" s="112"/>
      <c r="DY15" s="113">
        <f t="shared" si="407"/>
        <v>0</v>
      </c>
      <c r="EA15" s="112"/>
      <c r="EB15" s="112"/>
      <c r="EC15" s="112"/>
      <c r="ED15" s="112"/>
      <c r="EE15" s="112"/>
      <c r="EF15" s="112"/>
      <c r="EG15" s="112"/>
      <c r="EH15" s="112"/>
      <c r="EI15" s="112"/>
      <c r="EJ15" s="112"/>
      <c r="EK15" s="112"/>
      <c r="EL15" s="112"/>
      <c r="EM15" s="113">
        <f t="shared" si="408"/>
        <v>0</v>
      </c>
      <c r="EO15" s="112"/>
      <c r="EP15" s="112"/>
      <c r="EQ15" s="112"/>
      <c r="ER15" s="112"/>
      <c r="ES15" s="112"/>
      <c r="ET15" s="112"/>
      <c r="EU15" s="112"/>
      <c r="EV15" s="112"/>
      <c r="EW15" s="112"/>
      <c r="EX15" s="112"/>
      <c r="EY15" s="112"/>
      <c r="EZ15" s="112"/>
      <c r="FA15" s="113">
        <f t="shared" si="409"/>
        <v>0</v>
      </c>
      <c r="FC15" s="112"/>
      <c r="FD15" s="112"/>
      <c r="FE15" s="112"/>
      <c r="FF15" s="112"/>
      <c r="FG15" s="112"/>
      <c r="FH15" s="112"/>
      <c r="FI15" s="112"/>
      <c r="FJ15" s="112"/>
      <c r="FK15" s="112"/>
      <c r="FL15" s="112"/>
      <c r="FM15" s="112"/>
      <c r="FN15" s="112"/>
      <c r="FO15" s="113">
        <f t="shared" si="410"/>
        <v>0</v>
      </c>
      <c r="FQ15" s="112"/>
      <c r="FR15" s="112"/>
      <c r="FS15" s="112"/>
      <c r="FT15" s="112"/>
      <c r="FU15" s="112"/>
      <c r="FV15" s="112"/>
      <c r="FW15" s="112"/>
      <c r="FX15" s="112"/>
      <c r="FY15" s="112"/>
      <c r="FZ15" s="112"/>
      <c r="GA15" s="112"/>
      <c r="GB15" s="112"/>
      <c r="GC15" s="113">
        <f t="shared" si="411"/>
        <v>0</v>
      </c>
      <c r="GE15" s="112"/>
      <c r="GF15" s="112"/>
      <c r="GG15" s="112"/>
      <c r="GH15" s="112"/>
      <c r="GI15" s="112"/>
      <c r="GJ15" s="112"/>
      <c r="GK15" s="112"/>
      <c r="GL15" s="112"/>
      <c r="GM15" s="112"/>
      <c r="GN15" s="112"/>
      <c r="GO15" s="112"/>
      <c r="GP15" s="112"/>
      <c r="GQ15" s="113">
        <f t="shared" si="412"/>
        <v>0</v>
      </c>
      <c r="GS15" s="112"/>
      <c r="GT15" s="112"/>
      <c r="GU15" s="112"/>
      <c r="GV15" s="112"/>
      <c r="GW15" s="112"/>
      <c r="GX15" s="112"/>
      <c r="GY15" s="112"/>
      <c r="GZ15" s="112"/>
      <c r="HA15" s="112"/>
      <c r="HB15" s="112"/>
      <c r="HC15" s="112"/>
      <c r="HD15" s="112"/>
      <c r="HE15" s="113">
        <f t="shared" si="413"/>
        <v>0</v>
      </c>
      <c r="HG15" s="112"/>
      <c r="HH15" s="112"/>
      <c r="HI15" s="112"/>
      <c r="HJ15" s="112"/>
      <c r="HK15" s="112"/>
      <c r="HL15" s="112"/>
      <c r="HM15" s="112"/>
      <c r="HN15" s="112"/>
      <c r="HO15" s="112"/>
      <c r="HP15" s="112"/>
      <c r="HQ15" s="112"/>
      <c r="HR15" s="112"/>
      <c r="HS15" s="113">
        <f t="shared" si="414"/>
        <v>0</v>
      </c>
      <c r="HU15" s="112"/>
      <c r="HV15" s="112"/>
      <c r="HW15" s="112"/>
      <c r="HX15" s="112"/>
      <c r="HY15" s="112"/>
      <c r="HZ15" s="112"/>
      <c r="IA15" s="112"/>
      <c r="IB15" s="112"/>
      <c r="IC15" s="112"/>
      <c r="ID15" s="112"/>
      <c r="IE15" s="112"/>
      <c r="IF15" s="112"/>
      <c r="IG15" s="113">
        <f t="shared" si="415"/>
        <v>0</v>
      </c>
      <c r="II15" s="112"/>
      <c r="IJ15" s="112"/>
      <c r="IK15" s="112"/>
      <c r="IL15" s="112"/>
      <c r="IM15" s="112"/>
      <c r="IN15" s="112"/>
      <c r="IO15" s="112"/>
      <c r="IP15" s="112"/>
      <c r="IQ15" s="112"/>
      <c r="IR15" s="112"/>
      <c r="IS15" s="112"/>
      <c r="IT15" s="112"/>
      <c r="IU15" s="113">
        <f t="shared" si="416"/>
        <v>0</v>
      </c>
      <c r="IW15" s="112"/>
      <c r="IX15" s="112"/>
      <c r="IY15" s="112"/>
      <c r="IZ15" s="112"/>
      <c r="JA15" s="112"/>
      <c r="JB15" s="112"/>
      <c r="JC15" s="112"/>
      <c r="JD15" s="112"/>
      <c r="JE15" s="112"/>
      <c r="JF15" s="112"/>
      <c r="JG15" s="112"/>
      <c r="JH15" s="112"/>
      <c r="JI15" s="113">
        <f t="shared" si="417"/>
        <v>0</v>
      </c>
    </row>
    <row r="16" spans="1:269" ht="16" customHeight="1" x14ac:dyDescent="0.2">
      <c r="C16" s="110" t="s">
        <v>6</v>
      </c>
      <c r="D16" s="111"/>
      <c r="E16" s="112"/>
      <c r="F16" s="112"/>
      <c r="G16" s="112"/>
      <c r="H16" s="112"/>
      <c r="I16" s="112"/>
      <c r="J16" s="112"/>
      <c r="K16" s="112"/>
      <c r="L16" s="112"/>
      <c r="M16" s="112"/>
      <c r="N16" s="112"/>
      <c r="O16" s="112"/>
      <c r="P16" s="112"/>
      <c r="Q16" s="113">
        <f t="shared" si="399"/>
        <v>0</v>
      </c>
      <c r="S16" s="112"/>
      <c r="T16" s="112"/>
      <c r="U16" s="112"/>
      <c r="V16" s="112"/>
      <c r="W16" s="112"/>
      <c r="X16" s="112"/>
      <c r="Y16" s="112"/>
      <c r="Z16" s="112"/>
      <c r="AA16" s="112"/>
      <c r="AB16" s="112"/>
      <c r="AC16" s="112"/>
      <c r="AD16" s="112"/>
      <c r="AE16" s="113">
        <f t="shared" si="400"/>
        <v>0</v>
      </c>
      <c r="AG16" s="112"/>
      <c r="AH16" s="112"/>
      <c r="AI16" s="112"/>
      <c r="AJ16" s="112"/>
      <c r="AK16" s="112"/>
      <c r="AL16" s="112"/>
      <c r="AM16" s="112"/>
      <c r="AN16" s="112"/>
      <c r="AO16" s="112"/>
      <c r="AP16" s="112"/>
      <c r="AQ16" s="112"/>
      <c r="AR16" s="112"/>
      <c r="AS16" s="113">
        <f t="shared" si="401"/>
        <v>0</v>
      </c>
      <c r="AU16" s="112"/>
      <c r="AV16" s="112"/>
      <c r="AW16" s="112"/>
      <c r="AX16" s="112"/>
      <c r="AY16" s="112"/>
      <c r="AZ16" s="112"/>
      <c r="BA16" s="112"/>
      <c r="BB16" s="112"/>
      <c r="BC16" s="112"/>
      <c r="BD16" s="112"/>
      <c r="BE16" s="112"/>
      <c r="BF16" s="112"/>
      <c r="BG16" s="113">
        <f t="shared" si="402"/>
        <v>0</v>
      </c>
      <c r="BI16" s="112"/>
      <c r="BJ16" s="112"/>
      <c r="BK16" s="112"/>
      <c r="BL16" s="112"/>
      <c r="BM16" s="112"/>
      <c r="BN16" s="112"/>
      <c r="BO16" s="112"/>
      <c r="BP16" s="112"/>
      <c r="BQ16" s="112"/>
      <c r="BR16" s="112"/>
      <c r="BS16" s="112"/>
      <c r="BT16" s="112"/>
      <c r="BU16" s="113">
        <f t="shared" si="403"/>
        <v>0</v>
      </c>
      <c r="BW16" s="112"/>
      <c r="BX16" s="112"/>
      <c r="BY16" s="112"/>
      <c r="BZ16" s="112"/>
      <c r="CA16" s="112"/>
      <c r="CB16" s="112"/>
      <c r="CC16" s="112"/>
      <c r="CD16" s="112"/>
      <c r="CE16" s="112"/>
      <c r="CF16" s="112"/>
      <c r="CG16" s="112"/>
      <c r="CH16" s="112"/>
      <c r="CI16" s="113">
        <f t="shared" si="404"/>
        <v>0</v>
      </c>
      <c r="CK16" s="112"/>
      <c r="CL16" s="112"/>
      <c r="CM16" s="112"/>
      <c r="CN16" s="112"/>
      <c r="CO16" s="112"/>
      <c r="CP16" s="112"/>
      <c r="CQ16" s="112"/>
      <c r="CR16" s="112"/>
      <c r="CS16" s="112"/>
      <c r="CT16" s="112"/>
      <c r="CU16" s="112"/>
      <c r="CV16" s="112"/>
      <c r="CW16" s="113">
        <f t="shared" si="405"/>
        <v>0</v>
      </c>
      <c r="CY16" s="112"/>
      <c r="CZ16" s="112"/>
      <c r="DA16" s="112"/>
      <c r="DB16" s="112"/>
      <c r="DC16" s="112"/>
      <c r="DD16" s="112"/>
      <c r="DE16" s="112"/>
      <c r="DF16" s="112"/>
      <c r="DG16" s="112"/>
      <c r="DH16" s="112"/>
      <c r="DI16" s="112"/>
      <c r="DJ16" s="112"/>
      <c r="DK16" s="113">
        <f t="shared" si="406"/>
        <v>0</v>
      </c>
      <c r="DM16" s="112"/>
      <c r="DN16" s="112"/>
      <c r="DO16" s="112"/>
      <c r="DP16" s="112"/>
      <c r="DQ16" s="112"/>
      <c r="DR16" s="112"/>
      <c r="DS16" s="112"/>
      <c r="DT16" s="112"/>
      <c r="DU16" s="112"/>
      <c r="DV16" s="112"/>
      <c r="DW16" s="112"/>
      <c r="DX16" s="112"/>
      <c r="DY16" s="113">
        <f t="shared" si="407"/>
        <v>0</v>
      </c>
      <c r="EA16" s="112"/>
      <c r="EB16" s="112"/>
      <c r="EC16" s="112"/>
      <c r="ED16" s="112"/>
      <c r="EE16" s="112"/>
      <c r="EF16" s="112"/>
      <c r="EG16" s="112"/>
      <c r="EH16" s="112"/>
      <c r="EI16" s="112"/>
      <c r="EJ16" s="112"/>
      <c r="EK16" s="112"/>
      <c r="EL16" s="112"/>
      <c r="EM16" s="113">
        <f t="shared" si="408"/>
        <v>0</v>
      </c>
      <c r="EO16" s="112"/>
      <c r="EP16" s="112"/>
      <c r="EQ16" s="112"/>
      <c r="ER16" s="112"/>
      <c r="ES16" s="112"/>
      <c r="ET16" s="112"/>
      <c r="EU16" s="112"/>
      <c r="EV16" s="112"/>
      <c r="EW16" s="112"/>
      <c r="EX16" s="112"/>
      <c r="EY16" s="112"/>
      <c r="EZ16" s="112"/>
      <c r="FA16" s="113">
        <f t="shared" si="409"/>
        <v>0</v>
      </c>
      <c r="FC16" s="112"/>
      <c r="FD16" s="112"/>
      <c r="FE16" s="112"/>
      <c r="FF16" s="112"/>
      <c r="FG16" s="112"/>
      <c r="FH16" s="112"/>
      <c r="FI16" s="112"/>
      <c r="FJ16" s="112"/>
      <c r="FK16" s="112"/>
      <c r="FL16" s="112"/>
      <c r="FM16" s="112"/>
      <c r="FN16" s="112"/>
      <c r="FO16" s="113">
        <f t="shared" si="410"/>
        <v>0</v>
      </c>
      <c r="FQ16" s="112"/>
      <c r="FR16" s="112"/>
      <c r="FS16" s="112"/>
      <c r="FT16" s="112"/>
      <c r="FU16" s="112"/>
      <c r="FV16" s="112"/>
      <c r="FW16" s="112"/>
      <c r="FX16" s="112"/>
      <c r="FY16" s="112"/>
      <c r="FZ16" s="112"/>
      <c r="GA16" s="112"/>
      <c r="GB16" s="112"/>
      <c r="GC16" s="113">
        <f t="shared" si="411"/>
        <v>0</v>
      </c>
      <c r="GE16" s="112"/>
      <c r="GF16" s="112"/>
      <c r="GG16" s="112"/>
      <c r="GH16" s="112"/>
      <c r="GI16" s="112"/>
      <c r="GJ16" s="112"/>
      <c r="GK16" s="112"/>
      <c r="GL16" s="112"/>
      <c r="GM16" s="112"/>
      <c r="GN16" s="112"/>
      <c r="GO16" s="112"/>
      <c r="GP16" s="112"/>
      <c r="GQ16" s="113">
        <f t="shared" si="412"/>
        <v>0</v>
      </c>
      <c r="GS16" s="112"/>
      <c r="GT16" s="112"/>
      <c r="GU16" s="112"/>
      <c r="GV16" s="112"/>
      <c r="GW16" s="112"/>
      <c r="GX16" s="112"/>
      <c r="GY16" s="112"/>
      <c r="GZ16" s="112"/>
      <c r="HA16" s="112"/>
      <c r="HB16" s="112"/>
      <c r="HC16" s="112"/>
      <c r="HD16" s="112"/>
      <c r="HE16" s="113">
        <f t="shared" si="413"/>
        <v>0</v>
      </c>
      <c r="HG16" s="112"/>
      <c r="HH16" s="112"/>
      <c r="HI16" s="112"/>
      <c r="HJ16" s="112"/>
      <c r="HK16" s="112"/>
      <c r="HL16" s="112"/>
      <c r="HM16" s="112"/>
      <c r="HN16" s="112"/>
      <c r="HO16" s="112"/>
      <c r="HP16" s="112"/>
      <c r="HQ16" s="112"/>
      <c r="HR16" s="112"/>
      <c r="HS16" s="113">
        <f t="shared" si="414"/>
        <v>0</v>
      </c>
      <c r="HU16" s="112"/>
      <c r="HV16" s="112"/>
      <c r="HW16" s="112"/>
      <c r="HX16" s="112"/>
      <c r="HY16" s="112"/>
      <c r="HZ16" s="112"/>
      <c r="IA16" s="112"/>
      <c r="IB16" s="112"/>
      <c r="IC16" s="112"/>
      <c r="ID16" s="112"/>
      <c r="IE16" s="112"/>
      <c r="IF16" s="112"/>
      <c r="IG16" s="113">
        <f t="shared" si="415"/>
        <v>0</v>
      </c>
      <c r="II16" s="112"/>
      <c r="IJ16" s="112"/>
      <c r="IK16" s="112"/>
      <c r="IL16" s="112"/>
      <c r="IM16" s="112"/>
      <c r="IN16" s="112"/>
      <c r="IO16" s="112"/>
      <c r="IP16" s="112"/>
      <c r="IQ16" s="112"/>
      <c r="IR16" s="112"/>
      <c r="IS16" s="112"/>
      <c r="IT16" s="112"/>
      <c r="IU16" s="113">
        <f t="shared" si="416"/>
        <v>0</v>
      </c>
      <c r="IW16" s="112"/>
      <c r="IX16" s="112"/>
      <c r="IY16" s="112"/>
      <c r="IZ16" s="112"/>
      <c r="JA16" s="112"/>
      <c r="JB16" s="112"/>
      <c r="JC16" s="112"/>
      <c r="JD16" s="112"/>
      <c r="JE16" s="112"/>
      <c r="JF16" s="112"/>
      <c r="JG16" s="112"/>
      <c r="JH16" s="112"/>
      <c r="JI16" s="113">
        <f t="shared" si="417"/>
        <v>0</v>
      </c>
    </row>
    <row r="17" spans="3:269" ht="16" customHeight="1" x14ac:dyDescent="0.2">
      <c r="C17" s="110" t="s">
        <v>6</v>
      </c>
      <c r="D17" s="111"/>
      <c r="E17" s="112"/>
      <c r="F17" s="112"/>
      <c r="G17" s="112"/>
      <c r="H17" s="112"/>
      <c r="I17" s="112"/>
      <c r="J17" s="112"/>
      <c r="K17" s="112"/>
      <c r="L17" s="112"/>
      <c r="M17" s="112"/>
      <c r="N17" s="112"/>
      <c r="O17" s="112"/>
      <c r="P17" s="112"/>
      <c r="Q17" s="113">
        <f t="shared" ref="Q17:Q19" si="418">SUM(E17:P17)</f>
        <v>0</v>
      </c>
      <c r="S17" s="112"/>
      <c r="T17" s="112"/>
      <c r="U17" s="112"/>
      <c r="V17" s="112"/>
      <c r="W17" s="112"/>
      <c r="X17" s="112"/>
      <c r="Y17" s="112"/>
      <c r="Z17" s="112"/>
      <c r="AA17" s="112"/>
      <c r="AB17" s="112"/>
      <c r="AC17" s="112"/>
      <c r="AD17" s="112"/>
      <c r="AE17" s="113">
        <f t="shared" ref="AE17:AE19" si="419">SUM(S17:AD17)</f>
        <v>0</v>
      </c>
      <c r="AG17" s="112"/>
      <c r="AH17" s="112"/>
      <c r="AI17" s="112"/>
      <c r="AJ17" s="112"/>
      <c r="AK17" s="112"/>
      <c r="AL17" s="112"/>
      <c r="AM17" s="112"/>
      <c r="AN17" s="112"/>
      <c r="AO17" s="112"/>
      <c r="AP17" s="112"/>
      <c r="AQ17" s="112"/>
      <c r="AR17" s="112"/>
      <c r="AS17" s="113">
        <f t="shared" si="401"/>
        <v>0</v>
      </c>
      <c r="AU17" s="112"/>
      <c r="AV17" s="112"/>
      <c r="AW17" s="112"/>
      <c r="AX17" s="112"/>
      <c r="AY17" s="112"/>
      <c r="AZ17" s="112"/>
      <c r="BA17" s="112"/>
      <c r="BB17" s="112"/>
      <c r="BC17" s="112"/>
      <c r="BD17" s="112"/>
      <c r="BE17" s="112"/>
      <c r="BF17" s="112"/>
      <c r="BG17" s="113">
        <f t="shared" si="402"/>
        <v>0</v>
      </c>
      <c r="BI17" s="112"/>
      <c r="BJ17" s="112"/>
      <c r="BK17" s="112"/>
      <c r="BL17" s="112"/>
      <c r="BM17" s="112"/>
      <c r="BN17" s="112"/>
      <c r="BO17" s="112"/>
      <c r="BP17" s="112"/>
      <c r="BQ17" s="112"/>
      <c r="BR17" s="112"/>
      <c r="BS17" s="112"/>
      <c r="BT17" s="112"/>
      <c r="BU17" s="113">
        <f t="shared" si="403"/>
        <v>0</v>
      </c>
      <c r="BW17" s="112"/>
      <c r="BX17" s="112"/>
      <c r="BY17" s="112"/>
      <c r="BZ17" s="112"/>
      <c r="CA17" s="112"/>
      <c r="CB17" s="112"/>
      <c r="CC17" s="112"/>
      <c r="CD17" s="112"/>
      <c r="CE17" s="112"/>
      <c r="CF17" s="112"/>
      <c r="CG17" s="112"/>
      <c r="CH17" s="112"/>
      <c r="CI17" s="113">
        <f t="shared" si="404"/>
        <v>0</v>
      </c>
      <c r="CK17" s="112"/>
      <c r="CL17" s="112"/>
      <c r="CM17" s="112"/>
      <c r="CN17" s="112"/>
      <c r="CO17" s="112"/>
      <c r="CP17" s="112"/>
      <c r="CQ17" s="112"/>
      <c r="CR17" s="112"/>
      <c r="CS17" s="112"/>
      <c r="CT17" s="112"/>
      <c r="CU17" s="112"/>
      <c r="CV17" s="112"/>
      <c r="CW17" s="113">
        <f t="shared" si="405"/>
        <v>0</v>
      </c>
      <c r="CY17" s="112"/>
      <c r="CZ17" s="112"/>
      <c r="DA17" s="112"/>
      <c r="DB17" s="112"/>
      <c r="DC17" s="112"/>
      <c r="DD17" s="112"/>
      <c r="DE17" s="112"/>
      <c r="DF17" s="112"/>
      <c r="DG17" s="112"/>
      <c r="DH17" s="112"/>
      <c r="DI17" s="112"/>
      <c r="DJ17" s="112"/>
      <c r="DK17" s="113">
        <f t="shared" si="406"/>
        <v>0</v>
      </c>
      <c r="DM17" s="112"/>
      <c r="DN17" s="112"/>
      <c r="DO17" s="112"/>
      <c r="DP17" s="112"/>
      <c r="DQ17" s="112"/>
      <c r="DR17" s="112"/>
      <c r="DS17" s="112"/>
      <c r="DT17" s="112"/>
      <c r="DU17" s="112"/>
      <c r="DV17" s="112"/>
      <c r="DW17" s="112"/>
      <c r="DX17" s="112"/>
      <c r="DY17" s="113">
        <f t="shared" si="407"/>
        <v>0</v>
      </c>
      <c r="EA17" s="112"/>
      <c r="EB17" s="112"/>
      <c r="EC17" s="112"/>
      <c r="ED17" s="112"/>
      <c r="EE17" s="112"/>
      <c r="EF17" s="112"/>
      <c r="EG17" s="112"/>
      <c r="EH17" s="112"/>
      <c r="EI17" s="112"/>
      <c r="EJ17" s="112"/>
      <c r="EK17" s="112"/>
      <c r="EL17" s="112"/>
      <c r="EM17" s="113">
        <f t="shared" si="408"/>
        <v>0</v>
      </c>
      <c r="EO17" s="112"/>
      <c r="EP17" s="112"/>
      <c r="EQ17" s="112"/>
      <c r="ER17" s="112"/>
      <c r="ES17" s="112"/>
      <c r="ET17" s="112"/>
      <c r="EU17" s="112"/>
      <c r="EV17" s="112"/>
      <c r="EW17" s="112"/>
      <c r="EX17" s="112"/>
      <c r="EY17" s="112"/>
      <c r="EZ17" s="112"/>
      <c r="FA17" s="113">
        <f t="shared" si="409"/>
        <v>0</v>
      </c>
      <c r="FC17" s="112"/>
      <c r="FD17" s="112"/>
      <c r="FE17" s="112"/>
      <c r="FF17" s="112"/>
      <c r="FG17" s="112"/>
      <c r="FH17" s="112"/>
      <c r="FI17" s="112"/>
      <c r="FJ17" s="112"/>
      <c r="FK17" s="112"/>
      <c r="FL17" s="112"/>
      <c r="FM17" s="112"/>
      <c r="FN17" s="112"/>
      <c r="FO17" s="113">
        <f t="shared" si="410"/>
        <v>0</v>
      </c>
      <c r="FQ17" s="112"/>
      <c r="FR17" s="112"/>
      <c r="FS17" s="112"/>
      <c r="FT17" s="112"/>
      <c r="FU17" s="112"/>
      <c r="FV17" s="112"/>
      <c r="FW17" s="112"/>
      <c r="FX17" s="112"/>
      <c r="FY17" s="112"/>
      <c r="FZ17" s="112"/>
      <c r="GA17" s="112"/>
      <c r="GB17" s="112"/>
      <c r="GC17" s="113">
        <f t="shared" si="411"/>
        <v>0</v>
      </c>
      <c r="GE17" s="112"/>
      <c r="GF17" s="112"/>
      <c r="GG17" s="112"/>
      <c r="GH17" s="112"/>
      <c r="GI17" s="112"/>
      <c r="GJ17" s="112"/>
      <c r="GK17" s="112"/>
      <c r="GL17" s="112"/>
      <c r="GM17" s="112"/>
      <c r="GN17" s="112"/>
      <c r="GO17" s="112"/>
      <c r="GP17" s="112"/>
      <c r="GQ17" s="113">
        <f t="shared" si="412"/>
        <v>0</v>
      </c>
      <c r="GS17" s="112"/>
      <c r="GT17" s="112"/>
      <c r="GU17" s="112"/>
      <c r="GV17" s="112"/>
      <c r="GW17" s="112"/>
      <c r="GX17" s="112"/>
      <c r="GY17" s="112"/>
      <c r="GZ17" s="112"/>
      <c r="HA17" s="112"/>
      <c r="HB17" s="112"/>
      <c r="HC17" s="112"/>
      <c r="HD17" s="112"/>
      <c r="HE17" s="113">
        <f t="shared" si="413"/>
        <v>0</v>
      </c>
      <c r="HG17" s="112"/>
      <c r="HH17" s="112"/>
      <c r="HI17" s="112"/>
      <c r="HJ17" s="112"/>
      <c r="HK17" s="112"/>
      <c r="HL17" s="112"/>
      <c r="HM17" s="112"/>
      <c r="HN17" s="112"/>
      <c r="HO17" s="112"/>
      <c r="HP17" s="112"/>
      <c r="HQ17" s="112"/>
      <c r="HR17" s="112"/>
      <c r="HS17" s="113">
        <f t="shared" si="414"/>
        <v>0</v>
      </c>
      <c r="HU17" s="112"/>
      <c r="HV17" s="112"/>
      <c r="HW17" s="112"/>
      <c r="HX17" s="112"/>
      <c r="HY17" s="112"/>
      <c r="HZ17" s="112"/>
      <c r="IA17" s="112"/>
      <c r="IB17" s="112"/>
      <c r="IC17" s="112"/>
      <c r="ID17" s="112"/>
      <c r="IE17" s="112"/>
      <c r="IF17" s="112"/>
      <c r="IG17" s="113">
        <f t="shared" si="415"/>
        <v>0</v>
      </c>
      <c r="II17" s="112"/>
      <c r="IJ17" s="112"/>
      <c r="IK17" s="112"/>
      <c r="IL17" s="112"/>
      <c r="IM17" s="112"/>
      <c r="IN17" s="112"/>
      <c r="IO17" s="112"/>
      <c r="IP17" s="112"/>
      <c r="IQ17" s="112"/>
      <c r="IR17" s="112"/>
      <c r="IS17" s="112"/>
      <c r="IT17" s="112"/>
      <c r="IU17" s="113">
        <f t="shared" si="416"/>
        <v>0</v>
      </c>
      <c r="IW17" s="112"/>
      <c r="IX17" s="112"/>
      <c r="IY17" s="112"/>
      <c r="IZ17" s="112"/>
      <c r="JA17" s="112"/>
      <c r="JB17" s="112"/>
      <c r="JC17" s="112"/>
      <c r="JD17" s="112"/>
      <c r="JE17" s="112"/>
      <c r="JF17" s="112"/>
      <c r="JG17" s="112"/>
      <c r="JH17" s="112"/>
      <c r="JI17" s="113">
        <f t="shared" si="417"/>
        <v>0</v>
      </c>
    </row>
    <row r="18" spans="3:269" ht="16" customHeight="1" x14ac:dyDescent="0.2">
      <c r="C18" s="110" t="s">
        <v>6</v>
      </c>
      <c r="D18" s="111"/>
      <c r="E18" s="112"/>
      <c r="F18" s="112"/>
      <c r="G18" s="112"/>
      <c r="H18" s="112"/>
      <c r="I18" s="112"/>
      <c r="J18" s="112"/>
      <c r="K18" s="112"/>
      <c r="L18" s="112"/>
      <c r="M18" s="112"/>
      <c r="N18" s="112"/>
      <c r="O18" s="112"/>
      <c r="P18" s="112"/>
      <c r="Q18" s="113">
        <f t="shared" si="418"/>
        <v>0</v>
      </c>
      <c r="S18" s="112"/>
      <c r="T18" s="112"/>
      <c r="U18" s="112"/>
      <c r="V18" s="112"/>
      <c r="W18" s="112"/>
      <c r="X18" s="112"/>
      <c r="Y18" s="112"/>
      <c r="Z18" s="112"/>
      <c r="AA18" s="112"/>
      <c r="AB18" s="112"/>
      <c r="AC18" s="112"/>
      <c r="AD18" s="112"/>
      <c r="AE18" s="113">
        <f t="shared" si="419"/>
        <v>0</v>
      </c>
      <c r="AG18" s="112"/>
      <c r="AH18" s="112"/>
      <c r="AI18" s="112"/>
      <c r="AJ18" s="112"/>
      <c r="AK18" s="112"/>
      <c r="AL18" s="112"/>
      <c r="AM18" s="112"/>
      <c r="AN18" s="112"/>
      <c r="AO18" s="112"/>
      <c r="AP18" s="112"/>
      <c r="AQ18" s="112"/>
      <c r="AR18" s="112"/>
      <c r="AS18" s="113">
        <f t="shared" si="401"/>
        <v>0</v>
      </c>
      <c r="AU18" s="112"/>
      <c r="AV18" s="112"/>
      <c r="AW18" s="112"/>
      <c r="AX18" s="112"/>
      <c r="AY18" s="112"/>
      <c r="AZ18" s="112"/>
      <c r="BA18" s="112"/>
      <c r="BB18" s="112"/>
      <c r="BC18" s="112"/>
      <c r="BD18" s="112"/>
      <c r="BE18" s="112"/>
      <c r="BF18" s="112"/>
      <c r="BG18" s="113">
        <f t="shared" si="402"/>
        <v>0</v>
      </c>
      <c r="BI18" s="112"/>
      <c r="BJ18" s="112"/>
      <c r="BK18" s="112"/>
      <c r="BL18" s="112"/>
      <c r="BM18" s="112"/>
      <c r="BN18" s="112"/>
      <c r="BO18" s="112"/>
      <c r="BP18" s="112"/>
      <c r="BQ18" s="112"/>
      <c r="BR18" s="112"/>
      <c r="BS18" s="112"/>
      <c r="BT18" s="112"/>
      <c r="BU18" s="113">
        <f t="shared" si="403"/>
        <v>0</v>
      </c>
      <c r="BW18" s="112"/>
      <c r="BX18" s="112"/>
      <c r="BY18" s="112"/>
      <c r="BZ18" s="112"/>
      <c r="CA18" s="112"/>
      <c r="CB18" s="112"/>
      <c r="CC18" s="112"/>
      <c r="CD18" s="112"/>
      <c r="CE18" s="112"/>
      <c r="CF18" s="112"/>
      <c r="CG18" s="112"/>
      <c r="CH18" s="112"/>
      <c r="CI18" s="113">
        <f t="shared" si="404"/>
        <v>0</v>
      </c>
      <c r="CK18" s="112"/>
      <c r="CL18" s="112"/>
      <c r="CM18" s="112"/>
      <c r="CN18" s="112"/>
      <c r="CO18" s="112"/>
      <c r="CP18" s="112"/>
      <c r="CQ18" s="112"/>
      <c r="CR18" s="112"/>
      <c r="CS18" s="112"/>
      <c r="CT18" s="112"/>
      <c r="CU18" s="112"/>
      <c r="CV18" s="112"/>
      <c r="CW18" s="113">
        <f t="shared" si="405"/>
        <v>0</v>
      </c>
      <c r="CY18" s="112"/>
      <c r="CZ18" s="112"/>
      <c r="DA18" s="112"/>
      <c r="DB18" s="112"/>
      <c r="DC18" s="112"/>
      <c r="DD18" s="112"/>
      <c r="DE18" s="112"/>
      <c r="DF18" s="112"/>
      <c r="DG18" s="112"/>
      <c r="DH18" s="112"/>
      <c r="DI18" s="112"/>
      <c r="DJ18" s="112"/>
      <c r="DK18" s="113">
        <f t="shared" si="406"/>
        <v>0</v>
      </c>
      <c r="DM18" s="112"/>
      <c r="DN18" s="112"/>
      <c r="DO18" s="112"/>
      <c r="DP18" s="112"/>
      <c r="DQ18" s="112"/>
      <c r="DR18" s="112"/>
      <c r="DS18" s="112"/>
      <c r="DT18" s="112"/>
      <c r="DU18" s="112"/>
      <c r="DV18" s="112"/>
      <c r="DW18" s="112"/>
      <c r="DX18" s="112"/>
      <c r="DY18" s="113">
        <f t="shared" si="407"/>
        <v>0</v>
      </c>
      <c r="EA18" s="112"/>
      <c r="EB18" s="112"/>
      <c r="EC18" s="112"/>
      <c r="ED18" s="112"/>
      <c r="EE18" s="112"/>
      <c r="EF18" s="112"/>
      <c r="EG18" s="112"/>
      <c r="EH18" s="112"/>
      <c r="EI18" s="112"/>
      <c r="EJ18" s="112"/>
      <c r="EK18" s="112"/>
      <c r="EL18" s="112"/>
      <c r="EM18" s="113">
        <f t="shared" si="408"/>
        <v>0</v>
      </c>
      <c r="EO18" s="112"/>
      <c r="EP18" s="112"/>
      <c r="EQ18" s="112"/>
      <c r="ER18" s="112"/>
      <c r="ES18" s="112"/>
      <c r="ET18" s="112"/>
      <c r="EU18" s="112"/>
      <c r="EV18" s="112"/>
      <c r="EW18" s="112"/>
      <c r="EX18" s="112"/>
      <c r="EY18" s="112"/>
      <c r="EZ18" s="112"/>
      <c r="FA18" s="113">
        <f t="shared" si="409"/>
        <v>0</v>
      </c>
      <c r="FC18" s="112"/>
      <c r="FD18" s="112"/>
      <c r="FE18" s="112"/>
      <c r="FF18" s="112"/>
      <c r="FG18" s="112"/>
      <c r="FH18" s="112"/>
      <c r="FI18" s="112"/>
      <c r="FJ18" s="112"/>
      <c r="FK18" s="112"/>
      <c r="FL18" s="112"/>
      <c r="FM18" s="112"/>
      <c r="FN18" s="112"/>
      <c r="FO18" s="113">
        <f t="shared" si="410"/>
        <v>0</v>
      </c>
      <c r="FQ18" s="112"/>
      <c r="FR18" s="112"/>
      <c r="FS18" s="112"/>
      <c r="FT18" s="112"/>
      <c r="FU18" s="112"/>
      <c r="FV18" s="112"/>
      <c r="FW18" s="112"/>
      <c r="FX18" s="112"/>
      <c r="FY18" s="112"/>
      <c r="FZ18" s="112"/>
      <c r="GA18" s="112"/>
      <c r="GB18" s="112"/>
      <c r="GC18" s="113">
        <f t="shared" si="411"/>
        <v>0</v>
      </c>
      <c r="GE18" s="112"/>
      <c r="GF18" s="112"/>
      <c r="GG18" s="112"/>
      <c r="GH18" s="112"/>
      <c r="GI18" s="112"/>
      <c r="GJ18" s="112"/>
      <c r="GK18" s="112"/>
      <c r="GL18" s="112"/>
      <c r="GM18" s="112"/>
      <c r="GN18" s="112"/>
      <c r="GO18" s="112"/>
      <c r="GP18" s="112"/>
      <c r="GQ18" s="113">
        <f t="shared" si="412"/>
        <v>0</v>
      </c>
      <c r="GS18" s="112"/>
      <c r="GT18" s="112"/>
      <c r="GU18" s="112"/>
      <c r="GV18" s="112"/>
      <c r="GW18" s="112"/>
      <c r="GX18" s="112"/>
      <c r="GY18" s="112"/>
      <c r="GZ18" s="112"/>
      <c r="HA18" s="112"/>
      <c r="HB18" s="112"/>
      <c r="HC18" s="112"/>
      <c r="HD18" s="112"/>
      <c r="HE18" s="113">
        <f t="shared" si="413"/>
        <v>0</v>
      </c>
      <c r="HG18" s="112"/>
      <c r="HH18" s="112"/>
      <c r="HI18" s="112"/>
      <c r="HJ18" s="112"/>
      <c r="HK18" s="112"/>
      <c r="HL18" s="112"/>
      <c r="HM18" s="112"/>
      <c r="HN18" s="112"/>
      <c r="HO18" s="112"/>
      <c r="HP18" s="112"/>
      <c r="HQ18" s="112"/>
      <c r="HR18" s="112"/>
      <c r="HS18" s="113">
        <f t="shared" si="414"/>
        <v>0</v>
      </c>
      <c r="HU18" s="112"/>
      <c r="HV18" s="112"/>
      <c r="HW18" s="112"/>
      <c r="HX18" s="112"/>
      <c r="HY18" s="112"/>
      <c r="HZ18" s="112"/>
      <c r="IA18" s="112"/>
      <c r="IB18" s="112"/>
      <c r="IC18" s="112"/>
      <c r="ID18" s="112"/>
      <c r="IE18" s="112"/>
      <c r="IF18" s="112"/>
      <c r="IG18" s="113">
        <f t="shared" si="415"/>
        <v>0</v>
      </c>
      <c r="II18" s="112"/>
      <c r="IJ18" s="112"/>
      <c r="IK18" s="112"/>
      <c r="IL18" s="112"/>
      <c r="IM18" s="112"/>
      <c r="IN18" s="112"/>
      <c r="IO18" s="112"/>
      <c r="IP18" s="112"/>
      <c r="IQ18" s="112"/>
      <c r="IR18" s="112"/>
      <c r="IS18" s="112"/>
      <c r="IT18" s="112"/>
      <c r="IU18" s="113">
        <f t="shared" si="416"/>
        <v>0</v>
      </c>
      <c r="IW18" s="112"/>
      <c r="IX18" s="112"/>
      <c r="IY18" s="112"/>
      <c r="IZ18" s="112"/>
      <c r="JA18" s="112"/>
      <c r="JB18" s="112"/>
      <c r="JC18" s="112"/>
      <c r="JD18" s="112"/>
      <c r="JE18" s="112"/>
      <c r="JF18" s="112"/>
      <c r="JG18" s="112"/>
      <c r="JH18" s="112"/>
      <c r="JI18" s="113">
        <f t="shared" si="417"/>
        <v>0</v>
      </c>
    </row>
    <row r="19" spans="3:269" ht="16" customHeight="1" x14ac:dyDescent="0.2">
      <c r="C19" s="110" t="s">
        <v>6</v>
      </c>
      <c r="D19" s="111"/>
      <c r="E19" s="112"/>
      <c r="F19" s="112"/>
      <c r="G19" s="112"/>
      <c r="H19" s="112"/>
      <c r="I19" s="112"/>
      <c r="J19" s="112"/>
      <c r="K19" s="112"/>
      <c r="L19" s="112"/>
      <c r="M19" s="112"/>
      <c r="N19" s="112"/>
      <c r="O19" s="112"/>
      <c r="P19" s="112"/>
      <c r="Q19" s="113">
        <f t="shared" si="418"/>
        <v>0</v>
      </c>
      <c r="S19" s="112"/>
      <c r="T19" s="112"/>
      <c r="U19" s="112"/>
      <c r="V19" s="112"/>
      <c r="W19" s="112"/>
      <c r="X19" s="112"/>
      <c r="Y19" s="112"/>
      <c r="Z19" s="112"/>
      <c r="AA19" s="112"/>
      <c r="AB19" s="112"/>
      <c r="AC19" s="112"/>
      <c r="AD19" s="112"/>
      <c r="AE19" s="113">
        <f t="shared" si="419"/>
        <v>0</v>
      </c>
      <c r="AG19" s="112"/>
      <c r="AH19" s="112"/>
      <c r="AI19" s="112"/>
      <c r="AJ19" s="112"/>
      <c r="AK19" s="112"/>
      <c r="AL19" s="112"/>
      <c r="AM19" s="112"/>
      <c r="AN19" s="112"/>
      <c r="AO19" s="112"/>
      <c r="AP19" s="112"/>
      <c r="AQ19" s="112"/>
      <c r="AR19" s="112"/>
      <c r="AS19" s="113">
        <f t="shared" si="401"/>
        <v>0</v>
      </c>
      <c r="AU19" s="112"/>
      <c r="AV19" s="112"/>
      <c r="AW19" s="112"/>
      <c r="AX19" s="112"/>
      <c r="AY19" s="112"/>
      <c r="AZ19" s="112"/>
      <c r="BA19" s="112"/>
      <c r="BB19" s="112"/>
      <c r="BC19" s="112"/>
      <c r="BD19" s="112"/>
      <c r="BE19" s="112"/>
      <c r="BF19" s="112"/>
      <c r="BG19" s="113">
        <f t="shared" si="402"/>
        <v>0</v>
      </c>
      <c r="BI19" s="112"/>
      <c r="BJ19" s="112"/>
      <c r="BK19" s="112"/>
      <c r="BL19" s="112"/>
      <c r="BM19" s="112"/>
      <c r="BN19" s="112"/>
      <c r="BO19" s="112"/>
      <c r="BP19" s="112"/>
      <c r="BQ19" s="112"/>
      <c r="BR19" s="112"/>
      <c r="BS19" s="112"/>
      <c r="BT19" s="112"/>
      <c r="BU19" s="113">
        <f t="shared" si="403"/>
        <v>0</v>
      </c>
      <c r="BW19" s="112"/>
      <c r="BX19" s="112"/>
      <c r="BY19" s="112"/>
      <c r="BZ19" s="112"/>
      <c r="CA19" s="112"/>
      <c r="CB19" s="112"/>
      <c r="CC19" s="112"/>
      <c r="CD19" s="112"/>
      <c r="CE19" s="112"/>
      <c r="CF19" s="112"/>
      <c r="CG19" s="112"/>
      <c r="CH19" s="112"/>
      <c r="CI19" s="113">
        <f t="shared" si="404"/>
        <v>0</v>
      </c>
      <c r="CK19" s="112"/>
      <c r="CL19" s="112"/>
      <c r="CM19" s="112"/>
      <c r="CN19" s="112"/>
      <c r="CO19" s="112"/>
      <c r="CP19" s="112"/>
      <c r="CQ19" s="112"/>
      <c r="CR19" s="112"/>
      <c r="CS19" s="112"/>
      <c r="CT19" s="112"/>
      <c r="CU19" s="112"/>
      <c r="CV19" s="112"/>
      <c r="CW19" s="113">
        <f t="shared" si="405"/>
        <v>0</v>
      </c>
      <c r="CY19" s="112"/>
      <c r="CZ19" s="112"/>
      <c r="DA19" s="112"/>
      <c r="DB19" s="112"/>
      <c r="DC19" s="112"/>
      <c r="DD19" s="112"/>
      <c r="DE19" s="112"/>
      <c r="DF19" s="112"/>
      <c r="DG19" s="112"/>
      <c r="DH19" s="112"/>
      <c r="DI19" s="112"/>
      <c r="DJ19" s="112"/>
      <c r="DK19" s="113">
        <f t="shared" si="406"/>
        <v>0</v>
      </c>
      <c r="DM19" s="112"/>
      <c r="DN19" s="112"/>
      <c r="DO19" s="112"/>
      <c r="DP19" s="112"/>
      <c r="DQ19" s="112"/>
      <c r="DR19" s="112"/>
      <c r="DS19" s="112"/>
      <c r="DT19" s="112"/>
      <c r="DU19" s="112"/>
      <c r="DV19" s="112"/>
      <c r="DW19" s="112"/>
      <c r="DX19" s="112"/>
      <c r="DY19" s="113">
        <f t="shared" si="407"/>
        <v>0</v>
      </c>
      <c r="EA19" s="112"/>
      <c r="EB19" s="112"/>
      <c r="EC19" s="112"/>
      <c r="ED19" s="112"/>
      <c r="EE19" s="112"/>
      <c r="EF19" s="112"/>
      <c r="EG19" s="112"/>
      <c r="EH19" s="112"/>
      <c r="EI19" s="112"/>
      <c r="EJ19" s="112"/>
      <c r="EK19" s="112"/>
      <c r="EL19" s="112"/>
      <c r="EM19" s="113">
        <f t="shared" si="408"/>
        <v>0</v>
      </c>
      <c r="EO19" s="112"/>
      <c r="EP19" s="112"/>
      <c r="EQ19" s="112"/>
      <c r="ER19" s="112"/>
      <c r="ES19" s="112"/>
      <c r="ET19" s="112"/>
      <c r="EU19" s="112"/>
      <c r="EV19" s="112"/>
      <c r="EW19" s="112"/>
      <c r="EX19" s="112"/>
      <c r="EY19" s="112"/>
      <c r="EZ19" s="112"/>
      <c r="FA19" s="113">
        <f t="shared" si="409"/>
        <v>0</v>
      </c>
      <c r="FC19" s="112"/>
      <c r="FD19" s="112"/>
      <c r="FE19" s="112"/>
      <c r="FF19" s="112"/>
      <c r="FG19" s="112"/>
      <c r="FH19" s="112"/>
      <c r="FI19" s="112"/>
      <c r="FJ19" s="112"/>
      <c r="FK19" s="112"/>
      <c r="FL19" s="112"/>
      <c r="FM19" s="112"/>
      <c r="FN19" s="112"/>
      <c r="FO19" s="113">
        <f t="shared" si="410"/>
        <v>0</v>
      </c>
      <c r="FQ19" s="112"/>
      <c r="FR19" s="112"/>
      <c r="FS19" s="112"/>
      <c r="FT19" s="112"/>
      <c r="FU19" s="112"/>
      <c r="FV19" s="112"/>
      <c r="FW19" s="112"/>
      <c r="FX19" s="112"/>
      <c r="FY19" s="112"/>
      <c r="FZ19" s="112"/>
      <c r="GA19" s="112"/>
      <c r="GB19" s="112"/>
      <c r="GC19" s="113">
        <f t="shared" si="411"/>
        <v>0</v>
      </c>
      <c r="GE19" s="112"/>
      <c r="GF19" s="112"/>
      <c r="GG19" s="112"/>
      <c r="GH19" s="112"/>
      <c r="GI19" s="112"/>
      <c r="GJ19" s="112"/>
      <c r="GK19" s="112"/>
      <c r="GL19" s="112"/>
      <c r="GM19" s="112"/>
      <c r="GN19" s="112"/>
      <c r="GO19" s="112"/>
      <c r="GP19" s="112"/>
      <c r="GQ19" s="113">
        <f t="shared" si="412"/>
        <v>0</v>
      </c>
      <c r="GS19" s="112"/>
      <c r="GT19" s="112"/>
      <c r="GU19" s="112"/>
      <c r="GV19" s="112"/>
      <c r="GW19" s="112"/>
      <c r="GX19" s="112"/>
      <c r="GY19" s="112"/>
      <c r="GZ19" s="112"/>
      <c r="HA19" s="112"/>
      <c r="HB19" s="112"/>
      <c r="HC19" s="112"/>
      <c r="HD19" s="112"/>
      <c r="HE19" s="113">
        <f t="shared" si="413"/>
        <v>0</v>
      </c>
      <c r="HG19" s="112"/>
      <c r="HH19" s="112"/>
      <c r="HI19" s="112"/>
      <c r="HJ19" s="112"/>
      <c r="HK19" s="112"/>
      <c r="HL19" s="112"/>
      <c r="HM19" s="112"/>
      <c r="HN19" s="112"/>
      <c r="HO19" s="112"/>
      <c r="HP19" s="112"/>
      <c r="HQ19" s="112"/>
      <c r="HR19" s="112"/>
      <c r="HS19" s="113">
        <f t="shared" si="414"/>
        <v>0</v>
      </c>
      <c r="HU19" s="112"/>
      <c r="HV19" s="112"/>
      <c r="HW19" s="112"/>
      <c r="HX19" s="112"/>
      <c r="HY19" s="112"/>
      <c r="HZ19" s="112"/>
      <c r="IA19" s="112"/>
      <c r="IB19" s="112"/>
      <c r="IC19" s="112"/>
      <c r="ID19" s="112"/>
      <c r="IE19" s="112"/>
      <c r="IF19" s="112"/>
      <c r="IG19" s="113">
        <f t="shared" si="415"/>
        <v>0</v>
      </c>
      <c r="II19" s="112"/>
      <c r="IJ19" s="112"/>
      <c r="IK19" s="112"/>
      <c r="IL19" s="112"/>
      <c r="IM19" s="112"/>
      <c r="IN19" s="112"/>
      <c r="IO19" s="112"/>
      <c r="IP19" s="112"/>
      <c r="IQ19" s="112"/>
      <c r="IR19" s="112"/>
      <c r="IS19" s="112"/>
      <c r="IT19" s="112"/>
      <c r="IU19" s="113">
        <f t="shared" si="416"/>
        <v>0</v>
      </c>
      <c r="IW19" s="112"/>
      <c r="IX19" s="112"/>
      <c r="IY19" s="112"/>
      <c r="IZ19" s="112"/>
      <c r="JA19" s="112"/>
      <c r="JB19" s="112"/>
      <c r="JC19" s="112"/>
      <c r="JD19" s="112"/>
      <c r="JE19" s="112"/>
      <c r="JF19" s="112"/>
      <c r="JG19" s="112"/>
      <c r="JH19" s="112"/>
      <c r="JI19" s="113">
        <f t="shared" si="417"/>
        <v>0</v>
      </c>
    </row>
    <row r="20" spans="3:269" x14ac:dyDescent="0.2">
      <c r="C20" s="114" t="s">
        <v>7</v>
      </c>
      <c r="D20" s="111"/>
      <c r="E20" s="115" cm="1">
        <f t="array" aca="1" ref="E20" ca="1">SUM(INDIRECT(ADDRESS(income_min_row,COLUMN()) &amp; ":" &amp; ADDRESS(income_max_row,COLUMN())))</f>
        <v>4650</v>
      </c>
      <c r="F20" s="115" cm="1">
        <f t="array" aca="1" ref="F20" ca="1">SUM(INDIRECT(ADDRESS(income_min_row,COLUMN()) &amp; ":" &amp; ADDRESS(income_max_row,COLUMN())))</f>
        <v>4550</v>
      </c>
      <c r="G20" s="115" cm="1">
        <f t="array" aca="1" ref="G20" ca="1">SUM(INDIRECT(ADDRESS(income_min_row,COLUMN()) &amp; ":" &amp; ADDRESS(income_max_row,COLUMN())))</f>
        <v>4600</v>
      </c>
      <c r="H20" s="115" cm="1">
        <f t="array" aca="1" ref="H20" ca="1">SUM(INDIRECT(ADDRESS(income_min_row,COLUMN()) &amp; ":" &amp; ADDRESS(income_max_row,COLUMN())))</f>
        <v>5650</v>
      </c>
      <c r="I20" s="115" cm="1">
        <f t="array" aca="1" ref="I20" ca="1">SUM(INDIRECT(ADDRESS(income_min_row,COLUMN()) &amp; ":" &amp; ADDRESS(income_max_row,COLUMN())))</f>
        <v>5550</v>
      </c>
      <c r="J20" s="115" cm="1">
        <f t="array" aca="1" ref="J20" ca="1">SUM(INDIRECT(ADDRESS(income_min_row,COLUMN()) &amp; ":" &amp; ADDRESS(income_max_row,COLUMN())))</f>
        <v>5600</v>
      </c>
      <c r="K20" s="115" cm="1">
        <f t="array" aca="1" ref="K20" ca="1">SUM(INDIRECT(ADDRESS(income_min_row,COLUMN()) &amp; ":" &amp; ADDRESS(income_max_row,COLUMN())))</f>
        <v>5650</v>
      </c>
      <c r="L20" s="115" cm="1">
        <f t="array" aca="1" ref="L20" ca="1">SUM(INDIRECT(ADDRESS(income_min_row,COLUMN()) &amp; ":" &amp; ADDRESS(income_max_row,COLUMN())))</f>
        <v>5550</v>
      </c>
      <c r="M20" s="115" cm="1">
        <f t="array" aca="1" ref="M20" ca="1">SUM(INDIRECT(ADDRESS(income_min_row,COLUMN()) &amp; ":" &amp; ADDRESS(income_max_row,COLUMN())))</f>
        <v>5600</v>
      </c>
      <c r="N20" s="115" cm="1">
        <f t="array" aca="1" ref="N20" ca="1">SUM(INDIRECT(ADDRESS(income_min_row,COLUMN()) &amp; ":" &amp; ADDRESS(income_max_row,COLUMN())))</f>
        <v>5650</v>
      </c>
      <c r="O20" s="115" cm="1">
        <f t="array" aca="1" ref="O20" ca="1">SUM(INDIRECT(ADDRESS(income_min_row,COLUMN()) &amp; ":" &amp; ADDRESS(income_max_row,COLUMN())))</f>
        <v>5550</v>
      </c>
      <c r="P20" s="115" cm="1">
        <f t="array" aca="1" ref="P20" ca="1">SUM(INDIRECT(ADDRESS(income_min_row,COLUMN()) &amp; ":" &amp; ADDRESS(income_max_row,COLUMN())))</f>
        <v>5600</v>
      </c>
      <c r="Q20" s="115" cm="1">
        <f t="array" aca="1" ref="Q20" ca="1">SUM(INDIRECT(ADDRESS(income_min_row,COLUMN()) &amp; ":" &amp; ADDRESS(income_max_row,COLUMN())))</f>
        <v>64200</v>
      </c>
      <c r="S20" s="115" cm="1">
        <f t="array" aca="1" ref="S20" ca="1">SUM(INDIRECT(ADDRESS(income_min_row,COLUMN()) &amp; ":" &amp; ADDRESS(income_max_row,COLUMN())))</f>
        <v>0</v>
      </c>
      <c r="T20" s="115" cm="1">
        <f t="array" aca="1" ref="T20" ca="1">SUM(INDIRECT(ADDRESS(income_min_row,COLUMN()) &amp; ":" &amp; ADDRESS(income_max_row,COLUMN())))</f>
        <v>0</v>
      </c>
      <c r="U20" s="115" cm="1">
        <f t="array" aca="1" ref="U20" ca="1">SUM(INDIRECT(ADDRESS(income_min_row,COLUMN()) &amp; ":" &amp; ADDRESS(income_max_row,COLUMN())))</f>
        <v>0</v>
      </c>
      <c r="V20" s="115" cm="1">
        <f t="array" aca="1" ref="V20" ca="1">SUM(INDIRECT(ADDRESS(income_min_row,COLUMN()) &amp; ":" &amp; ADDRESS(income_max_row,COLUMN())))</f>
        <v>0</v>
      </c>
      <c r="W20" s="115" cm="1">
        <f t="array" aca="1" ref="W20" ca="1">SUM(INDIRECT(ADDRESS(income_min_row,COLUMN()) &amp; ":" &amp; ADDRESS(income_max_row,COLUMN())))</f>
        <v>0</v>
      </c>
      <c r="X20" s="115" cm="1">
        <f t="array" aca="1" ref="X20" ca="1">SUM(INDIRECT(ADDRESS(income_min_row,COLUMN()) &amp; ":" &amp; ADDRESS(income_max_row,COLUMN())))</f>
        <v>0</v>
      </c>
      <c r="Y20" s="115" cm="1">
        <f t="array" aca="1" ref="Y20" ca="1">SUM(INDIRECT(ADDRESS(income_min_row,COLUMN()) &amp; ":" &amp; ADDRESS(income_max_row,COLUMN())))</f>
        <v>0</v>
      </c>
      <c r="Z20" s="115" cm="1">
        <f t="array" aca="1" ref="Z20" ca="1">SUM(INDIRECT(ADDRESS(income_min_row,COLUMN()) &amp; ":" &amp; ADDRESS(income_max_row,COLUMN())))</f>
        <v>0</v>
      </c>
      <c r="AA20" s="115" cm="1">
        <f t="array" aca="1" ref="AA20" ca="1">SUM(INDIRECT(ADDRESS(income_min_row,COLUMN()) &amp; ":" &amp; ADDRESS(income_max_row,COLUMN())))</f>
        <v>0</v>
      </c>
      <c r="AB20" s="115" cm="1">
        <f t="array" aca="1" ref="AB20" ca="1">SUM(INDIRECT(ADDRESS(income_min_row,COLUMN()) &amp; ":" &amp; ADDRESS(income_max_row,COLUMN())))</f>
        <v>0</v>
      </c>
      <c r="AC20" s="115" cm="1">
        <f t="array" aca="1" ref="AC20" ca="1">SUM(INDIRECT(ADDRESS(income_min_row,COLUMN()) &amp; ":" &amp; ADDRESS(income_max_row,COLUMN())))</f>
        <v>0</v>
      </c>
      <c r="AD20" s="115" cm="1">
        <f t="array" aca="1" ref="AD20" ca="1">SUM(INDIRECT(ADDRESS(income_min_row,COLUMN()) &amp; ":" &amp; ADDRESS(income_max_row,COLUMN())))</f>
        <v>0</v>
      </c>
      <c r="AE20" s="115" cm="1">
        <f t="array" aca="1" ref="AE20" ca="1">SUM(INDIRECT(ADDRESS(income_min_row,COLUMN()) &amp; ":" &amp; ADDRESS(income_max_row,COLUMN())))</f>
        <v>0</v>
      </c>
      <c r="AG20" s="115" cm="1">
        <f t="array" aca="1" ref="AG20" ca="1">SUM(INDIRECT(ADDRESS(income_min_row,COLUMN()) &amp; ":" &amp; ADDRESS(income_max_row,COLUMN())))</f>
        <v>0</v>
      </c>
      <c r="AH20" s="115" cm="1">
        <f t="array" aca="1" ref="AH20" ca="1">SUM(INDIRECT(ADDRESS(income_min_row,COLUMN()) &amp; ":" &amp; ADDRESS(income_max_row,COLUMN())))</f>
        <v>0</v>
      </c>
      <c r="AI20" s="115" cm="1">
        <f t="array" aca="1" ref="AI20" ca="1">SUM(INDIRECT(ADDRESS(income_min_row,COLUMN()) &amp; ":" &amp; ADDRESS(income_max_row,COLUMN())))</f>
        <v>0</v>
      </c>
      <c r="AJ20" s="115" cm="1">
        <f t="array" aca="1" ref="AJ20" ca="1">SUM(INDIRECT(ADDRESS(income_min_row,COLUMN()) &amp; ":" &amp; ADDRESS(income_max_row,COLUMN())))</f>
        <v>0</v>
      </c>
      <c r="AK20" s="115" cm="1">
        <f t="array" aca="1" ref="AK20" ca="1">SUM(INDIRECT(ADDRESS(income_min_row,COLUMN()) &amp; ":" &amp; ADDRESS(income_max_row,COLUMN())))</f>
        <v>0</v>
      </c>
      <c r="AL20" s="115" cm="1">
        <f t="array" aca="1" ref="AL20" ca="1">SUM(INDIRECT(ADDRESS(income_min_row,COLUMN()) &amp; ":" &amp; ADDRESS(income_max_row,COLUMN())))</f>
        <v>0</v>
      </c>
      <c r="AM20" s="115" cm="1">
        <f t="array" aca="1" ref="AM20" ca="1">SUM(INDIRECT(ADDRESS(income_min_row,COLUMN()) &amp; ":" &amp; ADDRESS(income_max_row,COLUMN())))</f>
        <v>0</v>
      </c>
      <c r="AN20" s="115" cm="1">
        <f t="array" aca="1" ref="AN20" ca="1">SUM(INDIRECT(ADDRESS(income_min_row,COLUMN()) &amp; ":" &amp; ADDRESS(income_max_row,COLUMN())))</f>
        <v>0</v>
      </c>
      <c r="AO20" s="115" cm="1">
        <f t="array" aca="1" ref="AO20" ca="1">SUM(INDIRECT(ADDRESS(income_min_row,COLUMN()) &amp; ":" &amp; ADDRESS(income_max_row,COLUMN())))</f>
        <v>0</v>
      </c>
      <c r="AP20" s="115" cm="1">
        <f t="array" aca="1" ref="AP20" ca="1">SUM(INDIRECT(ADDRESS(income_min_row,COLUMN()) &amp; ":" &amp; ADDRESS(income_max_row,COLUMN())))</f>
        <v>0</v>
      </c>
      <c r="AQ20" s="115" cm="1">
        <f t="array" aca="1" ref="AQ20" ca="1">SUM(INDIRECT(ADDRESS(income_min_row,COLUMN()) &amp; ":" &amp; ADDRESS(income_max_row,COLUMN())))</f>
        <v>0</v>
      </c>
      <c r="AR20" s="115" cm="1">
        <f t="array" aca="1" ref="AR20" ca="1">SUM(INDIRECT(ADDRESS(income_min_row,COLUMN()) &amp; ":" &amp; ADDRESS(income_max_row,COLUMN())))</f>
        <v>0</v>
      </c>
      <c r="AS20" s="115" cm="1">
        <f t="array" aca="1" ref="AS20" ca="1">SUM(INDIRECT(ADDRESS(income_min_row,COLUMN()) &amp; ":" &amp; ADDRESS(income_max_row,COLUMN())))</f>
        <v>0</v>
      </c>
      <c r="AU20" s="115" cm="1">
        <f t="array" aca="1" ref="AU20" ca="1">SUM(INDIRECT(ADDRESS(income_min_row,COLUMN()) &amp; ":" &amp; ADDRESS(income_max_row,COLUMN())))</f>
        <v>0</v>
      </c>
      <c r="AV20" s="115" cm="1">
        <f t="array" aca="1" ref="AV20" ca="1">SUM(INDIRECT(ADDRESS(income_min_row,COLUMN()) &amp; ":" &amp; ADDRESS(income_max_row,COLUMN())))</f>
        <v>0</v>
      </c>
      <c r="AW20" s="115" cm="1">
        <f t="array" aca="1" ref="AW20" ca="1">SUM(INDIRECT(ADDRESS(income_min_row,COLUMN()) &amp; ":" &amp; ADDRESS(income_max_row,COLUMN())))</f>
        <v>0</v>
      </c>
      <c r="AX20" s="115" cm="1">
        <f t="array" aca="1" ref="AX20" ca="1">SUM(INDIRECT(ADDRESS(income_min_row,COLUMN()) &amp; ":" &amp; ADDRESS(income_max_row,COLUMN())))</f>
        <v>0</v>
      </c>
      <c r="AY20" s="115" cm="1">
        <f t="array" aca="1" ref="AY20" ca="1">SUM(INDIRECT(ADDRESS(income_min_row,COLUMN()) &amp; ":" &amp; ADDRESS(income_max_row,COLUMN())))</f>
        <v>0</v>
      </c>
      <c r="AZ20" s="115" cm="1">
        <f t="array" aca="1" ref="AZ20" ca="1">SUM(INDIRECT(ADDRESS(income_min_row,COLUMN()) &amp; ":" &amp; ADDRESS(income_max_row,COLUMN())))</f>
        <v>0</v>
      </c>
      <c r="BA20" s="115" cm="1">
        <f t="array" aca="1" ref="BA20" ca="1">SUM(INDIRECT(ADDRESS(income_min_row,COLUMN()) &amp; ":" &amp; ADDRESS(income_max_row,COLUMN())))</f>
        <v>0</v>
      </c>
      <c r="BB20" s="115" cm="1">
        <f t="array" aca="1" ref="BB20" ca="1">SUM(INDIRECT(ADDRESS(income_min_row,COLUMN()) &amp; ":" &amp; ADDRESS(income_max_row,COLUMN())))</f>
        <v>0</v>
      </c>
      <c r="BC20" s="115" cm="1">
        <f t="array" aca="1" ref="BC20" ca="1">SUM(INDIRECT(ADDRESS(income_min_row,COLUMN()) &amp; ":" &amp; ADDRESS(income_max_row,COLUMN())))</f>
        <v>0</v>
      </c>
      <c r="BD20" s="115" cm="1">
        <f t="array" aca="1" ref="BD20" ca="1">SUM(INDIRECT(ADDRESS(income_min_row,COLUMN()) &amp; ":" &amp; ADDRESS(income_max_row,COLUMN())))</f>
        <v>0</v>
      </c>
      <c r="BE20" s="115" cm="1">
        <f t="array" aca="1" ref="BE20" ca="1">SUM(INDIRECT(ADDRESS(income_min_row,COLUMN()) &amp; ":" &amp; ADDRESS(income_max_row,COLUMN())))</f>
        <v>0</v>
      </c>
      <c r="BF20" s="115" cm="1">
        <f t="array" aca="1" ref="BF20" ca="1">SUM(INDIRECT(ADDRESS(income_min_row,COLUMN()) &amp; ":" &amp; ADDRESS(income_max_row,COLUMN())))</f>
        <v>0</v>
      </c>
      <c r="BG20" s="115" cm="1">
        <f t="array" aca="1" ref="BG20" ca="1">SUM(INDIRECT(ADDRESS(income_min_row,COLUMN()) &amp; ":" &amp; ADDRESS(income_max_row,COLUMN())))</f>
        <v>0</v>
      </c>
      <c r="BI20" s="115" cm="1">
        <f t="array" aca="1" ref="BI20" ca="1">SUM(INDIRECT(ADDRESS(income_min_row,COLUMN()) &amp; ":" &amp; ADDRESS(income_max_row,COLUMN())))</f>
        <v>0</v>
      </c>
      <c r="BJ20" s="115" cm="1">
        <f t="array" aca="1" ref="BJ20" ca="1">SUM(INDIRECT(ADDRESS(income_min_row,COLUMN()) &amp; ":" &amp; ADDRESS(income_max_row,COLUMN())))</f>
        <v>0</v>
      </c>
      <c r="BK20" s="115" cm="1">
        <f t="array" aca="1" ref="BK20" ca="1">SUM(INDIRECT(ADDRESS(income_min_row,COLUMN()) &amp; ":" &amp; ADDRESS(income_max_row,COLUMN())))</f>
        <v>0</v>
      </c>
      <c r="BL20" s="115" cm="1">
        <f t="array" aca="1" ref="BL20" ca="1">SUM(INDIRECT(ADDRESS(income_min_row,COLUMN()) &amp; ":" &amp; ADDRESS(income_max_row,COLUMN())))</f>
        <v>0</v>
      </c>
      <c r="BM20" s="115" cm="1">
        <f t="array" aca="1" ref="BM20" ca="1">SUM(INDIRECT(ADDRESS(income_min_row,COLUMN()) &amp; ":" &amp; ADDRESS(income_max_row,COLUMN())))</f>
        <v>0</v>
      </c>
      <c r="BN20" s="115" cm="1">
        <f t="array" aca="1" ref="BN20" ca="1">SUM(INDIRECT(ADDRESS(income_min_row,COLUMN()) &amp; ":" &amp; ADDRESS(income_max_row,COLUMN())))</f>
        <v>0</v>
      </c>
      <c r="BO20" s="115" cm="1">
        <f t="array" aca="1" ref="BO20" ca="1">SUM(INDIRECT(ADDRESS(income_min_row,COLUMN()) &amp; ":" &amp; ADDRESS(income_max_row,COLUMN())))</f>
        <v>0</v>
      </c>
      <c r="BP20" s="115" cm="1">
        <f t="array" aca="1" ref="BP20" ca="1">SUM(INDIRECT(ADDRESS(income_min_row,COLUMN()) &amp; ":" &amp; ADDRESS(income_max_row,COLUMN())))</f>
        <v>0</v>
      </c>
      <c r="BQ20" s="115" cm="1">
        <f t="array" aca="1" ref="BQ20" ca="1">SUM(INDIRECT(ADDRESS(income_min_row,COLUMN()) &amp; ":" &amp; ADDRESS(income_max_row,COLUMN())))</f>
        <v>0</v>
      </c>
      <c r="BR20" s="115" cm="1">
        <f t="array" aca="1" ref="BR20" ca="1">SUM(INDIRECT(ADDRESS(income_min_row,COLUMN()) &amp; ":" &amp; ADDRESS(income_max_row,COLUMN())))</f>
        <v>0</v>
      </c>
      <c r="BS20" s="115" cm="1">
        <f t="array" aca="1" ref="BS20" ca="1">SUM(INDIRECT(ADDRESS(income_min_row,COLUMN()) &amp; ":" &amp; ADDRESS(income_max_row,COLUMN())))</f>
        <v>0</v>
      </c>
      <c r="BT20" s="115" cm="1">
        <f t="array" aca="1" ref="BT20" ca="1">SUM(INDIRECT(ADDRESS(income_min_row,COLUMN()) &amp; ":" &amp; ADDRESS(income_max_row,COLUMN())))</f>
        <v>0</v>
      </c>
      <c r="BU20" s="115" cm="1">
        <f t="array" aca="1" ref="BU20" ca="1">SUM(INDIRECT(ADDRESS(income_min_row,COLUMN()) &amp; ":" &amp; ADDRESS(income_max_row,COLUMN())))</f>
        <v>0</v>
      </c>
      <c r="BW20" s="115" cm="1">
        <f t="array" aca="1" ref="BW20" ca="1">SUM(INDIRECT(ADDRESS(income_min_row,COLUMN()) &amp; ":" &amp; ADDRESS(income_max_row,COLUMN())))</f>
        <v>0</v>
      </c>
      <c r="BX20" s="115" cm="1">
        <f t="array" aca="1" ref="BX20" ca="1">SUM(INDIRECT(ADDRESS(income_min_row,COLUMN()) &amp; ":" &amp; ADDRESS(income_max_row,COLUMN())))</f>
        <v>0</v>
      </c>
      <c r="BY20" s="115" cm="1">
        <f t="array" aca="1" ref="BY20" ca="1">SUM(INDIRECT(ADDRESS(income_min_row,COLUMN()) &amp; ":" &amp; ADDRESS(income_max_row,COLUMN())))</f>
        <v>0</v>
      </c>
      <c r="BZ20" s="115" cm="1">
        <f t="array" aca="1" ref="BZ20" ca="1">SUM(INDIRECT(ADDRESS(income_min_row,COLUMN()) &amp; ":" &amp; ADDRESS(income_max_row,COLUMN())))</f>
        <v>0</v>
      </c>
      <c r="CA20" s="115" cm="1">
        <f t="array" aca="1" ref="CA20" ca="1">SUM(INDIRECT(ADDRESS(income_min_row,COLUMN()) &amp; ":" &amp; ADDRESS(income_max_row,COLUMN())))</f>
        <v>0</v>
      </c>
      <c r="CB20" s="115" cm="1">
        <f t="array" aca="1" ref="CB20" ca="1">SUM(INDIRECT(ADDRESS(income_min_row,COLUMN()) &amp; ":" &amp; ADDRESS(income_max_row,COLUMN())))</f>
        <v>0</v>
      </c>
      <c r="CC20" s="115" cm="1">
        <f t="array" aca="1" ref="CC20" ca="1">SUM(INDIRECT(ADDRESS(income_min_row,COLUMN()) &amp; ":" &amp; ADDRESS(income_max_row,COLUMN())))</f>
        <v>0</v>
      </c>
      <c r="CD20" s="115" cm="1">
        <f t="array" aca="1" ref="CD20" ca="1">SUM(INDIRECT(ADDRESS(income_min_row,COLUMN()) &amp; ":" &amp; ADDRESS(income_max_row,COLUMN())))</f>
        <v>0</v>
      </c>
      <c r="CE20" s="115" cm="1">
        <f t="array" aca="1" ref="CE20" ca="1">SUM(INDIRECT(ADDRESS(income_min_row,COLUMN()) &amp; ":" &amp; ADDRESS(income_max_row,COLUMN())))</f>
        <v>0</v>
      </c>
      <c r="CF20" s="115" cm="1">
        <f t="array" aca="1" ref="CF20" ca="1">SUM(INDIRECT(ADDRESS(income_min_row,COLUMN()) &amp; ":" &amp; ADDRESS(income_max_row,COLUMN())))</f>
        <v>0</v>
      </c>
      <c r="CG20" s="115" cm="1">
        <f t="array" aca="1" ref="CG20" ca="1">SUM(INDIRECT(ADDRESS(income_min_row,COLUMN()) &amp; ":" &amp; ADDRESS(income_max_row,COLUMN())))</f>
        <v>0</v>
      </c>
      <c r="CH20" s="115" cm="1">
        <f t="array" aca="1" ref="CH20" ca="1">SUM(INDIRECT(ADDRESS(income_min_row,COLUMN()) &amp; ":" &amp; ADDRESS(income_max_row,COLUMN())))</f>
        <v>0</v>
      </c>
      <c r="CI20" s="115" cm="1">
        <f t="array" aca="1" ref="CI20" ca="1">SUM(INDIRECT(ADDRESS(income_min_row,COLUMN()) &amp; ":" &amp; ADDRESS(income_max_row,COLUMN())))</f>
        <v>0</v>
      </c>
      <c r="CK20" s="115" cm="1">
        <f t="array" aca="1" ref="CK20" ca="1">SUM(INDIRECT(ADDRESS(income_min_row,COLUMN()) &amp; ":" &amp; ADDRESS(income_max_row,COLUMN())))</f>
        <v>0</v>
      </c>
      <c r="CL20" s="115" cm="1">
        <f t="array" aca="1" ref="CL20" ca="1">SUM(INDIRECT(ADDRESS(income_min_row,COLUMN()) &amp; ":" &amp; ADDRESS(income_max_row,COLUMN())))</f>
        <v>0</v>
      </c>
      <c r="CM20" s="115" cm="1">
        <f t="array" aca="1" ref="CM20" ca="1">SUM(INDIRECT(ADDRESS(income_min_row,COLUMN()) &amp; ":" &amp; ADDRESS(income_max_row,COLUMN())))</f>
        <v>0</v>
      </c>
      <c r="CN20" s="115" cm="1">
        <f t="array" aca="1" ref="CN20" ca="1">SUM(INDIRECT(ADDRESS(income_min_row,COLUMN()) &amp; ":" &amp; ADDRESS(income_max_row,COLUMN())))</f>
        <v>0</v>
      </c>
      <c r="CO20" s="115" cm="1">
        <f t="array" aca="1" ref="CO20" ca="1">SUM(INDIRECT(ADDRESS(income_min_row,COLUMN()) &amp; ":" &amp; ADDRESS(income_max_row,COLUMN())))</f>
        <v>0</v>
      </c>
      <c r="CP20" s="115" cm="1">
        <f t="array" aca="1" ref="CP20" ca="1">SUM(INDIRECT(ADDRESS(income_min_row,COLUMN()) &amp; ":" &amp; ADDRESS(income_max_row,COLUMN())))</f>
        <v>0</v>
      </c>
      <c r="CQ20" s="115" cm="1">
        <f t="array" aca="1" ref="CQ20" ca="1">SUM(INDIRECT(ADDRESS(income_min_row,COLUMN()) &amp; ":" &amp; ADDRESS(income_max_row,COLUMN())))</f>
        <v>0</v>
      </c>
      <c r="CR20" s="115" cm="1">
        <f t="array" aca="1" ref="CR20" ca="1">SUM(INDIRECT(ADDRESS(income_min_row,COLUMN()) &amp; ":" &amp; ADDRESS(income_max_row,COLUMN())))</f>
        <v>0</v>
      </c>
      <c r="CS20" s="115" cm="1">
        <f t="array" aca="1" ref="CS20" ca="1">SUM(INDIRECT(ADDRESS(income_min_row,COLUMN()) &amp; ":" &amp; ADDRESS(income_max_row,COLUMN())))</f>
        <v>0</v>
      </c>
      <c r="CT20" s="115" cm="1">
        <f t="array" aca="1" ref="CT20" ca="1">SUM(INDIRECT(ADDRESS(income_min_row,COLUMN()) &amp; ":" &amp; ADDRESS(income_max_row,COLUMN())))</f>
        <v>0</v>
      </c>
      <c r="CU20" s="115" cm="1">
        <f t="array" aca="1" ref="CU20" ca="1">SUM(INDIRECT(ADDRESS(income_min_row,COLUMN()) &amp; ":" &amp; ADDRESS(income_max_row,COLUMN())))</f>
        <v>0</v>
      </c>
      <c r="CV20" s="115" cm="1">
        <f t="array" aca="1" ref="CV20" ca="1">SUM(INDIRECT(ADDRESS(income_min_row,COLUMN()) &amp; ":" &amp; ADDRESS(income_max_row,COLUMN())))</f>
        <v>0</v>
      </c>
      <c r="CW20" s="115" cm="1">
        <f t="array" aca="1" ref="CW20" ca="1">SUM(INDIRECT(ADDRESS(income_min_row,COLUMN()) &amp; ":" &amp; ADDRESS(income_max_row,COLUMN())))</f>
        <v>0</v>
      </c>
      <c r="CY20" s="115" cm="1">
        <f t="array" aca="1" ref="CY20" ca="1">SUM(INDIRECT(ADDRESS(income_min_row,COLUMN()) &amp; ":" &amp; ADDRESS(income_max_row,COLUMN())))</f>
        <v>0</v>
      </c>
      <c r="CZ20" s="115" cm="1">
        <f t="array" aca="1" ref="CZ20" ca="1">SUM(INDIRECT(ADDRESS(income_min_row,COLUMN()) &amp; ":" &amp; ADDRESS(income_max_row,COLUMN())))</f>
        <v>0</v>
      </c>
      <c r="DA20" s="115" cm="1">
        <f t="array" aca="1" ref="DA20" ca="1">SUM(INDIRECT(ADDRESS(income_min_row,COLUMN()) &amp; ":" &amp; ADDRESS(income_max_row,COLUMN())))</f>
        <v>0</v>
      </c>
      <c r="DB20" s="115" cm="1">
        <f t="array" aca="1" ref="DB20" ca="1">SUM(INDIRECT(ADDRESS(income_min_row,COLUMN()) &amp; ":" &amp; ADDRESS(income_max_row,COLUMN())))</f>
        <v>0</v>
      </c>
      <c r="DC20" s="115" cm="1">
        <f t="array" aca="1" ref="DC20" ca="1">SUM(INDIRECT(ADDRESS(income_min_row,COLUMN()) &amp; ":" &amp; ADDRESS(income_max_row,COLUMN())))</f>
        <v>0</v>
      </c>
      <c r="DD20" s="115" cm="1">
        <f t="array" aca="1" ref="DD20" ca="1">SUM(INDIRECT(ADDRESS(income_min_row,COLUMN()) &amp; ":" &amp; ADDRESS(income_max_row,COLUMN())))</f>
        <v>0</v>
      </c>
      <c r="DE20" s="115" cm="1">
        <f t="array" aca="1" ref="DE20" ca="1">SUM(INDIRECT(ADDRESS(income_min_row,COLUMN()) &amp; ":" &amp; ADDRESS(income_max_row,COLUMN())))</f>
        <v>0</v>
      </c>
      <c r="DF20" s="115" cm="1">
        <f t="array" aca="1" ref="DF20" ca="1">SUM(INDIRECT(ADDRESS(income_min_row,COLUMN()) &amp; ":" &amp; ADDRESS(income_max_row,COLUMN())))</f>
        <v>0</v>
      </c>
      <c r="DG20" s="115" cm="1">
        <f t="array" aca="1" ref="DG20" ca="1">SUM(INDIRECT(ADDRESS(income_min_row,COLUMN()) &amp; ":" &amp; ADDRESS(income_max_row,COLUMN())))</f>
        <v>0</v>
      </c>
      <c r="DH20" s="115" cm="1">
        <f t="array" aca="1" ref="DH20" ca="1">SUM(INDIRECT(ADDRESS(income_min_row,COLUMN()) &amp; ":" &amp; ADDRESS(income_max_row,COLUMN())))</f>
        <v>0</v>
      </c>
      <c r="DI20" s="115" cm="1">
        <f t="array" aca="1" ref="DI20" ca="1">SUM(INDIRECT(ADDRESS(income_min_row,COLUMN()) &amp; ":" &amp; ADDRESS(income_max_row,COLUMN())))</f>
        <v>0</v>
      </c>
      <c r="DJ20" s="115" cm="1">
        <f t="array" aca="1" ref="DJ20" ca="1">SUM(INDIRECT(ADDRESS(income_min_row,COLUMN()) &amp; ":" &amp; ADDRESS(income_max_row,COLUMN())))</f>
        <v>0</v>
      </c>
      <c r="DK20" s="115" cm="1">
        <f t="array" aca="1" ref="DK20" ca="1">SUM(INDIRECT(ADDRESS(income_min_row,COLUMN()) &amp; ":" &amp; ADDRESS(income_max_row,COLUMN())))</f>
        <v>0</v>
      </c>
      <c r="DM20" s="115" cm="1">
        <f t="array" aca="1" ref="DM20" ca="1">SUM(INDIRECT(ADDRESS(income_min_row,COLUMN()) &amp; ":" &amp; ADDRESS(income_max_row,COLUMN())))</f>
        <v>0</v>
      </c>
      <c r="DN20" s="115" cm="1">
        <f t="array" aca="1" ref="DN20" ca="1">SUM(INDIRECT(ADDRESS(income_min_row,COLUMN()) &amp; ":" &amp; ADDRESS(income_max_row,COLUMN())))</f>
        <v>0</v>
      </c>
      <c r="DO20" s="115" cm="1">
        <f t="array" aca="1" ref="DO20" ca="1">SUM(INDIRECT(ADDRESS(income_min_row,COLUMN()) &amp; ":" &amp; ADDRESS(income_max_row,COLUMN())))</f>
        <v>0</v>
      </c>
      <c r="DP20" s="115" cm="1">
        <f t="array" aca="1" ref="DP20" ca="1">SUM(INDIRECT(ADDRESS(income_min_row,COLUMN()) &amp; ":" &amp; ADDRESS(income_max_row,COLUMN())))</f>
        <v>0</v>
      </c>
      <c r="DQ20" s="115" cm="1">
        <f t="array" aca="1" ref="DQ20" ca="1">SUM(INDIRECT(ADDRESS(income_min_row,COLUMN()) &amp; ":" &amp; ADDRESS(income_max_row,COLUMN())))</f>
        <v>0</v>
      </c>
      <c r="DR20" s="115" cm="1">
        <f t="array" aca="1" ref="DR20" ca="1">SUM(INDIRECT(ADDRESS(income_min_row,COLUMN()) &amp; ":" &amp; ADDRESS(income_max_row,COLUMN())))</f>
        <v>0</v>
      </c>
      <c r="DS20" s="115" cm="1">
        <f t="array" aca="1" ref="DS20" ca="1">SUM(INDIRECT(ADDRESS(income_min_row,COLUMN()) &amp; ":" &amp; ADDRESS(income_max_row,COLUMN())))</f>
        <v>0</v>
      </c>
      <c r="DT20" s="115" cm="1">
        <f t="array" aca="1" ref="DT20" ca="1">SUM(INDIRECT(ADDRESS(income_min_row,COLUMN()) &amp; ":" &amp; ADDRESS(income_max_row,COLUMN())))</f>
        <v>0</v>
      </c>
      <c r="DU20" s="115" cm="1">
        <f t="array" aca="1" ref="DU20" ca="1">SUM(INDIRECT(ADDRESS(income_min_row,COLUMN()) &amp; ":" &amp; ADDRESS(income_max_row,COLUMN())))</f>
        <v>0</v>
      </c>
      <c r="DV20" s="115" cm="1">
        <f t="array" aca="1" ref="DV20" ca="1">SUM(INDIRECT(ADDRESS(income_min_row,COLUMN()) &amp; ":" &amp; ADDRESS(income_max_row,COLUMN())))</f>
        <v>0</v>
      </c>
      <c r="DW20" s="115" cm="1">
        <f t="array" aca="1" ref="DW20" ca="1">SUM(INDIRECT(ADDRESS(income_min_row,COLUMN()) &amp; ":" &amp; ADDRESS(income_max_row,COLUMN())))</f>
        <v>0</v>
      </c>
      <c r="DX20" s="115" cm="1">
        <f t="array" aca="1" ref="DX20" ca="1">SUM(INDIRECT(ADDRESS(income_min_row,COLUMN()) &amp; ":" &amp; ADDRESS(income_max_row,COLUMN())))</f>
        <v>0</v>
      </c>
      <c r="DY20" s="115" cm="1">
        <f t="array" aca="1" ref="DY20" ca="1">SUM(INDIRECT(ADDRESS(income_min_row,COLUMN()) &amp; ":" &amp; ADDRESS(income_max_row,COLUMN())))</f>
        <v>0</v>
      </c>
      <c r="EA20" s="115" cm="1">
        <f t="array" aca="1" ref="EA20" ca="1">SUM(INDIRECT(ADDRESS(income_min_row,COLUMN()) &amp; ":" &amp; ADDRESS(income_max_row,COLUMN())))</f>
        <v>0</v>
      </c>
      <c r="EB20" s="115" cm="1">
        <f t="array" aca="1" ref="EB20" ca="1">SUM(INDIRECT(ADDRESS(income_min_row,COLUMN()) &amp; ":" &amp; ADDRESS(income_max_row,COLUMN())))</f>
        <v>0</v>
      </c>
      <c r="EC20" s="115" cm="1">
        <f t="array" aca="1" ref="EC20" ca="1">SUM(INDIRECT(ADDRESS(income_min_row,COLUMN()) &amp; ":" &amp; ADDRESS(income_max_row,COLUMN())))</f>
        <v>0</v>
      </c>
      <c r="ED20" s="115" cm="1">
        <f t="array" aca="1" ref="ED20" ca="1">SUM(INDIRECT(ADDRESS(income_min_row,COLUMN()) &amp; ":" &amp; ADDRESS(income_max_row,COLUMN())))</f>
        <v>0</v>
      </c>
      <c r="EE20" s="115" cm="1">
        <f t="array" aca="1" ref="EE20" ca="1">SUM(INDIRECT(ADDRESS(income_min_row,COLUMN()) &amp; ":" &amp; ADDRESS(income_max_row,COLUMN())))</f>
        <v>0</v>
      </c>
      <c r="EF20" s="115" cm="1">
        <f t="array" aca="1" ref="EF20" ca="1">SUM(INDIRECT(ADDRESS(income_min_row,COLUMN()) &amp; ":" &amp; ADDRESS(income_max_row,COLUMN())))</f>
        <v>0</v>
      </c>
      <c r="EG20" s="115" cm="1">
        <f t="array" aca="1" ref="EG20" ca="1">SUM(INDIRECT(ADDRESS(income_min_row,COLUMN()) &amp; ":" &amp; ADDRESS(income_max_row,COLUMN())))</f>
        <v>0</v>
      </c>
      <c r="EH20" s="115" cm="1">
        <f t="array" aca="1" ref="EH20" ca="1">SUM(INDIRECT(ADDRESS(income_min_row,COLUMN()) &amp; ":" &amp; ADDRESS(income_max_row,COLUMN())))</f>
        <v>0</v>
      </c>
      <c r="EI20" s="115" cm="1">
        <f t="array" aca="1" ref="EI20" ca="1">SUM(INDIRECT(ADDRESS(income_min_row,COLUMN()) &amp; ":" &amp; ADDRESS(income_max_row,COLUMN())))</f>
        <v>0</v>
      </c>
      <c r="EJ20" s="115" cm="1">
        <f t="array" aca="1" ref="EJ20" ca="1">SUM(INDIRECT(ADDRESS(income_min_row,COLUMN()) &amp; ":" &amp; ADDRESS(income_max_row,COLUMN())))</f>
        <v>0</v>
      </c>
      <c r="EK20" s="115" cm="1">
        <f t="array" aca="1" ref="EK20" ca="1">SUM(INDIRECT(ADDRESS(income_min_row,COLUMN()) &amp; ":" &amp; ADDRESS(income_max_row,COLUMN())))</f>
        <v>0</v>
      </c>
      <c r="EL20" s="115" cm="1">
        <f t="array" aca="1" ref="EL20" ca="1">SUM(INDIRECT(ADDRESS(income_min_row,COLUMN()) &amp; ":" &amp; ADDRESS(income_max_row,COLUMN())))</f>
        <v>0</v>
      </c>
      <c r="EM20" s="115" cm="1">
        <f t="array" aca="1" ref="EM20" ca="1">SUM(INDIRECT(ADDRESS(income_min_row,COLUMN()) &amp; ":" &amp; ADDRESS(income_max_row,COLUMN())))</f>
        <v>0</v>
      </c>
      <c r="EO20" s="115" cm="1">
        <f t="array" aca="1" ref="EO20" ca="1">SUM(INDIRECT(ADDRESS(income_min_row,COLUMN()) &amp; ":" &amp; ADDRESS(income_max_row,COLUMN())))</f>
        <v>0</v>
      </c>
      <c r="EP20" s="115" cm="1">
        <f t="array" aca="1" ref="EP20" ca="1">SUM(INDIRECT(ADDRESS(income_min_row,COLUMN()) &amp; ":" &amp; ADDRESS(income_max_row,COLUMN())))</f>
        <v>0</v>
      </c>
      <c r="EQ20" s="115" cm="1">
        <f t="array" aca="1" ref="EQ20" ca="1">SUM(INDIRECT(ADDRESS(income_min_row,COLUMN()) &amp; ":" &amp; ADDRESS(income_max_row,COLUMN())))</f>
        <v>0</v>
      </c>
      <c r="ER20" s="115" cm="1">
        <f t="array" aca="1" ref="ER20" ca="1">SUM(INDIRECT(ADDRESS(income_min_row,COLUMN()) &amp; ":" &amp; ADDRESS(income_max_row,COLUMN())))</f>
        <v>0</v>
      </c>
      <c r="ES20" s="115" cm="1">
        <f t="array" aca="1" ref="ES20" ca="1">SUM(INDIRECT(ADDRESS(income_min_row,COLUMN()) &amp; ":" &amp; ADDRESS(income_max_row,COLUMN())))</f>
        <v>0</v>
      </c>
      <c r="ET20" s="115" cm="1">
        <f t="array" aca="1" ref="ET20" ca="1">SUM(INDIRECT(ADDRESS(income_min_row,COLUMN()) &amp; ":" &amp; ADDRESS(income_max_row,COLUMN())))</f>
        <v>0</v>
      </c>
      <c r="EU20" s="115" cm="1">
        <f t="array" aca="1" ref="EU20" ca="1">SUM(INDIRECT(ADDRESS(income_min_row,COLUMN()) &amp; ":" &amp; ADDRESS(income_max_row,COLUMN())))</f>
        <v>0</v>
      </c>
      <c r="EV20" s="115" cm="1">
        <f t="array" aca="1" ref="EV20" ca="1">SUM(INDIRECT(ADDRESS(income_min_row,COLUMN()) &amp; ":" &amp; ADDRESS(income_max_row,COLUMN())))</f>
        <v>0</v>
      </c>
      <c r="EW20" s="115" cm="1">
        <f t="array" aca="1" ref="EW20" ca="1">SUM(INDIRECT(ADDRESS(income_min_row,COLUMN()) &amp; ":" &amp; ADDRESS(income_max_row,COLUMN())))</f>
        <v>0</v>
      </c>
      <c r="EX20" s="115" cm="1">
        <f t="array" aca="1" ref="EX20" ca="1">SUM(INDIRECT(ADDRESS(income_min_row,COLUMN()) &amp; ":" &amp; ADDRESS(income_max_row,COLUMN())))</f>
        <v>0</v>
      </c>
      <c r="EY20" s="115" cm="1">
        <f t="array" aca="1" ref="EY20" ca="1">SUM(INDIRECT(ADDRESS(income_min_row,COLUMN()) &amp; ":" &amp; ADDRESS(income_max_row,COLUMN())))</f>
        <v>0</v>
      </c>
      <c r="EZ20" s="115" cm="1">
        <f t="array" aca="1" ref="EZ20" ca="1">SUM(INDIRECT(ADDRESS(income_min_row,COLUMN()) &amp; ":" &amp; ADDRESS(income_max_row,COLUMN())))</f>
        <v>0</v>
      </c>
      <c r="FA20" s="115" cm="1">
        <f t="array" aca="1" ref="FA20" ca="1">SUM(INDIRECT(ADDRESS(income_min_row,COLUMN()) &amp; ":" &amp; ADDRESS(income_max_row,COLUMN())))</f>
        <v>0</v>
      </c>
      <c r="FC20" s="115" cm="1">
        <f t="array" aca="1" ref="FC20" ca="1">SUM(INDIRECT(ADDRESS(income_min_row,COLUMN()) &amp; ":" &amp; ADDRESS(income_max_row,COLUMN())))</f>
        <v>0</v>
      </c>
      <c r="FD20" s="115" cm="1">
        <f t="array" aca="1" ref="FD20" ca="1">SUM(INDIRECT(ADDRESS(income_min_row,COLUMN()) &amp; ":" &amp; ADDRESS(income_max_row,COLUMN())))</f>
        <v>0</v>
      </c>
      <c r="FE20" s="115" cm="1">
        <f t="array" aca="1" ref="FE20" ca="1">SUM(INDIRECT(ADDRESS(income_min_row,COLUMN()) &amp; ":" &amp; ADDRESS(income_max_row,COLUMN())))</f>
        <v>0</v>
      </c>
      <c r="FF20" s="115" cm="1">
        <f t="array" aca="1" ref="FF20" ca="1">SUM(INDIRECT(ADDRESS(income_min_row,COLUMN()) &amp; ":" &amp; ADDRESS(income_max_row,COLUMN())))</f>
        <v>0</v>
      </c>
      <c r="FG20" s="115" cm="1">
        <f t="array" aca="1" ref="FG20" ca="1">SUM(INDIRECT(ADDRESS(income_min_row,COLUMN()) &amp; ":" &amp; ADDRESS(income_max_row,COLUMN())))</f>
        <v>0</v>
      </c>
      <c r="FH20" s="115" cm="1">
        <f t="array" aca="1" ref="FH20" ca="1">SUM(INDIRECT(ADDRESS(income_min_row,COLUMN()) &amp; ":" &amp; ADDRESS(income_max_row,COLUMN())))</f>
        <v>0</v>
      </c>
      <c r="FI20" s="115" cm="1">
        <f t="array" aca="1" ref="FI20" ca="1">SUM(INDIRECT(ADDRESS(income_min_row,COLUMN()) &amp; ":" &amp; ADDRESS(income_max_row,COLUMN())))</f>
        <v>0</v>
      </c>
      <c r="FJ20" s="115" cm="1">
        <f t="array" aca="1" ref="FJ20" ca="1">SUM(INDIRECT(ADDRESS(income_min_row,COLUMN()) &amp; ":" &amp; ADDRESS(income_max_row,COLUMN())))</f>
        <v>0</v>
      </c>
      <c r="FK20" s="115" cm="1">
        <f t="array" aca="1" ref="FK20" ca="1">SUM(INDIRECT(ADDRESS(income_min_row,COLUMN()) &amp; ":" &amp; ADDRESS(income_max_row,COLUMN())))</f>
        <v>0</v>
      </c>
      <c r="FL20" s="115" cm="1">
        <f t="array" aca="1" ref="FL20" ca="1">SUM(INDIRECT(ADDRESS(income_min_row,COLUMN()) &amp; ":" &amp; ADDRESS(income_max_row,COLUMN())))</f>
        <v>0</v>
      </c>
      <c r="FM20" s="115" cm="1">
        <f t="array" aca="1" ref="FM20" ca="1">SUM(INDIRECT(ADDRESS(income_min_row,COLUMN()) &amp; ":" &amp; ADDRESS(income_max_row,COLUMN())))</f>
        <v>0</v>
      </c>
      <c r="FN20" s="115" cm="1">
        <f t="array" aca="1" ref="FN20" ca="1">SUM(INDIRECT(ADDRESS(income_min_row,COLUMN()) &amp; ":" &amp; ADDRESS(income_max_row,COLUMN())))</f>
        <v>0</v>
      </c>
      <c r="FO20" s="115" cm="1">
        <f t="array" aca="1" ref="FO20" ca="1">SUM(INDIRECT(ADDRESS(income_min_row,COLUMN()) &amp; ":" &amp; ADDRESS(income_max_row,COLUMN())))</f>
        <v>0</v>
      </c>
      <c r="FQ20" s="115" cm="1">
        <f t="array" aca="1" ref="FQ20" ca="1">SUM(INDIRECT(ADDRESS(income_min_row,COLUMN()) &amp; ":" &amp; ADDRESS(income_max_row,COLUMN())))</f>
        <v>0</v>
      </c>
      <c r="FR20" s="115" cm="1">
        <f t="array" aca="1" ref="FR20" ca="1">SUM(INDIRECT(ADDRESS(income_min_row,COLUMN()) &amp; ":" &amp; ADDRESS(income_max_row,COLUMN())))</f>
        <v>0</v>
      </c>
      <c r="FS20" s="115" cm="1">
        <f t="array" aca="1" ref="FS20" ca="1">SUM(INDIRECT(ADDRESS(income_min_row,COLUMN()) &amp; ":" &amp; ADDRESS(income_max_row,COLUMN())))</f>
        <v>0</v>
      </c>
      <c r="FT20" s="115" cm="1">
        <f t="array" aca="1" ref="FT20" ca="1">SUM(INDIRECT(ADDRESS(income_min_row,COLUMN()) &amp; ":" &amp; ADDRESS(income_max_row,COLUMN())))</f>
        <v>0</v>
      </c>
      <c r="FU20" s="115" cm="1">
        <f t="array" aca="1" ref="FU20" ca="1">SUM(INDIRECT(ADDRESS(income_min_row,COLUMN()) &amp; ":" &amp; ADDRESS(income_max_row,COLUMN())))</f>
        <v>0</v>
      </c>
      <c r="FV20" s="115" cm="1">
        <f t="array" aca="1" ref="FV20" ca="1">SUM(INDIRECT(ADDRESS(income_min_row,COLUMN()) &amp; ":" &amp; ADDRESS(income_max_row,COLUMN())))</f>
        <v>0</v>
      </c>
      <c r="FW20" s="115" cm="1">
        <f t="array" aca="1" ref="FW20" ca="1">SUM(INDIRECT(ADDRESS(income_min_row,COLUMN()) &amp; ":" &amp; ADDRESS(income_max_row,COLUMN())))</f>
        <v>0</v>
      </c>
      <c r="FX20" s="115" cm="1">
        <f t="array" aca="1" ref="FX20" ca="1">SUM(INDIRECT(ADDRESS(income_min_row,COLUMN()) &amp; ":" &amp; ADDRESS(income_max_row,COLUMN())))</f>
        <v>0</v>
      </c>
      <c r="FY20" s="115" cm="1">
        <f t="array" aca="1" ref="FY20" ca="1">SUM(INDIRECT(ADDRESS(income_min_row,COLUMN()) &amp; ":" &amp; ADDRESS(income_max_row,COLUMN())))</f>
        <v>0</v>
      </c>
      <c r="FZ20" s="115" cm="1">
        <f t="array" aca="1" ref="FZ20" ca="1">SUM(INDIRECT(ADDRESS(income_min_row,COLUMN()) &amp; ":" &amp; ADDRESS(income_max_row,COLUMN())))</f>
        <v>0</v>
      </c>
      <c r="GA20" s="115" cm="1">
        <f t="array" aca="1" ref="GA20" ca="1">SUM(INDIRECT(ADDRESS(income_min_row,COLUMN()) &amp; ":" &amp; ADDRESS(income_max_row,COLUMN())))</f>
        <v>0</v>
      </c>
      <c r="GB20" s="115" cm="1">
        <f t="array" aca="1" ref="GB20" ca="1">SUM(INDIRECT(ADDRESS(income_min_row,COLUMN()) &amp; ":" &amp; ADDRESS(income_max_row,COLUMN())))</f>
        <v>0</v>
      </c>
      <c r="GC20" s="115" cm="1">
        <f t="array" aca="1" ref="GC20" ca="1">SUM(INDIRECT(ADDRESS(income_min_row,COLUMN()) &amp; ":" &amp; ADDRESS(income_max_row,COLUMN())))</f>
        <v>0</v>
      </c>
      <c r="GE20" s="115" cm="1">
        <f t="array" aca="1" ref="GE20" ca="1">SUM(INDIRECT(ADDRESS(income_min_row,COLUMN()) &amp; ":" &amp; ADDRESS(income_max_row,COLUMN())))</f>
        <v>0</v>
      </c>
      <c r="GF20" s="115" cm="1">
        <f t="array" aca="1" ref="GF20" ca="1">SUM(INDIRECT(ADDRESS(income_min_row,COLUMN()) &amp; ":" &amp; ADDRESS(income_max_row,COLUMN())))</f>
        <v>0</v>
      </c>
      <c r="GG20" s="115" cm="1">
        <f t="array" aca="1" ref="GG20" ca="1">SUM(INDIRECT(ADDRESS(income_min_row,COLUMN()) &amp; ":" &amp; ADDRESS(income_max_row,COLUMN())))</f>
        <v>0</v>
      </c>
      <c r="GH20" s="115" cm="1">
        <f t="array" aca="1" ref="GH20" ca="1">SUM(INDIRECT(ADDRESS(income_min_row,COLUMN()) &amp; ":" &amp; ADDRESS(income_max_row,COLUMN())))</f>
        <v>0</v>
      </c>
      <c r="GI20" s="115" cm="1">
        <f t="array" aca="1" ref="GI20" ca="1">SUM(INDIRECT(ADDRESS(income_min_row,COLUMN()) &amp; ":" &amp; ADDRESS(income_max_row,COLUMN())))</f>
        <v>0</v>
      </c>
      <c r="GJ20" s="115" cm="1">
        <f t="array" aca="1" ref="GJ20" ca="1">SUM(INDIRECT(ADDRESS(income_min_row,COLUMN()) &amp; ":" &amp; ADDRESS(income_max_row,COLUMN())))</f>
        <v>0</v>
      </c>
      <c r="GK20" s="115" cm="1">
        <f t="array" aca="1" ref="GK20" ca="1">SUM(INDIRECT(ADDRESS(income_min_row,COLUMN()) &amp; ":" &amp; ADDRESS(income_max_row,COLUMN())))</f>
        <v>0</v>
      </c>
      <c r="GL20" s="115" cm="1">
        <f t="array" aca="1" ref="GL20" ca="1">SUM(INDIRECT(ADDRESS(income_min_row,COLUMN()) &amp; ":" &amp; ADDRESS(income_max_row,COLUMN())))</f>
        <v>0</v>
      </c>
      <c r="GM20" s="115" cm="1">
        <f t="array" aca="1" ref="GM20" ca="1">SUM(INDIRECT(ADDRESS(income_min_row,COLUMN()) &amp; ":" &amp; ADDRESS(income_max_row,COLUMN())))</f>
        <v>0</v>
      </c>
      <c r="GN20" s="115" cm="1">
        <f t="array" aca="1" ref="GN20" ca="1">SUM(INDIRECT(ADDRESS(income_min_row,COLUMN()) &amp; ":" &amp; ADDRESS(income_max_row,COLUMN())))</f>
        <v>0</v>
      </c>
      <c r="GO20" s="115" cm="1">
        <f t="array" aca="1" ref="GO20" ca="1">SUM(INDIRECT(ADDRESS(income_min_row,COLUMN()) &amp; ":" &amp; ADDRESS(income_max_row,COLUMN())))</f>
        <v>0</v>
      </c>
      <c r="GP20" s="115" cm="1">
        <f t="array" aca="1" ref="GP20" ca="1">SUM(INDIRECT(ADDRESS(income_min_row,COLUMN()) &amp; ":" &amp; ADDRESS(income_max_row,COLUMN())))</f>
        <v>0</v>
      </c>
      <c r="GQ20" s="115" cm="1">
        <f t="array" aca="1" ref="GQ20" ca="1">SUM(INDIRECT(ADDRESS(income_min_row,COLUMN()) &amp; ":" &amp; ADDRESS(income_max_row,COLUMN())))</f>
        <v>0</v>
      </c>
      <c r="GS20" s="115" cm="1">
        <f t="array" aca="1" ref="GS20" ca="1">SUM(INDIRECT(ADDRESS(income_min_row,COLUMN()) &amp; ":" &amp; ADDRESS(income_max_row,COLUMN())))</f>
        <v>0</v>
      </c>
      <c r="GT20" s="115" cm="1">
        <f t="array" aca="1" ref="GT20" ca="1">SUM(INDIRECT(ADDRESS(income_min_row,COLUMN()) &amp; ":" &amp; ADDRESS(income_max_row,COLUMN())))</f>
        <v>0</v>
      </c>
      <c r="GU20" s="115" cm="1">
        <f t="array" aca="1" ref="GU20" ca="1">SUM(INDIRECT(ADDRESS(income_min_row,COLUMN()) &amp; ":" &amp; ADDRESS(income_max_row,COLUMN())))</f>
        <v>0</v>
      </c>
      <c r="GV20" s="115" cm="1">
        <f t="array" aca="1" ref="GV20" ca="1">SUM(INDIRECT(ADDRESS(income_min_row,COLUMN()) &amp; ":" &amp; ADDRESS(income_max_row,COLUMN())))</f>
        <v>0</v>
      </c>
      <c r="GW20" s="115" cm="1">
        <f t="array" aca="1" ref="GW20" ca="1">SUM(INDIRECT(ADDRESS(income_min_row,COLUMN()) &amp; ":" &amp; ADDRESS(income_max_row,COLUMN())))</f>
        <v>0</v>
      </c>
      <c r="GX20" s="115" cm="1">
        <f t="array" aca="1" ref="GX20" ca="1">SUM(INDIRECT(ADDRESS(income_min_row,COLUMN()) &amp; ":" &amp; ADDRESS(income_max_row,COLUMN())))</f>
        <v>0</v>
      </c>
      <c r="GY20" s="115" cm="1">
        <f t="array" aca="1" ref="GY20" ca="1">SUM(INDIRECT(ADDRESS(income_min_row,COLUMN()) &amp; ":" &amp; ADDRESS(income_max_row,COLUMN())))</f>
        <v>0</v>
      </c>
      <c r="GZ20" s="115" cm="1">
        <f t="array" aca="1" ref="GZ20" ca="1">SUM(INDIRECT(ADDRESS(income_min_row,COLUMN()) &amp; ":" &amp; ADDRESS(income_max_row,COLUMN())))</f>
        <v>0</v>
      </c>
      <c r="HA20" s="115" cm="1">
        <f t="array" aca="1" ref="HA20" ca="1">SUM(INDIRECT(ADDRESS(income_min_row,COLUMN()) &amp; ":" &amp; ADDRESS(income_max_row,COLUMN())))</f>
        <v>0</v>
      </c>
      <c r="HB20" s="115" cm="1">
        <f t="array" aca="1" ref="HB20" ca="1">SUM(INDIRECT(ADDRESS(income_min_row,COLUMN()) &amp; ":" &amp; ADDRESS(income_max_row,COLUMN())))</f>
        <v>0</v>
      </c>
      <c r="HC20" s="115" cm="1">
        <f t="array" aca="1" ref="HC20" ca="1">SUM(INDIRECT(ADDRESS(income_min_row,COLUMN()) &amp; ":" &amp; ADDRESS(income_max_row,COLUMN())))</f>
        <v>0</v>
      </c>
      <c r="HD20" s="115" cm="1">
        <f t="array" aca="1" ref="HD20" ca="1">SUM(INDIRECT(ADDRESS(income_min_row,COLUMN()) &amp; ":" &amp; ADDRESS(income_max_row,COLUMN())))</f>
        <v>0</v>
      </c>
      <c r="HE20" s="115" cm="1">
        <f t="array" aca="1" ref="HE20" ca="1">SUM(INDIRECT(ADDRESS(income_min_row,COLUMN()) &amp; ":" &amp; ADDRESS(income_max_row,COLUMN())))</f>
        <v>0</v>
      </c>
      <c r="HG20" s="115" cm="1">
        <f t="array" aca="1" ref="HG20" ca="1">SUM(INDIRECT(ADDRESS(income_min_row,COLUMN()) &amp; ":" &amp; ADDRESS(income_max_row,COLUMN())))</f>
        <v>0</v>
      </c>
      <c r="HH20" s="115" cm="1">
        <f t="array" aca="1" ref="HH20" ca="1">SUM(INDIRECT(ADDRESS(income_min_row,COLUMN()) &amp; ":" &amp; ADDRESS(income_max_row,COLUMN())))</f>
        <v>0</v>
      </c>
      <c r="HI20" s="115" cm="1">
        <f t="array" aca="1" ref="HI20" ca="1">SUM(INDIRECT(ADDRESS(income_min_row,COLUMN()) &amp; ":" &amp; ADDRESS(income_max_row,COLUMN())))</f>
        <v>0</v>
      </c>
      <c r="HJ20" s="115" cm="1">
        <f t="array" aca="1" ref="HJ20" ca="1">SUM(INDIRECT(ADDRESS(income_min_row,COLUMN()) &amp; ":" &amp; ADDRESS(income_max_row,COLUMN())))</f>
        <v>0</v>
      </c>
      <c r="HK20" s="115" cm="1">
        <f t="array" aca="1" ref="HK20" ca="1">SUM(INDIRECT(ADDRESS(income_min_row,COLUMN()) &amp; ":" &amp; ADDRESS(income_max_row,COLUMN())))</f>
        <v>0</v>
      </c>
      <c r="HL20" s="115" cm="1">
        <f t="array" aca="1" ref="HL20" ca="1">SUM(INDIRECT(ADDRESS(income_min_row,COLUMN()) &amp; ":" &amp; ADDRESS(income_max_row,COLUMN())))</f>
        <v>0</v>
      </c>
      <c r="HM20" s="115" cm="1">
        <f t="array" aca="1" ref="HM20" ca="1">SUM(INDIRECT(ADDRESS(income_min_row,COLUMN()) &amp; ":" &amp; ADDRESS(income_max_row,COLUMN())))</f>
        <v>0</v>
      </c>
      <c r="HN20" s="115" cm="1">
        <f t="array" aca="1" ref="HN20" ca="1">SUM(INDIRECT(ADDRESS(income_min_row,COLUMN()) &amp; ":" &amp; ADDRESS(income_max_row,COLUMN())))</f>
        <v>0</v>
      </c>
      <c r="HO20" s="115" cm="1">
        <f t="array" aca="1" ref="HO20" ca="1">SUM(INDIRECT(ADDRESS(income_min_row,COLUMN()) &amp; ":" &amp; ADDRESS(income_max_row,COLUMN())))</f>
        <v>0</v>
      </c>
      <c r="HP20" s="115" cm="1">
        <f t="array" aca="1" ref="HP20" ca="1">SUM(INDIRECT(ADDRESS(income_min_row,COLUMN()) &amp; ":" &amp; ADDRESS(income_max_row,COLUMN())))</f>
        <v>0</v>
      </c>
      <c r="HQ20" s="115" cm="1">
        <f t="array" aca="1" ref="HQ20" ca="1">SUM(INDIRECT(ADDRESS(income_min_row,COLUMN()) &amp; ":" &amp; ADDRESS(income_max_row,COLUMN())))</f>
        <v>0</v>
      </c>
      <c r="HR20" s="115" cm="1">
        <f t="array" aca="1" ref="HR20" ca="1">SUM(INDIRECT(ADDRESS(income_min_row,COLUMN()) &amp; ":" &amp; ADDRESS(income_max_row,COLUMN())))</f>
        <v>0</v>
      </c>
      <c r="HS20" s="115" cm="1">
        <f t="array" aca="1" ref="HS20" ca="1">SUM(INDIRECT(ADDRESS(income_min_row,COLUMN()) &amp; ":" &amp; ADDRESS(income_max_row,COLUMN())))</f>
        <v>0</v>
      </c>
      <c r="HU20" s="115" cm="1">
        <f t="array" aca="1" ref="HU20" ca="1">SUM(INDIRECT(ADDRESS(income_min_row,COLUMN()) &amp; ":" &amp; ADDRESS(income_max_row,COLUMN())))</f>
        <v>0</v>
      </c>
      <c r="HV20" s="115" cm="1">
        <f t="array" aca="1" ref="HV20" ca="1">SUM(INDIRECT(ADDRESS(income_min_row,COLUMN()) &amp; ":" &amp; ADDRESS(income_max_row,COLUMN())))</f>
        <v>0</v>
      </c>
      <c r="HW20" s="115" cm="1">
        <f t="array" aca="1" ref="HW20" ca="1">SUM(INDIRECT(ADDRESS(income_min_row,COLUMN()) &amp; ":" &amp; ADDRESS(income_max_row,COLUMN())))</f>
        <v>0</v>
      </c>
      <c r="HX20" s="115" cm="1">
        <f t="array" aca="1" ref="HX20" ca="1">SUM(INDIRECT(ADDRESS(income_min_row,COLUMN()) &amp; ":" &amp; ADDRESS(income_max_row,COLUMN())))</f>
        <v>0</v>
      </c>
      <c r="HY20" s="115" cm="1">
        <f t="array" aca="1" ref="HY20" ca="1">SUM(INDIRECT(ADDRESS(income_min_row,COLUMN()) &amp; ":" &amp; ADDRESS(income_max_row,COLUMN())))</f>
        <v>0</v>
      </c>
      <c r="HZ20" s="115" cm="1">
        <f t="array" aca="1" ref="HZ20" ca="1">SUM(INDIRECT(ADDRESS(income_min_row,COLUMN()) &amp; ":" &amp; ADDRESS(income_max_row,COLUMN())))</f>
        <v>0</v>
      </c>
      <c r="IA20" s="115" cm="1">
        <f t="array" aca="1" ref="IA20" ca="1">SUM(INDIRECT(ADDRESS(income_min_row,COLUMN()) &amp; ":" &amp; ADDRESS(income_max_row,COLUMN())))</f>
        <v>0</v>
      </c>
      <c r="IB20" s="115" cm="1">
        <f t="array" aca="1" ref="IB20" ca="1">SUM(INDIRECT(ADDRESS(income_min_row,COLUMN()) &amp; ":" &amp; ADDRESS(income_max_row,COLUMN())))</f>
        <v>0</v>
      </c>
      <c r="IC20" s="115" cm="1">
        <f t="array" aca="1" ref="IC20" ca="1">SUM(INDIRECT(ADDRESS(income_min_row,COLUMN()) &amp; ":" &amp; ADDRESS(income_max_row,COLUMN())))</f>
        <v>0</v>
      </c>
      <c r="ID20" s="115" cm="1">
        <f t="array" aca="1" ref="ID20" ca="1">SUM(INDIRECT(ADDRESS(income_min_row,COLUMN()) &amp; ":" &amp; ADDRESS(income_max_row,COLUMN())))</f>
        <v>0</v>
      </c>
      <c r="IE20" s="115" cm="1">
        <f t="array" aca="1" ref="IE20" ca="1">SUM(INDIRECT(ADDRESS(income_min_row,COLUMN()) &amp; ":" &amp; ADDRESS(income_max_row,COLUMN())))</f>
        <v>0</v>
      </c>
      <c r="IF20" s="115" cm="1">
        <f t="array" aca="1" ref="IF20" ca="1">SUM(INDIRECT(ADDRESS(income_min_row,COLUMN()) &amp; ":" &amp; ADDRESS(income_max_row,COLUMN())))</f>
        <v>0</v>
      </c>
      <c r="IG20" s="115" cm="1">
        <f t="array" aca="1" ref="IG20" ca="1">SUM(INDIRECT(ADDRESS(income_min_row,COLUMN()) &amp; ":" &amp; ADDRESS(income_max_row,COLUMN())))</f>
        <v>0</v>
      </c>
      <c r="II20" s="115" cm="1">
        <f t="array" aca="1" ref="II20" ca="1">SUM(INDIRECT(ADDRESS(income_min_row,COLUMN()) &amp; ":" &amp; ADDRESS(income_max_row,COLUMN())))</f>
        <v>0</v>
      </c>
      <c r="IJ20" s="115" cm="1">
        <f t="array" aca="1" ref="IJ20" ca="1">SUM(INDIRECT(ADDRESS(income_min_row,COLUMN()) &amp; ":" &amp; ADDRESS(income_max_row,COLUMN())))</f>
        <v>0</v>
      </c>
      <c r="IK20" s="115" cm="1">
        <f t="array" aca="1" ref="IK20" ca="1">SUM(INDIRECT(ADDRESS(income_min_row,COLUMN()) &amp; ":" &amp; ADDRESS(income_max_row,COLUMN())))</f>
        <v>0</v>
      </c>
      <c r="IL20" s="115" cm="1">
        <f t="array" aca="1" ref="IL20" ca="1">SUM(INDIRECT(ADDRESS(income_min_row,COLUMN()) &amp; ":" &amp; ADDRESS(income_max_row,COLUMN())))</f>
        <v>0</v>
      </c>
      <c r="IM20" s="115" cm="1">
        <f t="array" aca="1" ref="IM20" ca="1">SUM(INDIRECT(ADDRESS(income_min_row,COLUMN()) &amp; ":" &amp; ADDRESS(income_max_row,COLUMN())))</f>
        <v>0</v>
      </c>
      <c r="IN20" s="115" cm="1">
        <f t="array" aca="1" ref="IN20" ca="1">SUM(INDIRECT(ADDRESS(income_min_row,COLUMN()) &amp; ":" &amp; ADDRESS(income_max_row,COLUMN())))</f>
        <v>0</v>
      </c>
      <c r="IO20" s="115" cm="1">
        <f t="array" aca="1" ref="IO20" ca="1">SUM(INDIRECT(ADDRESS(income_min_row,COLUMN()) &amp; ":" &amp; ADDRESS(income_max_row,COLUMN())))</f>
        <v>0</v>
      </c>
      <c r="IP20" s="115" cm="1">
        <f t="array" aca="1" ref="IP20" ca="1">SUM(INDIRECT(ADDRESS(income_min_row,COLUMN()) &amp; ":" &amp; ADDRESS(income_max_row,COLUMN())))</f>
        <v>0</v>
      </c>
      <c r="IQ20" s="115" cm="1">
        <f t="array" aca="1" ref="IQ20" ca="1">SUM(INDIRECT(ADDRESS(income_min_row,COLUMN()) &amp; ":" &amp; ADDRESS(income_max_row,COLUMN())))</f>
        <v>0</v>
      </c>
      <c r="IR20" s="115" cm="1">
        <f t="array" aca="1" ref="IR20" ca="1">SUM(INDIRECT(ADDRESS(income_min_row,COLUMN()) &amp; ":" &amp; ADDRESS(income_max_row,COLUMN())))</f>
        <v>0</v>
      </c>
      <c r="IS20" s="115" cm="1">
        <f t="array" aca="1" ref="IS20" ca="1">SUM(INDIRECT(ADDRESS(income_min_row,COLUMN()) &amp; ":" &amp; ADDRESS(income_max_row,COLUMN())))</f>
        <v>0</v>
      </c>
      <c r="IT20" s="115" cm="1">
        <f t="array" aca="1" ref="IT20" ca="1">SUM(INDIRECT(ADDRESS(income_min_row,COLUMN()) &amp; ":" &amp; ADDRESS(income_max_row,COLUMN())))</f>
        <v>0</v>
      </c>
      <c r="IU20" s="115" cm="1">
        <f t="array" aca="1" ref="IU20" ca="1">SUM(INDIRECT(ADDRESS(income_min_row,COLUMN()) &amp; ":" &amp; ADDRESS(income_max_row,COLUMN())))</f>
        <v>0</v>
      </c>
      <c r="IW20" s="115" cm="1">
        <f t="array" aca="1" ref="IW20" ca="1">SUM(INDIRECT(ADDRESS(income_min_row,COLUMN()) &amp; ":" &amp; ADDRESS(income_max_row,COLUMN())))</f>
        <v>0</v>
      </c>
      <c r="IX20" s="115" cm="1">
        <f t="array" aca="1" ref="IX20" ca="1">SUM(INDIRECT(ADDRESS(income_min_row,COLUMN()) &amp; ":" &amp; ADDRESS(income_max_row,COLUMN())))</f>
        <v>0</v>
      </c>
      <c r="IY20" s="115" cm="1">
        <f t="array" aca="1" ref="IY20" ca="1">SUM(INDIRECT(ADDRESS(income_min_row,COLUMN()) &amp; ":" &amp; ADDRESS(income_max_row,COLUMN())))</f>
        <v>0</v>
      </c>
      <c r="IZ20" s="115" cm="1">
        <f t="array" aca="1" ref="IZ20" ca="1">SUM(INDIRECT(ADDRESS(income_min_row,COLUMN()) &amp; ":" &amp; ADDRESS(income_max_row,COLUMN())))</f>
        <v>0</v>
      </c>
      <c r="JA20" s="115" cm="1">
        <f t="array" aca="1" ref="JA20" ca="1">SUM(INDIRECT(ADDRESS(income_min_row,COLUMN()) &amp; ":" &amp; ADDRESS(income_max_row,COLUMN())))</f>
        <v>0</v>
      </c>
      <c r="JB20" s="115" cm="1">
        <f t="array" aca="1" ref="JB20" ca="1">SUM(INDIRECT(ADDRESS(income_min_row,COLUMN()) &amp; ":" &amp; ADDRESS(income_max_row,COLUMN())))</f>
        <v>0</v>
      </c>
      <c r="JC20" s="115" cm="1">
        <f t="array" aca="1" ref="JC20" ca="1">SUM(INDIRECT(ADDRESS(income_min_row,COLUMN()) &amp; ":" &amp; ADDRESS(income_max_row,COLUMN())))</f>
        <v>0</v>
      </c>
      <c r="JD20" s="115" cm="1">
        <f t="array" aca="1" ref="JD20" ca="1">SUM(INDIRECT(ADDRESS(income_min_row,COLUMN()) &amp; ":" &amp; ADDRESS(income_max_row,COLUMN())))</f>
        <v>0</v>
      </c>
      <c r="JE20" s="115" cm="1">
        <f t="array" aca="1" ref="JE20" ca="1">SUM(INDIRECT(ADDRESS(income_min_row,COLUMN()) &amp; ":" &amp; ADDRESS(income_max_row,COLUMN())))</f>
        <v>0</v>
      </c>
      <c r="JF20" s="115" cm="1">
        <f t="array" aca="1" ref="JF20" ca="1">SUM(INDIRECT(ADDRESS(income_min_row,COLUMN()) &amp; ":" &amp; ADDRESS(income_max_row,COLUMN())))</f>
        <v>0</v>
      </c>
      <c r="JG20" s="115" cm="1">
        <f t="array" aca="1" ref="JG20" ca="1">SUM(INDIRECT(ADDRESS(income_min_row,COLUMN()) &amp; ":" &amp; ADDRESS(income_max_row,COLUMN())))</f>
        <v>0</v>
      </c>
      <c r="JH20" s="115" cm="1">
        <f t="array" aca="1" ref="JH20" ca="1">SUM(INDIRECT(ADDRESS(income_min_row,COLUMN()) &amp; ":" &amp; ADDRESS(income_max_row,COLUMN())))</f>
        <v>0</v>
      </c>
      <c r="JI20" s="115" cm="1">
        <f t="array" aca="1" ref="JI20" ca="1">SUM(INDIRECT(ADDRESS(income_min_row,COLUMN()) &amp; ":" &amp; ADDRESS(income_max_row,COLUMN())))</f>
        <v>0</v>
      </c>
    </row>
    <row r="22" spans="3:269" x14ac:dyDescent="0.2">
      <c r="C22" s="14" t="s">
        <v>11</v>
      </c>
      <c r="E22" s="17">
        <f>DATE(E$5,1,1)</f>
        <v>44562</v>
      </c>
      <c r="F22" s="17">
        <f>DATE(E$5,2,1)</f>
        <v>44593</v>
      </c>
      <c r="G22" s="17">
        <f>DATE(E$5,3,1)</f>
        <v>44621</v>
      </c>
      <c r="H22" s="17">
        <f>DATE(E$5,4,1)</f>
        <v>44652</v>
      </c>
      <c r="I22" s="17">
        <f>DATE(E$5,5,1)</f>
        <v>44682</v>
      </c>
      <c r="J22" s="17">
        <f>DATE(E$5,6,1)</f>
        <v>44713</v>
      </c>
      <c r="K22" s="17">
        <f>DATE(E$5,7,1)</f>
        <v>44743</v>
      </c>
      <c r="L22" s="17">
        <f>DATE(E$5,8,1)</f>
        <v>44774</v>
      </c>
      <c r="M22" s="17">
        <f>DATE(E$5,9,1)</f>
        <v>44805</v>
      </c>
      <c r="N22" s="17">
        <f>DATE(E$5,10,1)</f>
        <v>44835</v>
      </c>
      <c r="O22" s="17">
        <f>DATE(E$5,11,1)</f>
        <v>44866</v>
      </c>
      <c r="P22" s="17">
        <f>DATE(E$5,12,1)</f>
        <v>44896</v>
      </c>
      <c r="Q22" s="18">
        <f>E$5</f>
        <v>2022</v>
      </c>
      <c r="S22" s="17">
        <f>DATE(S$5,1,1)</f>
        <v>44927</v>
      </c>
      <c r="T22" s="17">
        <f>DATE(S$5,2,1)</f>
        <v>44958</v>
      </c>
      <c r="U22" s="17">
        <f>DATE(S$5,3,1)</f>
        <v>44986</v>
      </c>
      <c r="V22" s="17">
        <f>DATE(S$5,4,1)</f>
        <v>45017</v>
      </c>
      <c r="W22" s="17">
        <f>DATE(S$5,5,1)</f>
        <v>45047</v>
      </c>
      <c r="X22" s="17">
        <f>DATE(S$5,6,1)</f>
        <v>45078</v>
      </c>
      <c r="Y22" s="17">
        <f>DATE(S$5,7,1)</f>
        <v>45108</v>
      </c>
      <c r="Z22" s="17">
        <f>DATE(S$5,8,1)</f>
        <v>45139</v>
      </c>
      <c r="AA22" s="17">
        <f>DATE(S$5,9,1)</f>
        <v>45170</v>
      </c>
      <c r="AB22" s="17">
        <f>DATE(S$5,10,1)</f>
        <v>45200</v>
      </c>
      <c r="AC22" s="17">
        <f>DATE(S$5,11,1)</f>
        <v>45231</v>
      </c>
      <c r="AD22" s="17">
        <f>DATE(S$5,12,1)</f>
        <v>45261</v>
      </c>
      <c r="AE22" s="18">
        <f>S$5</f>
        <v>2023</v>
      </c>
      <c r="AG22" s="17">
        <f t="shared" ref="AG22" si="420">DATE(AG$5,1,1)</f>
        <v>45292</v>
      </c>
      <c r="AH22" s="17">
        <f t="shared" ref="AH22" si="421">DATE(AG$5,2,1)</f>
        <v>45323</v>
      </c>
      <c r="AI22" s="17">
        <f t="shared" ref="AI22" si="422">DATE(AG$5,3,1)</f>
        <v>45352</v>
      </c>
      <c r="AJ22" s="17">
        <f t="shared" ref="AJ22" si="423">DATE(AG$5,4,1)</f>
        <v>45383</v>
      </c>
      <c r="AK22" s="17">
        <f t="shared" ref="AK22" si="424">DATE(AG$5,5,1)</f>
        <v>45413</v>
      </c>
      <c r="AL22" s="17">
        <f t="shared" ref="AL22" si="425">DATE(AG$5,6,1)</f>
        <v>45444</v>
      </c>
      <c r="AM22" s="17">
        <f t="shared" ref="AM22" si="426">DATE(AG$5,7,1)</f>
        <v>45474</v>
      </c>
      <c r="AN22" s="17">
        <f t="shared" ref="AN22" si="427">DATE(AG$5,8,1)</f>
        <v>45505</v>
      </c>
      <c r="AO22" s="17">
        <f t="shared" ref="AO22" si="428">DATE(AG$5,9,1)</f>
        <v>45536</v>
      </c>
      <c r="AP22" s="17">
        <f t="shared" ref="AP22" si="429">DATE(AG$5,10,1)</f>
        <v>45566</v>
      </c>
      <c r="AQ22" s="17">
        <f t="shared" ref="AQ22" si="430">DATE(AG$5,11,1)</f>
        <v>45597</v>
      </c>
      <c r="AR22" s="17">
        <f t="shared" ref="AR22" si="431">DATE(AG$5,12,1)</f>
        <v>45627</v>
      </c>
      <c r="AS22" s="18">
        <f t="shared" ref="AS22" si="432">AG$5</f>
        <v>2024</v>
      </c>
      <c r="AU22" s="17">
        <f t="shared" ref="AU22" si="433">DATE(AU$5,1,1)</f>
        <v>45658</v>
      </c>
      <c r="AV22" s="17">
        <f t="shared" ref="AV22" si="434">DATE(AU$5,2,1)</f>
        <v>45689</v>
      </c>
      <c r="AW22" s="17">
        <f t="shared" ref="AW22" si="435">DATE(AU$5,3,1)</f>
        <v>45717</v>
      </c>
      <c r="AX22" s="17">
        <f t="shared" ref="AX22" si="436">DATE(AU$5,4,1)</f>
        <v>45748</v>
      </c>
      <c r="AY22" s="17">
        <f t="shared" ref="AY22" si="437">DATE(AU$5,5,1)</f>
        <v>45778</v>
      </c>
      <c r="AZ22" s="17">
        <f t="shared" ref="AZ22" si="438">DATE(AU$5,6,1)</f>
        <v>45809</v>
      </c>
      <c r="BA22" s="17">
        <f t="shared" ref="BA22" si="439">DATE(AU$5,7,1)</f>
        <v>45839</v>
      </c>
      <c r="BB22" s="17">
        <f t="shared" ref="BB22" si="440">DATE(AU$5,8,1)</f>
        <v>45870</v>
      </c>
      <c r="BC22" s="17">
        <f t="shared" ref="BC22" si="441">DATE(AU$5,9,1)</f>
        <v>45901</v>
      </c>
      <c r="BD22" s="17">
        <f t="shared" ref="BD22" si="442">DATE(AU$5,10,1)</f>
        <v>45931</v>
      </c>
      <c r="BE22" s="17">
        <f t="shared" ref="BE22" si="443">DATE(AU$5,11,1)</f>
        <v>45962</v>
      </c>
      <c r="BF22" s="17">
        <f t="shared" ref="BF22" si="444">DATE(AU$5,12,1)</f>
        <v>45992</v>
      </c>
      <c r="BG22" s="18">
        <f t="shared" ref="BG22" si="445">AU$5</f>
        <v>2025</v>
      </c>
      <c r="BI22" s="17">
        <f t="shared" ref="BI22" si="446">DATE(BI$5,1,1)</f>
        <v>46023</v>
      </c>
      <c r="BJ22" s="17">
        <f t="shared" ref="BJ22" si="447">DATE(BI$5,2,1)</f>
        <v>46054</v>
      </c>
      <c r="BK22" s="17">
        <f t="shared" ref="BK22" si="448">DATE(BI$5,3,1)</f>
        <v>46082</v>
      </c>
      <c r="BL22" s="17">
        <f t="shared" ref="BL22" si="449">DATE(BI$5,4,1)</f>
        <v>46113</v>
      </c>
      <c r="BM22" s="17">
        <f t="shared" ref="BM22" si="450">DATE(BI$5,5,1)</f>
        <v>46143</v>
      </c>
      <c r="BN22" s="17">
        <f t="shared" ref="BN22" si="451">DATE(BI$5,6,1)</f>
        <v>46174</v>
      </c>
      <c r="BO22" s="17">
        <f t="shared" ref="BO22" si="452">DATE(BI$5,7,1)</f>
        <v>46204</v>
      </c>
      <c r="BP22" s="17">
        <f t="shared" ref="BP22" si="453">DATE(BI$5,8,1)</f>
        <v>46235</v>
      </c>
      <c r="BQ22" s="17">
        <f t="shared" ref="BQ22" si="454">DATE(BI$5,9,1)</f>
        <v>46266</v>
      </c>
      <c r="BR22" s="17">
        <f t="shared" ref="BR22" si="455">DATE(BI$5,10,1)</f>
        <v>46296</v>
      </c>
      <c r="BS22" s="17">
        <f t="shared" ref="BS22" si="456">DATE(BI$5,11,1)</f>
        <v>46327</v>
      </c>
      <c r="BT22" s="17">
        <f t="shared" ref="BT22" si="457">DATE(BI$5,12,1)</f>
        <v>46357</v>
      </c>
      <c r="BU22" s="18">
        <f t="shared" ref="BU22" si="458">BI$5</f>
        <v>2026</v>
      </c>
      <c r="BW22" s="17">
        <f t="shared" ref="BW22" si="459">DATE(BW$5,1,1)</f>
        <v>46388</v>
      </c>
      <c r="BX22" s="17">
        <f t="shared" ref="BX22" si="460">DATE(BW$5,2,1)</f>
        <v>46419</v>
      </c>
      <c r="BY22" s="17">
        <f t="shared" ref="BY22" si="461">DATE(BW$5,3,1)</f>
        <v>46447</v>
      </c>
      <c r="BZ22" s="17">
        <f t="shared" ref="BZ22" si="462">DATE(BW$5,4,1)</f>
        <v>46478</v>
      </c>
      <c r="CA22" s="17">
        <f t="shared" ref="CA22" si="463">DATE(BW$5,5,1)</f>
        <v>46508</v>
      </c>
      <c r="CB22" s="17">
        <f t="shared" ref="CB22" si="464">DATE(BW$5,6,1)</f>
        <v>46539</v>
      </c>
      <c r="CC22" s="17">
        <f t="shared" ref="CC22" si="465">DATE(BW$5,7,1)</f>
        <v>46569</v>
      </c>
      <c r="CD22" s="17">
        <f t="shared" ref="CD22" si="466">DATE(BW$5,8,1)</f>
        <v>46600</v>
      </c>
      <c r="CE22" s="17">
        <f t="shared" ref="CE22" si="467">DATE(BW$5,9,1)</f>
        <v>46631</v>
      </c>
      <c r="CF22" s="17">
        <f t="shared" ref="CF22" si="468">DATE(BW$5,10,1)</f>
        <v>46661</v>
      </c>
      <c r="CG22" s="17">
        <f t="shared" ref="CG22" si="469">DATE(BW$5,11,1)</f>
        <v>46692</v>
      </c>
      <c r="CH22" s="17">
        <f t="shared" ref="CH22" si="470">DATE(BW$5,12,1)</f>
        <v>46722</v>
      </c>
      <c r="CI22" s="18">
        <f t="shared" ref="CI22" si="471">BW$5</f>
        <v>2027</v>
      </c>
      <c r="CK22" s="17">
        <f t="shared" ref="CK22" si="472">DATE(CK$5,1,1)</f>
        <v>46753</v>
      </c>
      <c r="CL22" s="17">
        <f t="shared" ref="CL22" si="473">DATE(CK$5,2,1)</f>
        <v>46784</v>
      </c>
      <c r="CM22" s="17">
        <f t="shared" ref="CM22" si="474">DATE(CK$5,3,1)</f>
        <v>46813</v>
      </c>
      <c r="CN22" s="17">
        <f t="shared" ref="CN22" si="475">DATE(CK$5,4,1)</f>
        <v>46844</v>
      </c>
      <c r="CO22" s="17">
        <f t="shared" ref="CO22" si="476">DATE(CK$5,5,1)</f>
        <v>46874</v>
      </c>
      <c r="CP22" s="17">
        <f t="shared" ref="CP22" si="477">DATE(CK$5,6,1)</f>
        <v>46905</v>
      </c>
      <c r="CQ22" s="17">
        <f t="shared" ref="CQ22" si="478">DATE(CK$5,7,1)</f>
        <v>46935</v>
      </c>
      <c r="CR22" s="17">
        <f t="shared" ref="CR22" si="479">DATE(CK$5,8,1)</f>
        <v>46966</v>
      </c>
      <c r="CS22" s="17">
        <f t="shared" ref="CS22" si="480">DATE(CK$5,9,1)</f>
        <v>46997</v>
      </c>
      <c r="CT22" s="17">
        <f t="shared" ref="CT22" si="481">DATE(CK$5,10,1)</f>
        <v>47027</v>
      </c>
      <c r="CU22" s="17">
        <f t="shared" ref="CU22" si="482">DATE(CK$5,11,1)</f>
        <v>47058</v>
      </c>
      <c r="CV22" s="17">
        <f t="shared" ref="CV22" si="483">DATE(CK$5,12,1)</f>
        <v>47088</v>
      </c>
      <c r="CW22" s="18">
        <f t="shared" ref="CW22" si="484">CK$5</f>
        <v>2028</v>
      </c>
      <c r="CY22" s="17">
        <f t="shared" ref="CY22" si="485">DATE(CY$5,1,1)</f>
        <v>47119</v>
      </c>
      <c r="CZ22" s="17">
        <f t="shared" ref="CZ22" si="486">DATE(CY$5,2,1)</f>
        <v>47150</v>
      </c>
      <c r="DA22" s="17">
        <f t="shared" ref="DA22" si="487">DATE(CY$5,3,1)</f>
        <v>47178</v>
      </c>
      <c r="DB22" s="17">
        <f t="shared" ref="DB22" si="488">DATE(CY$5,4,1)</f>
        <v>47209</v>
      </c>
      <c r="DC22" s="17">
        <f t="shared" ref="DC22" si="489">DATE(CY$5,5,1)</f>
        <v>47239</v>
      </c>
      <c r="DD22" s="17">
        <f t="shared" ref="DD22" si="490">DATE(CY$5,6,1)</f>
        <v>47270</v>
      </c>
      <c r="DE22" s="17">
        <f t="shared" ref="DE22" si="491">DATE(CY$5,7,1)</f>
        <v>47300</v>
      </c>
      <c r="DF22" s="17">
        <f t="shared" ref="DF22" si="492">DATE(CY$5,8,1)</f>
        <v>47331</v>
      </c>
      <c r="DG22" s="17">
        <f t="shared" ref="DG22" si="493">DATE(CY$5,9,1)</f>
        <v>47362</v>
      </c>
      <c r="DH22" s="17">
        <f t="shared" ref="DH22" si="494">DATE(CY$5,10,1)</f>
        <v>47392</v>
      </c>
      <c r="DI22" s="17">
        <f t="shared" ref="DI22" si="495">DATE(CY$5,11,1)</f>
        <v>47423</v>
      </c>
      <c r="DJ22" s="17">
        <f t="shared" ref="DJ22" si="496">DATE(CY$5,12,1)</f>
        <v>47453</v>
      </c>
      <c r="DK22" s="18">
        <f t="shared" ref="DK22" si="497">CY$5</f>
        <v>2029</v>
      </c>
      <c r="DM22" s="17">
        <f t="shared" ref="DM22" si="498">DATE(DM$5,1,1)</f>
        <v>47484</v>
      </c>
      <c r="DN22" s="17">
        <f t="shared" ref="DN22" si="499">DATE(DM$5,2,1)</f>
        <v>47515</v>
      </c>
      <c r="DO22" s="17">
        <f t="shared" ref="DO22" si="500">DATE(DM$5,3,1)</f>
        <v>47543</v>
      </c>
      <c r="DP22" s="17">
        <f t="shared" ref="DP22" si="501">DATE(DM$5,4,1)</f>
        <v>47574</v>
      </c>
      <c r="DQ22" s="17">
        <f t="shared" ref="DQ22" si="502">DATE(DM$5,5,1)</f>
        <v>47604</v>
      </c>
      <c r="DR22" s="17">
        <f t="shared" ref="DR22" si="503">DATE(DM$5,6,1)</f>
        <v>47635</v>
      </c>
      <c r="DS22" s="17">
        <f t="shared" ref="DS22" si="504">DATE(DM$5,7,1)</f>
        <v>47665</v>
      </c>
      <c r="DT22" s="17">
        <f t="shared" ref="DT22" si="505">DATE(DM$5,8,1)</f>
        <v>47696</v>
      </c>
      <c r="DU22" s="17">
        <f t="shared" ref="DU22" si="506">DATE(DM$5,9,1)</f>
        <v>47727</v>
      </c>
      <c r="DV22" s="17">
        <f t="shared" ref="DV22" si="507">DATE(DM$5,10,1)</f>
        <v>47757</v>
      </c>
      <c r="DW22" s="17">
        <f t="shared" ref="DW22" si="508">DATE(DM$5,11,1)</f>
        <v>47788</v>
      </c>
      <c r="DX22" s="17">
        <f t="shared" ref="DX22" si="509">DATE(DM$5,12,1)</f>
        <v>47818</v>
      </c>
      <c r="DY22" s="18">
        <f t="shared" ref="DY22" si="510">DM$5</f>
        <v>2030</v>
      </c>
      <c r="EA22" s="17">
        <f t="shared" ref="EA22" si="511">DATE(EA$5,1,1)</f>
        <v>47849</v>
      </c>
      <c r="EB22" s="17">
        <f t="shared" ref="EB22" si="512">DATE(EA$5,2,1)</f>
        <v>47880</v>
      </c>
      <c r="EC22" s="17">
        <f t="shared" ref="EC22" si="513">DATE(EA$5,3,1)</f>
        <v>47908</v>
      </c>
      <c r="ED22" s="17">
        <f t="shared" ref="ED22" si="514">DATE(EA$5,4,1)</f>
        <v>47939</v>
      </c>
      <c r="EE22" s="17">
        <f t="shared" ref="EE22" si="515">DATE(EA$5,5,1)</f>
        <v>47969</v>
      </c>
      <c r="EF22" s="17">
        <f t="shared" ref="EF22" si="516">DATE(EA$5,6,1)</f>
        <v>48000</v>
      </c>
      <c r="EG22" s="17">
        <f t="shared" ref="EG22" si="517">DATE(EA$5,7,1)</f>
        <v>48030</v>
      </c>
      <c r="EH22" s="17">
        <f t="shared" ref="EH22" si="518">DATE(EA$5,8,1)</f>
        <v>48061</v>
      </c>
      <c r="EI22" s="17">
        <f t="shared" ref="EI22" si="519">DATE(EA$5,9,1)</f>
        <v>48092</v>
      </c>
      <c r="EJ22" s="17">
        <f t="shared" ref="EJ22" si="520">DATE(EA$5,10,1)</f>
        <v>48122</v>
      </c>
      <c r="EK22" s="17">
        <f t="shared" ref="EK22" si="521">DATE(EA$5,11,1)</f>
        <v>48153</v>
      </c>
      <c r="EL22" s="17">
        <f t="shared" ref="EL22" si="522">DATE(EA$5,12,1)</f>
        <v>48183</v>
      </c>
      <c r="EM22" s="18">
        <f t="shared" ref="EM22" si="523">EA$5</f>
        <v>2031</v>
      </c>
      <c r="EO22" s="17">
        <f t="shared" ref="EO22:GS22" si="524">DATE(EO$5,1,1)</f>
        <v>48214</v>
      </c>
      <c r="EP22" s="17">
        <f t="shared" ref="EP22" si="525">DATE(EO$5,2,1)</f>
        <v>48245</v>
      </c>
      <c r="EQ22" s="17">
        <f t="shared" ref="EQ22" si="526">DATE(EO$5,3,1)</f>
        <v>48274</v>
      </c>
      <c r="ER22" s="17">
        <f t="shared" ref="ER22" si="527">DATE(EO$5,4,1)</f>
        <v>48305</v>
      </c>
      <c r="ES22" s="17">
        <f t="shared" ref="ES22" si="528">DATE(EO$5,5,1)</f>
        <v>48335</v>
      </c>
      <c r="ET22" s="17">
        <f t="shared" ref="ET22" si="529">DATE(EO$5,6,1)</f>
        <v>48366</v>
      </c>
      <c r="EU22" s="17">
        <f t="shared" ref="EU22" si="530">DATE(EO$5,7,1)</f>
        <v>48396</v>
      </c>
      <c r="EV22" s="17">
        <f t="shared" ref="EV22" si="531">DATE(EO$5,8,1)</f>
        <v>48427</v>
      </c>
      <c r="EW22" s="17">
        <f t="shared" ref="EW22" si="532">DATE(EO$5,9,1)</f>
        <v>48458</v>
      </c>
      <c r="EX22" s="17">
        <f t="shared" ref="EX22" si="533">DATE(EO$5,10,1)</f>
        <v>48488</v>
      </c>
      <c r="EY22" s="17">
        <f t="shared" ref="EY22" si="534">DATE(EO$5,11,1)</f>
        <v>48519</v>
      </c>
      <c r="EZ22" s="17">
        <f t="shared" ref="EZ22" si="535">DATE(EO$5,12,1)</f>
        <v>48549</v>
      </c>
      <c r="FA22" s="18">
        <f t="shared" ref="FA22" si="536">EO$5</f>
        <v>2032</v>
      </c>
      <c r="FC22" s="17">
        <f t="shared" si="524"/>
        <v>48580</v>
      </c>
      <c r="FD22" s="17">
        <f t="shared" ref="FD22" si="537">DATE(FC$5,2,1)</f>
        <v>48611</v>
      </c>
      <c r="FE22" s="17">
        <f t="shared" ref="FE22" si="538">DATE(FC$5,3,1)</f>
        <v>48639</v>
      </c>
      <c r="FF22" s="17">
        <f t="shared" ref="FF22" si="539">DATE(FC$5,4,1)</f>
        <v>48670</v>
      </c>
      <c r="FG22" s="17">
        <f t="shared" ref="FG22" si="540">DATE(FC$5,5,1)</f>
        <v>48700</v>
      </c>
      <c r="FH22" s="17">
        <f t="shared" ref="FH22" si="541">DATE(FC$5,6,1)</f>
        <v>48731</v>
      </c>
      <c r="FI22" s="17">
        <f t="shared" ref="FI22" si="542">DATE(FC$5,7,1)</f>
        <v>48761</v>
      </c>
      <c r="FJ22" s="17">
        <f t="shared" ref="FJ22" si="543">DATE(FC$5,8,1)</f>
        <v>48792</v>
      </c>
      <c r="FK22" s="17">
        <f t="shared" ref="FK22" si="544">DATE(FC$5,9,1)</f>
        <v>48823</v>
      </c>
      <c r="FL22" s="17">
        <f t="shared" ref="FL22" si="545">DATE(FC$5,10,1)</f>
        <v>48853</v>
      </c>
      <c r="FM22" s="17">
        <f t="shared" ref="FM22" si="546">DATE(FC$5,11,1)</f>
        <v>48884</v>
      </c>
      <c r="FN22" s="17">
        <f t="shared" ref="FN22" si="547">DATE(FC$5,12,1)</f>
        <v>48914</v>
      </c>
      <c r="FO22" s="18">
        <f t="shared" ref="FO22" si="548">FC$5</f>
        <v>2033</v>
      </c>
      <c r="FQ22" s="17">
        <f t="shared" si="524"/>
        <v>48945</v>
      </c>
      <c r="FR22" s="17">
        <f t="shared" ref="FR22" si="549">DATE(FQ$5,2,1)</f>
        <v>48976</v>
      </c>
      <c r="FS22" s="17">
        <f t="shared" ref="FS22" si="550">DATE(FQ$5,3,1)</f>
        <v>49004</v>
      </c>
      <c r="FT22" s="17">
        <f t="shared" ref="FT22" si="551">DATE(FQ$5,4,1)</f>
        <v>49035</v>
      </c>
      <c r="FU22" s="17">
        <f t="shared" ref="FU22" si="552">DATE(FQ$5,5,1)</f>
        <v>49065</v>
      </c>
      <c r="FV22" s="17">
        <f t="shared" ref="FV22" si="553">DATE(FQ$5,6,1)</f>
        <v>49096</v>
      </c>
      <c r="FW22" s="17">
        <f t="shared" ref="FW22" si="554">DATE(FQ$5,7,1)</f>
        <v>49126</v>
      </c>
      <c r="FX22" s="17">
        <f t="shared" ref="FX22" si="555">DATE(FQ$5,8,1)</f>
        <v>49157</v>
      </c>
      <c r="FY22" s="17">
        <f t="shared" ref="FY22" si="556">DATE(FQ$5,9,1)</f>
        <v>49188</v>
      </c>
      <c r="FZ22" s="17">
        <f t="shared" ref="FZ22" si="557">DATE(FQ$5,10,1)</f>
        <v>49218</v>
      </c>
      <c r="GA22" s="17">
        <f t="shared" ref="GA22" si="558">DATE(FQ$5,11,1)</f>
        <v>49249</v>
      </c>
      <c r="GB22" s="17">
        <f t="shared" ref="GB22" si="559">DATE(FQ$5,12,1)</f>
        <v>49279</v>
      </c>
      <c r="GC22" s="18">
        <f t="shared" ref="GC22" si="560">FQ$5</f>
        <v>2034</v>
      </c>
      <c r="GE22" s="17">
        <f t="shared" si="524"/>
        <v>49310</v>
      </c>
      <c r="GF22" s="17">
        <f t="shared" ref="GF22" si="561">DATE(GE$5,2,1)</f>
        <v>49341</v>
      </c>
      <c r="GG22" s="17">
        <f t="shared" ref="GG22" si="562">DATE(GE$5,3,1)</f>
        <v>49369</v>
      </c>
      <c r="GH22" s="17">
        <f t="shared" ref="GH22" si="563">DATE(GE$5,4,1)</f>
        <v>49400</v>
      </c>
      <c r="GI22" s="17">
        <f t="shared" ref="GI22" si="564">DATE(GE$5,5,1)</f>
        <v>49430</v>
      </c>
      <c r="GJ22" s="17">
        <f t="shared" ref="GJ22" si="565">DATE(GE$5,6,1)</f>
        <v>49461</v>
      </c>
      <c r="GK22" s="17">
        <f t="shared" ref="GK22" si="566">DATE(GE$5,7,1)</f>
        <v>49491</v>
      </c>
      <c r="GL22" s="17">
        <f t="shared" ref="GL22" si="567">DATE(GE$5,8,1)</f>
        <v>49522</v>
      </c>
      <c r="GM22" s="17">
        <f t="shared" ref="GM22" si="568">DATE(GE$5,9,1)</f>
        <v>49553</v>
      </c>
      <c r="GN22" s="17">
        <f t="shared" ref="GN22" si="569">DATE(GE$5,10,1)</f>
        <v>49583</v>
      </c>
      <c r="GO22" s="17">
        <f t="shared" ref="GO22" si="570">DATE(GE$5,11,1)</f>
        <v>49614</v>
      </c>
      <c r="GP22" s="17">
        <f t="shared" ref="GP22" si="571">DATE(GE$5,12,1)</f>
        <v>49644</v>
      </c>
      <c r="GQ22" s="18">
        <f t="shared" ref="GQ22" si="572">GE$5</f>
        <v>2035</v>
      </c>
      <c r="GS22" s="17">
        <f t="shared" si="524"/>
        <v>49675</v>
      </c>
      <c r="GT22" s="17">
        <f t="shared" ref="GT22" si="573">DATE(GS$5,2,1)</f>
        <v>49706</v>
      </c>
      <c r="GU22" s="17">
        <f t="shared" ref="GU22" si="574">DATE(GS$5,3,1)</f>
        <v>49735</v>
      </c>
      <c r="GV22" s="17">
        <f t="shared" ref="GV22" si="575">DATE(GS$5,4,1)</f>
        <v>49766</v>
      </c>
      <c r="GW22" s="17">
        <f t="shared" ref="GW22" si="576">DATE(GS$5,5,1)</f>
        <v>49796</v>
      </c>
      <c r="GX22" s="17">
        <f t="shared" ref="GX22" si="577">DATE(GS$5,6,1)</f>
        <v>49827</v>
      </c>
      <c r="GY22" s="17">
        <f t="shared" ref="GY22" si="578">DATE(GS$5,7,1)</f>
        <v>49857</v>
      </c>
      <c r="GZ22" s="17">
        <f t="shared" ref="GZ22" si="579">DATE(GS$5,8,1)</f>
        <v>49888</v>
      </c>
      <c r="HA22" s="17">
        <f t="shared" ref="HA22" si="580">DATE(GS$5,9,1)</f>
        <v>49919</v>
      </c>
      <c r="HB22" s="17">
        <f t="shared" ref="HB22" si="581">DATE(GS$5,10,1)</f>
        <v>49949</v>
      </c>
      <c r="HC22" s="17">
        <f t="shared" ref="HC22" si="582">DATE(GS$5,11,1)</f>
        <v>49980</v>
      </c>
      <c r="HD22" s="17">
        <f t="shared" ref="HD22" si="583">DATE(GS$5,12,1)</f>
        <v>50010</v>
      </c>
      <c r="HE22" s="18">
        <f t="shared" ref="HE22" si="584">GS$5</f>
        <v>2036</v>
      </c>
      <c r="HG22" s="17">
        <f t="shared" ref="HG22:IW22" si="585">DATE(HG$5,1,1)</f>
        <v>50041</v>
      </c>
      <c r="HH22" s="17">
        <f t="shared" ref="HH22" si="586">DATE(HG$5,2,1)</f>
        <v>50072</v>
      </c>
      <c r="HI22" s="17">
        <f t="shared" ref="HI22" si="587">DATE(HG$5,3,1)</f>
        <v>50100</v>
      </c>
      <c r="HJ22" s="17">
        <f t="shared" ref="HJ22" si="588">DATE(HG$5,4,1)</f>
        <v>50131</v>
      </c>
      <c r="HK22" s="17">
        <f t="shared" ref="HK22" si="589">DATE(HG$5,5,1)</f>
        <v>50161</v>
      </c>
      <c r="HL22" s="17">
        <f t="shared" ref="HL22" si="590">DATE(HG$5,6,1)</f>
        <v>50192</v>
      </c>
      <c r="HM22" s="17">
        <f t="shared" ref="HM22" si="591">DATE(HG$5,7,1)</f>
        <v>50222</v>
      </c>
      <c r="HN22" s="17">
        <f t="shared" ref="HN22" si="592">DATE(HG$5,8,1)</f>
        <v>50253</v>
      </c>
      <c r="HO22" s="17">
        <f t="shared" ref="HO22" si="593">DATE(HG$5,9,1)</f>
        <v>50284</v>
      </c>
      <c r="HP22" s="17">
        <f t="shared" ref="HP22" si="594">DATE(HG$5,10,1)</f>
        <v>50314</v>
      </c>
      <c r="HQ22" s="17">
        <f t="shared" ref="HQ22" si="595">DATE(HG$5,11,1)</f>
        <v>50345</v>
      </c>
      <c r="HR22" s="17">
        <f t="shared" ref="HR22" si="596">DATE(HG$5,12,1)</f>
        <v>50375</v>
      </c>
      <c r="HS22" s="18">
        <f t="shared" ref="HS22" si="597">HG$5</f>
        <v>2037</v>
      </c>
      <c r="HU22" s="17">
        <f t="shared" si="585"/>
        <v>50406</v>
      </c>
      <c r="HV22" s="17">
        <f t="shared" ref="HV22" si="598">DATE(HU$5,2,1)</f>
        <v>50437</v>
      </c>
      <c r="HW22" s="17">
        <f t="shared" ref="HW22" si="599">DATE(HU$5,3,1)</f>
        <v>50465</v>
      </c>
      <c r="HX22" s="17">
        <f t="shared" ref="HX22" si="600">DATE(HU$5,4,1)</f>
        <v>50496</v>
      </c>
      <c r="HY22" s="17">
        <f t="shared" ref="HY22" si="601">DATE(HU$5,5,1)</f>
        <v>50526</v>
      </c>
      <c r="HZ22" s="17">
        <f t="shared" ref="HZ22" si="602">DATE(HU$5,6,1)</f>
        <v>50557</v>
      </c>
      <c r="IA22" s="17">
        <f t="shared" ref="IA22" si="603">DATE(HU$5,7,1)</f>
        <v>50587</v>
      </c>
      <c r="IB22" s="17">
        <f t="shared" ref="IB22" si="604">DATE(HU$5,8,1)</f>
        <v>50618</v>
      </c>
      <c r="IC22" s="17">
        <f t="shared" ref="IC22" si="605">DATE(HU$5,9,1)</f>
        <v>50649</v>
      </c>
      <c r="ID22" s="17">
        <f t="shared" ref="ID22" si="606">DATE(HU$5,10,1)</f>
        <v>50679</v>
      </c>
      <c r="IE22" s="17">
        <f t="shared" ref="IE22" si="607">DATE(HU$5,11,1)</f>
        <v>50710</v>
      </c>
      <c r="IF22" s="17">
        <f t="shared" ref="IF22" si="608">DATE(HU$5,12,1)</f>
        <v>50740</v>
      </c>
      <c r="IG22" s="18">
        <f t="shared" ref="IG22" si="609">HU$5</f>
        <v>2038</v>
      </c>
      <c r="II22" s="17">
        <f t="shared" si="585"/>
        <v>50771</v>
      </c>
      <c r="IJ22" s="17">
        <f t="shared" ref="IJ22" si="610">DATE(II$5,2,1)</f>
        <v>50802</v>
      </c>
      <c r="IK22" s="17">
        <f t="shared" ref="IK22" si="611">DATE(II$5,3,1)</f>
        <v>50830</v>
      </c>
      <c r="IL22" s="17">
        <f t="shared" ref="IL22" si="612">DATE(II$5,4,1)</f>
        <v>50861</v>
      </c>
      <c r="IM22" s="17">
        <f t="shared" ref="IM22" si="613">DATE(II$5,5,1)</f>
        <v>50891</v>
      </c>
      <c r="IN22" s="17">
        <f t="shared" ref="IN22" si="614">DATE(II$5,6,1)</f>
        <v>50922</v>
      </c>
      <c r="IO22" s="17">
        <f t="shared" ref="IO22" si="615">DATE(II$5,7,1)</f>
        <v>50952</v>
      </c>
      <c r="IP22" s="17">
        <f t="shared" ref="IP22" si="616">DATE(II$5,8,1)</f>
        <v>50983</v>
      </c>
      <c r="IQ22" s="17">
        <f t="shared" ref="IQ22" si="617">DATE(II$5,9,1)</f>
        <v>51014</v>
      </c>
      <c r="IR22" s="17">
        <f t="shared" ref="IR22" si="618">DATE(II$5,10,1)</f>
        <v>51044</v>
      </c>
      <c r="IS22" s="17">
        <f t="shared" ref="IS22" si="619">DATE(II$5,11,1)</f>
        <v>51075</v>
      </c>
      <c r="IT22" s="17">
        <f t="shared" ref="IT22" si="620">DATE(II$5,12,1)</f>
        <v>51105</v>
      </c>
      <c r="IU22" s="18">
        <f t="shared" ref="IU22" si="621">II$5</f>
        <v>2039</v>
      </c>
      <c r="IW22" s="17">
        <f t="shared" si="585"/>
        <v>51136</v>
      </c>
      <c r="IX22" s="17">
        <f t="shared" ref="IX22" si="622">DATE(IW$5,2,1)</f>
        <v>51167</v>
      </c>
      <c r="IY22" s="17">
        <f t="shared" ref="IY22" si="623">DATE(IW$5,3,1)</f>
        <v>51196</v>
      </c>
      <c r="IZ22" s="17">
        <f t="shared" ref="IZ22" si="624">DATE(IW$5,4,1)</f>
        <v>51227</v>
      </c>
      <c r="JA22" s="17">
        <f t="shared" ref="JA22" si="625">DATE(IW$5,5,1)</f>
        <v>51257</v>
      </c>
      <c r="JB22" s="17">
        <f t="shared" ref="JB22" si="626">DATE(IW$5,6,1)</f>
        <v>51288</v>
      </c>
      <c r="JC22" s="17">
        <f t="shared" ref="JC22" si="627">DATE(IW$5,7,1)</f>
        <v>51318</v>
      </c>
      <c r="JD22" s="17">
        <f t="shared" ref="JD22" si="628">DATE(IW$5,8,1)</f>
        <v>51349</v>
      </c>
      <c r="JE22" s="17">
        <f t="shared" ref="JE22" si="629">DATE(IW$5,9,1)</f>
        <v>51380</v>
      </c>
      <c r="JF22" s="17">
        <f t="shared" ref="JF22" si="630">DATE(IW$5,10,1)</f>
        <v>51410</v>
      </c>
      <c r="JG22" s="17">
        <f t="shared" ref="JG22" si="631">DATE(IW$5,11,1)</f>
        <v>51441</v>
      </c>
      <c r="JH22" s="17">
        <f t="shared" ref="JH22" si="632">DATE(IW$5,12,1)</f>
        <v>51471</v>
      </c>
      <c r="JI22" s="18">
        <f t="shared" ref="JI22" si="633">IW$5</f>
        <v>2040</v>
      </c>
    </row>
    <row r="23" spans="3:269" x14ac:dyDescent="0.2">
      <c r="C23" s="110" t="s">
        <v>12</v>
      </c>
      <c r="D23" s="111"/>
      <c r="E23" s="112">
        <v>1200</v>
      </c>
      <c r="F23" s="112">
        <v>1200</v>
      </c>
      <c r="G23" s="112">
        <v>1200</v>
      </c>
      <c r="H23" s="112">
        <v>1200</v>
      </c>
      <c r="I23" s="112">
        <v>1200</v>
      </c>
      <c r="J23" s="112">
        <v>1200</v>
      </c>
      <c r="K23" s="112">
        <v>1200</v>
      </c>
      <c r="L23" s="112">
        <v>1200</v>
      </c>
      <c r="M23" s="112">
        <v>1200</v>
      </c>
      <c r="N23" s="112">
        <v>1200</v>
      </c>
      <c r="O23" s="112">
        <v>1200</v>
      </c>
      <c r="P23" s="112">
        <v>1200</v>
      </c>
      <c r="Q23" s="113">
        <f>SUM(E23:P23)</f>
        <v>14400</v>
      </c>
      <c r="S23" s="112"/>
      <c r="T23" s="112"/>
      <c r="U23" s="112"/>
      <c r="V23" s="112"/>
      <c r="W23" s="112"/>
      <c r="X23" s="112"/>
      <c r="Y23" s="112"/>
      <c r="Z23" s="112"/>
      <c r="AA23" s="112"/>
      <c r="AB23" s="112"/>
      <c r="AC23" s="112"/>
      <c r="AD23" s="112"/>
      <c r="AE23" s="113">
        <f>SUM(S23:AD23)</f>
        <v>0</v>
      </c>
      <c r="AG23" s="112"/>
      <c r="AH23" s="112"/>
      <c r="AI23" s="112"/>
      <c r="AJ23" s="112"/>
      <c r="AK23" s="112"/>
      <c r="AL23" s="112"/>
      <c r="AM23" s="112"/>
      <c r="AN23" s="112"/>
      <c r="AO23" s="112"/>
      <c r="AP23" s="112"/>
      <c r="AQ23" s="112"/>
      <c r="AR23" s="112"/>
      <c r="AS23" s="113">
        <f>SUM(AG23:AR23)</f>
        <v>0</v>
      </c>
      <c r="AU23" s="112"/>
      <c r="AV23" s="112"/>
      <c r="AW23" s="112"/>
      <c r="AX23" s="112"/>
      <c r="AY23" s="112"/>
      <c r="AZ23" s="112"/>
      <c r="BA23" s="112"/>
      <c r="BB23" s="112"/>
      <c r="BC23" s="112"/>
      <c r="BD23" s="112"/>
      <c r="BE23" s="112"/>
      <c r="BF23" s="112"/>
      <c r="BG23" s="113">
        <f>SUM(AU23:BF23)</f>
        <v>0</v>
      </c>
      <c r="BI23" s="112"/>
      <c r="BJ23" s="112"/>
      <c r="BK23" s="112"/>
      <c r="BL23" s="112"/>
      <c r="BM23" s="112"/>
      <c r="BN23" s="112"/>
      <c r="BO23" s="112"/>
      <c r="BP23" s="112"/>
      <c r="BQ23" s="112"/>
      <c r="BR23" s="112"/>
      <c r="BS23" s="112"/>
      <c r="BT23" s="112"/>
      <c r="BU23" s="113">
        <f>SUM(BI23:BT23)</f>
        <v>0</v>
      </c>
      <c r="BW23" s="112"/>
      <c r="BX23" s="112"/>
      <c r="BY23" s="112"/>
      <c r="BZ23" s="112"/>
      <c r="CA23" s="112"/>
      <c r="CB23" s="112"/>
      <c r="CC23" s="112"/>
      <c r="CD23" s="112"/>
      <c r="CE23" s="112"/>
      <c r="CF23" s="112"/>
      <c r="CG23" s="112"/>
      <c r="CH23" s="112"/>
      <c r="CI23" s="113">
        <f>SUM(BW23:CH23)</f>
        <v>0</v>
      </c>
      <c r="CK23" s="112"/>
      <c r="CL23" s="112"/>
      <c r="CM23" s="112"/>
      <c r="CN23" s="112"/>
      <c r="CO23" s="112"/>
      <c r="CP23" s="112"/>
      <c r="CQ23" s="112"/>
      <c r="CR23" s="112"/>
      <c r="CS23" s="112"/>
      <c r="CT23" s="112"/>
      <c r="CU23" s="112"/>
      <c r="CV23" s="112"/>
      <c r="CW23" s="113">
        <f>SUM(CK23:CV23)</f>
        <v>0</v>
      </c>
      <c r="CY23" s="112"/>
      <c r="CZ23" s="112"/>
      <c r="DA23" s="112"/>
      <c r="DB23" s="112"/>
      <c r="DC23" s="112"/>
      <c r="DD23" s="112"/>
      <c r="DE23" s="112"/>
      <c r="DF23" s="112"/>
      <c r="DG23" s="112"/>
      <c r="DH23" s="112"/>
      <c r="DI23" s="112"/>
      <c r="DJ23" s="112"/>
      <c r="DK23" s="113">
        <f>SUM(CY23:DJ23)</f>
        <v>0</v>
      </c>
      <c r="DM23" s="112"/>
      <c r="DN23" s="112"/>
      <c r="DO23" s="112"/>
      <c r="DP23" s="112"/>
      <c r="DQ23" s="112"/>
      <c r="DR23" s="112"/>
      <c r="DS23" s="112"/>
      <c r="DT23" s="112"/>
      <c r="DU23" s="112"/>
      <c r="DV23" s="112"/>
      <c r="DW23" s="112"/>
      <c r="DX23" s="112"/>
      <c r="DY23" s="113">
        <f>SUM(DM23:DX23)</f>
        <v>0</v>
      </c>
      <c r="EA23" s="112"/>
      <c r="EB23" s="112"/>
      <c r="EC23" s="112"/>
      <c r="ED23" s="112"/>
      <c r="EE23" s="112"/>
      <c r="EF23" s="112"/>
      <c r="EG23" s="112"/>
      <c r="EH23" s="112"/>
      <c r="EI23" s="112"/>
      <c r="EJ23" s="112"/>
      <c r="EK23" s="112"/>
      <c r="EL23" s="112"/>
      <c r="EM23" s="113">
        <f>SUM(EA23:EL23)</f>
        <v>0</v>
      </c>
      <c r="EO23" s="112"/>
      <c r="EP23" s="112"/>
      <c r="EQ23" s="112"/>
      <c r="ER23" s="112"/>
      <c r="ES23" s="112"/>
      <c r="ET23" s="112"/>
      <c r="EU23" s="112"/>
      <c r="EV23" s="112"/>
      <c r="EW23" s="112"/>
      <c r="EX23" s="112"/>
      <c r="EY23" s="112"/>
      <c r="EZ23" s="112"/>
      <c r="FA23" s="113">
        <f>SUM(EO23:EZ23)</f>
        <v>0</v>
      </c>
      <c r="FC23" s="112"/>
      <c r="FD23" s="112"/>
      <c r="FE23" s="112"/>
      <c r="FF23" s="112"/>
      <c r="FG23" s="112"/>
      <c r="FH23" s="112"/>
      <c r="FI23" s="112"/>
      <c r="FJ23" s="112"/>
      <c r="FK23" s="112"/>
      <c r="FL23" s="112"/>
      <c r="FM23" s="112"/>
      <c r="FN23" s="112"/>
      <c r="FO23" s="113">
        <f>SUM(FC23:FN23)</f>
        <v>0</v>
      </c>
      <c r="FQ23" s="112"/>
      <c r="FR23" s="112"/>
      <c r="FS23" s="112"/>
      <c r="FT23" s="112"/>
      <c r="FU23" s="112"/>
      <c r="FV23" s="112"/>
      <c r="FW23" s="112"/>
      <c r="FX23" s="112"/>
      <c r="FY23" s="112"/>
      <c r="FZ23" s="112"/>
      <c r="GA23" s="112"/>
      <c r="GB23" s="112"/>
      <c r="GC23" s="113">
        <f>SUM(FQ23:GB23)</f>
        <v>0</v>
      </c>
      <c r="GE23" s="112"/>
      <c r="GF23" s="112"/>
      <c r="GG23" s="112"/>
      <c r="GH23" s="112"/>
      <c r="GI23" s="112"/>
      <c r="GJ23" s="112"/>
      <c r="GK23" s="112"/>
      <c r="GL23" s="112"/>
      <c r="GM23" s="112"/>
      <c r="GN23" s="112"/>
      <c r="GO23" s="112"/>
      <c r="GP23" s="112"/>
      <c r="GQ23" s="113">
        <f>SUM(GE23:GP23)</f>
        <v>0</v>
      </c>
      <c r="GS23" s="112"/>
      <c r="GT23" s="112"/>
      <c r="GU23" s="112"/>
      <c r="GV23" s="112"/>
      <c r="GW23" s="112"/>
      <c r="GX23" s="112"/>
      <c r="GY23" s="112"/>
      <c r="GZ23" s="112"/>
      <c r="HA23" s="112"/>
      <c r="HB23" s="112"/>
      <c r="HC23" s="112"/>
      <c r="HD23" s="112"/>
      <c r="HE23" s="113">
        <f>SUM(GS23:HD23)</f>
        <v>0</v>
      </c>
      <c r="HG23" s="112"/>
      <c r="HH23" s="112"/>
      <c r="HI23" s="112"/>
      <c r="HJ23" s="112"/>
      <c r="HK23" s="112"/>
      <c r="HL23" s="112"/>
      <c r="HM23" s="112"/>
      <c r="HN23" s="112"/>
      <c r="HO23" s="112"/>
      <c r="HP23" s="112"/>
      <c r="HQ23" s="112"/>
      <c r="HR23" s="112"/>
      <c r="HS23" s="113">
        <f>SUM(HG23:HR23)</f>
        <v>0</v>
      </c>
      <c r="HU23" s="112"/>
      <c r="HV23" s="112"/>
      <c r="HW23" s="112"/>
      <c r="HX23" s="112"/>
      <c r="HY23" s="112"/>
      <c r="HZ23" s="112"/>
      <c r="IA23" s="112"/>
      <c r="IB23" s="112"/>
      <c r="IC23" s="112"/>
      <c r="ID23" s="112"/>
      <c r="IE23" s="112"/>
      <c r="IF23" s="112"/>
      <c r="IG23" s="113">
        <f>SUM(HU23:IF23)</f>
        <v>0</v>
      </c>
      <c r="II23" s="112"/>
      <c r="IJ23" s="112"/>
      <c r="IK23" s="112"/>
      <c r="IL23" s="112"/>
      <c r="IM23" s="112"/>
      <c r="IN23" s="112"/>
      <c r="IO23" s="112"/>
      <c r="IP23" s="112"/>
      <c r="IQ23" s="112"/>
      <c r="IR23" s="112"/>
      <c r="IS23" s="112"/>
      <c r="IT23" s="112"/>
      <c r="IU23" s="113">
        <f>SUM(II23:IT23)</f>
        <v>0</v>
      </c>
      <c r="IW23" s="112"/>
      <c r="IX23" s="112"/>
      <c r="IY23" s="112"/>
      <c r="IZ23" s="112"/>
      <c r="JA23" s="112"/>
      <c r="JB23" s="112"/>
      <c r="JC23" s="112"/>
      <c r="JD23" s="112"/>
      <c r="JE23" s="112"/>
      <c r="JF23" s="112"/>
      <c r="JG23" s="112"/>
      <c r="JH23" s="112"/>
      <c r="JI23" s="113">
        <f>SUM(IW23:JH23)</f>
        <v>0</v>
      </c>
    </row>
    <row r="24" spans="3:269" x14ac:dyDescent="0.2">
      <c r="C24" s="110" t="s">
        <v>13</v>
      </c>
      <c r="D24" s="111"/>
      <c r="E24" s="112">
        <v>300</v>
      </c>
      <c r="F24" s="112">
        <v>300</v>
      </c>
      <c r="G24" s="112">
        <v>300</v>
      </c>
      <c r="H24" s="112">
        <v>300</v>
      </c>
      <c r="I24" s="112">
        <v>300</v>
      </c>
      <c r="J24" s="112">
        <v>300</v>
      </c>
      <c r="K24" s="112">
        <v>300</v>
      </c>
      <c r="L24" s="112">
        <v>300</v>
      </c>
      <c r="M24" s="112">
        <v>300</v>
      </c>
      <c r="N24" s="112">
        <v>300</v>
      </c>
      <c r="O24" s="112">
        <v>300</v>
      </c>
      <c r="P24" s="112">
        <v>300</v>
      </c>
      <c r="Q24" s="113">
        <f t="shared" ref="Q24:Q32" si="634">SUM(E24:P24)</f>
        <v>3600</v>
      </c>
      <c r="S24" s="112"/>
      <c r="T24" s="112"/>
      <c r="U24" s="112"/>
      <c r="V24" s="112"/>
      <c r="W24" s="112"/>
      <c r="X24" s="112"/>
      <c r="Y24" s="112"/>
      <c r="Z24" s="112"/>
      <c r="AA24" s="112"/>
      <c r="AB24" s="112"/>
      <c r="AC24" s="112"/>
      <c r="AD24" s="112"/>
      <c r="AE24" s="113">
        <f t="shared" ref="AE24:AE34" si="635">SUM(S24:AD24)</f>
        <v>0</v>
      </c>
      <c r="AG24" s="112"/>
      <c r="AH24" s="112"/>
      <c r="AI24" s="112"/>
      <c r="AJ24" s="112"/>
      <c r="AK24" s="112"/>
      <c r="AL24" s="112"/>
      <c r="AM24" s="112"/>
      <c r="AN24" s="112"/>
      <c r="AO24" s="112"/>
      <c r="AP24" s="112"/>
      <c r="AQ24" s="112"/>
      <c r="AR24" s="112"/>
      <c r="AS24" s="113">
        <f t="shared" ref="AS24:AS34" si="636">SUM(AG24:AR24)</f>
        <v>0</v>
      </c>
      <c r="AU24" s="112"/>
      <c r="AV24" s="112"/>
      <c r="AW24" s="112"/>
      <c r="AX24" s="112"/>
      <c r="AY24" s="112"/>
      <c r="AZ24" s="112"/>
      <c r="BA24" s="112"/>
      <c r="BB24" s="112"/>
      <c r="BC24" s="112"/>
      <c r="BD24" s="112"/>
      <c r="BE24" s="112"/>
      <c r="BF24" s="112"/>
      <c r="BG24" s="113">
        <f t="shared" ref="BG24:BG34" si="637">SUM(AU24:BF24)</f>
        <v>0</v>
      </c>
      <c r="BI24" s="112"/>
      <c r="BJ24" s="112"/>
      <c r="BK24" s="112"/>
      <c r="BL24" s="112"/>
      <c r="BM24" s="112"/>
      <c r="BN24" s="112"/>
      <c r="BO24" s="112"/>
      <c r="BP24" s="112"/>
      <c r="BQ24" s="112"/>
      <c r="BR24" s="112"/>
      <c r="BS24" s="112"/>
      <c r="BT24" s="112"/>
      <c r="BU24" s="113">
        <f t="shared" ref="BU24:BU34" si="638">SUM(BI24:BT24)</f>
        <v>0</v>
      </c>
      <c r="BW24" s="112"/>
      <c r="BX24" s="112"/>
      <c r="BY24" s="112"/>
      <c r="BZ24" s="112"/>
      <c r="CA24" s="112"/>
      <c r="CB24" s="112"/>
      <c r="CC24" s="112"/>
      <c r="CD24" s="112"/>
      <c r="CE24" s="112"/>
      <c r="CF24" s="112"/>
      <c r="CG24" s="112"/>
      <c r="CH24" s="112"/>
      <c r="CI24" s="113">
        <f t="shared" ref="CI24:CI34" si="639">SUM(BW24:CH24)</f>
        <v>0</v>
      </c>
      <c r="CK24" s="112"/>
      <c r="CL24" s="112"/>
      <c r="CM24" s="112"/>
      <c r="CN24" s="112"/>
      <c r="CO24" s="112"/>
      <c r="CP24" s="112"/>
      <c r="CQ24" s="112"/>
      <c r="CR24" s="112"/>
      <c r="CS24" s="112"/>
      <c r="CT24" s="112"/>
      <c r="CU24" s="112"/>
      <c r="CV24" s="112"/>
      <c r="CW24" s="113">
        <f t="shared" ref="CW24:CW34" si="640">SUM(CK24:CV24)</f>
        <v>0</v>
      </c>
      <c r="CY24" s="112"/>
      <c r="CZ24" s="112"/>
      <c r="DA24" s="112"/>
      <c r="DB24" s="112"/>
      <c r="DC24" s="112"/>
      <c r="DD24" s="112"/>
      <c r="DE24" s="112"/>
      <c r="DF24" s="112"/>
      <c r="DG24" s="112"/>
      <c r="DH24" s="112"/>
      <c r="DI24" s="112"/>
      <c r="DJ24" s="112"/>
      <c r="DK24" s="113">
        <f t="shared" ref="DK24:DK34" si="641">SUM(CY24:DJ24)</f>
        <v>0</v>
      </c>
      <c r="DM24" s="112"/>
      <c r="DN24" s="112"/>
      <c r="DO24" s="112"/>
      <c r="DP24" s="112"/>
      <c r="DQ24" s="112"/>
      <c r="DR24" s="112"/>
      <c r="DS24" s="112"/>
      <c r="DT24" s="112"/>
      <c r="DU24" s="112"/>
      <c r="DV24" s="112"/>
      <c r="DW24" s="112"/>
      <c r="DX24" s="112"/>
      <c r="DY24" s="113">
        <f t="shared" ref="DY24:DY34" si="642">SUM(DM24:DX24)</f>
        <v>0</v>
      </c>
      <c r="EA24" s="112"/>
      <c r="EB24" s="112"/>
      <c r="EC24" s="112"/>
      <c r="ED24" s="112"/>
      <c r="EE24" s="112"/>
      <c r="EF24" s="112"/>
      <c r="EG24" s="112"/>
      <c r="EH24" s="112"/>
      <c r="EI24" s="112"/>
      <c r="EJ24" s="112"/>
      <c r="EK24" s="112"/>
      <c r="EL24" s="112"/>
      <c r="EM24" s="113">
        <f t="shared" ref="EM24:EM34" si="643">SUM(EA24:EL24)</f>
        <v>0</v>
      </c>
      <c r="EO24" s="112"/>
      <c r="EP24" s="112"/>
      <c r="EQ24" s="112"/>
      <c r="ER24" s="112"/>
      <c r="ES24" s="112"/>
      <c r="ET24" s="112"/>
      <c r="EU24" s="112"/>
      <c r="EV24" s="112"/>
      <c r="EW24" s="112"/>
      <c r="EX24" s="112"/>
      <c r="EY24" s="112"/>
      <c r="EZ24" s="112"/>
      <c r="FA24" s="113">
        <f t="shared" ref="FA24:FA34" si="644">SUM(EO24:EZ24)</f>
        <v>0</v>
      </c>
      <c r="FC24" s="112"/>
      <c r="FD24" s="112"/>
      <c r="FE24" s="112"/>
      <c r="FF24" s="112"/>
      <c r="FG24" s="112"/>
      <c r="FH24" s="112"/>
      <c r="FI24" s="112"/>
      <c r="FJ24" s="112"/>
      <c r="FK24" s="112"/>
      <c r="FL24" s="112"/>
      <c r="FM24" s="112"/>
      <c r="FN24" s="112"/>
      <c r="FO24" s="113">
        <f t="shared" ref="FO24:FO34" si="645">SUM(FC24:FN24)</f>
        <v>0</v>
      </c>
      <c r="FQ24" s="112"/>
      <c r="FR24" s="112"/>
      <c r="FS24" s="112"/>
      <c r="FT24" s="112"/>
      <c r="FU24" s="112"/>
      <c r="FV24" s="112"/>
      <c r="FW24" s="112"/>
      <c r="FX24" s="112"/>
      <c r="FY24" s="112"/>
      <c r="FZ24" s="112"/>
      <c r="GA24" s="112"/>
      <c r="GB24" s="112"/>
      <c r="GC24" s="113">
        <f t="shared" ref="GC24:GC34" si="646">SUM(FQ24:GB24)</f>
        <v>0</v>
      </c>
      <c r="GE24" s="112"/>
      <c r="GF24" s="112"/>
      <c r="GG24" s="112"/>
      <c r="GH24" s="112"/>
      <c r="GI24" s="112"/>
      <c r="GJ24" s="112"/>
      <c r="GK24" s="112"/>
      <c r="GL24" s="112"/>
      <c r="GM24" s="112"/>
      <c r="GN24" s="112"/>
      <c r="GO24" s="112"/>
      <c r="GP24" s="112"/>
      <c r="GQ24" s="113">
        <f t="shared" ref="GQ24:GQ34" si="647">SUM(GE24:GP24)</f>
        <v>0</v>
      </c>
      <c r="GS24" s="112"/>
      <c r="GT24" s="112"/>
      <c r="GU24" s="112"/>
      <c r="GV24" s="112"/>
      <c r="GW24" s="112"/>
      <c r="GX24" s="112"/>
      <c r="GY24" s="112"/>
      <c r="GZ24" s="112"/>
      <c r="HA24" s="112"/>
      <c r="HB24" s="112"/>
      <c r="HC24" s="112"/>
      <c r="HD24" s="112"/>
      <c r="HE24" s="113">
        <f t="shared" ref="HE24:HE34" si="648">SUM(GS24:HD24)</f>
        <v>0</v>
      </c>
      <c r="HG24" s="112"/>
      <c r="HH24" s="112"/>
      <c r="HI24" s="112"/>
      <c r="HJ24" s="112"/>
      <c r="HK24" s="112"/>
      <c r="HL24" s="112"/>
      <c r="HM24" s="112"/>
      <c r="HN24" s="112"/>
      <c r="HO24" s="112"/>
      <c r="HP24" s="112"/>
      <c r="HQ24" s="112"/>
      <c r="HR24" s="112"/>
      <c r="HS24" s="113">
        <f t="shared" ref="HS24:HS34" si="649">SUM(HG24:HR24)</f>
        <v>0</v>
      </c>
      <c r="HU24" s="112"/>
      <c r="HV24" s="112"/>
      <c r="HW24" s="112"/>
      <c r="HX24" s="112"/>
      <c r="HY24" s="112"/>
      <c r="HZ24" s="112"/>
      <c r="IA24" s="112"/>
      <c r="IB24" s="112"/>
      <c r="IC24" s="112"/>
      <c r="ID24" s="112"/>
      <c r="IE24" s="112"/>
      <c r="IF24" s="112"/>
      <c r="IG24" s="113">
        <f t="shared" ref="IG24:IG34" si="650">SUM(HU24:IF24)</f>
        <v>0</v>
      </c>
      <c r="II24" s="112"/>
      <c r="IJ24" s="112"/>
      <c r="IK24" s="112"/>
      <c r="IL24" s="112"/>
      <c r="IM24" s="112"/>
      <c r="IN24" s="112"/>
      <c r="IO24" s="112"/>
      <c r="IP24" s="112"/>
      <c r="IQ24" s="112"/>
      <c r="IR24" s="112"/>
      <c r="IS24" s="112"/>
      <c r="IT24" s="112"/>
      <c r="IU24" s="113">
        <f t="shared" ref="IU24:IU34" si="651">SUM(II24:IT24)</f>
        <v>0</v>
      </c>
      <c r="IW24" s="112"/>
      <c r="IX24" s="112"/>
      <c r="IY24" s="112"/>
      <c r="IZ24" s="112"/>
      <c r="JA24" s="112"/>
      <c r="JB24" s="112"/>
      <c r="JC24" s="112"/>
      <c r="JD24" s="112"/>
      <c r="JE24" s="112"/>
      <c r="JF24" s="112"/>
      <c r="JG24" s="112"/>
      <c r="JH24" s="112"/>
      <c r="JI24" s="113">
        <f t="shared" ref="JI24:JI34" si="652">SUM(IW24:JH24)</f>
        <v>0</v>
      </c>
    </row>
    <row r="25" spans="3:269" x14ac:dyDescent="0.2">
      <c r="C25" s="110" t="s">
        <v>14</v>
      </c>
      <c r="D25" s="111"/>
      <c r="E25" s="112">
        <v>350</v>
      </c>
      <c r="F25" s="112">
        <v>350</v>
      </c>
      <c r="G25" s="112">
        <v>350</v>
      </c>
      <c r="H25" s="112">
        <v>350</v>
      </c>
      <c r="I25" s="112">
        <v>350</v>
      </c>
      <c r="J25" s="112">
        <v>350</v>
      </c>
      <c r="K25" s="112">
        <v>350</v>
      </c>
      <c r="L25" s="112">
        <v>350</v>
      </c>
      <c r="M25" s="112">
        <v>350</v>
      </c>
      <c r="N25" s="112">
        <v>350</v>
      </c>
      <c r="O25" s="112">
        <v>350</v>
      </c>
      <c r="P25" s="112">
        <v>350</v>
      </c>
      <c r="Q25" s="113">
        <f t="shared" si="634"/>
        <v>4200</v>
      </c>
      <c r="S25" s="112"/>
      <c r="T25" s="112"/>
      <c r="U25" s="112"/>
      <c r="V25" s="112"/>
      <c r="W25" s="112"/>
      <c r="X25" s="112"/>
      <c r="Y25" s="112"/>
      <c r="Z25" s="112"/>
      <c r="AA25" s="112"/>
      <c r="AB25" s="112"/>
      <c r="AC25" s="112"/>
      <c r="AD25" s="112"/>
      <c r="AE25" s="113">
        <f t="shared" si="635"/>
        <v>0</v>
      </c>
      <c r="AG25" s="112"/>
      <c r="AH25" s="112"/>
      <c r="AI25" s="112"/>
      <c r="AJ25" s="112"/>
      <c r="AK25" s="112"/>
      <c r="AL25" s="112"/>
      <c r="AM25" s="112"/>
      <c r="AN25" s="112"/>
      <c r="AO25" s="112"/>
      <c r="AP25" s="112"/>
      <c r="AQ25" s="112"/>
      <c r="AR25" s="112"/>
      <c r="AS25" s="113">
        <f t="shared" si="636"/>
        <v>0</v>
      </c>
      <c r="AU25" s="112"/>
      <c r="AV25" s="112"/>
      <c r="AW25" s="112"/>
      <c r="AX25" s="112"/>
      <c r="AY25" s="112"/>
      <c r="AZ25" s="112"/>
      <c r="BA25" s="112"/>
      <c r="BB25" s="112"/>
      <c r="BC25" s="112"/>
      <c r="BD25" s="112"/>
      <c r="BE25" s="112"/>
      <c r="BF25" s="112"/>
      <c r="BG25" s="113">
        <f t="shared" si="637"/>
        <v>0</v>
      </c>
      <c r="BI25" s="112"/>
      <c r="BJ25" s="112"/>
      <c r="BK25" s="112"/>
      <c r="BL25" s="112"/>
      <c r="BM25" s="112"/>
      <c r="BN25" s="112"/>
      <c r="BO25" s="112"/>
      <c r="BP25" s="112"/>
      <c r="BQ25" s="112"/>
      <c r="BR25" s="112"/>
      <c r="BS25" s="112"/>
      <c r="BT25" s="112"/>
      <c r="BU25" s="113">
        <f t="shared" si="638"/>
        <v>0</v>
      </c>
      <c r="BW25" s="112"/>
      <c r="BX25" s="112"/>
      <c r="BY25" s="112"/>
      <c r="BZ25" s="112"/>
      <c r="CA25" s="112"/>
      <c r="CB25" s="112"/>
      <c r="CC25" s="112"/>
      <c r="CD25" s="112"/>
      <c r="CE25" s="112"/>
      <c r="CF25" s="112"/>
      <c r="CG25" s="112"/>
      <c r="CH25" s="112"/>
      <c r="CI25" s="113">
        <f t="shared" si="639"/>
        <v>0</v>
      </c>
      <c r="CK25" s="112"/>
      <c r="CL25" s="112"/>
      <c r="CM25" s="112"/>
      <c r="CN25" s="112"/>
      <c r="CO25" s="112"/>
      <c r="CP25" s="112"/>
      <c r="CQ25" s="112"/>
      <c r="CR25" s="112"/>
      <c r="CS25" s="112"/>
      <c r="CT25" s="112"/>
      <c r="CU25" s="112"/>
      <c r="CV25" s="112"/>
      <c r="CW25" s="113">
        <f t="shared" si="640"/>
        <v>0</v>
      </c>
      <c r="CY25" s="112"/>
      <c r="CZ25" s="112"/>
      <c r="DA25" s="112"/>
      <c r="DB25" s="112"/>
      <c r="DC25" s="112"/>
      <c r="DD25" s="112"/>
      <c r="DE25" s="112"/>
      <c r="DF25" s="112"/>
      <c r="DG25" s="112"/>
      <c r="DH25" s="112"/>
      <c r="DI25" s="112"/>
      <c r="DJ25" s="112"/>
      <c r="DK25" s="113">
        <f t="shared" si="641"/>
        <v>0</v>
      </c>
      <c r="DM25" s="112"/>
      <c r="DN25" s="112"/>
      <c r="DO25" s="112"/>
      <c r="DP25" s="112"/>
      <c r="DQ25" s="112"/>
      <c r="DR25" s="112"/>
      <c r="DS25" s="112"/>
      <c r="DT25" s="112"/>
      <c r="DU25" s="112"/>
      <c r="DV25" s="112"/>
      <c r="DW25" s="112"/>
      <c r="DX25" s="112"/>
      <c r="DY25" s="113">
        <f t="shared" si="642"/>
        <v>0</v>
      </c>
      <c r="EA25" s="112"/>
      <c r="EB25" s="112"/>
      <c r="EC25" s="112"/>
      <c r="ED25" s="112"/>
      <c r="EE25" s="112"/>
      <c r="EF25" s="112"/>
      <c r="EG25" s="112"/>
      <c r="EH25" s="112"/>
      <c r="EI25" s="112"/>
      <c r="EJ25" s="112"/>
      <c r="EK25" s="112"/>
      <c r="EL25" s="112"/>
      <c r="EM25" s="113">
        <f t="shared" si="643"/>
        <v>0</v>
      </c>
      <c r="EO25" s="112"/>
      <c r="EP25" s="112"/>
      <c r="EQ25" s="112"/>
      <c r="ER25" s="112"/>
      <c r="ES25" s="112"/>
      <c r="ET25" s="112"/>
      <c r="EU25" s="112"/>
      <c r="EV25" s="112"/>
      <c r="EW25" s="112"/>
      <c r="EX25" s="112"/>
      <c r="EY25" s="112"/>
      <c r="EZ25" s="112"/>
      <c r="FA25" s="113">
        <f t="shared" si="644"/>
        <v>0</v>
      </c>
      <c r="FC25" s="112"/>
      <c r="FD25" s="112"/>
      <c r="FE25" s="112"/>
      <c r="FF25" s="112"/>
      <c r="FG25" s="112"/>
      <c r="FH25" s="112"/>
      <c r="FI25" s="112"/>
      <c r="FJ25" s="112"/>
      <c r="FK25" s="112"/>
      <c r="FL25" s="112"/>
      <c r="FM25" s="112"/>
      <c r="FN25" s="112"/>
      <c r="FO25" s="113">
        <f t="shared" si="645"/>
        <v>0</v>
      </c>
      <c r="FQ25" s="112"/>
      <c r="FR25" s="112"/>
      <c r="FS25" s="112"/>
      <c r="FT25" s="112"/>
      <c r="FU25" s="112"/>
      <c r="FV25" s="112"/>
      <c r="FW25" s="112"/>
      <c r="FX25" s="112"/>
      <c r="FY25" s="112"/>
      <c r="FZ25" s="112"/>
      <c r="GA25" s="112"/>
      <c r="GB25" s="112"/>
      <c r="GC25" s="113">
        <f t="shared" si="646"/>
        <v>0</v>
      </c>
      <c r="GE25" s="112"/>
      <c r="GF25" s="112"/>
      <c r="GG25" s="112"/>
      <c r="GH25" s="112"/>
      <c r="GI25" s="112"/>
      <c r="GJ25" s="112"/>
      <c r="GK25" s="112"/>
      <c r="GL25" s="112"/>
      <c r="GM25" s="112"/>
      <c r="GN25" s="112"/>
      <c r="GO25" s="112"/>
      <c r="GP25" s="112"/>
      <c r="GQ25" s="113">
        <f t="shared" si="647"/>
        <v>0</v>
      </c>
      <c r="GS25" s="112"/>
      <c r="GT25" s="112"/>
      <c r="GU25" s="112"/>
      <c r="GV25" s="112"/>
      <c r="GW25" s="112"/>
      <c r="GX25" s="112"/>
      <c r="GY25" s="112"/>
      <c r="GZ25" s="112"/>
      <c r="HA25" s="112"/>
      <c r="HB25" s="112"/>
      <c r="HC25" s="112"/>
      <c r="HD25" s="112"/>
      <c r="HE25" s="113">
        <f t="shared" si="648"/>
        <v>0</v>
      </c>
      <c r="HG25" s="112"/>
      <c r="HH25" s="112"/>
      <c r="HI25" s="112"/>
      <c r="HJ25" s="112"/>
      <c r="HK25" s="112"/>
      <c r="HL25" s="112"/>
      <c r="HM25" s="112"/>
      <c r="HN25" s="112"/>
      <c r="HO25" s="112"/>
      <c r="HP25" s="112"/>
      <c r="HQ25" s="112"/>
      <c r="HR25" s="112"/>
      <c r="HS25" s="113">
        <f t="shared" si="649"/>
        <v>0</v>
      </c>
      <c r="HU25" s="112"/>
      <c r="HV25" s="112"/>
      <c r="HW25" s="112"/>
      <c r="HX25" s="112"/>
      <c r="HY25" s="112"/>
      <c r="HZ25" s="112"/>
      <c r="IA25" s="112"/>
      <c r="IB25" s="112"/>
      <c r="IC25" s="112"/>
      <c r="ID25" s="112"/>
      <c r="IE25" s="112"/>
      <c r="IF25" s="112"/>
      <c r="IG25" s="113">
        <f t="shared" si="650"/>
        <v>0</v>
      </c>
      <c r="II25" s="112"/>
      <c r="IJ25" s="112"/>
      <c r="IK25" s="112"/>
      <c r="IL25" s="112"/>
      <c r="IM25" s="112"/>
      <c r="IN25" s="112"/>
      <c r="IO25" s="112"/>
      <c r="IP25" s="112"/>
      <c r="IQ25" s="112"/>
      <c r="IR25" s="112"/>
      <c r="IS25" s="112"/>
      <c r="IT25" s="112"/>
      <c r="IU25" s="113">
        <f t="shared" si="651"/>
        <v>0</v>
      </c>
      <c r="IW25" s="112"/>
      <c r="IX25" s="112"/>
      <c r="IY25" s="112"/>
      <c r="IZ25" s="112"/>
      <c r="JA25" s="112"/>
      <c r="JB25" s="112"/>
      <c r="JC25" s="112"/>
      <c r="JD25" s="112"/>
      <c r="JE25" s="112"/>
      <c r="JF25" s="112"/>
      <c r="JG25" s="112"/>
      <c r="JH25" s="112"/>
      <c r="JI25" s="113">
        <f t="shared" si="652"/>
        <v>0</v>
      </c>
    </row>
    <row r="26" spans="3:269" ht="16" customHeight="1" x14ac:dyDescent="0.2">
      <c r="C26" s="110" t="s">
        <v>23</v>
      </c>
      <c r="D26" s="111"/>
      <c r="E26" s="112">
        <v>300</v>
      </c>
      <c r="F26" s="112">
        <v>300</v>
      </c>
      <c r="G26" s="112">
        <v>300</v>
      </c>
      <c r="H26" s="112">
        <v>300</v>
      </c>
      <c r="I26" s="112">
        <v>300</v>
      </c>
      <c r="J26" s="112">
        <v>300</v>
      </c>
      <c r="K26" s="112">
        <v>300</v>
      </c>
      <c r="L26" s="112">
        <v>300</v>
      </c>
      <c r="M26" s="112">
        <v>300</v>
      </c>
      <c r="N26" s="112">
        <v>300</v>
      </c>
      <c r="O26" s="112">
        <v>300</v>
      </c>
      <c r="P26" s="112">
        <v>300</v>
      </c>
      <c r="Q26" s="113">
        <f t="shared" si="634"/>
        <v>3600</v>
      </c>
      <c r="S26" s="112"/>
      <c r="T26" s="112"/>
      <c r="U26" s="112"/>
      <c r="V26" s="112"/>
      <c r="W26" s="112"/>
      <c r="X26" s="112"/>
      <c r="Y26" s="112"/>
      <c r="Z26" s="112"/>
      <c r="AA26" s="112"/>
      <c r="AB26" s="112"/>
      <c r="AC26" s="112"/>
      <c r="AD26" s="112"/>
      <c r="AE26" s="113">
        <f t="shared" si="635"/>
        <v>0</v>
      </c>
      <c r="AG26" s="112"/>
      <c r="AH26" s="112"/>
      <c r="AI26" s="112"/>
      <c r="AJ26" s="112"/>
      <c r="AK26" s="112"/>
      <c r="AL26" s="112"/>
      <c r="AM26" s="112"/>
      <c r="AN26" s="112"/>
      <c r="AO26" s="112"/>
      <c r="AP26" s="112"/>
      <c r="AQ26" s="112"/>
      <c r="AR26" s="112"/>
      <c r="AS26" s="113">
        <f t="shared" si="636"/>
        <v>0</v>
      </c>
      <c r="AU26" s="112"/>
      <c r="AV26" s="112"/>
      <c r="AW26" s="112"/>
      <c r="AX26" s="112"/>
      <c r="AY26" s="112"/>
      <c r="AZ26" s="112"/>
      <c r="BA26" s="112"/>
      <c r="BB26" s="112"/>
      <c r="BC26" s="112"/>
      <c r="BD26" s="112"/>
      <c r="BE26" s="112"/>
      <c r="BF26" s="112"/>
      <c r="BG26" s="113">
        <f t="shared" si="637"/>
        <v>0</v>
      </c>
      <c r="BI26" s="112"/>
      <c r="BJ26" s="112"/>
      <c r="BK26" s="112"/>
      <c r="BL26" s="112"/>
      <c r="BM26" s="112"/>
      <c r="BN26" s="112"/>
      <c r="BO26" s="112"/>
      <c r="BP26" s="112"/>
      <c r="BQ26" s="112"/>
      <c r="BR26" s="112"/>
      <c r="BS26" s="112"/>
      <c r="BT26" s="112"/>
      <c r="BU26" s="113">
        <f t="shared" si="638"/>
        <v>0</v>
      </c>
      <c r="BW26" s="112"/>
      <c r="BX26" s="112"/>
      <c r="BY26" s="112"/>
      <c r="BZ26" s="112"/>
      <c r="CA26" s="112"/>
      <c r="CB26" s="112"/>
      <c r="CC26" s="112"/>
      <c r="CD26" s="112"/>
      <c r="CE26" s="112"/>
      <c r="CF26" s="112"/>
      <c r="CG26" s="112"/>
      <c r="CH26" s="112"/>
      <c r="CI26" s="113">
        <f t="shared" si="639"/>
        <v>0</v>
      </c>
      <c r="CK26" s="112"/>
      <c r="CL26" s="112"/>
      <c r="CM26" s="112"/>
      <c r="CN26" s="112"/>
      <c r="CO26" s="112"/>
      <c r="CP26" s="112"/>
      <c r="CQ26" s="112"/>
      <c r="CR26" s="112"/>
      <c r="CS26" s="112"/>
      <c r="CT26" s="112"/>
      <c r="CU26" s="112"/>
      <c r="CV26" s="112"/>
      <c r="CW26" s="113">
        <f t="shared" si="640"/>
        <v>0</v>
      </c>
      <c r="CY26" s="112"/>
      <c r="CZ26" s="112"/>
      <c r="DA26" s="112"/>
      <c r="DB26" s="112"/>
      <c r="DC26" s="112"/>
      <c r="DD26" s="112"/>
      <c r="DE26" s="112"/>
      <c r="DF26" s="112"/>
      <c r="DG26" s="112"/>
      <c r="DH26" s="112"/>
      <c r="DI26" s="112"/>
      <c r="DJ26" s="112"/>
      <c r="DK26" s="113">
        <f t="shared" si="641"/>
        <v>0</v>
      </c>
      <c r="DM26" s="112"/>
      <c r="DN26" s="112"/>
      <c r="DO26" s="112"/>
      <c r="DP26" s="112"/>
      <c r="DQ26" s="112"/>
      <c r="DR26" s="112"/>
      <c r="DS26" s="112"/>
      <c r="DT26" s="112"/>
      <c r="DU26" s="112"/>
      <c r="DV26" s="112"/>
      <c r="DW26" s="112"/>
      <c r="DX26" s="112"/>
      <c r="DY26" s="113">
        <f t="shared" si="642"/>
        <v>0</v>
      </c>
      <c r="EA26" s="112"/>
      <c r="EB26" s="112"/>
      <c r="EC26" s="112"/>
      <c r="ED26" s="112"/>
      <c r="EE26" s="112"/>
      <c r="EF26" s="112"/>
      <c r="EG26" s="112"/>
      <c r="EH26" s="112"/>
      <c r="EI26" s="112"/>
      <c r="EJ26" s="112"/>
      <c r="EK26" s="112"/>
      <c r="EL26" s="112"/>
      <c r="EM26" s="113">
        <f t="shared" si="643"/>
        <v>0</v>
      </c>
      <c r="EO26" s="112"/>
      <c r="EP26" s="112"/>
      <c r="EQ26" s="112"/>
      <c r="ER26" s="112"/>
      <c r="ES26" s="112"/>
      <c r="ET26" s="112"/>
      <c r="EU26" s="112"/>
      <c r="EV26" s="112"/>
      <c r="EW26" s="112"/>
      <c r="EX26" s="112"/>
      <c r="EY26" s="112"/>
      <c r="EZ26" s="112"/>
      <c r="FA26" s="113">
        <f t="shared" si="644"/>
        <v>0</v>
      </c>
      <c r="FC26" s="112"/>
      <c r="FD26" s="112"/>
      <c r="FE26" s="112"/>
      <c r="FF26" s="112"/>
      <c r="FG26" s="112"/>
      <c r="FH26" s="112"/>
      <c r="FI26" s="112"/>
      <c r="FJ26" s="112"/>
      <c r="FK26" s="112"/>
      <c r="FL26" s="112"/>
      <c r="FM26" s="112"/>
      <c r="FN26" s="112"/>
      <c r="FO26" s="113">
        <f t="shared" si="645"/>
        <v>0</v>
      </c>
      <c r="FQ26" s="112"/>
      <c r="FR26" s="112"/>
      <c r="FS26" s="112"/>
      <c r="FT26" s="112"/>
      <c r="FU26" s="112"/>
      <c r="FV26" s="112"/>
      <c r="FW26" s="112"/>
      <c r="FX26" s="112"/>
      <c r="FY26" s="112"/>
      <c r="FZ26" s="112"/>
      <c r="GA26" s="112"/>
      <c r="GB26" s="112"/>
      <c r="GC26" s="113">
        <f t="shared" si="646"/>
        <v>0</v>
      </c>
      <c r="GE26" s="112"/>
      <c r="GF26" s="112"/>
      <c r="GG26" s="112"/>
      <c r="GH26" s="112"/>
      <c r="GI26" s="112"/>
      <c r="GJ26" s="112"/>
      <c r="GK26" s="112"/>
      <c r="GL26" s="112"/>
      <c r="GM26" s="112"/>
      <c r="GN26" s="112"/>
      <c r="GO26" s="112"/>
      <c r="GP26" s="112"/>
      <c r="GQ26" s="113">
        <f t="shared" si="647"/>
        <v>0</v>
      </c>
      <c r="GS26" s="112"/>
      <c r="GT26" s="112"/>
      <c r="GU26" s="112"/>
      <c r="GV26" s="112"/>
      <c r="GW26" s="112"/>
      <c r="GX26" s="112"/>
      <c r="GY26" s="112"/>
      <c r="GZ26" s="112"/>
      <c r="HA26" s="112"/>
      <c r="HB26" s="112"/>
      <c r="HC26" s="112"/>
      <c r="HD26" s="112"/>
      <c r="HE26" s="113">
        <f t="shared" si="648"/>
        <v>0</v>
      </c>
      <c r="HG26" s="112"/>
      <c r="HH26" s="112"/>
      <c r="HI26" s="112"/>
      <c r="HJ26" s="112"/>
      <c r="HK26" s="112"/>
      <c r="HL26" s="112"/>
      <c r="HM26" s="112"/>
      <c r="HN26" s="112"/>
      <c r="HO26" s="112"/>
      <c r="HP26" s="112"/>
      <c r="HQ26" s="112"/>
      <c r="HR26" s="112"/>
      <c r="HS26" s="113">
        <f t="shared" si="649"/>
        <v>0</v>
      </c>
      <c r="HU26" s="112"/>
      <c r="HV26" s="112"/>
      <c r="HW26" s="112"/>
      <c r="HX26" s="112"/>
      <c r="HY26" s="112"/>
      <c r="HZ26" s="112"/>
      <c r="IA26" s="112"/>
      <c r="IB26" s="112"/>
      <c r="IC26" s="112"/>
      <c r="ID26" s="112"/>
      <c r="IE26" s="112"/>
      <c r="IF26" s="112"/>
      <c r="IG26" s="113">
        <f t="shared" si="650"/>
        <v>0</v>
      </c>
      <c r="II26" s="112"/>
      <c r="IJ26" s="112"/>
      <c r="IK26" s="112"/>
      <c r="IL26" s="112"/>
      <c r="IM26" s="112"/>
      <c r="IN26" s="112"/>
      <c r="IO26" s="112"/>
      <c r="IP26" s="112"/>
      <c r="IQ26" s="112"/>
      <c r="IR26" s="112"/>
      <c r="IS26" s="112"/>
      <c r="IT26" s="112"/>
      <c r="IU26" s="113">
        <f t="shared" si="651"/>
        <v>0</v>
      </c>
      <c r="IW26" s="112"/>
      <c r="IX26" s="112"/>
      <c r="IY26" s="112"/>
      <c r="IZ26" s="112"/>
      <c r="JA26" s="112"/>
      <c r="JB26" s="112"/>
      <c r="JC26" s="112"/>
      <c r="JD26" s="112"/>
      <c r="JE26" s="112"/>
      <c r="JF26" s="112"/>
      <c r="JG26" s="112"/>
      <c r="JH26" s="112"/>
      <c r="JI26" s="113">
        <f t="shared" si="652"/>
        <v>0</v>
      </c>
    </row>
    <row r="27" spans="3:269" ht="16" customHeight="1" x14ac:dyDescent="0.2">
      <c r="C27" s="110" t="s">
        <v>24</v>
      </c>
      <c r="D27" s="111"/>
      <c r="E27" s="112">
        <v>0</v>
      </c>
      <c r="F27" s="112">
        <v>0</v>
      </c>
      <c r="G27" s="112">
        <v>150</v>
      </c>
      <c r="H27" s="112">
        <v>0</v>
      </c>
      <c r="I27" s="112">
        <v>0</v>
      </c>
      <c r="J27" s="112">
        <v>150</v>
      </c>
      <c r="K27" s="112">
        <v>0</v>
      </c>
      <c r="L27" s="112">
        <v>0</v>
      </c>
      <c r="M27" s="112">
        <v>150</v>
      </c>
      <c r="N27" s="112">
        <v>0</v>
      </c>
      <c r="O27" s="112">
        <v>0</v>
      </c>
      <c r="P27" s="112">
        <v>150</v>
      </c>
      <c r="Q27" s="113">
        <f>SUM(E27:P27)</f>
        <v>600</v>
      </c>
      <c r="S27" s="112"/>
      <c r="T27" s="112"/>
      <c r="U27" s="112"/>
      <c r="V27" s="112"/>
      <c r="W27" s="112"/>
      <c r="X27" s="112"/>
      <c r="Y27" s="112"/>
      <c r="Z27" s="112"/>
      <c r="AA27" s="112"/>
      <c r="AB27" s="112"/>
      <c r="AC27" s="112"/>
      <c r="AD27" s="112"/>
      <c r="AE27" s="113">
        <f t="shared" si="635"/>
        <v>0</v>
      </c>
      <c r="AG27" s="112"/>
      <c r="AH27" s="112"/>
      <c r="AI27" s="112"/>
      <c r="AJ27" s="112"/>
      <c r="AK27" s="112"/>
      <c r="AL27" s="112"/>
      <c r="AM27" s="112"/>
      <c r="AN27" s="112"/>
      <c r="AO27" s="112"/>
      <c r="AP27" s="112"/>
      <c r="AQ27" s="112"/>
      <c r="AR27" s="112"/>
      <c r="AS27" s="113">
        <f t="shared" si="636"/>
        <v>0</v>
      </c>
      <c r="AU27" s="112"/>
      <c r="AV27" s="112"/>
      <c r="AW27" s="112"/>
      <c r="AX27" s="112"/>
      <c r="AY27" s="112"/>
      <c r="AZ27" s="112"/>
      <c r="BA27" s="112"/>
      <c r="BB27" s="112"/>
      <c r="BC27" s="112"/>
      <c r="BD27" s="112"/>
      <c r="BE27" s="112"/>
      <c r="BF27" s="112"/>
      <c r="BG27" s="113">
        <f t="shared" si="637"/>
        <v>0</v>
      </c>
      <c r="BI27" s="112"/>
      <c r="BJ27" s="112"/>
      <c r="BK27" s="112"/>
      <c r="BL27" s="112"/>
      <c r="BM27" s="112"/>
      <c r="BN27" s="112"/>
      <c r="BO27" s="112"/>
      <c r="BP27" s="112"/>
      <c r="BQ27" s="112"/>
      <c r="BR27" s="112"/>
      <c r="BS27" s="112"/>
      <c r="BT27" s="112"/>
      <c r="BU27" s="113">
        <f t="shared" si="638"/>
        <v>0</v>
      </c>
      <c r="BW27" s="112"/>
      <c r="BX27" s="112"/>
      <c r="BY27" s="112"/>
      <c r="BZ27" s="112"/>
      <c r="CA27" s="112"/>
      <c r="CB27" s="112"/>
      <c r="CC27" s="112"/>
      <c r="CD27" s="112"/>
      <c r="CE27" s="112"/>
      <c r="CF27" s="112"/>
      <c r="CG27" s="112"/>
      <c r="CH27" s="112"/>
      <c r="CI27" s="113">
        <f t="shared" si="639"/>
        <v>0</v>
      </c>
      <c r="CK27" s="112"/>
      <c r="CL27" s="112"/>
      <c r="CM27" s="112"/>
      <c r="CN27" s="112"/>
      <c r="CO27" s="112"/>
      <c r="CP27" s="112"/>
      <c r="CQ27" s="112"/>
      <c r="CR27" s="112"/>
      <c r="CS27" s="112"/>
      <c r="CT27" s="112"/>
      <c r="CU27" s="112"/>
      <c r="CV27" s="112"/>
      <c r="CW27" s="113">
        <f t="shared" si="640"/>
        <v>0</v>
      </c>
      <c r="CY27" s="112"/>
      <c r="CZ27" s="112"/>
      <c r="DA27" s="112"/>
      <c r="DB27" s="112"/>
      <c r="DC27" s="112"/>
      <c r="DD27" s="112"/>
      <c r="DE27" s="112"/>
      <c r="DF27" s="112"/>
      <c r="DG27" s="112"/>
      <c r="DH27" s="112"/>
      <c r="DI27" s="112"/>
      <c r="DJ27" s="112"/>
      <c r="DK27" s="113">
        <f t="shared" si="641"/>
        <v>0</v>
      </c>
      <c r="DM27" s="112"/>
      <c r="DN27" s="112"/>
      <c r="DO27" s="112"/>
      <c r="DP27" s="112"/>
      <c r="DQ27" s="112"/>
      <c r="DR27" s="112"/>
      <c r="DS27" s="112"/>
      <c r="DT27" s="112"/>
      <c r="DU27" s="112"/>
      <c r="DV27" s="112"/>
      <c r="DW27" s="112"/>
      <c r="DX27" s="112"/>
      <c r="DY27" s="113">
        <f t="shared" si="642"/>
        <v>0</v>
      </c>
      <c r="EA27" s="112"/>
      <c r="EB27" s="112"/>
      <c r="EC27" s="112"/>
      <c r="ED27" s="112"/>
      <c r="EE27" s="112"/>
      <c r="EF27" s="112"/>
      <c r="EG27" s="112"/>
      <c r="EH27" s="112"/>
      <c r="EI27" s="112"/>
      <c r="EJ27" s="112"/>
      <c r="EK27" s="112"/>
      <c r="EL27" s="112"/>
      <c r="EM27" s="113">
        <f t="shared" si="643"/>
        <v>0</v>
      </c>
      <c r="EO27" s="112"/>
      <c r="EP27" s="112"/>
      <c r="EQ27" s="112"/>
      <c r="ER27" s="112"/>
      <c r="ES27" s="112"/>
      <c r="ET27" s="112"/>
      <c r="EU27" s="112"/>
      <c r="EV27" s="112"/>
      <c r="EW27" s="112"/>
      <c r="EX27" s="112"/>
      <c r="EY27" s="112"/>
      <c r="EZ27" s="112"/>
      <c r="FA27" s="113">
        <f t="shared" si="644"/>
        <v>0</v>
      </c>
      <c r="FC27" s="112"/>
      <c r="FD27" s="112"/>
      <c r="FE27" s="112"/>
      <c r="FF27" s="112"/>
      <c r="FG27" s="112"/>
      <c r="FH27" s="112"/>
      <c r="FI27" s="112"/>
      <c r="FJ27" s="112"/>
      <c r="FK27" s="112"/>
      <c r="FL27" s="112"/>
      <c r="FM27" s="112"/>
      <c r="FN27" s="112"/>
      <c r="FO27" s="113">
        <f t="shared" si="645"/>
        <v>0</v>
      </c>
      <c r="FQ27" s="112"/>
      <c r="FR27" s="112"/>
      <c r="FS27" s="112"/>
      <c r="FT27" s="112"/>
      <c r="FU27" s="112"/>
      <c r="FV27" s="112"/>
      <c r="FW27" s="112"/>
      <c r="FX27" s="112"/>
      <c r="FY27" s="112"/>
      <c r="FZ27" s="112"/>
      <c r="GA27" s="112"/>
      <c r="GB27" s="112"/>
      <c r="GC27" s="113">
        <f t="shared" si="646"/>
        <v>0</v>
      </c>
      <c r="GE27" s="112"/>
      <c r="GF27" s="112"/>
      <c r="GG27" s="112"/>
      <c r="GH27" s="112"/>
      <c r="GI27" s="112"/>
      <c r="GJ27" s="112"/>
      <c r="GK27" s="112"/>
      <c r="GL27" s="112"/>
      <c r="GM27" s="112"/>
      <c r="GN27" s="112"/>
      <c r="GO27" s="112"/>
      <c r="GP27" s="112"/>
      <c r="GQ27" s="113">
        <f t="shared" si="647"/>
        <v>0</v>
      </c>
      <c r="GS27" s="112"/>
      <c r="GT27" s="112"/>
      <c r="GU27" s="112"/>
      <c r="GV27" s="112"/>
      <c r="GW27" s="112"/>
      <c r="GX27" s="112"/>
      <c r="GY27" s="112"/>
      <c r="GZ27" s="112"/>
      <c r="HA27" s="112"/>
      <c r="HB27" s="112"/>
      <c r="HC27" s="112"/>
      <c r="HD27" s="112"/>
      <c r="HE27" s="113">
        <f t="shared" si="648"/>
        <v>0</v>
      </c>
      <c r="HG27" s="112"/>
      <c r="HH27" s="112"/>
      <c r="HI27" s="112"/>
      <c r="HJ27" s="112"/>
      <c r="HK27" s="112"/>
      <c r="HL27" s="112"/>
      <c r="HM27" s="112"/>
      <c r="HN27" s="112"/>
      <c r="HO27" s="112"/>
      <c r="HP27" s="112"/>
      <c r="HQ27" s="112"/>
      <c r="HR27" s="112"/>
      <c r="HS27" s="113">
        <f t="shared" si="649"/>
        <v>0</v>
      </c>
      <c r="HU27" s="112"/>
      <c r="HV27" s="112"/>
      <c r="HW27" s="112"/>
      <c r="HX27" s="112"/>
      <c r="HY27" s="112"/>
      <c r="HZ27" s="112"/>
      <c r="IA27" s="112"/>
      <c r="IB27" s="112"/>
      <c r="IC27" s="112"/>
      <c r="ID27" s="112"/>
      <c r="IE27" s="112"/>
      <c r="IF27" s="112"/>
      <c r="IG27" s="113">
        <f t="shared" si="650"/>
        <v>0</v>
      </c>
      <c r="II27" s="112"/>
      <c r="IJ27" s="112"/>
      <c r="IK27" s="112"/>
      <c r="IL27" s="112"/>
      <c r="IM27" s="112"/>
      <c r="IN27" s="112"/>
      <c r="IO27" s="112"/>
      <c r="IP27" s="112"/>
      <c r="IQ27" s="112"/>
      <c r="IR27" s="112"/>
      <c r="IS27" s="112"/>
      <c r="IT27" s="112"/>
      <c r="IU27" s="113">
        <f t="shared" si="651"/>
        <v>0</v>
      </c>
      <c r="IW27" s="112"/>
      <c r="IX27" s="112"/>
      <c r="IY27" s="112"/>
      <c r="IZ27" s="112"/>
      <c r="JA27" s="112"/>
      <c r="JB27" s="112"/>
      <c r="JC27" s="112"/>
      <c r="JD27" s="112"/>
      <c r="JE27" s="112"/>
      <c r="JF27" s="112"/>
      <c r="JG27" s="112"/>
      <c r="JH27" s="112"/>
      <c r="JI27" s="113">
        <f t="shared" si="652"/>
        <v>0</v>
      </c>
    </row>
    <row r="28" spans="3:269" ht="16" customHeight="1" x14ac:dyDescent="0.2">
      <c r="C28" s="110" t="s">
        <v>25</v>
      </c>
      <c r="D28" s="111"/>
      <c r="E28" s="112">
        <v>200</v>
      </c>
      <c r="F28" s="112">
        <v>200</v>
      </c>
      <c r="G28" s="112">
        <v>200</v>
      </c>
      <c r="H28" s="112">
        <v>200</v>
      </c>
      <c r="I28" s="112">
        <v>200</v>
      </c>
      <c r="J28" s="112">
        <v>200</v>
      </c>
      <c r="K28" s="112">
        <v>200</v>
      </c>
      <c r="L28" s="112">
        <v>200</v>
      </c>
      <c r="M28" s="112">
        <v>200</v>
      </c>
      <c r="N28" s="112">
        <v>200</v>
      </c>
      <c r="O28" s="112">
        <v>200</v>
      </c>
      <c r="P28" s="112">
        <v>200</v>
      </c>
      <c r="Q28" s="113">
        <f t="shared" ref="Q28:Q29" si="653">SUM(E28:P28)</f>
        <v>2400</v>
      </c>
      <c r="S28" s="112"/>
      <c r="T28" s="112"/>
      <c r="U28" s="112"/>
      <c r="V28" s="112"/>
      <c r="W28" s="112"/>
      <c r="X28" s="112"/>
      <c r="Y28" s="112"/>
      <c r="Z28" s="112"/>
      <c r="AA28" s="112"/>
      <c r="AB28" s="112"/>
      <c r="AC28" s="112"/>
      <c r="AD28" s="112"/>
      <c r="AE28" s="113">
        <f t="shared" si="635"/>
        <v>0</v>
      </c>
      <c r="AG28" s="112"/>
      <c r="AH28" s="112"/>
      <c r="AI28" s="112"/>
      <c r="AJ28" s="112"/>
      <c r="AK28" s="112"/>
      <c r="AL28" s="112"/>
      <c r="AM28" s="112"/>
      <c r="AN28" s="112"/>
      <c r="AO28" s="112"/>
      <c r="AP28" s="112"/>
      <c r="AQ28" s="112"/>
      <c r="AR28" s="112"/>
      <c r="AS28" s="113">
        <f t="shared" si="636"/>
        <v>0</v>
      </c>
      <c r="AU28" s="112"/>
      <c r="AV28" s="112"/>
      <c r="AW28" s="112"/>
      <c r="AX28" s="112"/>
      <c r="AY28" s="112"/>
      <c r="AZ28" s="112"/>
      <c r="BA28" s="112"/>
      <c r="BB28" s="112"/>
      <c r="BC28" s="112"/>
      <c r="BD28" s="112"/>
      <c r="BE28" s="112"/>
      <c r="BF28" s="112"/>
      <c r="BG28" s="113">
        <f t="shared" si="637"/>
        <v>0</v>
      </c>
      <c r="BI28" s="112"/>
      <c r="BJ28" s="112"/>
      <c r="BK28" s="112"/>
      <c r="BL28" s="112"/>
      <c r="BM28" s="112"/>
      <c r="BN28" s="112"/>
      <c r="BO28" s="112"/>
      <c r="BP28" s="112"/>
      <c r="BQ28" s="112"/>
      <c r="BR28" s="112"/>
      <c r="BS28" s="112"/>
      <c r="BT28" s="112"/>
      <c r="BU28" s="113">
        <f t="shared" si="638"/>
        <v>0</v>
      </c>
      <c r="BW28" s="112"/>
      <c r="BX28" s="112"/>
      <c r="BY28" s="112"/>
      <c r="BZ28" s="112"/>
      <c r="CA28" s="112"/>
      <c r="CB28" s="112"/>
      <c r="CC28" s="112"/>
      <c r="CD28" s="112"/>
      <c r="CE28" s="112"/>
      <c r="CF28" s="112"/>
      <c r="CG28" s="112"/>
      <c r="CH28" s="112"/>
      <c r="CI28" s="113">
        <f t="shared" si="639"/>
        <v>0</v>
      </c>
      <c r="CK28" s="112"/>
      <c r="CL28" s="112"/>
      <c r="CM28" s="112"/>
      <c r="CN28" s="112"/>
      <c r="CO28" s="112"/>
      <c r="CP28" s="112"/>
      <c r="CQ28" s="112"/>
      <c r="CR28" s="112"/>
      <c r="CS28" s="112"/>
      <c r="CT28" s="112"/>
      <c r="CU28" s="112"/>
      <c r="CV28" s="112"/>
      <c r="CW28" s="113">
        <f t="shared" si="640"/>
        <v>0</v>
      </c>
      <c r="CY28" s="112"/>
      <c r="CZ28" s="112"/>
      <c r="DA28" s="112"/>
      <c r="DB28" s="112"/>
      <c r="DC28" s="112"/>
      <c r="DD28" s="112"/>
      <c r="DE28" s="112"/>
      <c r="DF28" s="112"/>
      <c r="DG28" s="112"/>
      <c r="DH28" s="112"/>
      <c r="DI28" s="112"/>
      <c r="DJ28" s="112"/>
      <c r="DK28" s="113">
        <f t="shared" si="641"/>
        <v>0</v>
      </c>
      <c r="DM28" s="112"/>
      <c r="DN28" s="112"/>
      <c r="DO28" s="112"/>
      <c r="DP28" s="112"/>
      <c r="DQ28" s="112"/>
      <c r="DR28" s="112"/>
      <c r="DS28" s="112"/>
      <c r="DT28" s="112"/>
      <c r="DU28" s="112"/>
      <c r="DV28" s="112"/>
      <c r="DW28" s="112"/>
      <c r="DX28" s="112"/>
      <c r="DY28" s="113">
        <f t="shared" si="642"/>
        <v>0</v>
      </c>
      <c r="EA28" s="112"/>
      <c r="EB28" s="112"/>
      <c r="EC28" s="112"/>
      <c r="ED28" s="112"/>
      <c r="EE28" s="112"/>
      <c r="EF28" s="112"/>
      <c r="EG28" s="112"/>
      <c r="EH28" s="112"/>
      <c r="EI28" s="112"/>
      <c r="EJ28" s="112"/>
      <c r="EK28" s="112"/>
      <c r="EL28" s="112"/>
      <c r="EM28" s="113">
        <f t="shared" si="643"/>
        <v>0</v>
      </c>
      <c r="EO28" s="112"/>
      <c r="EP28" s="112"/>
      <c r="EQ28" s="112"/>
      <c r="ER28" s="112"/>
      <c r="ES28" s="112"/>
      <c r="ET28" s="112"/>
      <c r="EU28" s="112"/>
      <c r="EV28" s="112"/>
      <c r="EW28" s="112"/>
      <c r="EX28" s="112"/>
      <c r="EY28" s="112"/>
      <c r="EZ28" s="112"/>
      <c r="FA28" s="113">
        <f t="shared" si="644"/>
        <v>0</v>
      </c>
      <c r="FC28" s="112"/>
      <c r="FD28" s="112"/>
      <c r="FE28" s="112"/>
      <c r="FF28" s="112"/>
      <c r="FG28" s="112"/>
      <c r="FH28" s="112"/>
      <c r="FI28" s="112"/>
      <c r="FJ28" s="112"/>
      <c r="FK28" s="112"/>
      <c r="FL28" s="112"/>
      <c r="FM28" s="112"/>
      <c r="FN28" s="112"/>
      <c r="FO28" s="113">
        <f t="shared" si="645"/>
        <v>0</v>
      </c>
      <c r="FQ28" s="112"/>
      <c r="FR28" s="112"/>
      <c r="FS28" s="112"/>
      <c r="FT28" s="112"/>
      <c r="FU28" s="112"/>
      <c r="FV28" s="112"/>
      <c r="FW28" s="112"/>
      <c r="FX28" s="112"/>
      <c r="FY28" s="112"/>
      <c r="FZ28" s="112"/>
      <c r="GA28" s="112"/>
      <c r="GB28" s="112"/>
      <c r="GC28" s="113">
        <f t="shared" si="646"/>
        <v>0</v>
      </c>
      <c r="GE28" s="112"/>
      <c r="GF28" s="112"/>
      <c r="GG28" s="112"/>
      <c r="GH28" s="112"/>
      <c r="GI28" s="112"/>
      <c r="GJ28" s="112"/>
      <c r="GK28" s="112"/>
      <c r="GL28" s="112"/>
      <c r="GM28" s="112"/>
      <c r="GN28" s="112"/>
      <c r="GO28" s="112"/>
      <c r="GP28" s="112"/>
      <c r="GQ28" s="113">
        <f t="shared" si="647"/>
        <v>0</v>
      </c>
      <c r="GS28" s="112"/>
      <c r="GT28" s="112"/>
      <c r="GU28" s="112"/>
      <c r="GV28" s="112"/>
      <c r="GW28" s="112"/>
      <c r="GX28" s="112"/>
      <c r="GY28" s="112"/>
      <c r="GZ28" s="112"/>
      <c r="HA28" s="112"/>
      <c r="HB28" s="112"/>
      <c r="HC28" s="112"/>
      <c r="HD28" s="112"/>
      <c r="HE28" s="113">
        <f t="shared" si="648"/>
        <v>0</v>
      </c>
      <c r="HG28" s="112"/>
      <c r="HH28" s="112"/>
      <c r="HI28" s="112"/>
      <c r="HJ28" s="112"/>
      <c r="HK28" s="112"/>
      <c r="HL28" s="112"/>
      <c r="HM28" s="112"/>
      <c r="HN28" s="112"/>
      <c r="HO28" s="112"/>
      <c r="HP28" s="112"/>
      <c r="HQ28" s="112"/>
      <c r="HR28" s="112"/>
      <c r="HS28" s="113">
        <f t="shared" si="649"/>
        <v>0</v>
      </c>
      <c r="HU28" s="112"/>
      <c r="HV28" s="112"/>
      <c r="HW28" s="112"/>
      <c r="HX28" s="112"/>
      <c r="HY28" s="112"/>
      <c r="HZ28" s="112"/>
      <c r="IA28" s="112"/>
      <c r="IB28" s="112"/>
      <c r="IC28" s="112"/>
      <c r="ID28" s="112"/>
      <c r="IE28" s="112"/>
      <c r="IF28" s="112"/>
      <c r="IG28" s="113">
        <f t="shared" si="650"/>
        <v>0</v>
      </c>
      <c r="II28" s="112"/>
      <c r="IJ28" s="112"/>
      <c r="IK28" s="112"/>
      <c r="IL28" s="112"/>
      <c r="IM28" s="112"/>
      <c r="IN28" s="112"/>
      <c r="IO28" s="112"/>
      <c r="IP28" s="112"/>
      <c r="IQ28" s="112"/>
      <c r="IR28" s="112"/>
      <c r="IS28" s="112"/>
      <c r="IT28" s="112"/>
      <c r="IU28" s="113">
        <f t="shared" si="651"/>
        <v>0</v>
      </c>
      <c r="IW28" s="112"/>
      <c r="IX28" s="112"/>
      <c r="IY28" s="112"/>
      <c r="IZ28" s="112"/>
      <c r="JA28" s="112"/>
      <c r="JB28" s="112"/>
      <c r="JC28" s="112"/>
      <c r="JD28" s="112"/>
      <c r="JE28" s="112"/>
      <c r="JF28" s="112"/>
      <c r="JG28" s="112"/>
      <c r="JH28" s="112"/>
      <c r="JI28" s="113">
        <f t="shared" si="652"/>
        <v>0</v>
      </c>
    </row>
    <row r="29" spans="3:269" ht="16" customHeight="1" x14ac:dyDescent="0.2">
      <c r="C29" s="110" t="s">
        <v>26</v>
      </c>
      <c r="D29" s="111"/>
      <c r="E29" s="112">
        <v>200</v>
      </c>
      <c r="F29" s="112">
        <v>200</v>
      </c>
      <c r="G29" s="112">
        <v>200</v>
      </c>
      <c r="H29" s="112">
        <v>200</v>
      </c>
      <c r="I29" s="112">
        <v>200</v>
      </c>
      <c r="J29" s="112">
        <v>200</v>
      </c>
      <c r="K29" s="112">
        <v>200</v>
      </c>
      <c r="L29" s="112">
        <v>200</v>
      </c>
      <c r="M29" s="112">
        <v>200</v>
      </c>
      <c r="N29" s="112">
        <v>200</v>
      </c>
      <c r="O29" s="112">
        <v>200</v>
      </c>
      <c r="P29" s="112">
        <v>200</v>
      </c>
      <c r="Q29" s="113">
        <f t="shared" si="653"/>
        <v>2400</v>
      </c>
      <c r="S29" s="112"/>
      <c r="T29" s="112"/>
      <c r="U29" s="112"/>
      <c r="V29" s="112"/>
      <c r="W29" s="112"/>
      <c r="X29" s="112"/>
      <c r="Y29" s="112"/>
      <c r="Z29" s="112"/>
      <c r="AA29" s="112"/>
      <c r="AB29" s="112"/>
      <c r="AC29" s="112"/>
      <c r="AD29" s="112"/>
      <c r="AE29" s="113">
        <f t="shared" si="635"/>
        <v>0</v>
      </c>
      <c r="AG29" s="112"/>
      <c r="AH29" s="112"/>
      <c r="AI29" s="112"/>
      <c r="AJ29" s="112"/>
      <c r="AK29" s="112"/>
      <c r="AL29" s="112"/>
      <c r="AM29" s="112"/>
      <c r="AN29" s="112"/>
      <c r="AO29" s="112"/>
      <c r="AP29" s="112"/>
      <c r="AQ29" s="112"/>
      <c r="AR29" s="112"/>
      <c r="AS29" s="113">
        <f t="shared" si="636"/>
        <v>0</v>
      </c>
      <c r="AU29" s="112"/>
      <c r="AV29" s="112"/>
      <c r="AW29" s="112"/>
      <c r="AX29" s="112"/>
      <c r="AY29" s="112"/>
      <c r="AZ29" s="112"/>
      <c r="BA29" s="112"/>
      <c r="BB29" s="112"/>
      <c r="BC29" s="112"/>
      <c r="BD29" s="112"/>
      <c r="BE29" s="112"/>
      <c r="BF29" s="112"/>
      <c r="BG29" s="113">
        <f t="shared" si="637"/>
        <v>0</v>
      </c>
      <c r="BI29" s="112"/>
      <c r="BJ29" s="112"/>
      <c r="BK29" s="112"/>
      <c r="BL29" s="112"/>
      <c r="BM29" s="112"/>
      <c r="BN29" s="112"/>
      <c r="BO29" s="112"/>
      <c r="BP29" s="112"/>
      <c r="BQ29" s="112"/>
      <c r="BR29" s="112"/>
      <c r="BS29" s="112"/>
      <c r="BT29" s="112"/>
      <c r="BU29" s="113">
        <f t="shared" si="638"/>
        <v>0</v>
      </c>
      <c r="BW29" s="112"/>
      <c r="BX29" s="112"/>
      <c r="BY29" s="112"/>
      <c r="BZ29" s="112"/>
      <c r="CA29" s="112"/>
      <c r="CB29" s="112"/>
      <c r="CC29" s="112"/>
      <c r="CD29" s="112"/>
      <c r="CE29" s="112"/>
      <c r="CF29" s="112"/>
      <c r="CG29" s="112"/>
      <c r="CH29" s="112"/>
      <c r="CI29" s="113">
        <f t="shared" si="639"/>
        <v>0</v>
      </c>
      <c r="CK29" s="112"/>
      <c r="CL29" s="112"/>
      <c r="CM29" s="112"/>
      <c r="CN29" s="112"/>
      <c r="CO29" s="112"/>
      <c r="CP29" s="112"/>
      <c r="CQ29" s="112"/>
      <c r="CR29" s="112"/>
      <c r="CS29" s="112"/>
      <c r="CT29" s="112"/>
      <c r="CU29" s="112"/>
      <c r="CV29" s="112"/>
      <c r="CW29" s="113">
        <f t="shared" si="640"/>
        <v>0</v>
      </c>
      <c r="CY29" s="112"/>
      <c r="CZ29" s="112"/>
      <c r="DA29" s="112"/>
      <c r="DB29" s="112"/>
      <c r="DC29" s="112"/>
      <c r="DD29" s="112"/>
      <c r="DE29" s="112"/>
      <c r="DF29" s="112"/>
      <c r="DG29" s="112"/>
      <c r="DH29" s="112"/>
      <c r="DI29" s="112"/>
      <c r="DJ29" s="112"/>
      <c r="DK29" s="113">
        <f t="shared" si="641"/>
        <v>0</v>
      </c>
      <c r="DM29" s="112"/>
      <c r="DN29" s="112"/>
      <c r="DO29" s="112"/>
      <c r="DP29" s="112"/>
      <c r="DQ29" s="112"/>
      <c r="DR29" s="112"/>
      <c r="DS29" s="112"/>
      <c r="DT29" s="112"/>
      <c r="DU29" s="112"/>
      <c r="DV29" s="112"/>
      <c r="DW29" s="112"/>
      <c r="DX29" s="112"/>
      <c r="DY29" s="113">
        <f t="shared" si="642"/>
        <v>0</v>
      </c>
      <c r="EA29" s="112"/>
      <c r="EB29" s="112"/>
      <c r="EC29" s="112"/>
      <c r="ED29" s="112"/>
      <c r="EE29" s="112"/>
      <c r="EF29" s="112"/>
      <c r="EG29" s="112"/>
      <c r="EH29" s="112"/>
      <c r="EI29" s="112"/>
      <c r="EJ29" s="112"/>
      <c r="EK29" s="112"/>
      <c r="EL29" s="112"/>
      <c r="EM29" s="113">
        <f t="shared" si="643"/>
        <v>0</v>
      </c>
      <c r="EO29" s="112"/>
      <c r="EP29" s="112"/>
      <c r="EQ29" s="112"/>
      <c r="ER29" s="112"/>
      <c r="ES29" s="112"/>
      <c r="ET29" s="112"/>
      <c r="EU29" s="112"/>
      <c r="EV29" s="112"/>
      <c r="EW29" s="112"/>
      <c r="EX29" s="112"/>
      <c r="EY29" s="112"/>
      <c r="EZ29" s="112"/>
      <c r="FA29" s="113">
        <f t="shared" si="644"/>
        <v>0</v>
      </c>
      <c r="FC29" s="112"/>
      <c r="FD29" s="112"/>
      <c r="FE29" s="112"/>
      <c r="FF29" s="112"/>
      <c r="FG29" s="112"/>
      <c r="FH29" s="112"/>
      <c r="FI29" s="112"/>
      <c r="FJ29" s="112"/>
      <c r="FK29" s="112"/>
      <c r="FL29" s="112"/>
      <c r="FM29" s="112"/>
      <c r="FN29" s="112"/>
      <c r="FO29" s="113">
        <f t="shared" si="645"/>
        <v>0</v>
      </c>
      <c r="FQ29" s="112"/>
      <c r="FR29" s="112"/>
      <c r="FS29" s="112"/>
      <c r="FT29" s="112"/>
      <c r="FU29" s="112"/>
      <c r="FV29" s="112"/>
      <c r="FW29" s="112"/>
      <c r="FX29" s="112"/>
      <c r="FY29" s="112"/>
      <c r="FZ29" s="112"/>
      <c r="GA29" s="112"/>
      <c r="GB29" s="112"/>
      <c r="GC29" s="113">
        <f t="shared" si="646"/>
        <v>0</v>
      </c>
      <c r="GE29" s="112"/>
      <c r="GF29" s="112"/>
      <c r="GG29" s="112"/>
      <c r="GH29" s="112"/>
      <c r="GI29" s="112"/>
      <c r="GJ29" s="112"/>
      <c r="GK29" s="112"/>
      <c r="GL29" s="112"/>
      <c r="GM29" s="112"/>
      <c r="GN29" s="112"/>
      <c r="GO29" s="112"/>
      <c r="GP29" s="112"/>
      <c r="GQ29" s="113">
        <f t="shared" si="647"/>
        <v>0</v>
      </c>
      <c r="GS29" s="112"/>
      <c r="GT29" s="112"/>
      <c r="GU29" s="112"/>
      <c r="GV29" s="112"/>
      <c r="GW29" s="112"/>
      <c r="GX29" s="112"/>
      <c r="GY29" s="112"/>
      <c r="GZ29" s="112"/>
      <c r="HA29" s="112"/>
      <c r="HB29" s="112"/>
      <c r="HC29" s="112"/>
      <c r="HD29" s="112"/>
      <c r="HE29" s="113">
        <f t="shared" si="648"/>
        <v>0</v>
      </c>
      <c r="HG29" s="112"/>
      <c r="HH29" s="112"/>
      <c r="HI29" s="112"/>
      <c r="HJ29" s="112"/>
      <c r="HK29" s="112"/>
      <c r="HL29" s="112"/>
      <c r="HM29" s="112"/>
      <c r="HN29" s="112"/>
      <c r="HO29" s="112"/>
      <c r="HP29" s="112"/>
      <c r="HQ29" s="112"/>
      <c r="HR29" s="112"/>
      <c r="HS29" s="113">
        <f t="shared" si="649"/>
        <v>0</v>
      </c>
      <c r="HU29" s="112"/>
      <c r="HV29" s="112"/>
      <c r="HW29" s="112"/>
      <c r="HX29" s="112"/>
      <c r="HY29" s="112"/>
      <c r="HZ29" s="112"/>
      <c r="IA29" s="112"/>
      <c r="IB29" s="112"/>
      <c r="IC29" s="112"/>
      <c r="ID29" s="112"/>
      <c r="IE29" s="112"/>
      <c r="IF29" s="112"/>
      <c r="IG29" s="113">
        <f t="shared" si="650"/>
        <v>0</v>
      </c>
      <c r="II29" s="112"/>
      <c r="IJ29" s="112"/>
      <c r="IK29" s="112"/>
      <c r="IL29" s="112"/>
      <c r="IM29" s="112"/>
      <c r="IN29" s="112"/>
      <c r="IO29" s="112"/>
      <c r="IP29" s="112"/>
      <c r="IQ29" s="112"/>
      <c r="IR29" s="112"/>
      <c r="IS29" s="112"/>
      <c r="IT29" s="112"/>
      <c r="IU29" s="113">
        <f t="shared" si="651"/>
        <v>0</v>
      </c>
      <c r="IW29" s="112"/>
      <c r="IX29" s="112"/>
      <c r="IY29" s="112"/>
      <c r="IZ29" s="112"/>
      <c r="JA29" s="112"/>
      <c r="JB29" s="112"/>
      <c r="JC29" s="112"/>
      <c r="JD29" s="112"/>
      <c r="JE29" s="112"/>
      <c r="JF29" s="112"/>
      <c r="JG29" s="112"/>
      <c r="JH29" s="112"/>
      <c r="JI29" s="113">
        <f t="shared" si="652"/>
        <v>0</v>
      </c>
    </row>
    <row r="30" spans="3:269" ht="16" customHeight="1" x14ac:dyDescent="0.2">
      <c r="C30" s="110" t="s">
        <v>27</v>
      </c>
      <c r="D30" s="111"/>
      <c r="E30" s="112">
        <v>50</v>
      </c>
      <c r="F30" s="112">
        <v>50</v>
      </c>
      <c r="G30" s="112">
        <v>50</v>
      </c>
      <c r="H30" s="112">
        <v>50</v>
      </c>
      <c r="I30" s="112">
        <v>50</v>
      </c>
      <c r="J30" s="112">
        <v>50</v>
      </c>
      <c r="K30" s="112">
        <v>50</v>
      </c>
      <c r="L30" s="112">
        <v>50</v>
      </c>
      <c r="M30" s="112">
        <v>50</v>
      </c>
      <c r="N30" s="112">
        <v>50</v>
      </c>
      <c r="O30" s="112">
        <v>50</v>
      </c>
      <c r="P30" s="112">
        <v>50</v>
      </c>
      <c r="Q30" s="113">
        <f t="shared" si="634"/>
        <v>600</v>
      </c>
      <c r="S30" s="112"/>
      <c r="T30" s="112"/>
      <c r="U30" s="112"/>
      <c r="V30" s="112"/>
      <c r="W30" s="112"/>
      <c r="X30" s="112"/>
      <c r="Y30" s="112"/>
      <c r="Z30" s="112"/>
      <c r="AA30" s="112"/>
      <c r="AB30" s="112"/>
      <c r="AC30" s="112"/>
      <c r="AD30" s="112"/>
      <c r="AE30" s="113">
        <f t="shared" si="635"/>
        <v>0</v>
      </c>
      <c r="AG30" s="112"/>
      <c r="AH30" s="112"/>
      <c r="AI30" s="112"/>
      <c r="AJ30" s="112"/>
      <c r="AK30" s="112"/>
      <c r="AL30" s="112"/>
      <c r="AM30" s="112"/>
      <c r="AN30" s="112"/>
      <c r="AO30" s="112"/>
      <c r="AP30" s="112"/>
      <c r="AQ30" s="112"/>
      <c r="AR30" s="112"/>
      <c r="AS30" s="113">
        <f t="shared" si="636"/>
        <v>0</v>
      </c>
      <c r="AU30" s="112"/>
      <c r="AV30" s="112"/>
      <c r="AW30" s="112"/>
      <c r="AX30" s="112"/>
      <c r="AY30" s="112"/>
      <c r="AZ30" s="112"/>
      <c r="BA30" s="112"/>
      <c r="BB30" s="112"/>
      <c r="BC30" s="112"/>
      <c r="BD30" s="112"/>
      <c r="BE30" s="112"/>
      <c r="BF30" s="112"/>
      <c r="BG30" s="113">
        <f t="shared" si="637"/>
        <v>0</v>
      </c>
      <c r="BI30" s="112"/>
      <c r="BJ30" s="112"/>
      <c r="BK30" s="112"/>
      <c r="BL30" s="112"/>
      <c r="BM30" s="112"/>
      <c r="BN30" s="112"/>
      <c r="BO30" s="112"/>
      <c r="BP30" s="112"/>
      <c r="BQ30" s="112"/>
      <c r="BR30" s="112"/>
      <c r="BS30" s="112"/>
      <c r="BT30" s="112"/>
      <c r="BU30" s="113">
        <f t="shared" si="638"/>
        <v>0</v>
      </c>
      <c r="BW30" s="112"/>
      <c r="BX30" s="112"/>
      <c r="BY30" s="112"/>
      <c r="BZ30" s="112"/>
      <c r="CA30" s="112"/>
      <c r="CB30" s="112"/>
      <c r="CC30" s="112"/>
      <c r="CD30" s="112"/>
      <c r="CE30" s="112"/>
      <c r="CF30" s="112"/>
      <c r="CG30" s="112"/>
      <c r="CH30" s="112"/>
      <c r="CI30" s="113">
        <f t="shared" si="639"/>
        <v>0</v>
      </c>
      <c r="CK30" s="112"/>
      <c r="CL30" s="112"/>
      <c r="CM30" s="112"/>
      <c r="CN30" s="112"/>
      <c r="CO30" s="112"/>
      <c r="CP30" s="112"/>
      <c r="CQ30" s="112"/>
      <c r="CR30" s="112"/>
      <c r="CS30" s="112"/>
      <c r="CT30" s="112"/>
      <c r="CU30" s="112"/>
      <c r="CV30" s="112"/>
      <c r="CW30" s="113">
        <f t="shared" si="640"/>
        <v>0</v>
      </c>
      <c r="CY30" s="112"/>
      <c r="CZ30" s="112"/>
      <c r="DA30" s="112"/>
      <c r="DB30" s="112"/>
      <c r="DC30" s="112"/>
      <c r="DD30" s="112"/>
      <c r="DE30" s="112"/>
      <c r="DF30" s="112"/>
      <c r="DG30" s="112"/>
      <c r="DH30" s="112"/>
      <c r="DI30" s="112"/>
      <c r="DJ30" s="112"/>
      <c r="DK30" s="113">
        <f t="shared" si="641"/>
        <v>0</v>
      </c>
      <c r="DM30" s="112"/>
      <c r="DN30" s="112"/>
      <c r="DO30" s="112"/>
      <c r="DP30" s="112"/>
      <c r="DQ30" s="112"/>
      <c r="DR30" s="112"/>
      <c r="DS30" s="112"/>
      <c r="DT30" s="112"/>
      <c r="DU30" s="112"/>
      <c r="DV30" s="112"/>
      <c r="DW30" s="112"/>
      <c r="DX30" s="112"/>
      <c r="DY30" s="113">
        <f t="shared" si="642"/>
        <v>0</v>
      </c>
      <c r="EA30" s="112"/>
      <c r="EB30" s="112"/>
      <c r="EC30" s="112"/>
      <c r="ED30" s="112"/>
      <c r="EE30" s="112"/>
      <c r="EF30" s="112"/>
      <c r="EG30" s="112"/>
      <c r="EH30" s="112"/>
      <c r="EI30" s="112"/>
      <c r="EJ30" s="112"/>
      <c r="EK30" s="112"/>
      <c r="EL30" s="112"/>
      <c r="EM30" s="113">
        <f t="shared" si="643"/>
        <v>0</v>
      </c>
      <c r="EO30" s="112"/>
      <c r="EP30" s="112"/>
      <c r="EQ30" s="112"/>
      <c r="ER30" s="112"/>
      <c r="ES30" s="112"/>
      <c r="ET30" s="112"/>
      <c r="EU30" s="112"/>
      <c r="EV30" s="112"/>
      <c r="EW30" s="112"/>
      <c r="EX30" s="112"/>
      <c r="EY30" s="112"/>
      <c r="EZ30" s="112"/>
      <c r="FA30" s="113">
        <f t="shared" si="644"/>
        <v>0</v>
      </c>
      <c r="FC30" s="112"/>
      <c r="FD30" s="112"/>
      <c r="FE30" s="112"/>
      <c r="FF30" s="112"/>
      <c r="FG30" s="112"/>
      <c r="FH30" s="112"/>
      <c r="FI30" s="112"/>
      <c r="FJ30" s="112"/>
      <c r="FK30" s="112"/>
      <c r="FL30" s="112"/>
      <c r="FM30" s="112"/>
      <c r="FN30" s="112"/>
      <c r="FO30" s="113">
        <f t="shared" si="645"/>
        <v>0</v>
      </c>
      <c r="FQ30" s="112"/>
      <c r="FR30" s="112"/>
      <c r="FS30" s="112"/>
      <c r="FT30" s="112"/>
      <c r="FU30" s="112"/>
      <c r="FV30" s="112"/>
      <c r="FW30" s="112"/>
      <c r="FX30" s="112"/>
      <c r="FY30" s="112"/>
      <c r="FZ30" s="112"/>
      <c r="GA30" s="112"/>
      <c r="GB30" s="112"/>
      <c r="GC30" s="113">
        <f t="shared" si="646"/>
        <v>0</v>
      </c>
      <c r="GE30" s="112"/>
      <c r="GF30" s="112"/>
      <c r="GG30" s="112"/>
      <c r="GH30" s="112"/>
      <c r="GI30" s="112"/>
      <c r="GJ30" s="112"/>
      <c r="GK30" s="112"/>
      <c r="GL30" s="112"/>
      <c r="GM30" s="112"/>
      <c r="GN30" s="112"/>
      <c r="GO30" s="112"/>
      <c r="GP30" s="112"/>
      <c r="GQ30" s="113">
        <f t="shared" si="647"/>
        <v>0</v>
      </c>
      <c r="GS30" s="112"/>
      <c r="GT30" s="112"/>
      <c r="GU30" s="112"/>
      <c r="GV30" s="112"/>
      <c r="GW30" s="112"/>
      <c r="GX30" s="112"/>
      <c r="GY30" s="112"/>
      <c r="GZ30" s="112"/>
      <c r="HA30" s="112"/>
      <c r="HB30" s="112"/>
      <c r="HC30" s="112"/>
      <c r="HD30" s="112"/>
      <c r="HE30" s="113">
        <f t="shared" si="648"/>
        <v>0</v>
      </c>
      <c r="HG30" s="112"/>
      <c r="HH30" s="112"/>
      <c r="HI30" s="112"/>
      <c r="HJ30" s="112"/>
      <c r="HK30" s="112"/>
      <c r="HL30" s="112"/>
      <c r="HM30" s="112"/>
      <c r="HN30" s="112"/>
      <c r="HO30" s="112"/>
      <c r="HP30" s="112"/>
      <c r="HQ30" s="112"/>
      <c r="HR30" s="112"/>
      <c r="HS30" s="113">
        <f t="shared" si="649"/>
        <v>0</v>
      </c>
      <c r="HU30" s="112"/>
      <c r="HV30" s="112"/>
      <c r="HW30" s="112"/>
      <c r="HX30" s="112"/>
      <c r="HY30" s="112"/>
      <c r="HZ30" s="112"/>
      <c r="IA30" s="112"/>
      <c r="IB30" s="112"/>
      <c r="IC30" s="112"/>
      <c r="ID30" s="112"/>
      <c r="IE30" s="112"/>
      <c r="IF30" s="112"/>
      <c r="IG30" s="113">
        <f t="shared" si="650"/>
        <v>0</v>
      </c>
      <c r="II30" s="112"/>
      <c r="IJ30" s="112"/>
      <c r="IK30" s="112"/>
      <c r="IL30" s="112"/>
      <c r="IM30" s="112"/>
      <c r="IN30" s="112"/>
      <c r="IO30" s="112"/>
      <c r="IP30" s="112"/>
      <c r="IQ30" s="112"/>
      <c r="IR30" s="112"/>
      <c r="IS30" s="112"/>
      <c r="IT30" s="112"/>
      <c r="IU30" s="113">
        <f t="shared" si="651"/>
        <v>0</v>
      </c>
      <c r="IW30" s="112"/>
      <c r="IX30" s="112"/>
      <c r="IY30" s="112"/>
      <c r="IZ30" s="112"/>
      <c r="JA30" s="112"/>
      <c r="JB30" s="112"/>
      <c r="JC30" s="112"/>
      <c r="JD30" s="112"/>
      <c r="JE30" s="112"/>
      <c r="JF30" s="112"/>
      <c r="JG30" s="112"/>
      <c r="JH30" s="112"/>
      <c r="JI30" s="113">
        <f t="shared" si="652"/>
        <v>0</v>
      </c>
    </row>
    <row r="31" spans="3:269" ht="12" customHeight="1" x14ac:dyDescent="0.2">
      <c r="C31" s="110" t="s">
        <v>28</v>
      </c>
      <c r="D31" s="111"/>
      <c r="E31" s="112">
        <v>300</v>
      </c>
      <c r="F31" s="112">
        <v>300</v>
      </c>
      <c r="G31" s="112">
        <v>300</v>
      </c>
      <c r="H31" s="112">
        <v>1200</v>
      </c>
      <c r="I31" s="112">
        <v>300</v>
      </c>
      <c r="J31" s="112">
        <v>300</v>
      </c>
      <c r="K31" s="112">
        <v>300</v>
      </c>
      <c r="L31" s="112">
        <v>1500</v>
      </c>
      <c r="M31" s="112">
        <v>300</v>
      </c>
      <c r="N31" s="112">
        <v>300</v>
      </c>
      <c r="O31" s="112">
        <v>300</v>
      </c>
      <c r="P31" s="112">
        <v>600</v>
      </c>
      <c r="Q31" s="113">
        <f t="shared" si="634"/>
        <v>6000</v>
      </c>
      <c r="S31" s="112"/>
      <c r="T31" s="112"/>
      <c r="U31" s="112"/>
      <c r="V31" s="112"/>
      <c r="W31" s="112"/>
      <c r="X31" s="112"/>
      <c r="Y31" s="112"/>
      <c r="Z31" s="112"/>
      <c r="AA31" s="112"/>
      <c r="AB31" s="112"/>
      <c r="AC31" s="112"/>
      <c r="AD31" s="112"/>
      <c r="AE31" s="113">
        <f t="shared" si="635"/>
        <v>0</v>
      </c>
      <c r="AG31" s="112"/>
      <c r="AH31" s="112"/>
      <c r="AI31" s="112"/>
      <c r="AJ31" s="112"/>
      <c r="AK31" s="112"/>
      <c r="AL31" s="112"/>
      <c r="AM31" s="112"/>
      <c r="AN31" s="112"/>
      <c r="AO31" s="112"/>
      <c r="AP31" s="112"/>
      <c r="AQ31" s="112"/>
      <c r="AR31" s="112"/>
      <c r="AS31" s="113">
        <f t="shared" si="636"/>
        <v>0</v>
      </c>
      <c r="AU31" s="112"/>
      <c r="AV31" s="112"/>
      <c r="AW31" s="112"/>
      <c r="AX31" s="112"/>
      <c r="AY31" s="112"/>
      <c r="AZ31" s="112"/>
      <c r="BA31" s="112"/>
      <c r="BB31" s="112"/>
      <c r="BC31" s="112"/>
      <c r="BD31" s="112"/>
      <c r="BE31" s="112"/>
      <c r="BF31" s="112"/>
      <c r="BG31" s="113">
        <f t="shared" si="637"/>
        <v>0</v>
      </c>
      <c r="BI31" s="112"/>
      <c r="BJ31" s="112"/>
      <c r="BK31" s="112"/>
      <c r="BL31" s="112"/>
      <c r="BM31" s="112"/>
      <c r="BN31" s="112"/>
      <c r="BO31" s="112"/>
      <c r="BP31" s="112"/>
      <c r="BQ31" s="112"/>
      <c r="BR31" s="112"/>
      <c r="BS31" s="112"/>
      <c r="BT31" s="112"/>
      <c r="BU31" s="113">
        <f t="shared" si="638"/>
        <v>0</v>
      </c>
      <c r="BW31" s="112"/>
      <c r="BX31" s="112"/>
      <c r="BY31" s="112"/>
      <c r="BZ31" s="112"/>
      <c r="CA31" s="112"/>
      <c r="CB31" s="112"/>
      <c r="CC31" s="112"/>
      <c r="CD31" s="112"/>
      <c r="CE31" s="112"/>
      <c r="CF31" s="112"/>
      <c r="CG31" s="112"/>
      <c r="CH31" s="112"/>
      <c r="CI31" s="113">
        <f t="shared" si="639"/>
        <v>0</v>
      </c>
      <c r="CK31" s="112"/>
      <c r="CL31" s="112"/>
      <c r="CM31" s="112"/>
      <c r="CN31" s="112"/>
      <c r="CO31" s="112"/>
      <c r="CP31" s="112"/>
      <c r="CQ31" s="112"/>
      <c r="CR31" s="112"/>
      <c r="CS31" s="112"/>
      <c r="CT31" s="112"/>
      <c r="CU31" s="112"/>
      <c r="CV31" s="112"/>
      <c r="CW31" s="113">
        <f t="shared" si="640"/>
        <v>0</v>
      </c>
      <c r="CY31" s="112"/>
      <c r="CZ31" s="112"/>
      <c r="DA31" s="112"/>
      <c r="DB31" s="112"/>
      <c r="DC31" s="112"/>
      <c r="DD31" s="112"/>
      <c r="DE31" s="112"/>
      <c r="DF31" s="112"/>
      <c r="DG31" s="112"/>
      <c r="DH31" s="112"/>
      <c r="DI31" s="112"/>
      <c r="DJ31" s="112"/>
      <c r="DK31" s="113">
        <f t="shared" si="641"/>
        <v>0</v>
      </c>
      <c r="DM31" s="112"/>
      <c r="DN31" s="112"/>
      <c r="DO31" s="112"/>
      <c r="DP31" s="112"/>
      <c r="DQ31" s="112"/>
      <c r="DR31" s="112"/>
      <c r="DS31" s="112"/>
      <c r="DT31" s="112"/>
      <c r="DU31" s="112"/>
      <c r="DV31" s="112"/>
      <c r="DW31" s="112"/>
      <c r="DX31" s="112"/>
      <c r="DY31" s="113">
        <f t="shared" si="642"/>
        <v>0</v>
      </c>
      <c r="EA31" s="112"/>
      <c r="EB31" s="112"/>
      <c r="EC31" s="112"/>
      <c r="ED31" s="112"/>
      <c r="EE31" s="112"/>
      <c r="EF31" s="112"/>
      <c r="EG31" s="112"/>
      <c r="EH31" s="112"/>
      <c r="EI31" s="112"/>
      <c r="EJ31" s="112"/>
      <c r="EK31" s="112"/>
      <c r="EL31" s="112"/>
      <c r="EM31" s="113">
        <f t="shared" si="643"/>
        <v>0</v>
      </c>
      <c r="EO31" s="112"/>
      <c r="EP31" s="112"/>
      <c r="EQ31" s="112"/>
      <c r="ER31" s="112"/>
      <c r="ES31" s="112"/>
      <c r="ET31" s="112"/>
      <c r="EU31" s="112"/>
      <c r="EV31" s="112"/>
      <c r="EW31" s="112"/>
      <c r="EX31" s="112"/>
      <c r="EY31" s="112"/>
      <c r="EZ31" s="112"/>
      <c r="FA31" s="113">
        <f t="shared" si="644"/>
        <v>0</v>
      </c>
      <c r="FC31" s="112"/>
      <c r="FD31" s="112"/>
      <c r="FE31" s="112"/>
      <c r="FF31" s="112"/>
      <c r="FG31" s="112"/>
      <c r="FH31" s="112"/>
      <c r="FI31" s="112"/>
      <c r="FJ31" s="112"/>
      <c r="FK31" s="112"/>
      <c r="FL31" s="112"/>
      <c r="FM31" s="112"/>
      <c r="FN31" s="112"/>
      <c r="FO31" s="113">
        <f t="shared" si="645"/>
        <v>0</v>
      </c>
      <c r="FQ31" s="112"/>
      <c r="FR31" s="112"/>
      <c r="FS31" s="112"/>
      <c r="FT31" s="112"/>
      <c r="FU31" s="112"/>
      <c r="FV31" s="112"/>
      <c r="FW31" s="112"/>
      <c r="FX31" s="112"/>
      <c r="FY31" s="112"/>
      <c r="FZ31" s="112"/>
      <c r="GA31" s="112"/>
      <c r="GB31" s="112"/>
      <c r="GC31" s="113">
        <f t="shared" si="646"/>
        <v>0</v>
      </c>
      <c r="GE31" s="112"/>
      <c r="GF31" s="112"/>
      <c r="GG31" s="112"/>
      <c r="GH31" s="112"/>
      <c r="GI31" s="112"/>
      <c r="GJ31" s="112"/>
      <c r="GK31" s="112"/>
      <c r="GL31" s="112"/>
      <c r="GM31" s="112"/>
      <c r="GN31" s="112"/>
      <c r="GO31" s="112"/>
      <c r="GP31" s="112"/>
      <c r="GQ31" s="113">
        <f t="shared" si="647"/>
        <v>0</v>
      </c>
      <c r="GS31" s="112"/>
      <c r="GT31" s="112"/>
      <c r="GU31" s="112"/>
      <c r="GV31" s="112"/>
      <c r="GW31" s="112"/>
      <c r="GX31" s="112"/>
      <c r="GY31" s="112"/>
      <c r="GZ31" s="112"/>
      <c r="HA31" s="112"/>
      <c r="HB31" s="112"/>
      <c r="HC31" s="112"/>
      <c r="HD31" s="112"/>
      <c r="HE31" s="113">
        <f t="shared" si="648"/>
        <v>0</v>
      </c>
      <c r="HG31" s="112"/>
      <c r="HH31" s="112"/>
      <c r="HI31" s="112"/>
      <c r="HJ31" s="112"/>
      <c r="HK31" s="112"/>
      <c r="HL31" s="112"/>
      <c r="HM31" s="112"/>
      <c r="HN31" s="112"/>
      <c r="HO31" s="112"/>
      <c r="HP31" s="112"/>
      <c r="HQ31" s="112"/>
      <c r="HR31" s="112"/>
      <c r="HS31" s="113">
        <f t="shared" si="649"/>
        <v>0</v>
      </c>
      <c r="HU31" s="112"/>
      <c r="HV31" s="112"/>
      <c r="HW31" s="112"/>
      <c r="HX31" s="112"/>
      <c r="HY31" s="112"/>
      <c r="HZ31" s="112"/>
      <c r="IA31" s="112"/>
      <c r="IB31" s="112"/>
      <c r="IC31" s="112"/>
      <c r="ID31" s="112"/>
      <c r="IE31" s="112"/>
      <c r="IF31" s="112"/>
      <c r="IG31" s="113">
        <f t="shared" si="650"/>
        <v>0</v>
      </c>
      <c r="II31" s="112"/>
      <c r="IJ31" s="112"/>
      <c r="IK31" s="112"/>
      <c r="IL31" s="112"/>
      <c r="IM31" s="112"/>
      <c r="IN31" s="112"/>
      <c r="IO31" s="112"/>
      <c r="IP31" s="112"/>
      <c r="IQ31" s="112"/>
      <c r="IR31" s="112"/>
      <c r="IS31" s="112"/>
      <c r="IT31" s="112"/>
      <c r="IU31" s="113">
        <f t="shared" si="651"/>
        <v>0</v>
      </c>
      <c r="IW31" s="112"/>
      <c r="IX31" s="112"/>
      <c r="IY31" s="112"/>
      <c r="IZ31" s="112"/>
      <c r="JA31" s="112"/>
      <c r="JB31" s="112"/>
      <c r="JC31" s="112"/>
      <c r="JD31" s="112"/>
      <c r="JE31" s="112"/>
      <c r="JF31" s="112"/>
      <c r="JG31" s="112"/>
      <c r="JH31" s="112"/>
      <c r="JI31" s="113">
        <f t="shared" si="652"/>
        <v>0</v>
      </c>
    </row>
    <row r="32" spans="3:269" ht="16" customHeight="1" x14ac:dyDescent="0.2">
      <c r="C32" s="110" t="s">
        <v>15</v>
      </c>
      <c r="D32" s="111"/>
      <c r="E32" s="112"/>
      <c r="F32" s="112"/>
      <c r="G32" s="112"/>
      <c r="H32" s="112"/>
      <c r="I32" s="112"/>
      <c r="J32" s="112"/>
      <c r="K32" s="112"/>
      <c r="L32" s="112"/>
      <c r="M32" s="112"/>
      <c r="N32" s="112"/>
      <c r="O32" s="112"/>
      <c r="P32" s="112"/>
      <c r="Q32" s="113">
        <f t="shared" si="634"/>
        <v>0</v>
      </c>
      <c r="S32" s="112"/>
      <c r="T32" s="112"/>
      <c r="U32" s="112"/>
      <c r="V32" s="112"/>
      <c r="W32" s="112"/>
      <c r="X32" s="112"/>
      <c r="Y32" s="112"/>
      <c r="Z32" s="112"/>
      <c r="AA32" s="112"/>
      <c r="AB32" s="112"/>
      <c r="AC32" s="112"/>
      <c r="AD32" s="112"/>
      <c r="AE32" s="113">
        <f t="shared" si="635"/>
        <v>0</v>
      </c>
      <c r="AG32" s="112"/>
      <c r="AH32" s="112"/>
      <c r="AI32" s="112"/>
      <c r="AJ32" s="112"/>
      <c r="AK32" s="112"/>
      <c r="AL32" s="112"/>
      <c r="AM32" s="112"/>
      <c r="AN32" s="112"/>
      <c r="AO32" s="112"/>
      <c r="AP32" s="112"/>
      <c r="AQ32" s="112"/>
      <c r="AR32" s="112"/>
      <c r="AS32" s="113">
        <f t="shared" si="636"/>
        <v>0</v>
      </c>
      <c r="AU32" s="112"/>
      <c r="AV32" s="112"/>
      <c r="AW32" s="112"/>
      <c r="AX32" s="112"/>
      <c r="AY32" s="112"/>
      <c r="AZ32" s="112"/>
      <c r="BA32" s="112"/>
      <c r="BB32" s="112"/>
      <c r="BC32" s="112"/>
      <c r="BD32" s="112"/>
      <c r="BE32" s="112"/>
      <c r="BF32" s="112"/>
      <c r="BG32" s="113">
        <f t="shared" si="637"/>
        <v>0</v>
      </c>
      <c r="BI32" s="112"/>
      <c r="BJ32" s="112"/>
      <c r="BK32" s="112"/>
      <c r="BL32" s="112"/>
      <c r="BM32" s="112"/>
      <c r="BN32" s="112"/>
      <c r="BO32" s="112"/>
      <c r="BP32" s="112"/>
      <c r="BQ32" s="112"/>
      <c r="BR32" s="112"/>
      <c r="BS32" s="112"/>
      <c r="BT32" s="112"/>
      <c r="BU32" s="113">
        <f t="shared" si="638"/>
        <v>0</v>
      </c>
      <c r="BW32" s="112"/>
      <c r="BX32" s="112"/>
      <c r="BY32" s="112"/>
      <c r="BZ32" s="112"/>
      <c r="CA32" s="112"/>
      <c r="CB32" s="112"/>
      <c r="CC32" s="112"/>
      <c r="CD32" s="112"/>
      <c r="CE32" s="112"/>
      <c r="CF32" s="112"/>
      <c r="CG32" s="112"/>
      <c r="CH32" s="112"/>
      <c r="CI32" s="113">
        <f t="shared" si="639"/>
        <v>0</v>
      </c>
      <c r="CK32" s="112"/>
      <c r="CL32" s="112"/>
      <c r="CM32" s="112"/>
      <c r="CN32" s="112"/>
      <c r="CO32" s="112"/>
      <c r="CP32" s="112"/>
      <c r="CQ32" s="112"/>
      <c r="CR32" s="112"/>
      <c r="CS32" s="112"/>
      <c r="CT32" s="112"/>
      <c r="CU32" s="112"/>
      <c r="CV32" s="112"/>
      <c r="CW32" s="113">
        <f t="shared" si="640"/>
        <v>0</v>
      </c>
      <c r="CY32" s="112"/>
      <c r="CZ32" s="112"/>
      <c r="DA32" s="112"/>
      <c r="DB32" s="112"/>
      <c r="DC32" s="112"/>
      <c r="DD32" s="112"/>
      <c r="DE32" s="112"/>
      <c r="DF32" s="112"/>
      <c r="DG32" s="112"/>
      <c r="DH32" s="112"/>
      <c r="DI32" s="112"/>
      <c r="DJ32" s="112"/>
      <c r="DK32" s="113">
        <f t="shared" si="641"/>
        <v>0</v>
      </c>
      <c r="DM32" s="112"/>
      <c r="DN32" s="112"/>
      <c r="DO32" s="112"/>
      <c r="DP32" s="112"/>
      <c r="DQ32" s="112"/>
      <c r="DR32" s="112"/>
      <c r="DS32" s="112"/>
      <c r="DT32" s="112"/>
      <c r="DU32" s="112"/>
      <c r="DV32" s="112"/>
      <c r="DW32" s="112"/>
      <c r="DX32" s="112"/>
      <c r="DY32" s="113">
        <f t="shared" si="642"/>
        <v>0</v>
      </c>
      <c r="EA32" s="112"/>
      <c r="EB32" s="112"/>
      <c r="EC32" s="112"/>
      <c r="ED32" s="112"/>
      <c r="EE32" s="112"/>
      <c r="EF32" s="112"/>
      <c r="EG32" s="112"/>
      <c r="EH32" s="112"/>
      <c r="EI32" s="112"/>
      <c r="EJ32" s="112"/>
      <c r="EK32" s="112"/>
      <c r="EL32" s="112"/>
      <c r="EM32" s="113">
        <f t="shared" si="643"/>
        <v>0</v>
      </c>
      <c r="EO32" s="112"/>
      <c r="EP32" s="112"/>
      <c r="EQ32" s="112"/>
      <c r="ER32" s="112"/>
      <c r="ES32" s="112"/>
      <c r="ET32" s="112"/>
      <c r="EU32" s="112"/>
      <c r="EV32" s="112"/>
      <c r="EW32" s="112"/>
      <c r="EX32" s="112"/>
      <c r="EY32" s="112"/>
      <c r="EZ32" s="112"/>
      <c r="FA32" s="113">
        <f t="shared" si="644"/>
        <v>0</v>
      </c>
      <c r="FC32" s="112"/>
      <c r="FD32" s="112"/>
      <c r="FE32" s="112"/>
      <c r="FF32" s="112"/>
      <c r="FG32" s="112"/>
      <c r="FH32" s="112"/>
      <c r="FI32" s="112"/>
      <c r="FJ32" s="112"/>
      <c r="FK32" s="112"/>
      <c r="FL32" s="112"/>
      <c r="FM32" s="112"/>
      <c r="FN32" s="112"/>
      <c r="FO32" s="113">
        <f t="shared" si="645"/>
        <v>0</v>
      </c>
      <c r="FQ32" s="112"/>
      <c r="FR32" s="112"/>
      <c r="FS32" s="112"/>
      <c r="FT32" s="112"/>
      <c r="FU32" s="112"/>
      <c r="FV32" s="112"/>
      <c r="FW32" s="112"/>
      <c r="FX32" s="112"/>
      <c r="FY32" s="112"/>
      <c r="FZ32" s="112"/>
      <c r="GA32" s="112"/>
      <c r="GB32" s="112"/>
      <c r="GC32" s="113">
        <f t="shared" si="646"/>
        <v>0</v>
      </c>
      <c r="GE32" s="112"/>
      <c r="GF32" s="112"/>
      <c r="GG32" s="112"/>
      <c r="GH32" s="112"/>
      <c r="GI32" s="112"/>
      <c r="GJ32" s="112"/>
      <c r="GK32" s="112"/>
      <c r="GL32" s="112"/>
      <c r="GM32" s="112"/>
      <c r="GN32" s="112"/>
      <c r="GO32" s="112"/>
      <c r="GP32" s="112"/>
      <c r="GQ32" s="113">
        <f t="shared" si="647"/>
        <v>0</v>
      </c>
      <c r="GS32" s="112"/>
      <c r="GT32" s="112"/>
      <c r="GU32" s="112"/>
      <c r="GV32" s="112"/>
      <c r="GW32" s="112"/>
      <c r="GX32" s="112"/>
      <c r="GY32" s="112"/>
      <c r="GZ32" s="112"/>
      <c r="HA32" s="112"/>
      <c r="HB32" s="112"/>
      <c r="HC32" s="112"/>
      <c r="HD32" s="112"/>
      <c r="HE32" s="113">
        <f t="shared" si="648"/>
        <v>0</v>
      </c>
      <c r="HG32" s="112"/>
      <c r="HH32" s="112"/>
      <c r="HI32" s="112"/>
      <c r="HJ32" s="112"/>
      <c r="HK32" s="112"/>
      <c r="HL32" s="112"/>
      <c r="HM32" s="112"/>
      <c r="HN32" s="112"/>
      <c r="HO32" s="112"/>
      <c r="HP32" s="112"/>
      <c r="HQ32" s="112"/>
      <c r="HR32" s="112"/>
      <c r="HS32" s="113">
        <f t="shared" si="649"/>
        <v>0</v>
      </c>
      <c r="HU32" s="112"/>
      <c r="HV32" s="112"/>
      <c r="HW32" s="112"/>
      <c r="HX32" s="112"/>
      <c r="HY32" s="112"/>
      <c r="HZ32" s="112"/>
      <c r="IA32" s="112"/>
      <c r="IB32" s="112"/>
      <c r="IC32" s="112"/>
      <c r="ID32" s="112"/>
      <c r="IE32" s="112"/>
      <c r="IF32" s="112"/>
      <c r="IG32" s="113">
        <f t="shared" si="650"/>
        <v>0</v>
      </c>
      <c r="II32" s="112"/>
      <c r="IJ32" s="112"/>
      <c r="IK32" s="112"/>
      <c r="IL32" s="112"/>
      <c r="IM32" s="112"/>
      <c r="IN32" s="112"/>
      <c r="IO32" s="112"/>
      <c r="IP32" s="112"/>
      <c r="IQ32" s="112"/>
      <c r="IR32" s="112"/>
      <c r="IS32" s="112"/>
      <c r="IT32" s="112"/>
      <c r="IU32" s="113">
        <f t="shared" si="651"/>
        <v>0</v>
      </c>
      <c r="IW32" s="112"/>
      <c r="IX32" s="112"/>
      <c r="IY32" s="112"/>
      <c r="IZ32" s="112"/>
      <c r="JA32" s="112"/>
      <c r="JB32" s="112"/>
      <c r="JC32" s="112"/>
      <c r="JD32" s="112"/>
      <c r="JE32" s="112"/>
      <c r="JF32" s="112"/>
      <c r="JG32" s="112"/>
      <c r="JH32" s="112"/>
      <c r="JI32" s="113">
        <f t="shared" si="652"/>
        <v>0</v>
      </c>
    </row>
    <row r="33" spans="3:269" ht="16" customHeight="1" x14ac:dyDescent="0.2">
      <c r="C33" s="110" t="s">
        <v>15</v>
      </c>
      <c r="D33" s="111"/>
      <c r="E33" s="112"/>
      <c r="F33" s="112"/>
      <c r="G33" s="112"/>
      <c r="H33" s="112"/>
      <c r="I33" s="112"/>
      <c r="J33" s="112"/>
      <c r="K33" s="112"/>
      <c r="L33" s="112"/>
      <c r="M33" s="112"/>
      <c r="N33" s="112"/>
      <c r="O33" s="112"/>
      <c r="P33" s="112"/>
      <c r="Q33" s="113">
        <f t="shared" ref="Q33:Q34" si="654">SUM(E33:P33)</f>
        <v>0</v>
      </c>
      <c r="S33" s="112"/>
      <c r="T33" s="112"/>
      <c r="U33" s="112"/>
      <c r="V33" s="112"/>
      <c r="W33" s="112"/>
      <c r="X33" s="112"/>
      <c r="Y33" s="112"/>
      <c r="Z33" s="112"/>
      <c r="AA33" s="112"/>
      <c r="AB33" s="112"/>
      <c r="AC33" s="112"/>
      <c r="AD33" s="112"/>
      <c r="AE33" s="113">
        <f t="shared" si="635"/>
        <v>0</v>
      </c>
      <c r="AG33" s="112"/>
      <c r="AH33" s="112"/>
      <c r="AI33" s="112"/>
      <c r="AJ33" s="112"/>
      <c r="AK33" s="112"/>
      <c r="AL33" s="112"/>
      <c r="AM33" s="112"/>
      <c r="AN33" s="112"/>
      <c r="AO33" s="112"/>
      <c r="AP33" s="112"/>
      <c r="AQ33" s="112"/>
      <c r="AR33" s="112"/>
      <c r="AS33" s="113">
        <f t="shared" si="636"/>
        <v>0</v>
      </c>
      <c r="AU33" s="112"/>
      <c r="AV33" s="112"/>
      <c r="AW33" s="112"/>
      <c r="AX33" s="112"/>
      <c r="AY33" s="112"/>
      <c r="AZ33" s="112"/>
      <c r="BA33" s="112"/>
      <c r="BB33" s="112"/>
      <c r="BC33" s="112"/>
      <c r="BD33" s="112"/>
      <c r="BE33" s="112"/>
      <c r="BF33" s="112"/>
      <c r="BG33" s="113">
        <f t="shared" si="637"/>
        <v>0</v>
      </c>
      <c r="BI33" s="112"/>
      <c r="BJ33" s="112"/>
      <c r="BK33" s="112"/>
      <c r="BL33" s="112"/>
      <c r="BM33" s="112"/>
      <c r="BN33" s="112"/>
      <c r="BO33" s="112"/>
      <c r="BP33" s="112"/>
      <c r="BQ33" s="112"/>
      <c r="BR33" s="112"/>
      <c r="BS33" s="112"/>
      <c r="BT33" s="112"/>
      <c r="BU33" s="113">
        <f t="shared" si="638"/>
        <v>0</v>
      </c>
      <c r="BW33" s="112"/>
      <c r="BX33" s="112"/>
      <c r="BY33" s="112"/>
      <c r="BZ33" s="112"/>
      <c r="CA33" s="112"/>
      <c r="CB33" s="112"/>
      <c r="CC33" s="112"/>
      <c r="CD33" s="112"/>
      <c r="CE33" s="112"/>
      <c r="CF33" s="112"/>
      <c r="CG33" s="112"/>
      <c r="CH33" s="112"/>
      <c r="CI33" s="113">
        <f t="shared" si="639"/>
        <v>0</v>
      </c>
      <c r="CK33" s="112"/>
      <c r="CL33" s="112"/>
      <c r="CM33" s="112"/>
      <c r="CN33" s="112"/>
      <c r="CO33" s="112"/>
      <c r="CP33" s="112"/>
      <c r="CQ33" s="112"/>
      <c r="CR33" s="112"/>
      <c r="CS33" s="112"/>
      <c r="CT33" s="112"/>
      <c r="CU33" s="112"/>
      <c r="CV33" s="112"/>
      <c r="CW33" s="113">
        <f t="shared" si="640"/>
        <v>0</v>
      </c>
      <c r="CY33" s="112"/>
      <c r="CZ33" s="112"/>
      <c r="DA33" s="112"/>
      <c r="DB33" s="112"/>
      <c r="DC33" s="112"/>
      <c r="DD33" s="112"/>
      <c r="DE33" s="112"/>
      <c r="DF33" s="112"/>
      <c r="DG33" s="112"/>
      <c r="DH33" s="112"/>
      <c r="DI33" s="112"/>
      <c r="DJ33" s="112"/>
      <c r="DK33" s="113">
        <f t="shared" si="641"/>
        <v>0</v>
      </c>
      <c r="DM33" s="112"/>
      <c r="DN33" s="112"/>
      <c r="DO33" s="112"/>
      <c r="DP33" s="112"/>
      <c r="DQ33" s="112"/>
      <c r="DR33" s="112"/>
      <c r="DS33" s="112"/>
      <c r="DT33" s="112"/>
      <c r="DU33" s="112"/>
      <c r="DV33" s="112"/>
      <c r="DW33" s="112"/>
      <c r="DX33" s="112"/>
      <c r="DY33" s="113">
        <f t="shared" si="642"/>
        <v>0</v>
      </c>
      <c r="EA33" s="112"/>
      <c r="EB33" s="112"/>
      <c r="EC33" s="112"/>
      <c r="ED33" s="112"/>
      <c r="EE33" s="112"/>
      <c r="EF33" s="112"/>
      <c r="EG33" s="112"/>
      <c r="EH33" s="112"/>
      <c r="EI33" s="112"/>
      <c r="EJ33" s="112"/>
      <c r="EK33" s="112"/>
      <c r="EL33" s="112"/>
      <c r="EM33" s="113">
        <f t="shared" si="643"/>
        <v>0</v>
      </c>
      <c r="EO33" s="112"/>
      <c r="EP33" s="112"/>
      <c r="EQ33" s="112"/>
      <c r="ER33" s="112"/>
      <c r="ES33" s="112"/>
      <c r="ET33" s="112"/>
      <c r="EU33" s="112"/>
      <c r="EV33" s="112"/>
      <c r="EW33" s="112"/>
      <c r="EX33" s="112"/>
      <c r="EY33" s="112"/>
      <c r="EZ33" s="112"/>
      <c r="FA33" s="113">
        <f t="shared" si="644"/>
        <v>0</v>
      </c>
      <c r="FC33" s="112"/>
      <c r="FD33" s="112"/>
      <c r="FE33" s="112"/>
      <c r="FF33" s="112"/>
      <c r="FG33" s="112"/>
      <c r="FH33" s="112"/>
      <c r="FI33" s="112"/>
      <c r="FJ33" s="112"/>
      <c r="FK33" s="112"/>
      <c r="FL33" s="112"/>
      <c r="FM33" s="112"/>
      <c r="FN33" s="112"/>
      <c r="FO33" s="113">
        <f t="shared" si="645"/>
        <v>0</v>
      </c>
      <c r="FQ33" s="112"/>
      <c r="FR33" s="112"/>
      <c r="FS33" s="112"/>
      <c r="FT33" s="112"/>
      <c r="FU33" s="112"/>
      <c r="FV33" s="112"/>
      <c r="FW33" s="112"/>
      <c r="FX33" s="112"/>
      <c r="FY33" s="112"/>
      <c r="FZ33" s="112"/>
      <c r="GA33" s="112"/>
      <c r="GB33" s="112"/>
      <c r="GC33" s="113">
        <f t="shared" si="646"/>
        <v>0</v>
      </c>
      <c r="GE33" s="112"/>
      <c r="GF33" s="112"/>
      <c r="GG33" s="112"/>
      <c r="GH33" s="112"/>
      <c r="GI33" s="112"/>
      <c r="GJ33" s="112"/>
      <c r="GK33" s="112"/>
      <c r="GL33" s="112"/>
      <c r="GM33" s="112"/>
      <c r="GN33" s="112"/>
      <c r="GO33" s="112"/>
      <c r="GP33" s="112"/>
      <c r="GQ33" s="113">
        <f t="shared" si="647"/>
        <v>0</v>
      </c>
      <c r="GS33" s="112"/>
      <c r="GT33" s="112"/>
      <c r="GU33" s="112"/>
      <c r="GV33" s="112"/>
      <c r="GW33" s="112"/>
      <c r="GX33" s="112"/>
      <c r="GY33" s="112"/>
      <c r="GZ33" s="112"/>
      <c r="HA33" s="112"/>
      <c r="HB33" s="112"/>
      <c r="HC33" s="112"/>
      <c r="HD33" s="112"/>
      <c r="HE33" s="113">
        <f t="shared" si="648"/>
        <v>0</v>
      </c>
      <c r="HG33" s="112"/>
      <c r="HH33" s="112"/>
      <c r="HI33" s="112"/>
      <c r="HJ33" s="112"/>
      <c r="HK33" s="112"/>
      <c r="HL33" s="112"/>
      <c r="HM33" s="112"/>
      <c r="HN33" s="112"/>
      <c r="HO33" s="112"/>
      <c r="HP33" s="112"/>
      <c r="HQ33" s="112"/>
      <c r="HR33" s="112"/>
      <c r="HS33" s="113">
        <f t="shared" si="649"/>
        <v>0</v>
      </c>
      <c r="HU33" s="112"/>
      <c r="HV33" s="112"/>
      <c r="HW33" s="112"/>
      <c r="HX33" s="112"/>
      <c r="HY33" s="112"/>
      <c r="HZ33" s="112"/>
      <c r="IA33" s="112"/>
      <c r="IB33" s="112"/>
      <c r="IC33" s="112"/>
      <c r="ID33" s="112"/>
      <c r="IE33" s="112"/>
      <c r="IF33" s="112"/>
      <c r="IG33" s="113">
        <f t="shared" si="650"/>
        <v>0</v>
      </c>
      <c r="II33" s="112"/>
      <c r="IJ33" s="112"/>
      <c r="IK33" s="112"/>
      <c r="IL33" s="112"/>
      <c r="IM33" s="112"/>
      <c r="IN33" s="112"/>
      <c r="IO33" s="112"/>
      <c r="IP33" s="112"/>
      <c r="IQ33" s="112"/>
      <c r="IR33" s="112"/>
      <c r="IS33" s="112"/>
      <c r="IT33" s="112"/>
      <c r="IU33" s="113">
        <f t="shared" si="651"/>
        <v>0</v>
      </c>
      <c r="IW33" s="112"/>
      <c r="IX33" s="112"/>
      <c r="IY33" s="112"/>
      <c r="IZ33" s="112"/>
      <c r="JA33" s="112"/>
      <c r="JB33" s="112"/>
      <c r="JC33" s="112"/>
      <c r="JD33" s="112"/>
      <c r="JE33" s="112"/>
      <c r="JF33" s="112"/>
      <c r="JG33" s="112"/>
      <c r="JH33" s="112"/>
      <c r="JI33" s="113">
        <f t="shared" si="652"/>
        <v>0</v>
      </c>
    </row>
    <row r="34" spans="3:269" ht="16" customHeight="1" x14ac:dyDescent="0.2">
      <c r="C34" s="110" t="s">
        <v>15</v>
      </c>
      <c r="D34" s="111"/>
      <c r="E34" s="112"/>
      <c r="F34" s="112"/>
      <c r="G34" s="112"/>
      <c r="H34" s="112"/>
      <c r="I34" s="112"/>
      <c r="J34" s="112"/>
      <c r="K34" s="112"/>
      <c r="L34" s="112"/>
      <c r="M34" s="112"/>
      <c r="N34" s="112"/>
      <c r="O34" s="112"/>
      <c r="P34" s="112"/>
      <c r="Q34" s="113">
        <f t="shared" si="654"/>
        <v>0</v>
      </c>
      <c r="S34" s="112"/>
      <c r="T34" s="112"/>
      <c r="U34" s="112"/>
      <c r="V34" s="112"/>
      <c r="W34" s="112"/>
      <c r="X34" s="112"/>
      <c r="Y34" s="112"/>
      <c r="Z34" s="112"/>
      <c r="AA34" s="112"/>
      <c r="AB34" s="112"/>
      <c r="AC34" s="112"/>
      <c r="AD34" s="112"/>
      <c r="AE34" s="113">
        <f t="shared" si="635"/>
        <v>0</v>
      </c>
      <c r="AG34" s="112"/>
      <c r="AH34" s="112"/>
      <c r="AI34" s="112"/>
      <c r="AJ34" s="112"/>
      <c r="AK34" s="112"/>
      <c r="AL34" s="112"/>
      <c r="AM34" s="112"/>
      <c r="AN34" s="112"/>
      <c r="AO34" s="112"/>
      <c r="AP34" s="112"/>
      <c r="AQ34" s="112"/>
      <c r="AR34" s="112"/>
      <c r="AS34" s="113">
        <f t="shared" si="636"/>
        <v>0</v>
      </c>
      <c r="AU34" s="112"/>
      <c r="AV34" s="112"/>
      <c r="AW34" s="112"/>
      <c r="AX34" s="112"/>
      <c r="AY34" s="112"/>
      <c r="AZ34" s="112"/>
      <c r="BA34" s="112"/>
      <c r="BB34" s="112"/>
      <c r="BC34" s="112"/>
      <c r="BD34" s="112"/>
      <c r="BE34" s="112"/>
      <c r="BF34" s="112"/>
      <c r="BG34" s="113">
        <f t="shared" si="637"/>
        <v>0</v>
      </c>
      <c r="BI34" s="112"/>
      <c r="BJ34" s="112"/>
      <c r="BK34" s="112"/>
      <c r="BL34" s="112"/>
      <c r="BM34" s="112"/>
      <c r="BN34" s="112"/>
      <c r="BO34" s="112"/>
      <c r="BP34" s="112"/>
      <c r="BQ34" s="112"/>
      <c r="BR34" s="112"/>
      <c r="BS34" s="112"/>
      <c r="BT34" s="112"/>
      <c r="BU34" s="113">
        <f t="shared" si="638"/>
        <v>0</v>
      </c>
      <c r="BW34" s="112"/>
      <c r="BX34" s="112"/>
      <c r="BY34" s="112"/>
      <c r="BZ34" s="112"/>
      <c r="CA34" s="112"/>
      <c r="CB34" s="112"/>
      <c r="CC34" s="112"/>
      <c r="CD34" s="112"/>
      <c r="CE34" s="112"/>
      <c r="CF34" s="112"/>
      <c r="CG34" s="112"/>
      <c r="CH34" s="112"/>
      <c r="CI34" s="113">
        <f t="shared" si="639"/>
        <v>0</v>
      </c>
      <c r="CK34" s="112"/>
      <c r="CL34" s="112"/>
      <c r="CM34" s="112"/>
      <c r="CN34" s="112"/>
      <c r="CO34" s="112"/>
      <c r="CP34" s="112"/>
      <c r="CQ34" s="112"/>
      <c r="CR34" s="112"/>
      <c r="CS34" s="112"/>
      <c r="CT34" s="112"/>
      <c r="CU34" s="112"/>
      <c r="CV34" s="112"/>
      <c r="CW34" s="113">
        <f t="shared" si="640"/>
        <v>0</v>
      </c>
      <c r="CY34" s="112"/>
      <c r="CZ34" s="112"/>
      <c r="DA34" s="112"/>
      <c r="DB34" s="112"/>
      <c r="DC34" s="112"/>
      <c r="DD34" s="112"/>
      <c r="DE34" s="112"/>
      <c r="DF34" s="112"/>
      <c r="DG34" s="112"/>
      <c r="DH34" s="112"/>
      <c r="DI34" s="112"/>
      <c r="DJ34" s="112"/>
      <c r="DK34" s="113">
        <f t="shared" si="641"/>
        <v>0</v>
      </c>
      <c r="DM34" s="112"/>
      <c r="DN34" s="112"/>
      <c r="DO34" s="112"/>
      <c r="DP34" s="112"/>
      <c r="DQ34" s="112"/>
      <c r="DR34" s="112"/>
      <c r="DS34" s="112"/>
      <c r="DT34" s="112"/>
      <c r="DU34" s="112"/>
      <c r="DV34" s="112"/>
      <c r="DW34" s="112"/>
      <c r="DX34" s="112"/>
      <c r="DY34" s="113">
        <f t="shared" si="642"/>
        <v>0</v>
      </c>
      <c r="EA34" s="112"/>
      <c r="EB34" s="112"/>
      <c r="EC34" s="112"/>
      <c r="ED34" s="112"/>
      <c r="EE34" s="112"/>
      <c r="EF34" s="112"/>
      <c r="EG34" s="112"/>
      <c r="EH34" s="112"/>
      <c r="EI34" s="112"/>
      <c r="EJ34" s="112"/>
      <c r="EK34" s="112"/>
      <c r="EL34" s="112"/>
      <c r="EM34" s="113">
        <f t="shared" si="643"/>
        <v>0</v>
      </c>
      <c r="EO34" s="112"/>
      <c r="EP34" s="112"/>
      <c r="EQ34" s="112"/>
      <c r="ER34" s="112"/>
      <c r="ES34" s="112"/>
      <c r="ET34" s="112"/>
      <c r="EU34" s="112"/>
      <c r="EV34" s="112"/>
      <c r="EW34" s="112"/>
      <c r="EX34" s="112"/>
      <c r="EY34" s="112"/>
      <c r="EZ34" s="112"/>
      <c r="FA34" s="113">
        <f t="shared" si="644"/>
        <v>0</v>
      </c>
      <c r="FC34" s="112"/>
      <c r="FD34" s="112"/>
      <c r="FE34" s="112"/>
      <c r="FF34" s="112"/>
      <c r="FG34" s="112"/>
      <c r="FH34" s="112"/>
      <c r="FI34" s="112"/>
      <c r="FJ34" s="112"/>
      <c r="FK34" s="112"/>
      <c r="FL34" s="112"/>
      <c r="FM34" s="112"/>
      <c r="FN34" s="112"/>
      <c r="FO34" s="113">
        <f t="shared" si="645"/>
        <v>0</v>
      </c>
      <c r="FQ34" s="112"/>
      <c r="FR34" s="112"/>
      <c r="FS34" s="112"/>
      <c r="FT34" s="112"/>
      <c r="FU34" s="112"/>
      <c r="FV34" s="112"/>
      <c r="FW34" s="112"/>
      <c r="FX34" s="112"/>
      <c r="FY34" s="112"/>
      <c r="FZ34" s="112"/>
      <c r="GA34" s="112"/>
      <c r="GB34" s="112"/>
      <c r="GC34" s="113">
        <f t="shared" si="646"/>
        <v>0</v>
      </c>
      <c r="GE34" s="112"/>
      <c r="GF34" s="112"/>
      <c r="GG34" s="112"/>
      <c r="GH34" s="112"/>
      <c r="GI34" s="112"/>
      <c r="GJ34" s="112"/>
      <c r="GK34" s="112"/>
      <c r="GL34" s="112"/>
      <c r="GM34" s="112"/>
      <c r="GN34" s="112"/>
      <c r="GO34" s="112"/>
      <c r="GP34" s="112"/>
      <c r="GQ34" s="113">
        <f t="shared" si="647"/>
        <v>0</v>
      </c>
      <c r="GS34" s="112"/>
      <c r="GT34" s="112"/>
      <c r="GU34" s="112"/>
      <c r="GV34" s="112"/>
      <c r="GW34" s="112"/>
      <c r="GX34" s="112"/>
      <c r="GY34" s="112"/>
      <c r="GZ34" s="112"/>
      <c r="HA34" s="112"/>
      <c r="HB34" s="112"/>
      <c r="HC34" s="112"/>
      <c r="HD34" s="112"/>
      <c r="HE34" s="113">
        <f t="shared" si="648"/>
        <v>0</v>
      </c>
      <c r="HG34" s="112"/>
      <c r="HH34" s="112"/>
      <c r="HI34" s="112"/>
      <c r="HJ34" s="112"/>
      <c r="HK34" s="112"/>
      <c r="HL34" s="112"/>
      <c r="HM34" s="112"/>
      <c r="HN34" s="112"/>
      <c r="HO34" s="112"/>
      <c r="HP34" s="112"/>
      <c r="HQ34" s="112"/>
      <c r="HR34" s="112"/>
      <c r="HS34" s="113">
        <f t="shared" si="649"/>
        <v>0</v>
      </c>
      <c r="HU34" s="112"/>
      <c r="HV34" s="112"/>
      <c r="HW34" s="112"/>
      <c r="HX34" s="112"/>
      <c r="HY34" s="112"/>
      <c r="HZ34" s="112"/>
      <c r="IA34" s="112"/>
      <c r="IB34" s="112"/>
      <c r="IC34" s="112"/>
      <c r="ID34" s="112"/>
      <c r="IE34" s="112"/>
      <c r="IF34" s="112"/>
      <c r="IG34" s="113">
        <f t="shared" si="650"/>
        <v>0</v>
      </c>
      <c r="II34" s="112"/>
      <c r="IJ34" s="112"/>
      <c r="IK34" s="112"/>
      <c r="IL34" s="112"/>
      <c r="IM34" s="112"/>
      <c r="IN34" s="112"/>
      <c r="IO34" s="112"/>
      <c r="IP34" s="112"/>
      <c r="IQ34" s="112"/>
      <c r="IR34" s="112"/>
      <c r="IS34" s="112"/>
      <c r="IT34" s="112"/>
      <c r="IU34" s="113">
        <f t="shared" si="651"/>
        <v>0</v>
      </c>
      <c r="IW34" s="112"/>
      <c r="IX34" s="112"/>
      <c r="IY34" s="112"/>
      <c r="IZ34" s="112"/>
      <c r="JA34" s="112"/>
      <c r="JB34" s="112"/>
      <c r="JC34" s="112"/>
      <c r="JD34" s="112"/>
      <c r="JE34" s="112"/>
      <c r="JF34" s="112"/>
      <c r="JG34" s="112"/>
      <c r="JH34" s="112"/>
      <c r="JI34" s="113">
        <f t="shared" si="652"/>
        <v>0</v>
      </c>
    </row>
    <row r="35" spans="3:269" ht="16" customHeight="1" x14ac:dyDescent="0.2">
      <c r="C35" s="110" t="s">
        <v>15</v>
      </c>
      <c r="D35" s="111"/>
      <c r="E35" s="112"/>
      <c r="F35" s="112"/>
      <c r="G35" s="112"/>
      <c r="H35" s="112"/>
      <c r="I35" s="112"/>
      <c r="J35" s="112"/>
      <c r="K35" s="112"/>
      <c r="L35" s="112"/>
      <c r="M35" s="112"/>
      <c r="N35" s="112"/>
      <c r="O35" s="112"/>
      <c r="P35" s="112"/>
      <c r="Q35" s="113">
        <f>SUM(E35:P35)</f>
        <v>0</v>
      </c>
      <c r="S35" s="112"/>
      <c r="T35" s="112"/>
      <c r="U35" s="112"/>
      <c r="V35" s="112"/>
      <c r="W35" s="112"/>
      <c r="X35" s="112"/>
      <c r="Y35" s="112"/>
      <c r="Z35" s="112"/>
      <c r="AA35" s="112"/>
      <c r="AB35" s="112"/>
      <c r="AC35" s="112"/>
      <c r="AD35" s="112"/>
      <c r="AE35" s="113">
        <f>SUM(S35:AD35)</f>
        <v>0</v>
      </c>
      <c r="AG35" s="112"/>
      <c r="AH35" s="112"/>
      <c r="AI35" s="112"/>
      <c r="AJ35" s="112"/>
      <c r="AK35" s="112"/>
      <c r="AL35" s="112"/>
      <c r="AM35" s="112"/>
      <c r="AN35" s="112"/>
      <c r="AO35" s="112"/>
      <c r="AP35" s="112"/>
      <c r="AQ35" s="112"/>
      <c r="AR35" s="112"/>
      <c r="AS35" s="113">
        <f>SUM(AG35:AR35)</f>
        <v>0</v>
      </c>
      <c r="AU35" s="112"/>
      <c r="AV35" s="112"/>
      <c r="AW35" s="112"/>
      <c r="AX35" s="112"/>
      <c r="AY35" s="112"/>
      <c r="AZ35" s="112"/>
      <c r="BA35" s="112"/>
      <c r="BB35" s="112"/>
      <c r="BC35" s="112"/>
      <c r="BD35" s="112"/>
      <c r="BE35" s="112"/>
      <c r="BF35" s="112"/>
      <c r="BG35" s="113">
        <f>SUM(AU35:BF35)</f>
        <v>0</v>
      </c>
      <c r="BI35" s="112"/>
      <c r="BJ35" s="112"/>
      <c r="BK35" s="112"/>
      <c r="BL35" s="112"/>
      <c r="BM35" s="112"/>
      <c r="BN35" s="112"/>
      <c r="BO35" s="112"/>
      <c r="BP35" s="112"/>
      <c r="BQ35" s="112"/>
      <c r="BR35" s="112"/>
      <c r="BS35" s="112"/>
      <c r="BT35" s="112"/>
      <c r="BU35" s="113">
        <f>SUM(BI35:BT35)</f>
        <v>0</v>
      </c>
      <c r="BW35" s="112"/>
      <c r="BX35" s="112"/>
      <c r="BY35" s="112"/>
      <c r="BZ35" s="112"/>
      <c r="CA35" s="112"/>
      <c r="CB35" s="112"/>
      <c r="CC35" s="112"/>
      <c r="CD35" s="112"/>
      <c r="CE35" s="112"/>
      <c r="CF35" s="112"/>
      <c r="CG35" s="112"/>
      <c r="CH35" s="112"/>
      <c r="CI35" s="113">
        <f>SUM(BW35:CH35)</f>
        <v>0</v>
      </c>
      <c r="CK35" s="112"/>
      <c r="CL35" s="112"/>
      <c r="CM35" s="112"/>
      <c r="CN35" s="112"/>
      <c r="CO35" s="112"/>
      <c r="CP35" s="112"/>
      <c r="CQ35" s="112"/>
      <c r="CR35" s="112"/>
      <c r="CS35" s="112"/>
      <c r="CT35" s="112"/>
      <c r="CU35" s="112"/>
      <c r="CV35" s="112"/>
      <c r="CW35" s="113">
        <f>SUM(CK35:CV35)</f>
        <v>0</v>
      </c>
      <c r="CY35" s="112"/>
      <c r="CZ35" s="112"/>
      <c r="DA35" s="112"/>
      <c r="DB35" s="112"/>
      <c r="DC35" s="112"/>
      <c r="DD35" s="112"/>
      <c r="DE35" s="112"/>
      <c r="DF35" s="112"/>
      <c r="DG35" s="112"/>
      <c r="DH35" s="112"/>
      <c r="DI35" s="112"/>
      <c r="DJ35" s="112"/>
      <c r="DK35" s="113">
        <f>SUM(CY35:DJ35)</f>
        <v>0</v>
      </c>
      <c r="DM35" s="112"/>
      <c r="DN35" s="112"/>
      <c r="DO35" s="112"/>
      <c r="DP35" s="112"/>
      <c r="DQ35" s="112"/>
      <c r="DR35" s="112"/>
      <c r="DS35" s="112"/>
      <c r="DT35" s="112"/>
      <c r="DU35" s="112"/>
      <c r="DV35" s="112"/>
      <c r="DW35" s="112"/>
      <c r="DX35" s="112"/>
      <c r="DY35" s="113">
        <f>SUM(DM35:DX35)</f>
        <v>0</v>
      </c>
      <c r="EA35" s="112"/>
      <c r="EB35" s="112"/>
      <c r="EC35" s="112"/>
      <c r="ED35" s="112"/>
      <c r="EE35" s="112"/>
      <c r="EF35" s="112"/>
      <c r="EG35" s="112"/>
      <c r="EH35" s="112"/>
      <c r="EI35" s="112"/>
      <c r="EJ35" s="112"/>
      <c r="EK35" s="112"/>
      <c r="EL35" s="112"/>
      <c r="EM35" s="113">
        <f>SUM(EA35:EL35)</f>
        <v>0</v>
      </c>
      <c r="EO35" s="112"/>
      <c r="EP35" s="112"/>
      <c r="EQ35" s="112"/>
      <c r="ER35" s="112"/>
      <c r="ES35" s="112"/>
      <c r="ET35" s="112"/>
      <c r="EU35" s="112"/>
      <c r="EV35" s="112"/>
      <c r="EW35" s="112"/>
      <c r="EX35" s="112"/>
      <c r="EY35" s="112"/>
      <c r="EZ35" s="112"/>
      <c r="FA35" s="113">
        <f>SUM(EO35:EZ35)</f>
        <v>0</v>
      </c>
      <c r="FC35" s="112"/>
      <c r="FD35" s="112"/>
      <c r="FE35" s="112"/>
      <c r="FF35" s="112"/>
      <c r="FG35" s="112"/>
      <c r="FH35" s="112"/>
      <c r="FI35" s="112"/>
      <c r="FJ35" s="112"/>
      <c r="FK35" s="112"/>
      <c r="FL35" s="112"/>
      <c r="FM35" s="112"/>
      <c r="FN35" s="112"/>
      <c r="FO35" s="113">
        <f>SUM(FC35:FN35)</f>
        <v>0</v>
      </c>
      <c r="FQ35" s="112"/>
      <c r="FR35" s="112"/>
      <c r="FS35" s="112"/>
      <c r="FT35" s="112"/>
      <c r="FU35" s="112"/>
      <c r="FV35" s="112"/>
      <c r="FW35" s="112"/>
      <c r="FX35" s="112"/>
      <c r="FY35" s="112"/>
      <c r="FZ35" s="112"/>
      <c r="GA35" s="112"/>
      <c r="GB35" s="112"/>
      <c r="GC35" s="113">
        <f>SUM(FQ35:GB35)</f>
        <v>0</v>
      </c>
      <c r="GE35" s="112"/>
      <c r="GF35" s="112"/>
      <c r="GG35" s="112"/>
      <c r="GH35" s="112"/>
      <c r="GI35" s="112"/>
      <c r="GJ35" s="112"/>
      <c r="GK35" s="112"/>
      <c r="GL35" s="112"/>
      <c r="GM35" s="112"/>
      <c r="GN35" s="112"/>
      <c r="GO35" s="112"/>
      <c r="GP35" s="112"/>
      <c r="GQ35" s="113">
        <f>SUM(GE35:GP35)</f>
        <v>0</v>
      </c>
      <c r="GS35" s="112"/>
      <c r="GT35" s="112"/>
      <c r="GU35" s="112"/>
      <c r="GV35" s="112"/>
      <c r="GW35" s="112"/>
      <c r="GX35" s="112"/>
      <c r="GY35" s="112"/>
      <c r="GZ35" s="112"/>
      <c r="HA35" s="112"/>
      <c r="HB35" s="112"/>
      <c r="HC35" s="112"/>
      <c r="HD35" s="112"/>
      <c r="HE35" s="113">
        <f>SUM(GS35:HD35)</f>
        <v>0</v>
      </c>
      <c r="HG35" s="112"/>
      <c r="HH35" s="112"/>
      <c r="HI35" s="112"/>
      <c r="HJ35" s="112"/>
      <c r="HK35" s="112"/>
      <c r="HL35" s="112"/>
      <c r="HM35" s="112"/>
      <c r="HN35" s="112"/>
      <c r="HO35" s="112"/>
      <c r="HP35" s="112"/>
      <c r="HQ35" s="112"/>
      <c r="HR35" s="112"/>
      <c r="HS35" s="113">
        <f>SUM(HG35:HR35)</f>
        <v>0</v>
      </c>
      <c r="HU35" s="112"/>
      <c r="HV35" s="112"/>
      <c r="HW35" s="112"/>
      <c r="HX35" s="112"/>
      <c r="HY35" s="112"/>
      <c r="HZ35" s="112"/>
      <c r="IA35" s="112"/>
      <c r="IB35" s="112"/>
      <c r="IC35" s="112"/>
      <c r="ID35" s="112"/>
      <c r="IE35" s="112"/>
      <c r="IF35" s="112"/>
      <c r="IG35" s="113">
        <f>SUM(HU35:IF35)</f>
        <v>0</v>
      </c>
      <c r="II35" s="112"/>
      <c r="IJ35" s="112"/>
      <c r="IK35" s="112"/>
      <c r="IL35" s="112"/>
      <c r="IM35" s="112"/>
      <c r="IN35" s="112"/>
      <c r="IO35" s="112"/>
      <c r="IP35" s="112"/>
      <c r="IQ35" s="112"/>
      <c r="IR35" s="112"/>
      <c r="IS35" s="112"/>
      <c r="IT35" s="112"/>
      <c r="IU35" s="113">
        <f>SUM(II35:IT35)</f>
        <v>0</v>
      </c>
      <c r="IW35" s="112"/>
      <c r="IX35" s="112"/>
      <c r="IY35" s="112"/>
      <c r="IZ35" s="112"/>
      <c r="JA35" s="112"/>
      <c r="JB35" s="112"/>
      <c r="JC35" s="112"/>
      <c r="JD35" s="112"/>
      <c r="JE35" s="112"/>
      <c r="JF35" s="112"/>
      <c r="JG35" s="112"/>
      <c r="JH35" s="112"/>
      <c r="JI35" s="113">
        <f>SUM(IW35:JH35)</f>
        <v>0</v>
      </c>
    </row>
    <row r="36" spans="3:269" x14ac:dyDescent="0.2">
      <c r="C36" s="114" t="s">
        <v>7</v>
      </c>
      <c r="D36" s="111"/>
      <c r="E36" s="115" cm="1">
        <f t="array" aca="1" ref="E36" ca="1">SUM(INDIRECT(ADDRESS(expenses_min_row,COLUMN()) &amp; ":" &amp; ADDRESS(expenses_max_row,COLUMN())))</f>
        <v>2900</v>
      </c>
      <c r="F36" s="115" cm="1">
        <f t="array" aca="1" ref="F36" ca="1">SUM(INDIRECT(ADDRESS(expenses_min_row,COLUMN()) &amp; ":" &amp; ADDRESS(expenses_max_row,COLUMN())))</f>
        <v>2900</v>
      </c>
      <c r="G36" s="115" cm="1">
        <f t="array" aca="1" ref="G36" ca="1">SUM(INDIRECT(ADDRESS(expenses_min_row,COLUMN()) &amp; ":" &amp; ADDRESS(expenses_max_row,COLUMN())))</f>
        <v>3050</v>
      </c>
      <c r="H36" s="115" cm="1">
        <f t="array" aca="1" ref="H36" ca="1">SUM(INDIRECT(ADDRESS(expenses_min_row,COLUMN()) &amp; ":" &amp; ADDRESS(expenses_max_row,COLUMN())))</f>
        <v>3800</v>
      </c>
      <c r="I36" s="115" cm="1">
        <f t="array" aca="1" ref="I36" ca="1">SUM(INDIRECT(ADDRESS(expenses_min_row,COLUMN()) &amp; ":" &amp; ADDRESS(expenses_max_row,COLUMN())))</f>
        <v>2900</v>
      </c>
      <c r="J36" s="115" cm="1">
        <f t="array" aca="1" ref="J36" ca="1">SUM(INDIRECT(ADDRESS(expenses_min_row,COLUMN()) &amp; ":" &amp; ADDRESS(expenses_max_row,COLUMN())))</f>
        <v>3050</v>
      </c>
      <c r="K36" s="115" cm="1">
        <f t="array" aca="1" ref="K36" ca="1">SUM(INDIRECT(ADDRESS(expenses_min_row,COLUMN()) &amp; ":" &amp; ADDRESS(expenses_max_row,COLUMN())))</f>
        <v>2900</v>
      </c>
      <c r="L36" s="115" cm="1">
        <f t="array" aca="1" ref="L36" ca="1">SUM(INDIRECT(ADDRESS(expenses_min_row,COLUMN()) &amp; ":" &amp; ADDRESS(expenses_max_row,COLUMN())))</f>
        <v>4100</v>
      </c>
      <c r="M36" s="115" cm="1">
        <f t="array" aca="1" ref="M36" ca="1">SUM(INDIRECT(ADDRESS(expenses_min_row,COLUMN()) &amp; ":" &amp; ADDRESS(expenses_max_row,COLUMN())))</f>
        <v>3050</v>
      </c>
      <c r="N36" s="115" cm="1">
        <f t="array" aca="1" ref="N36" ca="1">SUM(INDIRECT(ADDRESS(expenses_min_row,COLUMN()) &amp; ":" &amp; ADDRESS(expenses_max_row,COLUMN())))</f>
        <v>2900</v>
      </c>
      <c r="O36" s="115" cm="1">
        <f t="array" aca="1" ref="O36" ca="1">SUM(INDIRECT(ADDRESS(expenses_min_row,COLUMN()) &amp; ":" &amp; ADDRESS(expenses_max_row,COLUMN())))</f>
        <v>2900</v>
      </c>
      <c r="P36" s="115" cm="1">
        <f t="array" aca="1" ref="P36" ca="1">SUM(INDIRECT(ADDRESS(expenses_min_row,COLUMN()) &amp; ":" &amp; ADDRESS(expenses_max_row,COLUMN())))</f>
        <v>3350</v>
      </c>
      <c r="Q36" s="115" cm="1">
        <f t="array" aca="1" ref="Q36" ca="1">SUM(INDIRECT(ADDRESS(expenses_min_row,COLUMN()) &amp; ":" &amp; ADDRESS(expenses_max_row,COLUMN())))</f>
        <v>37800</v>
      </c>
      <c r="S36" s="115" cm="1">
        <f t="array" aca="1" ref="S36" ca="1">SUM(INDIRECT(ADDRESS(expenses_min_row,COLUMN()) &amp; ":" &amp; ADDRESS(expenses_max_row,COLUMN())))</f>
        <v>0</v>
      </c>
      <c r="T36" s="115" cm="1">
        <f t="array" aca="1" ref="T36" ca="1">SUM(INDIRECT(ADDRESS(expenses_min_row,COLUMN()) &amp; ":" &amp; ADDRESS(expenses_max_row,COLUMN())))</f>
        <v>0</v>
      </c>
      <c r="U36" s="115" cm="1">
        <f t="array" aca="1" ref="U36" ca="1">SUM(INDIRECT(ADDRESS(expenses_min_row,COLUMN()) &amp; ":" &amp; ADDRESS(expenses_max_row,COLUMN())))</f>
        <v>0</v>
      </c>
      <c r="V36" s="115" cm="1">
        <f t="array" aca="1" ref="V36" ca="1">SUM(INDIRECT(ADDRESS(expenses_min_row,COLUMN()) &amp; ":" &amp; ADDRESS(expenses_max_row,COLUMN())))</f>
        <v>0</v>
      </c>
      <c r="W36" s="115" cm="1">
        <f t="array" aca="1" ref="W36" ca="1">SUM(INDIRECT(ADDRESS(expenses_min_row,COLUMN()) &amp; ":" &amp; ADDRESS(expenses_max_row,COLUMN())))</f>
        <v>0</v>
      </c>
      <c r="X36" s="115" cm="1">
        <f t="array" aca="1" ref="X36" ca="1">SUM(INDIRECT(ADDRESS(expenses_min_row,COLUMN()) &amp; ":" &amp; ADDRESS(expenses_max_row,COLUMN())))</f>
        <v>0</v>
      </c>
      <c r="Y36" s="115" cm="1">
        <f t="array" aca="1" ref="Y36" ca="1">SUM(INDIRECT(ADDRESS(expenses_min_row,COLUMN()) &amp; ":" &amp; ADDRESS(expenses_max_row,COLUMN())))</f>
        <v>0</v>
      </c>
      <c r="Z36" s="115" cm="1">
        <f t="array" aca="1" ref="Z36" ca="1">SUM(INDIRECT(ADDRESS(expenses_min_row,COLUMN()) &amp; ":" &amp; ADDRESS(expenses_max_row,COLUMN())))</f>
        <v>0</v>
      </c>
      <c r="AA36" s="115" cm="1">
        <f t="array" aca="1" ref="AA36" ca="1">SUM(INDIRECT(ADDRESS(expenses_min_row,COLUMN()) &amp; ":" &amp; ADDRESS(expenses_max_row,COLUMN())))</f>
        <v>0</v>
      </c>
      <c r="AB36" s="115" cm="1">
        <f t="array" aca="1" ref="AB36" ca="1">SUM(INDIRECT(ADDRESS(expenses_min_row,COLUMN()) &amp; ":" &amp; ADDRESS(expenses_max_row,COLUMN())))</f>
        <v>0</v>
      </c>
      <c r="AC36" s="115" cm="1">
        <f t="array" aca="1" ref="AC36" ca="1">SUM(INDIRECT(ADDRESS(expenses_min_row,COLUMN()) &amp; ":" &amp; ADDRESS(expenses_max_row,COLUMN())))</f>
        <v>0</v>
      </c>
      <c r="AD36" s="115" cm="1">
        <f t="array" aca="1" ref="AD36" ca="1">SUM(INDIRECT(ADDRESS(expenses_min_row,COLUMN()) &amp; ":" &amp; ADDRESS(expenses_max_row,COLUMN())))</f>
        <v>0</v>
      </c>
      <c r="AE36" s="115" cm="1">
        <f t="array" aca="1" ref="AE36" ca="1">SUM(INDIRECT(ADDRESS(expenses_min_row,COLUMN()) &amp; ":" &amp; ADDRESS(expenses_max_row,COLUMN())))</f>
        <v>0</v>
      </c>
      <c r="AG36" s="115" cm="1">
        <f t="array" aca="1" ref="AG36" ca="1">SUM(INDIRECT(ADDRESS(expenses_min_row,COLUMN()) &amp; ":" &amp; ADDRESS(expenses_max_row,COLUMN())))</f>
        <v>0</v>
      </c>
      <c r="AH36" s="115" cm="1">
        <f t="array" aca="1" ref="AH36" ca="1">SUM(INDIRECT(ADDRESS(expenses_min_row,COLUMN()) &amp; ":" &amp; ADDRESS(expenses_max_row,COLUMN())))</f>
        <v>0</v>
      </c>
      <c r="AI36" s="115" cm="1">
        <f t="array" aca="1" ref="AI36" ca="1">SUM(INDIRECT(ADDRESS(expenses_min_row,COLUMN()) &amp; ":" &amp; ADDRESS(expenses_max_row,COLUMN())))</f>
        <v>0</v>
      </c>
      <c r="AJ36" s="115" cm="1">
        <f t="array" aca="1" ref="AJ36" ca="1">SUM(INDIRECT(ADDRESS(expenses_min_row,COLUMN()) &amp; ":" &amp; ADDRESS(expenses_max_row,COLUMN())))</f>
        <v>0</v>
      </c>
      <c r="AK36" s="115" cm="1">
        <f t="array" aca="1" ref="AK36" ca="1">SUM(INDIRECT(ADDRESS(expenses_min_row,COLUMN()) &amp; ":" &amp; ADDRESS(expenses_max_row,COLUMN())))</f>
        <v>0</v>
      </c>
      <c r="AL36" s="115" cm="1">
        <f t="array" aca="1" ref="AL36" ca="1">SUM(INDIRECT(ADDRESS(expenses_min_row,COLUMN()) &amp; ":" &amp; ADDRESS(expenses_max_row,COLUMN())))</f>
        <v>0</v>
      </c>
      <c r="AM36" s="115" cm="1">
        <f t="array" aca="1" ref="AM36" ca="1">SUM(INDIRECT(ADDRESS(expenses_min_row,COLUMN()) &amp; ":" &amp; ADDRESS(expenses_max_row,COLUMN())))</f>
        <v>0</v>
      </c>
      <c r="AN36" s="115" cm="1">
        <f t="array" aca="1" ref="AN36" ca="1">SUM(INDIRECT(ADDRESS(expenses_min_row,COLUMN()) &amp; ":" &amp; ADDRESS(expenses_max_row,COLUMN())))</f>
        <v>0</v>
      </c>
      <c r="AO36" s="115" cm="1">
        <f t="array" aca="1" ref="AO36" ca="1">SUM(INDIRECT(ADDRESS(expenses_min_row,COLUMN()) &amp; ":" &amp; ADDRESS(expenses_max_row,COLUMN())))</f>
        <v>0</v>
      </c>
      <c r="AP36" s="115" cm="1">
        <f t="array" aca="1" ref="AP36" ca="1">SUM(INDIRECT(ADDRESS(expenses_min_row,COLUMN()) &amp; ":" &amp; ADDRESS(expenses_max_row,COLUMN())))</f>
        <v>0</v>
      </c>
      <c r="AQ36" s="115" cm="1">
        <f t="array" aca="1" ref="AQ36" ca="1">SUM(INDIRECT(ADDRESS(expenses_min_row,COLUMN()) &amp; ":" &amp; ADDRESS(expenses_max_row,COLUMN())))</f>
        <v>0</v>
      </c>
      <c r="AR36" s="115" cm="1">
        <f t="array" aca="1" ref="AR36" ca="1">SUM(INDIRECT(ADDRESS(expenses_min_row,COLUMN()) &amp; ":" &amp; ADDRESS(expenses_max_row,COLUMN())))</f>
        <v>0</v>
      </c>
      <c r="AS36" s="115" cm="1">
        <f t="array" aca="1" ref="AS36" ca="1">SUM(INDIRECT(ADDRESS(expenses_min_row,COLUMN()) &amp; ":" &amp; ADDRESS(expenses_max_row,COLUMN())))</f>
        <v>0</v>
      </c>
      <c r="AU36" s="115" cm="1">
        <f t="array" aca="1" ref="AU36" ca="1">SUM(INDIRECT(ADDRESS(expenses_min_row,COLUMN()) &amp; ":" &amp; ADDRESS(expenses_max_row,COLUMN())))</f>
        <v>0</v>
      </c>
      <c r="AV36" s="115" cm="1">
        <f t="array" aca="1" ref="AV36" ca="1">SUM(INDIRECT(ADDRESS(expenses_min_row,COLUMN()) &amp; ":" &amp; ADDRESS(expenses_max_row,COLUMN())))</f>
        <v>0</v>
      </c>
      <c r="AW36" s="115" cm="1">
        <f t="array" aca="1" ref="AW36" ca="1">SUM(INDIRECT(ADDRESS(expenses_min_row,COLUMN()) &amp; ":" &amp; ADDRESS(expenses_max_row,COLUMN())))</f>
        <v>0</v>
      </c>
      <c r="AX36" s="115" cm="1">
        <f t="array" aca="1" ref="AX36" ca="1">SUM(INDIRECT(ADDRESS(expenses_min_row,COLUMN()) &amp; ":" &amp; ADDRESS(expenses_max_row,COLUMN())))</f>
        <v>0</v>
      </c>
      <c r="AY36" s="115" cm="1">
        <f t="array" aca="1" ref="AY36" ca="1">SUM(INDIRECT(ADDRESS(expenses_min_row,COLUMN()) &amp; ":" &amp; ADDRESS(expenses_max_row,COLUMN())))</f>
        <v>0</v>
      </c>
      <c r="AZ36" s="115" cm="1">
        <f t="array" aca="1" ref="AZ36" ca="1">SUM(INDIRECT(ADDRESS(expenses_min_row,COLUMN()) &amp; ":" &amp; ADDRESS(expenses_max_row,COLUMN())))</f>
        <v>0</v>
      </c>
      <c r="BA36" s="115" cm="1">
        <f t="array" aca="1" ref="BA36" ca="1">SUM(INDIRECT(ADDRESS(expenses_min_row,COLUMN()) &amp; ":" &amp; ADDRESS(expenses_max_row,COLUMN())))</f>
        <v>0</v>
      </c>
      <c r="BB36" s="115" cm="1">
        <f t="array" aca="1" ref="BB36" ca="1">SUM(INDIRECT(ADDRESS(expenses_min_row,COLUMN()) &amp; ":" &amp; ADDRESS(expenses_max_row,COLUMN())))</f>
        <v>0</v>
      </c>
      <c r="BC36" s="115" cm="1">
        <f t="array" aca="1" ref="BC36" ca="1">SUM(INDIRECT(ADDRESS(expenses_min_row,COLUMN()) &amp; ":" &amp; ADDRESS(expenses_max_row,COLUMN())))</f>
        <v>0</v>
      </c>
      <c r="BD36" s="115" cm="1">
        <f t="array" aca="1" ref="BD36" ca="1">SUM(INDIRECT(ADDRESS(expenses_min_row,COLUMN()) &amp; ":" &amp; ADDRESS(expenses_max_row,COLUMN())))</f>
        <v>0</v>
      </c>
      <c r="BE36" s="115" cm="1">
        <f t="array" aca="1" ref="BE36" ca="1">SUM(INDIRECT(ADDRESS(expenses_min_row,COLUMN()) &amp; ":" &amp; ADDRESS(expenses_max_row,COLUMN())))</f>
        <v>0</v>
      </c>
      <c r="BF36" s="115" cm="1">
        <f t="array" aca="1" ref="BF36" ca="1">SUM(INDIRECT(ADDRESS(expenses_min_row,COLUMN()) &amp; ":" &amp; ADDRESS(expenses_max_row,COLUMN())))</f>
        <v>0</v>
      </c>
      <c r="BG36" s="115" cm="1">
        <f t="array" aca="1" ref="BG36" ca="1">SUM(INDIRECT(ADDRESS(expenses_min_row,COLUMN()) &amp; ":" &amp; ADDRESS(expenses_max_row,COLUMN())))</f>
        <v>0</v>
      </c>
      <c r="BI36" s="115" cm="1">
        <f t="array" aca="1" ref="BI36" ca="1">SUM(INDIRECT(ADDRESS(expenses_min_row,COLUMN()) &amp; ":" &amp; ADDRESS(expenses_max_row,COLUMN())))</f>
        <v>0</v>
      </c>
      <c r="BJ36" s="115" cm="1">
        <f t="array" aca="1" ref="BJ36" ca="1">SUM(INDIRECT(ADDRESS(expenses_min_row,COLUMN()) &amp; ":" &amp; ADDRESS(expenses_max_row,COLUMN())))</f>
        <v>0</v>
      </c>
      <c r="BK36" s="115" cm="1">
        <f t="array" aca="1" ref="BK36" ca="1">SUM(INDIRECT(ADDRESS(expenses_min_row,COLUMN()) &amp; ":" &amp; ADDRESS(expenses_max_row,COLUMN())))</f>
        <v>0</v>
      </c>
      <c r="BL36" s="115" cm="1">
        <f t="array" aca="1" ref="BL36" ca="1">SUM(INDIRECT(ADDRESS(expenses_min_row,COLUMN()) &amp; ":" &amp; ADDRESS(expenses_max_row,COLUMN())))</f>
        <v>0</v>
      </c>
      <c r="BM36" s="115" cm="1">
        <f t="array" aca="1" ref="BM36" ca="1">SUM(INDIRECT(ADDRESS(expenses_min_row,COLUMN()) &amp; ":" &amp; ADDRESS(expenses_max_row,COLUMN())))</f>
        <v>0</v>
      </c>
      <c r="BN36" s="115" cm="1">
        <f t="array" aca="1" ref="BN36" ca="1">SUM(INDIRECT(ADDRESS(expenses_min_row,COLUMN()) &amp; ":" &amp; ADDRESS(expenses_max_row,COLUMN())))</f>
        <v>0</v>
      </c>
      <c r="BO36" s="115" cm="1">
        <f t="array" aca="1" ref="BO36" ca="1">SUM(INDIRECT(ADDRESS(expenses_min_row,COLUMN()) &amp; ":" &amp; ADDRESS(expenses_max_row,COLUMN())))</f>
        <v>0</v>
      </c>
      <c r="BP36" s="115" cm="1">
        <f t="array" aca="1" ref="BP36" ca="1">SUM(INDIRECT(ADDRESS(expenses_min_row,COLUMN()) &amp; ":" &amp; ADDRESS(expenses_max_row,COLUMN())))</f>
        <v>0</v>
      </c>
      <c r="BQ36" s="115" cm="1">
        <f t="array" aca="1" ref="BQ36" ca="1">SUM(INDIRECT(ADDRESS(expenses_min_row,COLUMN()) &amp; ":" &amp; ADDRESS(expenses_max_row,COLUMN())))</f>
        <v>0</v>
      </c>
      <c r="BR36" s="115" cm="1">
        <f t="array" aca="1" ref="BR36" ca="1">SUM(INDIRECT(ADDRESS(expenses_min_row,COLUMN()) &amp; ":" &amp; ADDRESS(expenses_max_row,COLUMN())))</f>
        <v>0</v>
      </c>
      <c r="BS36" s="115" cm="1">
        <f t="array" aca="1" ref="BS36" ca="1">SUM(INDIRECT(ADDRESS(expenses_min_row,COLUMN()) &amp; ":" &amp; ADDRESS(expenses_max_row,COLUMN())))</f>
        <v>0</v>
      </c>
      <c r="BT36" s="115" cm="1">
        <f t="array" aca="1" ref="BT36" ca="1">SUM(INDIRECT(ADDRESS(expenses_min_row,COLUMN()) &amp; ":" &amp; ADDRESS(expenses_max_row,COLUMN())))</f>
        <v>0</v>
      </c>
      <c r="BU36" s="115" cm="1">
        <f t="array" aca="1" ref="BU36" ca="1">SUM(INDIRECT(ADDRESS(expenses_min_row,COLUMN()) &amp; ":" &amp; ADDRESS(expenses_max_row,COLUMN())))</f>
        <v>0</v>
      </c>
      <c r="BW36" s="115" cm="1">
        <f t="array" aca="1" ref="BW36" ca="1">SUM(INDIRECT(ADDRESS(expenses_min_row,COLUMN()) &amp; ":" &amp; ADDRESS(expenses_max_row,COLUMN())))</f>
        <v>0</v>
      </c>
      <c r="BX36" s="115" cm="1">
        <f t="array" aca="1" ref="BX36" ca="1">SUM(INDIRECT(ADDRESS(expenses_min_row,COLUMN()) &amp; ":" &amp; ADDRESS(expenses_max_row,COLUMN())))</f>
        <v>0</v>
      </c>
      <c r="BY36" s="115" cm="1">
        <f t="array" aca="1" ref="BY36" ca="1">SUM(INDIRECT(ADDRESS(expenses_min_row,COLUMN()) &amp; ":" &amp; ADDRESS(expenses_max_row,COLUMN())))</f>
        <v>0</v>
      </c>
      <c r="BZ36" s="115" cm="1">
        <f t="array" aca="1" ref="BZ36" ca="1">SUM(INDIRECT(ADDRESS(expenses_min_row,COLUMN()) &amp; ":" &amp; ADDRESS(expenses_max_row,COLUMN())))</f>
        <v>0</v>
      </c>
      <c r="CA36" s="115" cm="1">
        <f t="array" aca="1" ref="CA36" ca="1">SUM(INDIRECT(ADDRESS(expenses_min_row,COLUMN()) &amp; ":" &amp; ADDRESS(expenses_max_row,COLUMN())))</f>
        <v>0</v>
      </c>
      <c r="CB36" s="115" cm="1">
        <f t="array" aca="1" ref="CB36" ca="1">SUM(INDIRECT(ADDRESS(expenses_min_row,COLUMN()) &amp; ":" &amp; ADDRESS(expenses_max_row,COLUMN())))</f>
        <v>0</v>
      </c>
      <c r="CC36" s="115" cm="1">
        <f t="array" aca="1" ref="CC36" ca="1">SUM(INDIRECT(ADDRESS(expenses_min_row,COLUMN()) &amp; ":" &amp; ADDRESS(expenses_max_row,COLUMN())))</f>
        <v>0</v>
      </c>
      <c r="CD36" s="115" cm="1">
        <f t="array" aca="1" ref="CD36" ca="1">SUM(INDIRECT(ADDRESS(expenses_min_row,COLUMN()) &amp; ":" &amp; ADDRESS(expenses_max_row,COLUMN())))</f>
        <v>0</v>
      </c>
      <c r="CE36" s="115" cm="1">
        <f t="array" aca="1" ref="CE36" ca="1">SUM(INDIRECT(ADDRESS(expenses_min_row,COLUMN()) &amp; ":" &amp; ADDRESS(expenses_max_row,COLUMN())))</f>
        <v>0</v>
      </c>
      <c r="CF36" s="115" cm="1">
        <f t="array" aca="1" ref="CF36" ca="1">SUM(INDIRECT(ADDRESS(expenses_min_row,COLUMN()) &amp; ":" &amp; ADDRESS(expenses_max_row,COLUMN())))</f>
        <v>0</v>
      </c>
      <c r="CG36" s="115" cm="1">
        <f t="array" aca="1" ref="CG36" ca="1">SUM(INDIRECT(ADDRESS(expenses_min_row,COLUMN()) &amp; ":" &amp; ADDRESS(expenses_max_row,COLUMN())))</f>
        <v>0</v>
      </c>
      <c r="CH36" s="115" cm="1">
        <f t="array" aca="1" ref="CH36" ca="1">SUM(INDIRECT(ADDRESS(expenses_min_row,COLUMN()) &amp; ":" &amp; ADDRESS(expenses_max_row,COLUMN())))</f>
        <v>0</v>
      </c>
      <c r="CI36" s="115" cm="1">
        <f t="array" aca="1" ref="CI36" ca="1">SUM(INDIRECT(ADDRESS(expenses_min_row,COLUMN()) &amp; ":" &amp; ADDRESS(expenses_max_row,COLUMN())))</f>
        <v>0</v>
      </c>
      <c r="CK36" s="115" cm="1">
        <f t="array" aca="1" ref="CK36" ca="1">SUM(INDIRECT(ADDRESS(expenses_min_row,COLUMN()) &amp; ":" &amp; ADDRESS(expenses_max_row,COLUMN())))</f>
        <v>0</v>
      </c>
      <c r="CL36" s="115" cm="1">
        <f t="array" aca="1" ref="CL36" ca="1">SUM(INDIRECT(ADDRESS(expenses_min_row,COLUMN()) &amp; ":" &amp; ADDRESS(expenses_max_row,COLUMN())))</f>
        <v>0</v>
      </c>
      <c r="CM36" s="115" cm="1">
        <f t="array" aca="1" ref="CM36" ca="1">SUM(INDIRECT(ADDRESS(expenses_min_row,COLUMN()) &amp; ":" &amp; ADDRESS(expenses_max_row,COLUMN())))</f>
        <v>0</v>
      </c>
      <c r="CN36" s="115" cm="1">
        <f t="array" aca="1" ref="CN36" ca="1">SUM(INDIRECT(ADDRESS(expenses_min_row,COLUMN()) &amp; ":" &amp; ADDRESS(expenses_max_row,COLUMN())))</f>
        <v>0</v>
      </c>
      <c r="CO36" s="115" cm="1">
        <f t="array" aca="1" ref="CO36" ca="1">SUM(INDIRECT(ADDRESS(expenses_min_row,COLUMN()) &amp; ":" &amp; ADDRESS(expenses_max_row,COLUMN())))</f>
        <v>0</v>
      </c>
      <c r="CP36" s="115" cm="1">
        <f t="array" aca="1" ref="CP36" ca="1">SUM(INDIRECT(ADDRESS(expenses_min_row,COLUMN()) &amp; ":" &amp; ADDRESS(expenses_max_row,COLUMN())))</f>
        <v>0</v>
      </c>
      <c r="CQ36" s="115" cm="1">
        <f t="array" aca="1" ref="CQ36" ca="1">SUM(INDIRECT(ADDRESS(expenses_min_row,COLUMN()) &amp; ":" &amp; ADDRESS(expenses_max_row,COLUMN())))</f>
        <v>0</v>
      </c>
      <c r="CR36" s="115" cm="1">
        <f t="array" aca="1" ref="CR36" ca="1">SUM(INDIRECT(ADDRESS(expenses_min_row,COLUMN()) &amp; ":" &amp; ADDRESS(expenses_max_row,COLUMN())))</f>
        <v>0</v>
      </c>
      <c r="CS36" s="115" cm="1">
        <f t="array" aca="1" ref="CS36" ca="1">SUM(INDIRECT(ADDRESS(expenses_min_row,COLUMN()) &amp; ":" &amp; ADDRESS(expenses_max_row,COLUMN())))</f>
        <v>0</v>
      </c>
      <c r="CT36" s="115" cm="1">
        <f t="array" aca="1" ref="CT36" ca="1">SUM(INDIRECT(ADDRESS(expenses_min_row,COLUMN()) &amp; ":" &amp; ADDRESS(expenses_max_row,COLUMN())))</f>
        <v>0</v>
      </c>
      <c r="CU36" s="115" cm="1">
        <f t="array" aca="1" ref="CU36" ca="1">SUM(INDIRECT(ADDRESS(expenses_min_row,COLUMN()) &amp; ":" &amp; ADDRESS(expenses_max_row,COLUMN())))</f>
        <v>0</v>
      </c>
      <c r="CV36" s="115" cm="1">
        <f t="array" aca="1" ref="CV36" ca="1">SUM(INDIRECT(ADDRESS(expenses_min_row,COLUMN()) &amp; ":" &amp; ADDRESS(expenses_max_row,COLUMN())))</f>
        <v>0</v>
      </c>
      <c r="CW36" s="115" cm="1">
        <f t="array" aca="1" ref="CW36" ca="1">SUM(INDIRECT(ADDRESS(expenses_min_row,COLUMN()) &amp; ":" &amp; ADDRESS(expenses_max_row,COLUMN())))</f>
        <v>0</v>
      </c>
      <c r="CY36" s="115" cm="1">
        <f t="array" aca="1" ref="CY36" ca="1">SUM(INDIRECT(ADDRESS(expenses_min_row,COLUMN()) &amp; ":" &amp; ADDRESS(expenses_max_row,COLUMN())))</f>
        <v>0</v>
      </c>
      <c r="CZ36" s="115" cm="1">
        <f t="array" aca="1" ref="CZ36" ca="1">SUM(INDIRECT(ADDRESS(expenses_min_row,COLUMN()) &amp; ":" &amp; ADDRESS(expenses_max_row,COLUMN())))</f>
        <v>0</v>
      </c>
      <c r="DA36" s="115" cm="1">
        <f t="array" aca="1" ref="DA36" ca="1">SUM(INDIRECT(ADDRESS(expenses_min_row,COLUMN()) &amp; ":" &amp; ADDRESS(expenses_max_row,COLUMN())))</f>
        <v>0</v>
      </c>
      <c r="DB36" s="115" cm="1">
        <f t="array" aca="1" ref="DB36" ca="1">SUM(INDIRECT(ADDRESS(expenses_min_row,COLUMN()) &amp; ":" &amp; ADDRESS(expenses_max_row,COLUMN())))</f>
        <v>0</v>
      </c>
      <c r="DC36" s="115" cm="1">
        <f t="array" aca="1" ref="DC36" ca="1">SUM(INDIRECT(ADDRESS(expenses_min_row,COLUMN()) &amp; ":" &amp; ADDRESS(expenses_max_row,COLUMN())))</f>
        <v>0</v>
      </c>
      <c r="DD36" s="115" cm="1">
        <f t="array" aca="1" ref="DD36" ca="1">SUM(INDIRECT(ADDRESS(expenses_min_row,COLUMN()) &amp; ":" &amp; ADDRESS(expenses_max_row,COLUMN())))</f>
        <v>0</v>
      </c>
      <c r="DE36" s="115" cm="1">
        <f t="array" aca="1" ref="DE36" ca="1">SUM(INDIRECT(ADDRESS(expenses_min_row,COLUMN()) &amp; ":" &amp; ADDRESS(expenses_max_row,COLUMN())))</f>
        <v>0</v>
      </c>
      <c r="DF36" s="115" cm="1">
        <f t="array" aca="1" ref="DF36" ca="1">SUM(INDIRECT(ADDRESS(expenses_min_row,COLUMN()) &amp; ":" &amp; ADDRESS(expenses_max_row,COLUMN())))</f>
        <v>0</v>
      </c>
      <c r="DG36" s="115" cm="1">
        <f t="array" aca="1" ref="DG36" ca="1">SUM(INDIRECT(ADDRESS(expenses_min_row,COLUMN()) &amp; ":" &amp; ADDRESS(expenses_max_row,COLUMN())))</f>
        <v>0</v>
      </c>
      <c r="DH36" s="115" cm="1">
        <f t="array" aca="1" ref="DH36" ca="1">SUM(INDIRECT(ADDRESS(expenses_min_row,COLUMN()) &amp; ":" &amp; ADDRESS(expenses_max_row,COLUMN())))</f>
        <v>0</v>
      </c>
      <c r="DI36" s="115" cm="1">
        <f t="array" aca="1" ref="DI36" ca="1">SUM(INDIRECT(ADDRESS(expenses_min_row,COLUMN()) &amp; ":" &amp; ADDRESS(expenses_max_row,COLUMN())))</f>
        <v>0</v>
      </c>
      <c r="DJ36" s="115" cm="1">
        <f t="array" aca="1" ref="DJ36" ca="1">SUM(INDIRECT(ADDRESS(expenses_min_row,COLUMN()) &amp; ":" &amp; ADDRESS(expenses_max_row,COLUMN())))</f>
        <v>0</v>
      </c>
      <c r="DK36" s="115" cm="1">
        <f t="array" aca="1" ref="DK36" ca="1">SUM(INDIRECT(ADDRESS(expenses_min_row,COLUMN()) &amp; ":" &amp; ADDRESS(expenses_max_row,COLUMN())))</f>
        <v>0</v>
      </c>
      <c r="DM36" s="115" cm="1">
        <f t="array" aca="1" ref="DM36" ca="1">SUM(INDIRECT(ADDRESS(expenses_min_row,COLUMN()) &amp; ":" &amp; ADDRESS(expenses_max_row,COLUMN())))</f>
        <v>0</v>
      </c>
      <c r="DN36" s="115" cm="1">
        <f t="array" aca="1" ref="DN36" ca="1">SUM(INDIRECT(ADDRESS(expenses_min_row,COLUMN()) &amp; ":" &amp; ADDRESS(expenses_max_row,COLUMN())))</f>
        <v>0</v>
      </c>
      <c r="DO36" s="115" cm="1">
        <f t="array" aca="1" ref="DO36" ca="1">SUM(INDIRECT(ADDRESS(expenses_min_row,COLUMN()) &amp; ":" &amp; ADDRESS(expenses_max_row,COLUMN())))</f>
        <v>0</v>
      </c>
      <c r="DP36" s="115" cm="1">
        <f t="array" aca="1" ref="DP36" ca="1">SUM(INDIRECT(ADDRESS(expenses_min_row,COLUMN()) &amp; ":" &amp; ADDRESS(expenses_max_row,COLUMN())))</f>
        <v>0</v>
      </c>
      <c r="DQ36" s="115" cm="1">
        <f t="array" aca="1" ref="DQ36" ca="1">SUM(INDIRECT(ADDRESS(expenses_min_row,COLUMN()) &amp; ":" &amp; ADDRESS(expenses_max_row,COLUMN())))</f>
        <v>0</v>
      </c>
      <c r="DR36" s="115" cm="1">
        <f t="array" aca="1" ref="DR36" ca="1">SUM(INDIRECT(ADDRESS(expenses_min_row,COLUMN()) &amp; ":" &amp; ADDRESS(expenses_max_row,COLUMN())))</f>
        <v>0</v>
      </c>
      <c r="DS36" s="115" cm="1">
        <f t="array" aca="1" ref="DS36" ca="1">SUM(INDIRECT(ADDRESS(expenses_min_row,COLUMN()) &amp; ":" &amp; ADDRESS(expenses_max_row,COLUMN())))</f>
        <v>0</v>
      </c>
      <c r="DT36" s="115" cm="1">
        <f t="array" aca="1" ref="DT36" ca="1">SUM(INDIRECT(ADDRESS(expenses_min_row,COLUMN()) &amp; ":" &amp; ADDRESS(expenses_max_row,COLUMN())))</f>
        <v>0</v>
      </c>
      <c r="DU36" s="115" cm="1">
        <f t="array" aca="1" ref="DU36" ca="1">SUM(INDIRECT(ADDRESS(expenses_min_row,COLUMN()) &amp; ":" &amp; ADDRESS(expenses_max_row,COLUMN())))</f>
        <v>0</v>
      </c>
      <c r="DV36" s="115" cm="1">
        <f t="array" aca="1" ref="DV36" ca="1">SUM(INDIRECT(ADDRESS(expenses_min_row,COLUMN()) &amp; ":" &amp; ADDRESS(expenses_max_row,COLUMN())))</f>
        <v>0</v>
      </c>
      <c r="DW36" s="115" cm="1">
        <f t="array" aca="1" ref="DW36" ca="1">SUM(INDIRECT(ADDRESS(expenses_min_row,COLUMN()) &amp; ":" &amp; ADDRESS(expenses_max_row,COLUMN())))</f>
        <v>0</v>
      </c>
      <c r="DX36" s="115" cm="1">
        <f t="array" aca="1" ref="DX36" ca="1">SUM(INDIRECT(ADDRESS(expenses_min_row,COLUMN()) &amp; ":" &amp; ADDRESS(expenses_max_row,COLUMN())))</f>
        <v>0</v>
      </c>
      <c r="DY36" s="115" cm="1">
        <f t="array" aca="1" ref="DY36" ca="1">SUM(INDIRECT(ADDRESS(expenses_min_row,COLUMN()) &amp; ":" &amp; ADDRESS(expenses_max_row,COLUMN())))</f>
        <v>0</v>
      </c>
      <c r="EA36" s="115" cm="1">
        <f t="array" aca="1" ref="EA36" ca="1">SUM(INDIRECT(ADDRESS(expenses_min_row,COLUMN()) &amp; ":" &amp; ADDRESS(expenses_max_row,COLUMN())))</f>
        <v>0</v>
      </c>
      <c r="EB36" s="115" cm="1">
        <f t="array" aca="1" ref="EB36" ca="1">SUM(INDIRECT(ADDRESS(expenses_min_row,COLUMN()) &amp; ":" &amp; ADDRESS(expenses_max_row,COLUMN())))</f>
        <v>0</v>
      </c>
      <c r="EC36" s="115" cm="1">
        <f t="array" aca="1" ref="EC36" ca="1">SUM(INDIRECT(ADDRESS(expenses_min_row,COLUMN()) &amp; ":" &amp; ADDRESS(expenses_max_row,COLUMN())))</f>
        <v>0</v>
      </c>
      <c r="ED36" s="115" cm="1">
        <f t="array" aca="1" ref="ED36" ca="1">SUM(INDIRECT(ADDRESS(expenses_min_row,COLUMN()) &amp; ":" &amp; ADDRESS(expenses_max_row,COLUMN())))</f>
        <v>0</v>
      </c>
      <c r="EE36" s="115" cm="1">
        <f t="array" aca="1" ref="EE36" ca="1">SUM(INDIRECT(ADDRESS(expenses_min_row,COLUMN()) &amp; ":" &amp; ADDRESS(expenses_max_row,COLUMN())))</f>
        <v>0</v>
      </c>
      <c r="EF36" s="115" cm="1">
        <f t="array" aca="1" ref="EF36" ca="1">SUM(INDIRECT(ADDRESS(expenses_min_row,COLUMN()) &amp; ":" &amp; ADDRESS(expenses_max_row,COLUMN())))</f>
        <v>0</v>
      </c>
      <c r="EG36" s="115" cm="1">
        <f t="array" aca="1" ref="EG36" ca="1">SUM(INDIRECT(ADDRESS(expenses_min_row,COLUMN()) &amp; ":" &amp; ADDRESS(expenses_max_row,COLUMN())))</f>
        <v>0</v>
      </c>
      <c r="EH36" s="115" cm="1">
        <f t="array" aca="1" ref="EH36" ca="1">SUM(INDIRECT(ADDRESS(expenses_min_row,COLUMN()) &amp; ":" &amp; ADDRESS(expenses_max_row,COLUMN())))</f>
        <v>0</v>
      </c>
      <c r="EI36" s="115" cm="1">
        <f t="array" aca="1" ref="EI36" ca="1">SUM(INDIRECT(ADDRESS(expenses_min_row,COLUMN()) &amp; ":" &amp; ADDRESS(expenses_max_row,COLUMN())))</f>
        <v>0</v>
      </c>
      <c r="EJ36" s="115" cm="1">
        <f t="array" aca="1" ref="EJ36" ca="1">SUM(INDIRECT(ADDRESS(expenses_min_row,COLUMN()) &amp; ":" &amp; ADDRESS(expenses_max_row,COLUMN())))</f>
        <v>0</v>
      </c>
      <c r="EK36" s="115" cm="1">
        <f t="array" aca="1" ref="EK36" ca="1">SUM(INDIRECT(ADDRESS(expenses_min_row,COLUMN()) &amp; ":" &amp; ADDRESS(expenses_max_row,COLUMN())))</f>
        <v>0</v>
      </c>
      <c r="EL36" s="115" cm="1">
        <f t="array" aca="1" ref="EL36" ca="1">SUM(INDIRECT(ADDRESS(expenses_min_row,COLUMN()) &amp; ":" &amp; ADDRESS(expenses_max_row,COLUMN())))</f>
        <v>0</v>
      </c>
      <c r="EM36" s="115" cm="1">
        <f t="array" aca="1" ref="EM36" ca="1">SUM(INDIRECT(ADDRESS(expenses_min_row,COLUMN()) &amp; ":" &amp; ADDRESS(expenses_max_row,COLUMN())))</f>
        <v>0</v>
      </c>
      <c r="EO36" s="115" cm="1">
        <f t="array" aca="1" ref="EO36" ca="1">SUM(INDIRECT(ADDRESS(expenses_min_row,COLUMN()) &amp; ":" &amp; ADDRESS(expenses_max_row,COLUMN())))</f>
        <v>0</v>
      </c>
      <c r="EP36" s="115" cm="1">
        <f t="array" aca="1" ref="EP36" ca="1">SUM(INDIRECT(ADDRESS(expenses_min_row,COLUMN()) &amp; ":" &amp; ADDRESS(expenses_max_row,COLUMN())))</f>
        <v>0</v>
      </c>
      <c r="EQ36" s="115" cm="1">
        <f t="array" aca="1" ref="EQ36" ca="1">SUM(INDIRECT(ADDRESS(expenses_min_row,COLUMN()) &amp; ":" &amp; ADDRESS(expenses_max_row,COLUMN())))</f>
        <v>0</v>
      </c>
      <c r="ER36" s="115" cm="1">
        <f t="array" aca="1" ref="ER36" ca="1">SUM(INDIRECT(ADDRESS(expenses_min_row,COLUMN()) &amp; ":" &amp; ADDRESS(expenses_max_row,COLUMN())))</f>
        <v>0</v>
      </c>
      <c r="ES36" s="115" cm="1">
        <f t="array" aca="1" ref="ES36" ca="1">SUM(INDIRECT(ADDRESS(expenses_min_row,COLUMN()) &amp; ":" &amp; ADDRESS(expenses_max_row,COLUMN())))</f>
        <v>0</v>
      </c>
      <c r="ET36" s="115" cm="1">
        <f t="array" aca="1" ref="ET36" ca="1">SUM(INDIRECT(ADDRESS(expenses_min_row,COLUMN()) &amp; ":" &amp; ADDRESS(expenses_max_row,COLUMN())))</f>
        <v>0</v>
      </c>
      <c r="EU36" s="115" cm="1">
        <f t="array" aca="1" ref="EU36" ca="1">SUM(INDIRECT(ADDRESS(expenses_min_row,COLUMN()) &amp; ":" &amp; ADDRESS(expenses_max_row,COLUMN())))</f>
        <v>0</v>
      </c>
      <c r="EV36" s="115" cm="1">
        <f t="array" aca="1" ref="EV36" ca="1">SUM(INDIRECT(ADDRESS(expenses_min_row,COLUMN()) &amp; ":" &amp; ADDRESS(expenses_max_row,COLUMN())))</f>
        <v>0</v>
      </c>
      <c r="EW36" s="115" cm="1">
        <f t="array" aca="1" ref="EW36" ca="1">SUM(INDIRECT(ADDRESS(expenses_min_row,COLUMN()) &amp; ":" &amp; ADDRESS(expenses_max_row,COLUMN())))</f>
        <v>0</v>
      </c>
      <c r="EX36" s="115" cm="1">
        <f t="array" aca="1" ref="EX36" ca="1">SUM(INDIRECT(ADDRESS(expenses_min_row,COLUMN()) &amp; ":" &amp; ADDRESS(expenses_max_row,COLUMN())))</f>
        <v>0</v>
      </c>
      <c r="EY36" s="115" cm="1">
        <f t="array" aca="1" ref="EY36" ca="1">SUM(INDIRECT(ADDRESS(expenses_min_row,COLUMN()) &amp; ":" &amp; ADDRESS(expenses_max_row,COLUMN())))</f>
        <v>0</v>
      </c>
      <c r="EZ36" s="115" cm="1">
        <f t="array" aca="1" ref="EZ36" ca="1">SUM(INDIRECT(ADDRESS(expenses_min_row,COLUMN()) &amp; ":" &amp; ADDRESS(expenses_max_row,COLUMN())))</f>
        <v>0</v>
      </c>
      <c r="FA36" s="115" cm="1">
        <f t="array" aca="1" ref="FA36" ca="1">SUM(INDIRECT(ADDRESS(expenses_min_row,COLUMN()) &amp; ":" &amp; ADDRESS(expenses_max_row,COLUMN())))</f>
        <v>0</v>
      </c>
      <c r="FC36" s="115" cm="1">
        <f t="array" aca="1" ref="FC36" ca="1">SUM(INDIRECT(ADDRESS(expenses_min_row,COLUMN()) &amp; ":" &amp; ADDRESS(expenses_max_row,COLUMN())))</f>
        <v>0</v>
      </c>
      <c r="FD36" s="115" cm="1">
        <f t="array" aca="1" ref="FD36" ca="1">SUM(INDIRECT(ADDRESS(expenses_min_row,COLUMN()) &amp; ":" &amp; ADDRESS(expenses_max_row,COLUMN())))</f>
        <v>0</v>
      </c>
      <c r="FE36" s="115" cm="1">
        <f t="array" aca="1" ref="FE36" ca="1">SUM(INDIRECT(ADDRESS(expenses_min_row,COLUMN()) &amp; ":" &amp; ADDRESS(expenses_max_row,COLUMN())))</f>
        <v>0</v>
      </c>
      <c r="FF36" s="115" cm="1">
        <f t="array" aca="1" ref="FF36" ca="1">SUM(INDIRECT(ADDRESS(expenses_min_row,COLUMN()) &amp; ":" &amp; ADDRESS(expenses_max_row,COLUMN())))</f>
        <v>0</v>
      </c>
      <c r="FG36" s="115" cm="1">
        <f t="array" aca="1" ref="FG36" ca="1">SUM(INDIRECT(ADDRESS(expenses_min_row,COLUMN()) &amp; ":" &amp; ADDRESS(expenses_max_row,COLUMN())))</f>
        <v>0</v>
      </c>
      <c r="FH36" s="115" cm="1">
        <f t="array" aca="1" ref="FH36" ca="1">SUM(INDIRECT(ADDRESS(expenses_min_row,COLUMN()) &amp; ":" &amp; ADDRESS(expenses_max_row,COLUMN())))</f>
        <v>0</v>
      </c>
      <c r="FI36" s="115" cm="1">
        <f t="array" aca="1" ref="FI36" ca="1">SUM(INDIRECT(ADDRESS(expenses_min_row,COLUMN()) &amp; ":" &amp; ADDRESS(expenses_max_row,COLUMN())))</f>
        <v>0</v>
      </c>
      <c r="FJ36" s="115" cm="1">
        <f t="array" aca="1" ref="FJ36" ca="1">SUM(INDIRECT(ADDRESS(expenses_min_row,COLUMN()) &amp; ":" &amp; ADDRESS(expenses_max_row,COLUMN())))</f>
        <v>0</v>
      </c>
      <c r="FK36" s="115" cm="1">
        <f t="array" aca="1" ref="FK36" ca="1">SUM(INDIRECT(ADDRESS(expenses_min_row,COLUMN()) &amp; ":" &amp; ADDRESS(expenses_max_row,COLUMN())))</f>
        <v>0</v>
      </c>
      <c r="FL36" s="115" cm="1">
        <f t="array" aca="1" ref="FL36" ca="1">SUM(INDIRECT(ADDRESS(expenses_min_row,COLUMN()) &amp; ":" &amp; ADDRESS(expenses_max_row,COLUMN())))</f>
        <v>0</v>
      </c>
      <c r="FM36" s="115" cm="1">
        <f t="array" aca="1" ref="FM36" ca="1">SUM(INDIRECT(ADDRESS(expenses_min_row,COLUMN()) &amp; ":" &amp; ADDRESS(expenses_max_row,COLUMN())))</f>
        <v>0</v>
      </c>
      <c r="FN36" s="115" cm="1">
        <f t="array" aca="1" ref="FN36" ca="1">SUM(INDIRECT(ADDRESS(expenses_min_row,COLUMN()) &amp; ":" &amp; ADDRESS(expenses_max_row,COLUMN())))</f>
        <v>0</v>
      </c>
      <c r="FO36" s="115" cm="1">
        <f t="array" aca="1" ref="FO36" ca="1">SUM(INDIRECT(ADDRESS(expenses_min_row,COLUMN()) &amp; ":" &amp; ADDRESS(expenses_max_row,COLUMN())))</f>
        <v>0</v>
      </c>
      <c r="FQ36" s="115" cm="1">
        <f t="array" aca="1" ref="FQ36" ca="1">SUM(INDIRECT(ADDRESS(expenses_min_row,COLUMN()) &amp; ":" &amp; ADDRESS(expenses_max_row,COLUMN())))</f>
        <v>0</v>
      </c>
      <c r="FR36" s="115" cm="1">
        <f t="array" aca="1" ref="FR36" ca="1">SUM(INDIRECT(ADDRESS(expenses_min_row,COLUMN()) &amp; ":" &amp; ADDRESS(expenses_max_row,COLUMN())))</f>
        <v>0</v>
      </c>
      <c r="FS36" s="115" cm="1">
        <f t="array" aca="1" ref="FS36" ca="1">SUM(INDIRECT(ADDRESS(expenses_min_row,COLUMN()) &amp; ":" &amp; ADDRESS(expenses_max_row,COLUMN())))</f>
        <v>0</v>
      </c>
      <c r="FT36" s="115" cm="1">
        <f t="array" aca="1" ref="FT36" ca="1">SUM(INDIRECT(ADDRESS(expenses_min_row,COLUMN()) &amp; ":" &amp; ADDRESS(expenses_max_row,COLUMN())))</f>
        <v>0</v>
      </c>
      <c r="FU36" s="115" cm="1">
        <f t="array" aca="1" ref="FU36" ca="1">SUM(INDIRECT(ADDRESS(expenses_min_row,COLUMN()) &amp; ":" &amp; ADDRESS(expenses_max_row,COLUMN())))</f>
        <v>0</v>
      </c>
      <c r="FV36" s="115" cm="1">
        <f t="array" aca="1" ref="FV36" ca="1">SUM(INDIRECT(ADDRESS(expenses_min_row,COLUMN()) &amp; ":" &amp; ADDRESS(expenses_max_row,COLUMN())))</f>
        <v>0</v>
      </c>
      <c r="FW36" s="115" cm="1">
        <f t="array" aca="1" ref="FW36" ca="1">SUM(INDIRECT(ADDRESS(expenses_min_row,COLUMN()) &amp; ":" &amp; ADDRESS(expenses_max_row,COLUMN())))</f>
        <v>0</v>
      </c>
      <c r="FX36" s="115" cm="1">
        <f t="array" aca="1" ref="FX36" ca="1">SUM(INDIRECT(ADDRESS(expenses_min_row,COLUMN()) &amp; ":" &amp; ADDRESS(expenses_max_row,COLUMN())))</f>
        <v>0</v>
      </c>
      <c r="FY36" s="115" cm="1">
        <f t="array" aca="1" ref="FY36" ca="1">SUM(INDIRECT(ADDRESS(expenses_min_row,COLUMN()) &amp; ":" &amp; ADDRESS(expenses_max_row,COLUMN())))</f>
        <v>0</v>
      </c>
      <c r="FZ36" s="115" cm="1">
        <f t="array" aca="1" ref="FZ36" ca="1">SUM(INDIRECT(ADDRESS(expenses_min_row,COLUMN()) &amp; ":" &amp; ADDRESS(expenses_max_row,COLUMN())))</f>
        <v>0</v>
      </c>
      <c r="GA36" s="115" cm="1">
        <f t="array" aca="1" ref="GA36" ca="1">SUM(INDIRECT(ADDRESS(expenses_min_row,COLUMN()) &amp; ":" &amp; ADDRESS(expenses_max_row,COLUMN())))</f>
        <v>0</v>
      </c>
      <c r="GB36" s="115" cm="1">
        <f t="array" aca="1" ref="GB36" ca="1">SUM(INDIRECT(ADDRESS(expenses_min_row,COLUMN()) &amp; ":" &amp; ADDRESS(expenses_max_row,COLUMN())))</f>
        <v>0</v>
      </c>
      <c r="GC36" s="115" cm="1">
        <f t="array" aca="1" ref="GC36" ca="1">SUM(INDIRECT(ADDRESS(expenses_min_row,COLUMN()) &amp; ":" &amp; ADDRESS(expenses_max_row,COLUMN())))</f>
        <v>0</v>
      </c>
      <c r="GE36" s="115" cm="1">
        <f t="array" aca="1" ref="GE36" ca="1">SUM(INDIRECT(ADDRESS(expenses_min_row,COLUMN()) &amp; ":" &amp; ADDRESS(expenses_max_row,COLUMN())))</f>
        <v>0</v>
      </c>
      <c r="GF36" s="115" cm="1">
        <f t="array" aca="1" ref="GF36" ca="1">SUM(INDIRECT(ADDRESS(expenses_min_row,COLUMN()) &amp; ":" &amp; ADDRESS(expenses_max_row,COLUMN())))</f>
        <v>0</v>
      </c>
      <c r="GG36" s="115" cm="1">
        <f t="array" aca="1" ref="GG36" ca="1">SUM(INDIRECT(ADDRESS(expenses_min_row,COLUMN()) &amp; ":" &amp; ADDRESS(expenses_max_row,COLUMN())))</f>
        <v>0</v>
      </c>
      <c r="GH36" s="115" cm="1">
        <f t="array" aca="1" ref="GH36" ca="1">SUM(INDIRECT(ADDRESS(expenses_min_row,COLUMN()) &amp; ":" &amp; ADDRESS(expenses_max_row,COLUMN())))</f>
        <v>0</v>
      </c>
      <c r="GI36" s="115" cm="1">
        <f t="array" aca="1" ref="GI36" ca="1">SUM(INDIRECT(ADDRESS(expenses_min_row,COLUMN()) &amp; ":" &amp; ADDRESS(expenses_max_row,COLUMN())))</f>
        <v>0</v>
      </c>
      <c r="GJ36" s="115" cm="1">
        <f t="array" aca="1" ref="GJ36" ca="1">SUM(INDIRECT(ADDRESS(expenses_min_row,COLUMN()) &amp; ":" &amp; ADDRESS(expenses_max_row,COLUMN())))</f>
        <v>0</v>
      </c>
      <c r="GK36" s="115" cm="1">
        <f t="array" aca="1" ref="GK36" ca="1">SUM(INDIRECT(ADDRESS(expenses_min_row,COLUMN()) &amp; ":" &amp; ADDRESS(expenses_max_row,COLUMN())))</f>
        <v>0</v>
      </c>
      <c r="GL36" s="115" cm="1">
        <f t="array" aca="1" ref="GL36" ca="1">SUM(INDIRECT(ADDRESS(expenses_min_row,COLUMN()) &amp; ":" &amp; ADDRESS(expenses_max_row,COLUMN())))</f>
        <v>0</v>
      </c>
      <c r="GM36" s="115" cm="1">
        <f t="array" aca="1" ref="GM36" ca="1">SUM(INDIRECT(ADDRESS(expenses_min_row,COLUMN()) &amp; ":" &amp; ADDRESS(expenses_max_row,COLUMN())))</f>
        <v>0</v>
      </c>
      <c r="GN36" s="115" cm="1">
        <f t="array" aca="1" ref="GN36" ca="1">SUM(INDIRECT(ADDRESS(expenses_min_row,COLUMN()) &amp; ":" &amp; ADDRESS(expenses_max_row,COLUMN())))</f>
        <v>0</v>
      </c>
      <c r="GO36" s="115" cm="1">
        <f t="array" aca="1" ref="GO36" ca="1">SUM(INDIRECT(ADDRESS(expenses_min_row,COLUMN()) &amp; ":" &amp; ADDRESS(expenses_max_row,COLUMN())))</f>
        <v>0</v>
      </c>
      <c r="GP36" s="115" cm="1">
        <f t="array" aca="1" ref="GP36" ca="1">SUM(INDIRECT(ADDRESS(expenses_min_row,COLUMN()) &amp; ":" &amp; ADDRESS(expenses_max_row,COLUMN())))</f>
        <v>0</v>
      </c>
      <c r="GQ36" s="115" cm="1">
        <f t="array" aca="1" ref="GQ36" ca="1">SUM(INDIRECT(ADDRESS(expenses_min_row,COLUMN()) &amp; ":" &amp; ADDRESS(expenses_max_row,COLUMN())))</f>
        <v>0</v>
      </c>
      <c r="GS36" s="115" cm="1">
        <f t="array" aca="1" ref="GS36" ca="1">SUM(INDIRECT(ADDRESS(expenses_min_row,COLUMN()) &amp; ":" &amp; ADDRESS(expenses_max_row,COLUMN())))</f>
        <v>0</v>
      </c>
      <c r="GT36" s="115" cm="1">
        <f t="array" aca="1" ref="GT36" ca="1">SUM(INDIRECT(ADDRESS(expenses_min_row,COLUMN()) &amp; ":" &amp; ADDRESS(expenses_max_row,COLUMN())))</f>
        <v>0</v>
      </c>
      <c r="GU36" s="115" cm="1">
        <f t="array" aca="1" ref="GU36" ca="1">SUM(INDIRECT(ADDRESS(expenses_min_row,COLUMN()) &amp; ":" &amp; ADDRESS(expenses_max_row,COLUMN())))</f>
        <v>0</v>
      </c>
      <c r="GV36" s="115" cm="1">
        <f t="array" aca="1" ref="GV36" ca="1">SUM(INDIRECT(ADDRESS(expenses_min_row,COLUMN()) &amp; ":" &amp; ADDRESS(expenses_max_row,COLUMN())))</f>
        <v>0</v>
      </c>
      <c r="GW36" s="115" cm="1">
        <f t="array" aca="1" ref="GW36" ca="1">SUM(INDIRECT(ADDRESS(expenses_min_row,COLUMN()) &amp; ":" &amp; ADDRESS(expenses_max_row,COLUMN())))</f>
        <v>0</v>
      </c>
      <c r="GX36" s="115" cm="1">
        <f t="array" aca="1" ref="GX36" ca="1">SUM(INDIRECT(ADDRESS(expenses_min_row,COLUMN()) &amp; ":" &amp; ADDRESS(expenses_max_row,COLUMN())))</f>
        <v>0</v>
      </c>
      <c r="GY36" s="115" cm="1">
        <f t="array" aca="1" ref="GY36" ca="1">SUM(INDIRECT(ADDRESS(expenses_min_row,COLUMN()) &amp; ":" &amp; ADDRESS(expenses_max_row,COLUMN())))</f>
        <v>0</v>
      </c>
      <c r="GZ36" s="115" cm="1">
        <f t="array" aca="1" ref="GZ36" ca="1">SUM(INDIRECT(ADDRESS(expenses_min_row,COLUMN()) &amp; ":" &amp; ADDRESS(expenses_max_row,COLUMN())))</f>
        <v>0</v>
      </c>
      <c r="HA36" s="115" cm="1">
        <f t="array" aca="1" ref="HA36" ca="1">SUM(INDIRECT(ADDRESS(expenses_min_row,COLUMN()) &amp; ":" &amp; ADDRESS(expenses_max_row,COLUMN())))</f>
        <v>0</v>
      </c>
      <c r="HB36" s="115" cm="1">
        <f t="array" aca="1" ref="HB36" ca="1">SUM(INDIRECT(ADDRESS(expenses_min_row,COLUMN()) &amp; ":" &amp; ADDRESS(expenses_max_row,COLUMN())))</f>
        <v>0</v>
      </c>
      <c r="HC36" s="115" cm="1">
        <f t="array" aca="1" ref="HC36" ca="1">SUM(INDIRECT(ADDRESS(expenses_min_row,COLUMN()) &amp; ":" &amp; ADDRESS(expenses_max_row,COLUMN())))</f>
        <v>0</v>
      </c>
      <c r="HD36" s="115" cm="1">
        <f t="array" aca="1" ref="HD36" ca="1">SUM(INDIRECT(ADDRESS(expenses_min_row,COLUMN()) &amp; ":" &amp; ADDRESS(expenses_max_row,COLUMN())))</f>
        <v>0</v>
      </c>
      <c r="HE36" s="115" cm="1">
        <f t="array" aca="1" ref="HE36" ca="1">SUM(INDIRECT(ADDRESS(expenses_min_row,COLUMN()) &amp; ":" &amp; ADDRESS(expenses_max_row,COLUMN())))</f>
        <v>0</v>
      </c>
      <c r="HG36" s="115" cm="1">
        <f t="array" aca="1" ref="HG36" ca="1">SUM(INDIRECT(ADDRESS(expenses_min_row,COLUMN()) &amp; ":" &amp; ADDRESS(expenses_max_row,COLUMN())))</f>
        <v>0</v>
      </c>
      <c r="HH36" s="115" cm="1">
        <f t="array" aca="1" ref="HH36" ca="1">SUM(INDIRECT(ADDRESS(expenses_min_row,COLUMN()) &amp; ":" &amp; ADDRESS(expenses_max_row,COLUMN())))</f>
        <v>0</v>
      </c>
      <c r="HI36" s="115" cm="1">
        <f t="array" aca="1" ref="HI36" ca="1">SUM(INDIRECT(ADDRESS(expenses_min_row,COLUMN()) &amp; ":" &amp; ADDRESS(expenses_max_row,COLUMN())))</f>
        <v>0</v>
      </c>
      <c r="HJ36" s="115" cm="1">
        <f t="array" aca="1" ref="HJ36" ca="1">SUM(INDIRECT(ADDRESS(expenses_min_row,COLUMN()) &amp; ":" &amp; ADDRESS(expenses_max_row,COLUMN())))</f>
        <v>0</v>
      </c>
      <c r="HK36" s="115" cm="1">
        <f t="array" aca="1" ref="HK36" ca="1">SUM(INDIRECT(ADDRESS(expenses_min_row,COLUMN()) &amp; ":" &amp; ADDRESS(expenses_max_row,COLUMN())))</f>
        <v>0</v>
      </c>
      <c r="HL36" s="115" cm="1">
        <f t="array" aca="1" ref="HL36" ca="1">SUM(INDIRECT(ADDRESS(expenses_min_row,COLUMN()) &amp; ":" &amp; ADDRESS(expenses_max_row,COLUMN())))</f>
        <v>0</v>
      </c>
      <c r="HM36" s="115" cm="1">
        <f t="array" aca="1" ref="HM36" ca="1">SUM(INDIRECT(ADDRESS(expenses_min_row,COLUMN()) &amp; ":" &amp; ADDRESS(expenses_max_row,COLUMN())))</f>
        <v>0</v>
      </c>
      <c r="HN36" s="115" cm="1">
        <f t="array" aca="1" ref="HN36" ca="1">SUM(INDIRECT(ADDRESS(expenses_min_row,COLUMN()) &amp; ":" &amp; ADDRESS(expenses_max_row,COLUMN())))</f>
        <v>0</v>
      </c>
      <c r="HO36" s="115" cm="1">
        <f t="array" aca="1" ref="HO36" ca="1">SUM(INDIRECT(ADDRESS(expenses_min_row,COLUMN()) &amp; ":" &amp; ADDRESS(expenses_max_row,COLUMN())))</f>
        <v>0</v>
      </c>
      <c r="HP36" s="115" cm="1">
        <f t="array" aca="1" ref="HP36" ca="1">SUM(INDIRECT(ADDRESS(expenses_min_row,COLUMN()) &amp; ":" &amp; ADDRESS(expenses_max_row,COLUMN())))</f>
        <v>0</v>
      </c>
      <c r="HQ36" s="115" cm="1">
        <f t="array" aca="1" ref="HQ36" ca="1">SUM(INDIRECT(ADDRESS(expenses_min_row,COLUMN()) &amp; ":" &amp; ADDRESS(expenses_max_row,COLUMN())))</f>
        <v>0</v>
      </c>
      <c r="HR36" s="115" cm="1">
        <f t="array" aca="1" ref="HR36" ca="1">SUM(INDIRECT(ADDRESS(expenses_min_row,COLUMN()) &amp; ":" &amp; ADDRESS(expenses_max_row,COLUMN())))</f>
        <v>0</v>
      </c>
      <c r="HS36" s="115" cm="1">
        <f t="array" aca="1" ref="HS36" ca="1">SUM(INDIRECT(ADDRESS(expenses_min_row,COLUMN()) &amp; ":" &amp; ADDRESS(expenses_max_row,COLUMN())))</f>
        <v>0</v>
      </c>
      <c r="HU36" s="115" cm="1">
        <f t="array" aca="1" ref="HU36" ca="1">SUM(INDIRECT(ADDRESS(expenses_min_row,COLUMN()) &amp; ":" &amp; ADDRESS(expenses_max_row,COLUMN())))</f>
        <v>0</v>
      </c>
      <c r="HV36" s="115" cm="1">
        <f t="array" aca="1" ref="HV36" ca="1">SUM(INDIRECT(ADDRESS(expenses_min_row,COLUMN()) &amp; ":" &amp; ADDRESS(expenses_max_row,COLUMN())))</f>
        <v>0</v>
      </c>
      <c r="HW36" s="115" cm="1">
        <f t="array" aca="1" ref="HW36" ca="1">SUM(INDIRECT(ADDRESS(expenses_min_row,COLUMN()) &amp; ":" &amp; ADDRESS(expenses_max_row,COLUMN())))</f>
        <v>0</v>
      </c>
      <c r="HX36" s="115" cm="1">
        <f t="array" aca="1" ref="HX36" ca="1">SUM(INDIRECT(ADDRESS(expenses_min_row,COLUMN()) &amp; ":" &amp; ADDRESS(expenses_max_row,COLUMN())))</f>
        <v>0</v>
      </c>
      <c r="HY36" s="115" cm="1">
        <f t="array" aca="1" ref="HY36" ca="1">SUM(INDIRECT(ADDRESS(expenses_min_row,COLUMN()) &amp; ":" &amp; ADDRESS(expenses_max_row,COLUMN())))</f>
        <v>0</v>
      </c>
      <c r="HZ36" s="115" cm="1">
        <f t="array" aca="1" ref="HZ36" ca="1">SUM(INDIRECT(ADDRESS(expenses_min_row,COLUMN()) &amp; ":" &amp; ADDRESS(expenses_max_row,COLUMN())))</f>
        <v>0</v>
      </c>
      <c r="IA36" s="115" cm="1">
        <f t="array" aca="1" ref="IA36" ca="1">SUM(INDIRECT(ADDRESS(expenses_min_row,COLUMN()) &amp; ":" &amp; ADDRESS(expenses_max_row,COLUMN())))</f>
        <v>0</v>
      </c>
      <c r="IB36" s="115" cm="1">
        <f t="array" aca="1" ref="IB36" ca="1">SUM(INDIRECT(ADDRESS(expenses_min_row,COLUMN()) &amp; ":" &amp; ADDRESS(expenses_max_row,COLUMN())))</f>
        <v>0</v>
      </c>
      <c r="IC36" s="115" cm="1">
        <f t="array" aca="1" ref="IC36" ca="1">SUM(INDIRECT(ADDRESS(expenses_min_row,COLUMN()) &amp; ":" &amp; ADDRESS(expenses_max_row,COLUMN())))</f>
        <v>0</v>
      </c>
      <c r="ID36" s="115" cm="1">
        <f t="array" aca="1" ref="ID36" ca="1">SUM(INDIRECT(ADDRESS(expenses_min_row,COLUMN()) &amp; ":" &amp; ADDRESS(expenses_max_row,COLUMN())))</f>
        <v>0</v>
      </c>
      <c r="IE36" s="115" cm="1">
        <f t="array" aca="1" ref="IE36" ca="1">SUM(INDIRECT(ADDRESS(expenses_min_row,COLUMN()) &amp; ":" &amp; ADDRESS(expenses_max_row,COLUMN())))</f>
        <v>0</v>
      </c>
      <c r="IF36" s="115" cm="1">
        <f t="array" aca="1" ref="IF36" ca="1">SUM(INDIRECT(ADDRESS(expenses_min_row,COLUMN()) &amp; ":" &amp; ADDRESS(expenses_max_row,COLUMN())))</f>
        <v>0</v>
      </c>
      <c r="IG36" s="115" cm="1">
        <f t="array" aca="1" ref="IG36" ca="1">SUM(INDIRECT(ADDRESS(expenses_min_row,COLUMN()) &amp; ":" &amp; ADDRESS(expenses_max_row,COLUMN())))</f>
        <v>0</v>
      </c>
      <c r="II36" s="115" cm="1">
        <f t="array" aca="1" ref="II36" ca="1">SUM(INDIRECT(ADDRESS(expenses_min_row,COLUMN()) &amp; ":" &amp; ADDRESS(expenses_max_row,COLUMN())))</f>
        <v>0</v>
      </c>
      <c r="IJ36" s="115" cm="1">
        <f t="array" aca="1" ref="IJ36" ca="1">SUM(INDIRECT(ADDRESS(expenses_min_row,COLUMN()) &amp; ":" &amp; ADDRESS(expenses_max_row,COLUMN())))</f>
        <v>0</v>
      </c>
      <c r="IK36" s="115" cm="1">
        <f t="array" aca="1" ref="IK36" ca="1">SUM(INDIRECT(ADDRESS(expenses_min_row,COLUMN()) &amp; ":" &amp; ADDRESS(expenses_max_row,COLUMN())))</f>
        <v>0</v>
      </c>
      <c r="IL36" s="115" cm="1">
        <f t="array" aca="1" ref="IL36" ca="1">SUM(INDIRECT(ADDRESS(expenses_min_row,COLUMN()) &amp; ":" &amp; ADDRESS(expenses_max_row,COLUMN())))</f>
        <v>0</v>
      </c>
      <c r="IM36" s="115" cm="1">
        <f t="array" aca="1" ref="IM36" ca="1">SUM(INDIRECT(ADDRESS(expenses_min_row,COLUMN()) &amp; ":" &amp; ADDRESS(expenses_max_row,COLUMN())))</f>
        <v>0</v>
      </c>
      <c r="IN36" s="115" cm="1">
        <f t="array" aca="1" ref="IN36" ca="1">SUM(INDIRECT(ADDRESS(expenses_min_row,COLUMN()) &amp; ":" &amp; ADDRESS(expenses_max_row,COLUMN())))</f>
        <v>0</v>
      </c>
      <c r="IO36" s="115" cm="1">
        <f t="array" aca="1" ref="IO36" ca="1">SUM(INDIRECT(ADDRESS(expenses_min_row,COLUMN()) &amp; ":" &amp; ADDRESS(expenses_max_row,COLUMN())))</f>
        <v>0</v>
      </c>
      <c r="IP36" s="115" cm="1">
        <f t="array" aca="1" ref="IP36" ca="1">SUM(INDIRECT(ADDRESS(expenses_min_row,COLUMN()) &amp; ":" &amp; ADDRESS(expenses_max_row,COLUMN())))</f>
        <v>0</v>
      </c>
      <c r="IQ36" s="115" cm="1">
        <f t="array" aca="1" ref="IQ36" ca="1">SUM(INDIRECT(ADDRESS(expenses_min_row,COLUMN()) &amp; ":" &amp; ADDRESS(expenses_max_row,COLUMN())))</f>
        <v>0</v>
      </c>
      <c r="IR36" s="115" cm="1">
        <f t="array" aca="1" ref="IR36" ca="1">SUM(INDIRECT(ADDRESS(expenses_min_row,COLUMN()) &amp; ":" &amp; ADDRESS(expenses_max_row,COLUMN())))</f>
        <v>0</v>
      </c>
      <c r="IS36" s="115" cm="1">
        <f t="array" aca="1" ref="IS36" ca="1">SUM(INDIRECT(ADDRESS(expenses_min_row,COLUMN()) &amp; ":" &amp; ADDRESS(expenses_max_row,COLUMN())))</f>
        <v>0</v>
      </c>
      <c r="IT36" s="115" cm="1">
        <f t="array" aca="1" ref="IT36" ca="1">SUM(INDIRECT(ADDRESS(expenses_min_row,COLUMN()) &amp; ":" &amp; ADDRESS(expenses_max_row,COLUMN())))</f>
        <v>0</v>
      </c>
      <c r="IU36" s="115" cm="1">
        <f t="array" aca="1" ref="IU36" ca="1">SUM(INDIRECT(ADDRESS(expenses_min_row,COLUMN()) &amp; ":" &amp; ADDRESS(expenses_max_row,COLUMN())))</f>
        <v>0</v>
      </c>
      <c r="IW36" s="115" cm="1">
        <f t="array" aca="1" ref="IW36" ca="1">SUM(INDIRECT(ADDRESS(expenses_min_row,COLUMN()) &amp; ":" &amp; ADDRESS(expenses_max_row,COLUMN())))</f>
        <v>0</v>
      </c>
      <c r="IX36" s="115" cm="1">
        <f t="array" aca="1" ref="IX36" ca="1">SUM(INDIRECT(ADDRESS(expenses_min_row,COLUMN()) &amp; ":" &amp; ADDRESS(expenses_max_row,COLUMN())))</f>
        <v>0</v>
      </c>
      <c r="IY36" s="115" cm="1">
        <f t="array" aca="1" ref="IY36" ca="1">SUM(INDIRECT(ADDRESS(expenses_min_row,COLUMN()) &amp; ":" &amp; ADDRESS(expenses_max_row,COLUMN())))</f>
        <v>0</v>
      </c>
      <c r="IZ36" s="115" cm="1">
        <f t="array" aca="1" ref="IZ36" ca="1">SUM(INDIRECT(ADDRESS(expenses_min_row,COLUMN()) &amp; ":" &amp; ADDRESS(expenses_max_row,COLUMN())))</f>
        <v>0</v>
      </c>
      <c r="JA36" s="115" cm="1">
        <f t="array" aca="1" ref="JA36" ca="1">SUM(INDIRECT(ADDRESS(expenses_min_row,COLUMN()) &amp; ":" &amp; ADDRESS(expenses_max_row,COLUMN())))</f>
        <v>0</v>
      </c>
      <c r="JB36" s="115" cm="1">
        <f t="array" aca="1" ref="JB36" ca="1">SUM(INDIRECT(ADDRESS(expenses_min_row,COLUMN()) &amp; ":" &amp; ADDRESS(expenses_max_row,COLUMN())))</f>
        <v>0</v>
      </c>
      <c r="JC36" s="115" cm="1">
        <f t="array" aca="1" ref="JC36" ca="1">SUM(INDIRECT(ADDRESS(expenses_min_row,COLUMN()) &amp; ":" &amp; ADDRESS(expenses_max_row,COLUMN())))</f>
        <v>0</v>
      </c>
      <c r="JD36" s="115" cm="1">
        <f t="array" aca="1" ref="JD36" ca="1">SUM(INDIRECT(ADDRESS(expenses_min_row,COLUMN()) &amp; ":" &amp; ADDRESS(expenses_max_row,COLUMN())))</f>
        <v>0</v>
      </c>
      <c r="JE36" s="115" cm="1">
        <f t="array" aca="1" ref="JE36" ca="1">SUM(INDIRECT(ADDRESS(expenses_min_row,COLUMN()) &amp; ":" &amp; ADDRESS(expenses_max_row,COLUMN())))</f>
        <v>0</v>
      </c>
      <c r="JF36" s="115" cm="1">
        <f t="array" aca="1" ref="JF36" ca="1">SUM(INDIRECT(ADDRESS(expenses_min_row,COLUMN()) &amp; ":" &amp; ADDRESS(expenses_max_row,COLUMN())))</f>
        <v>0</v>
      </c>
      <c r="JG36" s="115" cm="1">
        <f t="array" aca="1" ref="JG36" ca="1">SUM(INDIRECT(ADDRESS(expenses_min_row,COLUMN()) &amp; ":" &amp; ADDRESS(expenses_max_row,COLUMN())))</f>
        <v>0</v>
      </c>
      <c r="JH36" s="115" cm="1">
        <f t="array" aca="1" ref="JH36" ca="1">SUM(INDIRECT(ADDRESS(expenses_min_row,COLUMN()) &amp; ":" &amp; ADDRESS(expenses_max_row,COLUMN())))</f>
        <v>0</v>
      </c>
      <c r="JI36" s="115" cm="1">
        <f t="array" aca="1" ref="JI36" ca="1">SUM(INDIRECT(ADDRESS(expenses_min_row,COLUMN()) &amp; ":" &amp; ADDRESS(expenses_max_row,COLUMN())))</f>
        <v>0</v>
      </c>
    </row>
    <row r="38" spans="3:269" x14ac:dyDescent="0.2">
      <c r="C38" s="14" t="s">
        <v>20</v>
      </c>
      <c r="E38" s="19">
        <f>DATE(E$5,1,1)</f>
        <v>44562</v>
      </c>
      <c r="F38" s="19">
        <f>DATE(E$5,2,1)</f>
        <v>44593</v>
      </c>
      <c r="G38" s="19">
        <f>DATE(E$5,3,1)</f>
        <v>44621</v>
      </c>
      <c r="H38" s="19">
        <f>DATE(E$5,4,1)</f>
        <v>44652</v>
      </c>
      <c r="I38" s="19">
        <f>DATE(E$5,5,1)</f>
        <v>44682</v>
      </c>
      <c r="J38" s="19">
        <f>DATE(E$5,6,1)</f>
        <v>44713</v>
      </c>
      <c r="K38" s="19">
        <f>DATE(E$5,7,1)</f>
        <v>44743</v>
      </c>
      <c r="L38" s="19">
        <f>DATE(E$5,8,1)</f>
        <v>44774</v>
      </c>
      <c r="M38" s="19">
        <f>DATE(E$5,9,1)</f>
        <v>44805</v>
      </c>
      <c r="N38" s="19">
        <f>DATE(E$5,10,1)</f>
        <v>44835</v>
      </c>
      <c r="O38" s="19">
        <f>DATE(E$5,11,1)</f>
        <v>44866</v>
      </c>
      <c r="P38" s="19">
        <f>DATE(E$5,12,1)</f>
        <v>44896</v>
      </c>
      <c r="Q38" s="20">
        <f>E$5</f>
        <v>2022</v>
      </c>
      <c r="S38" s="19">
        <f>DATE(S$5,1,1)</f>
        <v>44927</v>
      </c>
      <c r="T38" s="19">
        <f>DATE(S$5,2,1)</f>
        <v>44958</v>
      </c>
      <c r="U38" s="19">
        <f>DATE(S$5,3,1)</f>
        <v>44986</v>
      </c>
      <c r="V38" s="19">
        <f>DATE(S$5,4,1)</f>
        <v>45017</v>
      </c>
      <c r="W38" s="19">
        <f>DATE(S$5,5,1)</f>
        <v>45047</v>
      </c>
      <c r="X38" s="19">
        <f>DATE(S$5,6,1)</f>
        <v>45078</v>
      </c>
      <c r="Y38" s="19">
        <f>DATE(S$5,7,1)</f>
        <v>45108</v>
      </c>
      <c r="Z38" s="19">
        <f>DATE(S$5,8,1)</f>
        <v>45139</v>
      </c>
      <c r="AA38" s="19">
        <f>DATE(S$5,9,1)</f>
        <v>45170</v>
      </c>
      <c r="AB38" s="19">
        <f>DATE(S$5,10,1)</f>
        <v>45200</v>
      </c>
      <c r="AC38" s="19">
        <f>DATE(S$5,11,1)</f>
        <v>45231</v>
      </c>
      <c r="AD38" s="19">
        <f>DATE(S$5,12,1)</f>
        <v>45261</v>
      </c>
      <c r="AE38" s="20">
        <f>S$5</f>
        <v>2023</v>
      </c>
      <c r="AG38" s="19">
        <f t="shared" ref="AG38" si="655">DATE(AG$5,1,1)</f>
        <v>45292</v>
      </c>
      <c r="AH38" s="19">
        <f t="shared" ref="AH38" si="656">DATE(AG$5,2,1)</f>
        <v>45323</v>
      </c>
      <c r="AI38" s="19">
        <f t="shared" ref="AI38" si="657">DATE(AG$5,3,1)</f>
        <v>45352</v>
      </c>
      <c r="AJ38" s="19">
        <f t="shared" ref="AJ38" si="658">DATE(AG$5,4,1)</f>
        <v>45383</v>
      </c>
      <c r="AK38" s="19">
        <f t="shared" ref="AK38" si="659">DATE(AG$5,5,1)</f>
        <v>45413</v>
      </c>
      <c r="AL38" s="19">
        <f t="shared" ref="AL38" si="660">DATE(AG$5,6,1)</f>
        <v>45444</v>
      </c>
      <c r="AM38" s="19">
        <f t="shared" ref="AM38" si="661">DATE(AG$5,7,1)</f>
        <v>45474</v>
      </c>
      <c r="AN38" s="19">
        <f t="shared" ref="AN38" si="662">DATE(AG$5,8,1)</f>
        <v>45505</v>
      </c>
      <c r="AO38" s="19">
        <f t="shared" ref="AO38" si="663">DATE(AG$5,9,1)</f>
        <v>45536</v>
      </c>
      <c r="AP38" s="19">
        <f t="shared" ref="AP38" si="664">DATE(AG$5,10,1)</f>
        <v>45566</v>
      </c>
      <c r="AQ38" s="19">
        <f t="shared" ref="AQ38" si="665">DATE(AG$5,11,1)</f>
        <v>45597</v>
      </c>
      <c r="AR38" s="19">
        <f t="shared" ref="AR38" si="666">DATE(AG$5,12,1)</f>
        <v>45627</v>
      </c>
      <c r="AS38" s="20">
        <f t="shared" ref="AS38" si="667">AG$5</f>
        <v>2024</v>
      </c>
      <c r="AU38" s="19">
        <f t="shared" ref="AU38" si="668">DATE(AU$5,1,1)</f>
        <v>45658</v>
      </c>
      <c r="AV38" s="19">
        <f t="shared" ref="AV38" si="669">DATE(AU$5,2,1)</f>
        <v>45689</v>
      </c>
      <c r="AW38" s="19">
        <f t="shared" ref="AW38" si="670">DATE(AU$5,3,1)</f>
        <v>45717</v>
      </c>
      <c r="AX38" s="19">
        <f t="shared" ref="AX38" si="671">DATE(AU$5,4,1)</f>
        <v>45748</v>
      </c>
      <c r="AY38" s="19">
        <f t="shared" ref="AY38" si="672">DATE(AU$5,5,1)</f>
        <v>45778</v>
      </c>
      <c r="AZ38" s="19">
        <f t="shared" ref="AZ38" si="673">DATE(AU$5,6,1)</f>
        <v>45809</v>
      </c>
      <c r="BA38" s="19">
        <f t="shared" ref="BA38" si="674">DATE(AU$5,7,1)</f>
        <v>45839</v>
      </c>
      <c r="BB38" s="19">
        <f t="shared" ref="BB38" si="675">DATE(AU$5,8,1)</f>
        <v>45870</v>
      </c>
      <c r="BC38" s="19">
        <f t="shared" ref="BC38" si="676">DATE(AU$5,9,1)</f>
        <v>45901</v>
      </c>
      <c r="BD38" s="19">
        <f t="shared" ref="BD38" si="677">DATE(AU$5,10,1)</f>
        <v>45931</v>
      </c>
      <c r="BE38" s="19">
        <f t="shared" ref="BE38" si="678">DATE(AU$5,11,1)</f>
        <v>45962</v>
      </c>
      <c r="BF38" s="19">
        <f t="shared" ref="BF38" si="679">DATE(AU$5,12,1)</f>
        <v>45992</v>
      </c>
      <c r="BG38" s="20">
        <f t="shared" ref="BG38" si="680">AU$5</f>
        <v>2025</v>
      </c>
      <c r="BI38" s="19">
        <f t="shared" ref="BI38" si="681">DATE(BI$5,1,1)</f>
        <v>46023</v>
      </c>
      <c r="BJ38" s="19">
        <f t="shared" ref="BJ38" si="682">DATE(BI$5,2,1)</f>
        <v>46054</v>
      </c>
      <c r="BK38" s="19">
        <f t="shared" ref="BK38" si="683">DATE(BI$5,3,1)</f>
        <v>46082</v>
      </c>
      <c r="BL38" s="19">
        <f t="shared" ref="BL38" si="684">DATE(BI$5,4,1)</f>
        <v>46113</v>
      </c>
      <c r="BM38" s="19">
        <f t="shared" ref="BM38" si="685">DATE(BI$5,5,1)</f>
        <v>46143</v>
      </c>
      <c r="BN38" s="19">
        <f t="shared" ref="BN38" si="686">DATE(BI$5,6,1)</f>
        <v>46174</v>
      </c>
      <c r="BO38" s="19">
        <f t="shared" ref="BO38" si="687">DATE(BI$5,7,1)</f>
        <v>46204</v>
      </c>
      <c r="BP38" s="19">
        <f t="shared" ref="BP38" si="688">DATE(BI$5,8,1)</f>
        <v>46235</v>
      </c>
      <c r="BQ38" s="19">
        <f t="shared" ref="BQ38" si="689">DATE(BI$5,9,1)</f>
        <v>46266</v>
      </c>
      <c r="BR38" s="19">
        <f t="shared" ref="BR38" si="690">DATE(BI$5,10,1)</f>
        <v>46296</v>
      </c>
      <c r="BS38" s="19">
        <f t="shared" ref="BS38" si="691">DATE(BI$5,11,1)</f>
        <v>46327</v>
      </c>
      <c r="BT38" s="19">
        <f t="shared" ref="BT38" si="692">DATE(BI$5,12,1)</f>
        <v>46357</v>
      </c>
      <c r="BU38" s="20">
        <f t="shared" ref="BU38" si="693">BI$5</f>
        <v>2026</v>
      </c>
      <c r="BW38" s="19">
        <f t="shared" ref="BW38" si="694">DATE(BW$5,1,1)</f>
        <v>46388</v>
      </c>
      <c r="BX38" s="19">
        <f t="shared" ref="BX38" si="695">DATE(BW$5,2,1)</f>
        <v>46419</v>
      </c>
      <c r="BY38" s="19">
        <f t="shared" ref="BY38" si="696">DATE(BW$5,3,1)</f>
        <v>46447</v>
      </c>
      <c r="BZ38" s="19">
        <f t="shared" ref="BZ38" si="697">DATE(BW$5,4,1)</f>
        <v>46478</v>
      </c>
      <c r="CA38" s="19">
        <f t="shared" ref="CA38" si="698">DATE(BW$5,5,1)</f>
        <v>46508</v>
      </c>
      <c r="CB38" s="19">
        <f t="shared" ref="CB38" si="699">DATE(BW$5,6,1)</f>
        <v>46539</v>
      </c>
      <c r="CC38" s="19">
        <f t="shared" ref="CC38" si="700">DATE(BW$5,7,1)</f>
        <v>46569</v>
      </c>
      <c r="CD38" s="19">
        <f t="shared" ref="CD38" si="701">DATE(BW$5,8,1)</f>
        <v>46600</v>
      </c>
      <c r="CE38" s="19">
        <f t="shared" ref="CE38" si="702">DATE(BW$5,9,1)</f>
        <v>46631</v>
      </c>
      <c r="CF38" s="19">
        <f t="shared" ref="CF38" si="703">DATE(BW$5,10,1)</f>
        <v>46661</v>
      </c>
      <c r="CG38" s="19">
        <f t="shared" ref="CG38" si="704">DATE(BW$5,11,1)</f>
        <v>46692</v>
      </c>
      <c r="CH38" s="19">
        <f t="shared" ref="CH38" si="705">DATE(BW$5,12,1)</f>
        <v>46722</v>
      </c>
      <c r="CI38" s="20">
        <f t="shared" ref="CI38" si="706">BW$5</f>
        <v>2027</v>
      </c>
      <c r="CK38" s="19">
        <f t="shared" ref="CK38" si="707">DATE(CK$5,1,1)</f>
        <v>46753</v>
      </c>
      <c r="CL38" s="19">
        <f t="shared" ref="CL38" si="708">DATE(CK$5,2,1)</f>
        <v>46784</v>
      </c>
      <c r="CM38" s="19">
        <f t="shared" ref="CM38" si="709">DATE(CK$5,3,1)</f>
        <v>46813</v>
      </c>
      <c r="CN38" s="19">
        <f t="shared" ref="CN38" si="710">DATE(CK$5,4,1)</f>
        <v>46844</v>
      </c>
      <c r="CO38" s="19">
        <f t="shared" ref="CO38" si="711">DATE(CK$5,5,1)</f>
        <v>46874</v>
      </c>
      <c r="CP38" s="19">
        <f t="shared" ref="CP38" si="712">DATE(CK$5,6,1)</f>
        <v>46905</v>
      </c>
      <c r="CQ38" s="19">
        <f t="shared" ref="CQ38" si="713">DATE(CK$5,7,1)</f>
        <v>46935</v>
      </c>
      <c r="CR38" s="19">
        <f t="shared" ref="CR38" si="714">DATE(CK$5,8,1)</f>
        <v>46966</v>
      </c>
      <c r="CS38" s="19">
        <f t="shared" ref="CS38" si="715">DATE(CK$5,9,1)</f>
        <v>46997</v>
      </c>
      <c r="CT38" s="19">
        <f t="shared" ref="CT38" si="716">DATE(CK$5,10,1)</f>
        <v>47027</v>
      </c>
      <c r="CU38" s="19">
        <f t="shared" ref="CU38" si="717">DATE(CK$5,11,1)</f>
        <v>47058</v>
      </c>
      <c r="CV38" s="19">
        <f t="shared" ref="CV38" si="718">DATE(CK$5,12,1)</f>
        <v>47088</v>
      </c>
      <c r="CW38" s="20">
        <f t="shared" ref="CW38" si="719">CK$5</f>
        <v>2028</v>
      </c>
      <c r="CY38" s="19">
        <f t="shared" ref="CY38" si="720">DATE(CY$5,1,1)</f>
        <v>47119</v>
      </c>
      <c r="CZ38" s="19">
        <f t="shared" ref="CZ38" si="721">DATE(CY$5,2,1)</f>
        <v>47150</v>
      </c>
      <c r="DA38" s="19">
        <f t="shared" ref="DA38" si="722">DATE(CY$5,3,1)</f>
        <v>47178</v>
      </c>
      <c r="DB38" s="19">
        <f t="shared" ref="DB38" si="723">DATE(CY$5,4,1)</f>
        <v>47209</v>
      </c>
      <c r="DC38" s="19">
        <f t="shared" ref="DC38" si="724">DATE(CY$5,5,1)</f>
        <v>47239</v>
      </c>
      <c r="DD38" s="19">
        <f t="shared" ref="DD38" si="725">DATE(CY$5,6,1)</f>
        <v>47270</v>
      </c>
      <c r="DE38" s="19">
        <f t="shared" ref="DE38" si="726">DATE(CY$5,7,1)</f>
        <v>47300</v>
      </c>
      <c r="DF38" s="19">
        <f t="shared" ref="DF38" si="727">DATE(CY$5,8,1)</f>
        <v>47331</v>
      </c>
      <c r="DG38" s="19">
        <f t="shared" ref="DG38" si="728">DATE(CY$5,9,1)</f>
        <v>47362</v>
      </c>
      <c r="DH38" s="19">
        <f t="shared" ref="DH38" si="729">DATE(CY$5,10,1)</f>
        <v>47392</v>
      </c>
      <c r="DI38" s="19">
        <f t="shared" ref="DI38" si="730">DATE(CY$5,11,1)</f>
        <v>47423</v>
      </c>
      <c r="DJ38" s="19">
        <f t="shared" ref="DJ38" si="731">DATE(CY$5,12,1)</f>
        <v>47453</v>
      </c>
      <c r="DK38" s="20">
        <f t="shared" ref="DK38" si="732">CY$5</f>
        <v>2029</v>
      </c>
      <c r="DM38" s="19">
        <f t="shared" ref="DM38" si="733">DATE(DM$5,1,1)</f>
        <v>47484</v>
      </c>
      <c r="DN38" s="19">
        <f t="shared" ref="DN38" si="734">DATE(DM$5,2,1)</f>
        <v>47515</v>
      </c>
      <c r="DO38" s="19">
        <f t="shared" ref="DO38" si="735">DATE(DM$5,3,1)</f>
        <v>47543</v>
      </c>
      <c r="DP38" s="19">
        <f t="shared" ref="DP38" si="736">DATE(DM$5,4,1)</f>
        <v>47574</v>
      </c>
      <c r="DQ38" s="19">
        <f t="shared" ref="DQ38" si="737">DATE(DM$5,5,1)</f>
        <v>47604</v>
      </c>
      <c r="DR38" s="19">
        <f t="shared" ref="DR38" si="738">DATE(DM$5,6,1)</f>
        <v>47635</v>
      </c>
      <c r="DS38" s="19">
        <f t="shared" ref="DS38" si="739">DATE(DM$5,7,1)</f>
        <v>47665</v>
      </c>
      <c r="DT38" s="19">
        <f t="shared" ref="DT38" si="740">DATE(DM$5,8,1)</f>
        <v>47696</v>
      </c>
      <c r="DU38" s="19">
        <f t="shared" ref="DU38" si="741">DATE(DM$5,9,1)</f>
        <v>47727</v>
      </c>
      <c r="DV38" s="19">
        <f t="shared" ref="DV38" si="742">DATE(DM$5,10,1)</f>
        <v>47757</v>
      </c>
      <c r="DW38" s="19">
        <f t="shared" ref="DW38" si="743">DATE(DM$5,11,1)</f>
        <v>47788</v>
      </c>
      <c r="DX38" s="19">
        <f t="shared" ref="DX38" si="744">DATE(DM$5,12,1)</f>
        <v>47818</v>
      </c>
      <c r="DY38" s="20">
        <f t="shared" ref="DY38" si="745">DM$5</f>
        <v>2030</v>
      </c>
      <c r="EA38" s="19">
        <f t="shared" ref="EA38" si="746">DATE(EA$5,1,1)</f>
        <v>47849</v>
      </c>
      <c r="EB38" s="19">
        <f t="shared" ref="EB38" si="747">DATE(EA$5,2,1)</f>
        <v>47880</v>
      </c>
      <c r="EC38" s="19">
        <f t="shared" ref="EC38" si="748">DATE(EA$5,3,1)</f>
        <v>47908</v>
      </c>
      <c r="ED38" s="19">
        <f t="shared" ref="ED38" si="749">DATE(EA$5,4,1)</f>
        <v>47939</v>
      </c>
      <c r="EE38" s="19">
        <f t="shared" ref="EE38" si="750">DATE(EA$5,5,1)</f>
        <v>47969</v>
      </c>
      <c r="EF38" s="19">
        <f t="shared" ref="EF38" si="751">DATE(EA$5,6,1)</f>
        <v>48000</v>
      </c>
      <c r="EG38" s="19">
        <f t="shared" ref="EG38" si="752">DATE(EA$5,7,1)</f>
        <v>48030</v>
      </c>
      <c r="EH38" s="19">
        <f t="shared" ref="EH38" si="753">DATE(EA$5,8,1)</f>
        <v>48061</v>
      </c>
      <c r="EI38" s="19">
        <f t="shared" ref="EI38" si="754">DATE(EA$5,9,1)</f>
        <v>48092</v>
      </c>
      <c r="EJ38" s="19">
        <f t="shared" ref="EJ38" si="755">DATE(EA$5,10,1)</f>
        <v>48122</v>
      </c>
      <c r="EK38" s="19">
        <f t="shared" ref="EK38" si="756">DATE(EA$5,11,1)</f>
        <v>48153</v>
      </c>
      <c r="EL38" s="19">
        <f t="shared" ref="EL38" si="757">DATE(EA$5,12,1)</f>
        <v>48183</v>
      </c>
      <c r="EM38" s="20">
        <f t="shared" ref="EM38" si="758">EA$5</f>
        <v>2031</v>
      </c>
      <c r="EO38" s="19">
        <f t="shared" ref="EO38:GS38" si="759">DATE(EO$5,1,1)</f>
        <v>48214</v>
      </c>
      <c r="EP38" s="19">
        <f t="shared" ref="EP38" si="760">DATE(EO$5,2,1)</f>
        <v>48245</v>
      </c>
      <c r="EQ38" s="19">
        <f t="shared" ref="EQ38" si="761">DATE(EO$5,3,1)</f>
        <v>48274</v>
      </c>
      <c r="ER38" s="19">
        <f t="shared" ref="ER38" si="762">DATE(EO$5,4,1)</f>
        <v>48305</v>
      </c>
      <c r="ES38" s="19">
        <f t="shared" ref="ES38" si="763">DATE(EO$5,5,1)</f>
        <v>48335</v>
      </c>
      <c r="ET38" s="19">
        <f t="shared" ref="ET38" si="764">DATE(EO$5,6,1)</f>
        <v>48366</v>
      </c>
      <c r="EU38" s="19">
        <f t="shared" ref="EU38" si="765">DATE(EO$5,7,1)</f>
        <v>48396</v>
      </c>
      <c r="EV38" s="19">
        <f t="shared" ref="EV38" si="766">DATE(EO$5,8,1)</f>
        <v>48427</v>
      </c>
      <c r="EW38" s="19">
        <f t="shared" ref="EW38" si="767">DATE(EO$5,9,1)</f>
        <v>48458</v>
      </c>
      <c r="EX38" s="19">
        <f t="shared" ref="EX38" si="768">DATE(EO$5,10,1)</f>
        <v>48488</v>
      </c>
      <c r="EY38" s="19">
        <f t="shared" ref="EY38" si="769">DATE(EO$5,11,1)</f>
        <v>48519</v>
      </c>
      <c r="EZ38" s="19">
        <f t="shared" ref="EZ38" si="770">DATE(EO$5,12,1)</f>
        <v>48549</v>
      </c>
      <c r="FA38" s="20">
        <f t="shared" ref="FA38" si="771">EO$5</f>
        <v>2032</v>
      </c>
      <c r="FC38" s="19">
        <f t="shared" si="759"/>
        <v>48580</v>
      </c>
      <c r="FD38" s="19">
        <f t="shared" ref="FD38" si="772">DATE(FC$5,2,1)</f>
        <v>48611</v>
      </c>
      <c r="FE38" s="19">
        <f t="shared" ref="FE38" si="773">DATE(FC$5,3,1)</f>
        <v>48639</v>
      </c>
      <c r="FF38" s="19">
        <f t="shared" ref="FF38" si="774">DATE(FC$5,4,1)</f>
        <v>48670</v>
      </c>
      <c r="FG38" s="19">
        <f t="shared" ref="FG38" si="775">DATE(FC$5,5,1)</f>
        <v>48700</v>
      </c>
      <c r="FH38" s="19">
        <f t="shared" ref="FH38" si="776">DATE(FC$5,6,1)</f>
        <v>48731</v>
      </c>
      <c r="FI38" s="19">
        <f t="shared" ref="FI38" si="777">DATE(FC$5,7,1)</f>
        <v>48761</v>
      </c>
      <c r="FJ38" s="19">
        <f t="shared" ref="FJ38" si="778">DATE(FC$5,8,1)</f>
        <v>48792</v>
      </c>
      <c r="FK38" s="19">
        <f t="shared" ref="FK38" si="779">DATE(FC$5,9,1)</f>
        <v>48823</v>
      </c>
      <c r="FL38" s="19">
        <f t="shared" ref="FL38" si="780">DATE(FC$5,10,1)</f>
        <v>48853</v>
      </c>
      <c r="FM38" s="19">
        <f t="shared" ref="FM38" si="781">DATE(FC$5,11,1)</f>
        <v>48884</v>
      </c>
      <c r="FN38" s="19">
        <f t="shared" ref="FN38" si="782">DATE(FC$5,12,1)</f>
        <v>48914</v>
      </c>
      <c r="FO38" s="20">
        <f t="shared" ref="FO38" si="783">FC$5</f>
        <v>2033</v>
      </c>
      <c r="FQ38" s="19">
        <f t="shared" si="759"/>
        <v>48945</v>
      </c>
      <c r="FR38" s="19">
        <f t="shared" ref="FR38" si="784">DATE(FQ$5,2,1)</f>
        <v>48976</v>
      </c>
      <c r="FS38" s="19">
        <f t="shared" ref="FS38" si="785">DATE(FQ$5,3,1)</f>
        <v>49004</v>
      </c>
      <c r="FT38" s="19">
        <f t="shared" ref="FT38" si="786">DATE(FQ$5,4,1)</f>
        <v>49035</v>
      </c>
      <c r="FU38" s="19">
        <f t="shared" ref="FU38" si="787">DATE(FQ$5,5,1)</f>
        <v>49065</v>
      </c>
      <c r="FV38" s="19">
        <f t="shared" ref="FV38" si="788">DATE(FQ$5,6,1)</f>
        <v>49096</v>
      </c>
      <c r="FW38" s="19">
        <f t="shared" ref="FW38" si="789">DATE(FQ$5,7,1)</f>
        <v>49126</v>
      </c>
      <c r="FX38" s="19">
        <f t="shared" ref="FX38" si="790">DATE(FQ$5,8,1)</f>
        <v>49157</v>
      </c>
      <c r="FY38" s="19">
        <f t="shared" ref="FY38" si="791">DATE(FQ$5,9,1)</f>
        <v>49188</v>
      </c>
      <c r="FZ38" s="19">
        <f t="shared" ref="FZ38" si="792">DATE(FQ$5,10,1)</f>
        <v>49218</v>
      </c>
      <c r="GA38" s="19">
        <f t="shared" ref="GA38" si="793">DATE(FQ$5,11,1)</f>
        <v>49249</v>
      </c>
      <c r="GB38" s="19">
        <f t="shared" ref="GB38" si="794">DATE(FQ$5,12,1)</f>
        <v>49279</v>
      </c>
      <c r="GC38" s="20">
        <f t="shared" ref="GC38" si="795">FQ$5</f>
        <v>2034</v>
      </c>
      <c r="GE38" s="19">
        <f t="shared" si="759"/>
        <v>49310</v>
      </c>
      <c r="GF38" s="19">
        <f t="shared" ref="GF38" si="796">DATE(GE$5,2,1)</f>
        <v>49341</v>
      </c>
      <c r="GG38" s="19">
        <f t="shared" ref="GG38" si="797">DATE(GE$5,3,1)</f>
        <v>49369</v>
      </c>
      <c r="GH38" s="19">
        <f t="shared" ref="GH38" si="798">DATE(GE$5,4,1)</f>
        <v>49400</v>
      </c>
      <c r="GI38" s="19">
        <f t="shared" ref="GI38" si="799">DATE(GE$5,5,1)</f>
        <v>49430</v>
      </c>
      <c r="GJ38" s="19">
        <f t="shared" ref="GJ38" si="800">DATE(GE$5,6,1)</f>
        <v>49461</v>
      </c>
      <c r="GK38" s="19">
        <f t="shared" ref="GK38" si="801">DATE(GE$5,7,1)</f>
        <v>49491</v>
      </c>
      <c r="GL38" s="19">
        <f t="shared" ref="GL38" si="802">DATE(GE$5,8,1)</f>
        <v>49522</v>
      </c>
      <c r="GM38" s="19">
        <f t="shared" ref="GM38" si="803">DATE(GE$5,9,1)</f>
        <v>49553</v>
      </c>
      <c r="GN38" s="19">
        <f t="shared" ref="GN38" si="804">DATE(GE$5,10,1)</f>
        <v>49583</v>
      </c>
      <c r="GO38" s="19">
        <f t="shared" ref="GO38" si="805">DATE(GE$5,11,1)</f>
        <v>49614</v>
      </c>
      <c r="GP38" s="19">
        <f t="shared" ref="GP38" si="806">DATE(GE$5,12,1)</f>
        <v>49644</v>
      </c>
      <c r="GQ38" s="20">
        <f t="shared" ref="GQ38" si="807">GE$5</f>
        <v>2035</v>
      </c>
      <c r="GS38" s="19">
        <f t="shared" si="759"/>
        <v>49675</v>
      </c>
      <c r="GT38" s="19">
        <f t="shared" ref="GT38" si="808">DATE(GS$5,2,1)</f>
        <v>49706</v>
      </c>
      <c r="GU38" s="19">
        <f t="shared" ref="GU38" si="809">DATE(GS$5,3,1)</f>
        <v>49735</v>
      </c>
      <c r="GV38" s="19">
        <f t="shared" ref="GV38" si="810">DATE(GS$5,4,1)</f>
        <v>49766</v>
      </c>
      <c r="GW38" s="19">
        <f t="shared" ref="GW38" si="811">DATE(GS$5,5,1)</f>
        <v>49796</v>
      </c>
      <c r="GX38" s="19">
        <f t="shared" ref="GX38" si="812">DATE(GS$5,6,1)</f>
        <v>49827</v>
      </c>
      <c r="GY38" s="19">
        <f t="shared" ref="GY38" si="813">DATE(GS$5,7,1)</f>
        <v>49857</v>
      </c>
      <c r="GZ38" s="19">
        <f t="shared" ref="GZ38" si="814">DATE(GS$5,8,1)</f>
        <v>49888</v>
      </c>
      <c r="HA38" s="19">
        <f t="shared" ref="HA38" si="815">DATE(GS$5,9,1)</f>
        <v>49919</v>
      </c>
      <c r="HB38" s="19">
        <f t="shared" ref="HB38" si="816">DATE(GS$5,10,1)</f>
        <v>49949</v>
      </c>
      <c r="HC38" s="19">
        <f t="shared" ref="HC38" si="817">DATE(GS$5,11,1)</f>
        <v>49980</v>
      </c>
      <c r="HD38" s="19">
        <f t="shared" ref="HD38" si="818">DATE(GS$5,12,1)</f>
        <v>50010</v>
      </c>
      <c r="HE38" s="20">
        <f t="shared" ref="HE38" si="819">GS$5</f>
        <v>2036</v>
      </c>
      <c r="HG38" s="19">
        <f t="shared" ref="HG38:IW38" si="820">DATE(HG$5,1,1)</f>
        <v>50041</v>
      </c>
      <c r="HH38" s="19">
        <f t="shared" ref="HH38" si="821">DATE(HG$5,2,1)</f>
        <v>50072</v>
      </c>
      <c r="HI38" s="19">
        <f t="shared" ref="HI38" si="822">DATE(HG$5,3,1)</f>
        <v>50100</v>
      </c>
      <c r="HJ38" s="19">
        <f t="shared" ref="HJ38" si="823">DATE(HG$5,4,1)</f>
        <v>50131</v>
      </c>
      <c r="HK38" s="19">
        <f t="shared" ref="HK38" si="824">DATE(HG$5,5,1)</f>
        <v>50161</v>
      </c>
      <c r="HL38" s="19">
        <f t="shared" ref="HL38" si="825">DATE(HG$5,6,1)</f>
        <v>50192</v>
      </c>
      <c r="HM38" s="19">
        <f t="shared" ref="HM38" si="826">DATE(HG$5,7,1)</f>
        <v>50222</v>
      </c>
      <c r="HN38" s="19">
        <f t="shared" ref="HN38" si="827">DATE(HG$5,8,1)</f>
        <v>50253</v>
      </c>
      <c r="HO38" s="19">
        <f t="shared" ref="HO38" si="828">DATE(HG$5,9,1)</f>
        <v>50284</v>
      </c>
      <c r="HP38" s="19">
        <f t="shared" ref="HP38" si="829">DATE(HG$5,10,1)</f>
        <v>50314</v>
      </c>
      <c r="HQ38" s="19">
        <f t="shared" ref="HQ38" si="830">DATE(HG$5,11,1)</f>
        <v>50345</v>
      </c>
      <c r="HR38" s="19">
        <f t="shared" ref="HR38" si="831">DATE(HG$5,12,1)</f>
        <v>50375</v>
      </c>
      <c r="HS38" s="20">
        <f t="shared" ref="HS38" si="832">HG$5</f>
        <v>2037</v>
      </c>
      <c r="HU38" s="19">
        <f t="shared" si="820"/>
        <v>50406</v>
      </c>
      <c r="HV38" s="19">
        <f t="shared" ref="HV38" si="833">DATE(HU$5,2,1)</f>
        <v>50437</v>
      </c>
      <c r="HW38" s="19">
        <f t="shared" ref="HW38" si="834">DATE(HU$5,3,1)</f>
        <v>50465</v>
      </c>
      <c r="HX38" s="19">
        <f t="shared" ref="HX38" si="835">DATE(HU$5,4,1)</f>
        <v>50496</v>
      </c>
      <c r="HY38" s="19">
        <f t="shared" ref="HY38" si="836">DATE(HU$5,5,1)</f>
        <v>50526</v>
      </c>
      <c r="HZ38" s="19">
        <f t="shared" ref="HZ38" si="837">DATE(HU$5,6,1)</f>
        <v>50557</v>
      </c>
      <c r="IA38" s="19">
        <f t="shared" ref="IA38" si="838">DATE(HU$5,7,1)</f>
        <v>50587</v>
      </c>
      <c r="IB38" s="19">
        <f t="shared" ref="IB38" si="839">DATE(HU$5,8,1)</f>
        <v>50618</v>
      </c>
      <c r="IC38" s="19">
        <f t="shared" ref="IC38" si="840">DATE(HU$5,9,1)</f>
        <v>50649</v>
      </c>
      <c r="ID38" s="19">
        <f t="shared" ref="ID38" si="841">DATE(HU$5,10,1)</f>
        <v>50679</v>
      </c>
      <c r="IE38" s="19">
        <f t="shared" ref="IE38" si="842">DATE(HU$5,11,1)</f>
        <v>50710</v>
      </c>
      <c r="IF38" s="19">
        <f t="shared" ref="IF38" si="843">DATE(HU$5,12,1)</f>
        <v>50740</v>
      </c>
      <c r="IG38" s="20">
        <f t="shared" ref="IG38" si="844">HU$5</f>
        <v>2038</v>
      </c>
      <c r="II38" s="19">
        <f t="shared" si="820"/>
        <v>50771</v>
      </c>
      <c r="IJ38" s="19">
        <f t="shared" ref="IJ38" si="845">DATE(II$5,2,1)</f>
        <v>50802</v>
      </c>
      <c r="IK38" s="19">
        <f t="shared" ref="IK38" si="846">DATE(II$5,3,1)</f>
        <v>50830</v>
      </c>
      <c r="IL38" s="19">
        <f t="shared" ref="IL38" si="847">DATE(II$5,4,1)</f>
        <v>50861</v>
      </c>
      <c r="IM38" s="19">
        <f t="shared" ref="IM38" si="848">DATE(II$5,5,1)</f>
        <v>50891</v>
      </c>
      <c r="IN38" s="19">
        <f t="shared" ref="IN38" si="849">DATE(II$5,6,1)</f>
        <v>50922</v>
      </c>
      <c r="IO38" s="19">
        <f t="shared" ref="IO38" si="850">DATE(II$5,7,1)</f>
        <v>50952</v>
      </c>
      <c r="IP38" s="19">
        <f t="shared" ref="IP38" si="851">DATE(II$5,8,1)</f>
        <v>50983</v>
      </c>
      <c r="IQ38" s="19">
        <f t="shared" ref="IQ38" si="852">DATE(II$5,9,1)</f>
        <v>51014</v>
      </c>
      <c r="IR38" s="19">
        <f t="shared" ref="IR38" si="853">DATE(II$5,10,1)</f>
        <v>51044</v>
      </c>
      <c r="IS38" s="19">
        <f t="shared" ref="IS38" si="854">DATE(II$5,11,1)</f>
        <v>51075</v>
      </c>
      <c r="IT38" s="19">
        <f t="shared" ref="IT38" si="855">DATE(II$5,12,1)</f>
        <v>51105</v>
      </c>
      <c r="IU38" s="20">
        <f t="shared" ref="IU38" si="856">II$5</f>
        <v>2039</v>
      </c>
      <c r="IW38" s="19">
        <f t="shared" si="820"/>
        <v>51136</v>
      </c>
      <c r="IX38" s="19">
        <f t="shared" ref="IX38" si="857">DATE(IW$5,2,1)</f>
        <v>51167</v>
      </c>
      <c r="IY38" s="19">
        <f t="shared" ref="IY38" si="858">DATE(IW$5,3,1)</f>
        <v>51196</v>
      </c>
      <c r="IZ38" s="19">
        <f t="shared" ref="IZ38" si="859">DATE(IW$5,4,1)</f>
        <v>51227</v>
      </c>
      <c r="JA38" s="19">
        <f t="shared" ref="JA38" si="860">DATE(IW$5,5,1)</f>
        <v>51257</v>
      </c>
      <c r="JB38" s="19">
        <f t="shared" ref="JB38" si="861">DATE(IW$5,6,1)</f>
        <v>51288</v>
      </c>
      <c r="JC38" s="19">
        <f t="shared" ref="JC38" si="862">DATE(IW$5,7,1)</f>
        <v>51318</v>
      </c>
      <c r="JD38" s="19">
        <f t="shared" ref="JD38" si="863">DATE(IW$5,8,1)</f>
        <v>51349</v>
      </c>
      <c r="JE38" s="19">
        <f t="shared" ref="JE38" si="864">DATE(IW$5,9,1)</f>
        <v>51380</v>
      </c>
      <c r="JF38" s="19">
        <f t="shared" ref="JF38" si="865">DATE(IW$5,10,1)</f>
        <v>51410</v>
      </c>
      <c r="JG38" s="19">
        <f t="shared" ref="JG38" si="866">DATE(IW$5,11,1)</f>
        <v>51441</v>
      </c>
      <c r="JH38" s="19">
        <f t="shared" ref="JH38" si="867">DATE(IW$5,12,1)</f>
        <v>51471</v>
      </c>
      <c r="JI38" s="20">
        <f t="shared" ref="JI38" si="868">IW$5</f>
        <v>2040</v>
      </c>
    </row>
    <row r="39" spans="3:269" x14ac:dyDescent="0.2">
      <c r="C39" s="110" t="s">
        <v>16</v>
      </c>
      <c r="D39" s="111"/>
      <c r="E39" s="112">
        <v>1000</v>
      </c>
      <c r="F39" s="112">
        <v>1000</v>
      </c>
      <c r="G39" s="112">
        <v>1000</v>
      </c>
      <c r="H39" s="112">
        <v>0</v>
      </c>
      <c r="I39" s="112">
        <v>0</v>
      </c>
      <c r="J39" s="112">
        <v>0</v>
      </c>
      <c r="K39" s="112">
        <v>0</v>
      </c>
      <c r="L39" s="112">
        <v>0</v>
      </c>
      <c r="M39" s="112">
        <v>0</v>
      </c>
      <c r="N39" s="112">
        <v>0</v>
      </c>
      <c r="O39" s="112">
        <v>0</v>
      </c>
      <c r="P39" s="112">
        <v>0</v>
      </c>
      <c r="Q39" s="113">
        <f>SUM(E39:P39)</f>
        <v>3000</v>
      </c>
      <c r="S39" s="112"/>
      <c r="T39" s="112"/>
      <c r="U39" s="112"/>
      <c r="V39" s="112"/>
      <c r="W39" s="112"/>
      <c r="X39" s="112"/>
      <c r="Y39" s="112"/>
      <c r="Z39" s="112"/>
      <c r="AA39" s="112"/>
      <c r="AB39" s="112"/>
      <c r="AC39" s="112"/>
      <c r="AD39" s="112"/>
      <c r="AE39" s="113">
        <f>SUM(S39:AD39)</f>
        <v>0</v>
      </c>
      <c r="AG39" s="112"/>
      <c r="AH39" s="112"/>
      <c r="AI39" s="112"/>
      <c r="AJ39" s="112"/>
      <c r="AK39" s="112"/>
      <c r="AL39" s="112"/>
      <c r="AM39" s="112"/>
      <c r="AN39" s="112"/>
      <c r="AO39" s="112"/>
      <c r="AP39" s="112"/>
      <c r="AQ39" s="112"/>
      <c r="AR39" s="112"/>
      <c r="AS39" s="113">
        <f>SUM(AG39:AR39)</f>
        <v>0</v>
      </c>
      <c r="AU39" s="112"/>
      <c r="AV39" s="112"/>
      <c r="AW39" s="112"/>
      <c r="AX39" s="112"/>
      <c r="AY39" s="112"/>
      <c r="AZ39" s="112"/>
      <c r="BA39" s="112"/>
      <c r="BB39" s="112"/>
      <c r="BC39" s="112"/>
      <c r="BD39" s="112"/>
      <c r="BE39" s="112"/>
      <c r="BF39" s="112"/>
      <c r="BG39" s="113">
        <f>SUM(AU39:BF39)</f>
        <v>0</v>
      </c>
      <c r="BI39" s="112"/>
      <c r="BJ39" s="112"/>
      <c r="BK39" s="112"/>
      <c r="BL39" s="112"/>
      <c r="BM39" s="112"/>
      <c r="BN39" s="112"/>
      <c r="BO39" s="112"/>
      <c r="BP39" s="112"/>
      <c r="BQ39" s="112"/>
      <c r="BR39" s="112"/>
      <c r="BS39" s="112"/>
      <c r="BT39" s="112"/>
      <c r="BU39" s="113">
        <f>SUM(BI39:BT39)</f>
        <v>0</v>
      </c>
      <c r="BW39" s="112"/>
      <c r="BX39" s="112"/>
      <c r="BY39" s="112"/>
      <c r="BZ39" s="112"/>
      <c r="CA39" s="112"/>
      <c r="CB39" s="112"/>
      <c r="CC39" s="112"/>
      <c r="CD39" s="112"/>
      <c r="CE39" s="112"/>
      <c r="CF39" s="112"/>
      <c r="CG39" s="112"/>
      <c r="CH39" s="112"/>
      <c r="CI39" s="113">
        <f>SUM(BW39:CH39)</f>
        <v>0</v>
      </c>
      <c r="CK39" s="112"/>
      <c r="CL39" s="112"/>
      <c r="CM39" s="112"/>
      <c r="CN39" s="112"/>
      <c r="CO39" s="112"/>
      <c r="CP39" s="112"/>
      <c r="CQ39" s="112"/>
      <c r="CR39" s="112"/>
      <c r="CS39" s="112"/>
      <c r="CT39" s="112"/>
      <c r="CU39" s="112"/>
      <c r="CV39" s="112"/>
      <c r="CW39" s="113">
        <f>SUM(CK39:CV39)</f>
        <v>0</v>
      </c>
      <c r="CY39" s="112"/>
      <c r="CZ39" s="112"/>
      <c r="DA39" s="112"/>
      <c r="DB39" s="112"/>
      <c r="DC39" s="112"/>
      <c r="DD39" s="112"/>
      <c r="DE39" s="112"/>
      <c r="DF39" s="112"/>
      <c r="DG39" s="112"/>
      <c r="DH39" s="112"/>
      <c r="DI39" s="112"/>
      <c r="DJ39" s="112"/>
      <c r="DK39" s="113">
        <f>SUM(CY39:DJ39)</f>
        <v>0</v>
      </c>
      <c r="DM39" s="112"/>
      <c r="DN39" s="112"/>
      <c r="DO39" s="112"/>
      <c r="DP39" s="112"/>
      <c r="DQ39" s="112"/>
      <c r="DR39" s="112"/>
      <c r="DS39" s="112"/>
      <c r="DT39" s="112"/>
      <c r="DU39" s="112"/>
      <c r="DV39" s="112"/>
      <c r="DW39" s="112"/>
      <c r="DX39" s="112"/>
      <c r="DY39" s="113">
        <f>SUM(DM39:DX39)</f>
        <v>0</v>
      </c>
      <c r="EA39" s="112"/>
      <c r="EB39" s="112"/>
      <c r="EC39" s="112"/>
      <c r="ED39" s="112"/>
      <c r="EE39" s="112"/>
      <c r="EF39" s="112"/>
      <c r="EG39" s="112"/>
      <c r="EH39" s="112"/>
      <c r="EI39" s="112"/>
      <c r="EJ39" s="112"/>
      <c r="EK39" s="112"/>
      <c r="EL39" s="112"/>
      <c r="EM39" s="113">
        <f>SUM(EA39:EL39)</f>
        <v>0</v>
      </c>
      <c r="EO39" s="112"/>
      <c r="EP39" s="112"/>
      <c r="EQ39" s="112"/>
      <c r="ER39" s="112"/>
      <c r="ES39" s="112"/>
      <c r="ET39" s="112"/>
      <c r="EU39" s="112"/>
      <c r="EV39" s="112"/>
      <c r="EW39" s="112"/>
      <c r="EX39" s="112"/>
      <c r="EY39" s="112"/>
      <c r="EZ39" s="112"/>
      <c r="FA39" s="113">
        <f>SUM(EO39:EZ39)</f>
        <v>0</v>
      </c>
      <c r="FC39" s="112"/>
      <c r="FD39" s="112"/>
      <c r="FE39" s="112"/>
      <c r="FF39" s="112"/>
      <c r="FG39" s="112"/>
      <c r="FH39" s="112"/>
      <c r="FI39" s="112"/>
      <c r="FJ39" s="112"/>
      <c r="FK39" s="112"/>
      <c r="FL39" s="112"/>
      <c r="FM39" s="112"/>
      <c r="FN39" s="112"/>
      <c r="FO39" s="113">
        <f>SUM(FC39:FN39)</f>
        <v>0</v>
      </c>
      <c r="FQ39" s="112"/>
      <c r="FR39" s="112"/>
      <c r="FS39" s="112"/>
      <c r="FT39" s="112"/>
      <c r="FU39" s="112"/>
      <c r="FV39" s="112"/>
      <c r="FW39" s="112"/>
      <c r="FX39" s="112"/>
      <c r="FY39" s="112"/>
      <c r="FZ39" s="112"/>
      <c r="GA39" s="112"/>
      <c r="GB39" s="112"/>
      <c r="GC39" s="113">
        <f>SUM(FQ39:GB39)</f>
        <v>0</v>
      </c>
      <c r="GE39" s="112"/>
      <c r="GF39" s="112"/>
      <c r="GG39" s="112"/>
      <c r="GH39" s="112"/>
      <c r="GI39" s="112"/>
      <c r="GJ39" s="112"/>
      <c r="GK39" s="112"/>
      <c r="GL39" s="112"/>
      <c r="GM39" s="112"/>
      <c r="GN39" s="112"/>
      <c r="GO39" s="112"/>
      <c r="GP39" s="112"/>
      <c r="GQ39" s="113">
        <f>SUM(GE39:GP39)</f>
        <v>0</v>
      </c>
      <c r="GS39" s="112"/>
      <c r="GT39" s="112"/>
      <c r="GU39" s="112"/>
      <c r="GV39" s="112"/>
      <c r="GW39" s="112"/>
      <c r="GX39" s="112"/>
      <c r="GY39" s="112"/>
      <c r="GZ39" s="112"/>
      <c r="HA39" s="112"/>
      <c r="HB39" s="112"/>
      <c r="HC39" s="112"/>
      <c r="HD39" s="112"/>
      <c r="HE39" s="113">
        <f>SUM(GS39:HD39)</f>
        <v>0</v>
      </c>
      <c r="HG39" s="112"/>
      <c r="HH39" s="112"/>
      <c r="HI39" s="112"/>
      <c r="HJ39" s="112"/>
      <c r="HK39" s="112"/>
      <c r="HL39" s="112"/>
      <c r="HM39" s="112"/>
      <c r="HN39" s="112"/>
      <c r="HO39" s="112"/>
      <c r="HP39" s="112"/>
      <c r="HQ39" s="112"/>
      <c r="HR39" s="112"/>
      <c r="HS39" s="113">
        <f>SUM(HG39:HR39)</f>
        <v>0</v>
      </c>
      <c r="HU39" s="112"/>
      <c r="HV39" s="112"/>
      <c r="HW39" s="112"/>
      <c r="HX39" s="112"/>
      <c r="HY39" s="112"/>
      <c r="HZ39" s="112"/>
      <c r="IA39" s="112"/>
      <c r="IB39" s="112"/>
      <c r="IC39" s="112"/>
      <c r="ID39" s="112"/>
      <c r="IE39" s="112"/>
      <c r="IF39" s="112"/>
      <c r="IG39" s="113">
        <f>SUM(HU39:IF39)</f>
        <v>0</v>
      </c>
      <c r="II39" s="112"/>
      <c r="IJ39" s="112"/>
      <c r="IK39" s="112"/>
      <c r="IL39" s="112"/>
      <c r="IM39" s="112"/>
      <c r="IN39" s="112"/>
      <c r="IO39" s="112"/>
      <c r="IP39" s="112"/>
      <c r="IQ39" s="112"/>
      <c r="IR39" s="112"/>
      <c r="IS39" s="112"/>
      <c r="IT39" s="112"/>
      <c r="IU39" s="113">
        <f>SUM(II39:IT39)</f>
        <v>0</v>
      </c>
      <c r="IW39" s="112"/>
      <c r="IX39" s="112"/>
      <c r="IY39" s="112"/>
      <c r="IZ39" s="112"/>
      <c r="JA39" s="112"/>
      <c r="JB39" s="112"/>
      <c r="JC39" s="112"/>
      <c r="JD39" s="112"/>
      <c r="JE39" s="112"/>
      <c r="JF39" s="112"/>
      <c r="JG39" s="112"/>
      <c r="JH39" s="112"/>
      <c r="JI39" s="113">
        <f>SUM(IW39:JH39)</f>
        <v>0</v>
      </c>
    </row>
    <row r="40" spans="3:269" x14ac:dyDescent="0.2">
      <c r="C40" s="110" t="s">
        <v>17</v>
      </c>
      <c r="D40" s="111"/>
      <c r="E40" s="112">
        <v>400</v>
      </c>
      <c r="F40" s="112">
        <v>400</v>
      </c>
      <c r="G40" s="112">
        <v>400</v>
      </c>
      <c r="H40" s="112">
        <v>400</v>
      </c>
      <c r="I40" s="112">
        <v>400</v>
      </c>
      <c r="J40" s="112">
        <v>400</v>
      </c>
      <c r="K40" s="112">
        <v>400</v>
      </c>
      <c r="L40" s="112">
        <v>400</v>
      </c>
      <c r="M40" s="112">
        <v>400</v>
      </c>
      <c r="N40" s="112">
        <v>400</v>
      </c>
      <c r="O40" s="112">
        <v>400</v>
      </c>
      <c r="P40" s="112">
        <v>400</v>
      </c>
      <c r="Q40" s="113">
        <f t="shared" ref="Q40:Q47" si="869">SUM(E40:P40)</f>
        <v>4800</v>
      </c>
      <c r="S40" s="112"/>
      <c r="T40" s="112"/>
      <c r="U40" s="112"/>
      <c r="V40" s="112"/>
      <c r="W40" s="112"/>
      <c r="X40" s="112"/>
      <c r="Y40" s="112"/>
      <c r="Z40" s="112"/>
      <c r="AA40" s="112"/>
      <c r="AB40" s="112"/>
      <c r="AC40" s="112"/>
      <c r="AD40" s="112"/>
      <c r="AE40" s="113">
        <f t="shared" ref="AE40:AE47" si="870">SUM(S40:AD40)</f>
        <v>0</v>
      </c>
      <c r="AG40" s="112"/>
      <c r="AH40" s="112"/>
      <c r="AI40" s="112"/>
      <c r="AJ40" s="112"/>
      <c r="AK40" s="112"/>
      <c r="AL40" s="112"/>
      <c r="AM40" s="112"/>
      <c r="AN40" s="112"/>
      <c r="AO40" s="112"/>
      <c r="AP40" s="112"/>
      <c r="AQ40" s="112"/>
      <c r="AR40" s="112"/>
      <c r="AS40" s="113">
        <f t="shared" ref="AS40:AS47" si="871">SUM(AG40:AR40)</f>
        <v>0</v>
      </c>
      <c r="AU40" s="112"/>
      <c r="AV40" s="112"/>
      <c r="AW40" s="112"/>
      <c r="AX40" s="112"/>
      <c r="AY40" s="112"/>
      <c r="AZ40" s="112"/>
      <c r="BA40" s="112"/>
      <c r="BB40" s="112"/>
      <c r="BC40" s="112"/>
      <c r="BD40" s="112"/>
      <c r="BE40" s="112"/>
      <c r="BF40" s="112"/>
      <c r="BG40" s="113">
        <f t="shared" ref="BG40:BG47" si="872">SUM(AU40:BF40)</f>
        <v>0</v>
      </c>
      <c r="BI40" s="112"/>
      <c r="BJ40" s="112"/>
      <c r="BK40" s="112"/>
      <c r="BL40" s="112"/>
      <c r="BM40" s="112"/>
      <c r="BN40" s="112"/>
      <c r="BO40" s="112"/>
      <c r="BP40" s="112"/>
      <c r="BQ40" s="112"/>
      <c r="BR40" s="112"/>
      <c r="BS40" s="112"/>
      <c r="BT40" s="112"/>
      <c r="BU40" s="113">
        <f t="shared" ref="BU40:BU47" si="873">SUM(BI40:BT40)</f>
        <v>0</v>
      </c>
      <c r="BW40" s="112"/>
      <c r="BX40" s="112"/>
      <c r="BY40" s="112"/>
      <c r="BZ40" s="112"/>
      <c r="CA40" s="112"/>
      <c r="CB40" s="112"/>
      <c r="CC40" s="112"/>
      <c r="CD40" s="112"/>
      <c r="CE40" s="112"/>
      <c r="CF40" s="112"/>
      <c r="CG40" s="112"/>
      <c r="CH40" s="112"/>
      <c r="CI40" s="113">
        <f t="shared" ref="CI40:CI47" si="874">SUM(BW40:CH40)</f>
        <v>0</v>
      </c>
      <c r="CK40" s="112"/>
      <c r="CL40" s="112"/>
      <c r="CM40" s="112"/>
      <c r="CN40" s="112"/>
      <c r="CO40" s="112"/>
      <c r="CP40" s="112"/>
      <c r="CQ40" s="112"/>
      <c r="CR40" s="112"/>
      <c r="CS40" s="112"/>
      <c r="CT40" s="112"/>
      <c r="CU40" s="112"/>
      <c r="CV40" s="112"/>
      <c r="CW40" s="113">
        <f t="shared" ref="CW40:CW47" si="875">SUM(CK40:CV40)</f>
        <v>0</v>
      </c>
      <c r="CY40" s="112"/>
      <c r="CZ40" s="112"/>
      <c r="DA40" s="112"/>
      <c r="DB40" s="112"/>
      <c r="DC40" s="112"/>
      <c r="DD40" s="112"/>
      <c r="DE40" s="112"/>
      <c r="DF40" s="112"/>
      <c r="DG40" s="112"/>
      <c r="DH40" s="112"/>
      <c r="DI40" s="112"/>
      <c r="DJ40" s="112"/>
      <c r="DK40" s="113">
        <f t="shared" ref="DK40:DK47" si="876">SUM(CY40:DJ40)</f>
        <v>0</v>
      </c>
      <c r="DM40" s="112"/>
      <c r="DN40" s="112"/>
      <c r="DO40" s="112"/>
      <c r="DP40" s="112"/>
      <c r="DQ40" s="112"/>
      <c r="DR40" s="112"/>
      <c r="DS40" s="112"/>
      <c r="DT40" s="112"/>
      <c r="DU40" s="112"/>
      <c r="DV40" s="112"/>
      <c r="DW40" s="112"/>
      <c r="DX40" s="112"/>
      <c r="DY40" s="113">
        <f t="shared" ref="DY40:DY47" si="877">SUM(DM40:DX40)</f>
        <v>0</v>
      </c>
      <c r="EA40" s="112"/>
      <c r="EB40" s="112"/>
      <c r="EC40" s="112"/>
      <c r="ED40" s="112"/>
      <c r="EE40" s="112"/>
      <c r="EF40" s="112"/>
      <c r="EG40" s="112"/>
      <c r="EH40" s="112"/>
      <c r="EI40" s="112"/>
      <c r="EJ40" s="112"/>
      <c r="EK40" s="112"/>
      <c r="EL40" s="112"/>
      <c r="EM40" s="113">
        <f t="shared" ref="EM40:EM47" si="878">SUM(EA40:EL40)</f>
        <v>0</v>
      </c>
      <c r="EO40" s="112"/>
      <c r="EP40" s="112"/>
      <c r="EQ40" s="112"/>
      <c r="ER40" s="112"/>
      <c r="ES40" s="112"/>
      <c r="ET40" s="112"/>
      <c r="EU40" s="112"/>
      <c r="EV40" s="112"/>
      <c r="EW40" s="112"/>
      <c r="EX40" s="112"/>
      <c r="EY40" s="112"/>
      <c r="EZ40" s="112"/>
      <c r="FA40" s="113">
        <f t="shared" ref="FA40:FA47" si="879">SUM(EO40:EZ40)</f>
        <v>0</v>
      </c>
      <c r="FC40" s="112"/>
      <c r="FD40" s="112"/>
      <c r="FE40" s="112"/>
      <c r="FF40" s="112"/>
      <c r="FG40" s="112"/>
      <c r="FH40" s="112"/>
      <c r="FI40" s="112"/>
      <c r="FJ40" s="112"/>
      <c r="FK40" s="112"/>
      <c r="FL40" s="112"/>
      <c r="FM40" s="112"/>
      <c r="FN40" s="112"/>
      <c r="FO40" s="113">
        <f t="shared" ref="FO40:FO47" si="880">SUM(FC40:FN40)</f>
        <v>0</v>
      </c>
      <c r="FQ40" s="112"/>
      <c r="FR40" s="112"/>
      <c r="FS40" s="112"/>
      <c r="FT40" s="112"/>
      <c r="FU40" s="112"/>
      <c r="FV40" s="112"/>
      <c r="FW40" s="112"/>
      <c r="FX40" s="112"/>
      <c r="FY40" s="112"/>
      <c r="FZ40" s="112"/>
      <c r="GA40" s="112"/>
      <c r="GB40" s="112"/>
      <c r="GC40" s="113">
        <f t="shared" ref="GC40:GC47" si="881">SUM(FQ40:GB40)</f>
        <v>0</v>
      </c>
      <c r="GE40" s="112"/>
      <c r="GF40" s="112"/>
      <c r="GG40" s="112"/>
      <c r="GH40" s="112"/>
      <c r="GI40" s="112"/>
      <c r="GJ40" s="112"/>
      <c r="GK40" s="112"/>
      <c r="GL40" s="112"/>
      <c r="GM40" s="112"/>
      <c r="GN40" s="112"/>
      <c r="GO40" s="112"/>
      <c r="GP40" s="112"/>
      <c r="GQ40" s="113">
        <f t="shared" ref="GQ40:GQ47" si="882">SUM(GE40:GP40)</f>
        <v>0</v>
      </c>
      <c r="GS40" s="112"/>
      <c r="GT40" s="112"/>
      <c r="GU40" s="112"/>
      <c r="GV40" s="112"/>
      <c r="GW40" s="112"/>
      <c r="GX40" s="112"/>
      <c r="GY40" s="112"/>
      <c r="GZ40" s="112"/>
      <c r="HA40" s="112"/>
      <c r="HB40" s="112"/>
      <c r="HC40" s="112"/>
      <c r="HD40" s="112"/>
      <c r="HE40" s="113">
        <f t="shared" ref="HE40:HE47" si="883">SUM(GS40:HD40)</f>
        <v>0</v>
      </c>
      <c r="HG40" s="112"/>
      <c r="HH40" s="112"/>
      <c r="HI40" s="112"/>
      <c r="HJ40" s="112"/>
      <c r="HK40" s="112"/>
      <c r="HL40" s="112"/>
      <c r="HM40" s="112"/>
      <c r="HN40" s="112"/>
      <c r="HO40" s="112"/>
      <c r="HP40" s="112"/>
      <c r="HQ40" s="112"/>
      <c r="HR40" s="112"/>
      <c r="HS40" s="113">
        <f t="shared" ref="HS40:HS47" si="884">SUM(HG40:HR40)</f>
        <v>0</v>
      </c>
      <c r="HU40" s="112"/>
      <c r="HV40" s="112"/>
      <c r="HW40" s="112"/>
      <c r="HX40" s="112"/>
      <c r="HY40" s="112"/>
      <c r="HZ40" s="112"/>
      <c r="IA40" s="112"/>
      <c r="IB40" s="112"/>
      <c r="IC40" s="112"/>
      <c r="ID40" s="112"/>
      <c r="IE40" s="112"/>
      <c r="IF40" s="112"/>
      <c r="IG40" s="113">
        <f t="shared" ref="IG40:IG47" si="885">SUM(HU40:IF40)</f>
        <v>0</v>
      </c>
      <c r="II40" s="112"/>
      <c r="IJ40" s="112"/>
      <c r="IK40" s="112"/>
      <c r="IL40" s="112"/>
      <c r="IM40" s="112"/>
      <c r="IN40" s="112"/>
      <c r="IO40" s="112"/>
      <c r="IP40" s="112"/>
      <c r="IQ40" s="112"/>
      <c r="IR40" s="112"/>
      <c r="IS40" s="112"/>
      <c r="IT40" s="112"/>
      <c r="IU40" s="113">
        <f t="shared" ref="IU40:IU47" si="886">SUM(II40:IT40)</f>
        <v>0</v>
      </c>
      <c r="IW40" s="112"/>
      <c r="IX40" s="112"/>
      <c r="IY40" s="112"/>
      <c r="IZ40" s="112"/>
      <c r="JA40" s="112"/>
      <c r="JB40" s="112"/>
      <c r="JC40" s="112"/>
      <c r="JD40" s="112"/>
      <c r="JE40" s="112"/>
      <c r="JF40" s="112"/>
      <c r="JG40" s="112"/>
      <c r="JH40" s="112"/>
      <c r="JI40" s="113">
        <f t="shared" ref="JI40:JI47" si="887">SUM(IW40:JH40)</f>
        <v>0</v>
      </c>
    </row>
    <row r="41" spans="3:269" x14ac:dyDescent="0.2">
      <c r="C41" s="110" t="s">
        <v>18</v>
      </c>
      <c r="D41" s="111"/>
      <c r="E41" s="112">
        <v>150</v>
      </c>
      <c r="F41" s="112">
        <v>150</v>
      </c>
      <c r="G41" s="112">
        <v>150</v>
      </c>
      <c r="H41" s="112">
        <v>750</v>
      </c>
      <c r="I41" s="112">
        <v>750</v>
      </c>
      <c r="J41" s="112">
        <v>750</v>
      </c>
      <c r="K41" s="112">
        <v>750</v>
      </c>
      <c r="L41" s="112">
        <v>750</v>
      </c>
      <c r="M41" s="112">
        <v>750</v>
      </c>
      <c r="N41" s="112">
        <v>750</v>
      </c>
      <c r="O41" s="112">
        <v>750</v>
      </c>
      <c r="P41" s="112">
        <v>750</v>
      </c>
      <c r="Q41" s="113">
        <f t="shared" si="869"/>
        <v>7200</v>
      </c>
      <c r="S41" s="112"/>
      <c r="T41" s="112"/>
      <c r="U41" s="112"/>
      <c r="V41" s="112"/>
      <c r="W41" s="112"/>
      <c r="X41" s="112"/>
      <c r="Y41" s="112"/>
      <c r="Z41" s="112"/>
      <c r="AA41" s="112"/>
      <c r="AB41" s="112"/>
      <c r="AC41" s="112"/>
      <c r="AD41" s="112"/>
      <c r="AE41" s="113">
        <f t="shared" si="870"/>
        <v>0</v>
      </c>
      <c r="AG41" s="112"/>
      <c r="AH41" s="112"/>
      <c r="AI41" s="112"/>
      <c r="AJ41" s="112"/>
      <c r="AK41" s="112"/>
      <c r="AL41" s="112"/>
      <c r="AM41" s="112"/>
      <c r="AN41" s="112"/>
      <c r="AO41" s="112"/>
      <c r="AP41" s="112"/>
      <c r="AQ41" s="112"/>
      <c r="AR41" s="112"/>
      <c r="AS41" s="113">
        <f t="shared" si="871"/>
        <v>0</v>
      </c>
      <c r="AU41" s="112"/>
      <c r="AV41" s="112"/>
      <c r="AW41" s="112"/>
      <c r="AX41" s="112"/>
      <c r="AY41" s="112"/>
      <c r="AZ41" s="112"/>
      <c r="BA41" s="112"/>
      <c r="BB41" s="112"/>
      <c r="BC41" s="112"/>
      <c r="BD41" s="112"/>
      <c r="BE41" s="112"/>
      <c r="BF41" s="112"/>
      <c r="BG41" s="113">
        <f t="shared" si="872"/>
        <v>0</v>
      </c>
      <c r="BI41" s="112"/>
      <c r="BJ41" s="112"/>
      <c r="BK41" s="112"/>
      <c r="BL41" s="112"/>
      <c r="BM41" s="112"/>
      <c r="BN41" s="112"/>
      <c r="BO41" s="112"/>
      <c r="BP41" s="112"/>
      <c r="BQ41" s="112"/>
      <c r="BR41" s="112"/>
      <c r="BS41" s="112"/>
      <c r="BT41" s="112"/>
      <c r="BU41" s="113">
        <f t="shared" si="873"/>
        <v>0</v>
      </c>
      <c r="BW41" s="112"/>
      <c r="BX41" s="112"/>
      <c r="BY41" s="112"/>
      <c r="BZ41" s="112"/>
      <c r="CA41" s="112"/>
      <c r="CB41" s="112"/>
      <c r="CC41" s="112"/>
      <c r="CD41" s="112"/>
      <c r="CE41" s="112"/>
      <c r="CF41" s="112"/>
      <c r="CG41" s="112"/>
      <c r="CH41" s="112"/>
      <c r="CI41" s="113">
        <f t="shared" si="874"/>
        <v>0</v>
      </c>
      <c r="CK41" s="112"/>
      <c r="CL41" s="112"/>
      <c r="CM41" s="112"/>
      <c r="CN41" s="112"/>
      <c r="CO41" s="112"/>
      <c r="CP41" s="112"/>
      <c r="CQ41" s="112"/>
      <c r="CR41" s="112"/>
      <c r="CS41" s="112"/>
      <c r="CT41" s="112"/>
      <c r="CU41" s="112"/>
      <c r="CV41" s="112"/>
      <c r="CW41" s="113">
        <f t="shared" si="875"/>
        <v>0</v>
      </c>
      <c r="CY41" s="112"/>
      <c r="CZ41" s="112"/>
      <c r="DA41" s="112"/>
      <c r="DB41" s="112"/>
      <c r="DC41" s="112"/>
      <c r="DD41" s="112"/>
      <c r="DE41" s="112"/>
      <c r="DF41" s="112"/>
      <c r="DG41" s="112"/>
      <c r="DH41" s="112"/>
      <c r="DI41" s="112"/>
      <c r="DJ41" s="112"/>
      <c r="DK41" s="113">
        <f t="shared" si="876"/>
        <v>0</v>
      </c>
      <c r="DM41" s="112"/>
      <c r="DN41" s="112"/>
      <c r="DO41" s="112"/>
      <c r="DP41" s="112"/>
      <c r="DQ41" s="112"/>
      <c r="DR41" s="112"/>
      <c r="DS41" s="112"/>
      <c r="DT41" s="112"/>
      <c r="DU41" s="112"/>
      <c r="DV41" s="112"/>
      <c r="DW41" s="112"/>
      <c r="DX41" s="112"/>
      <c r="DY41" s="113">
        <f t="shared" si="877"/>
        <v>0</v>
      </c>
      <c r="EA41" s="112"/>
      <c r="EB41" s="112"/>
      <c r="EC41" s="112"/>
      <c r="ED41" s="112"/>
      <c r="EE41" s="112"/>
      <c r="EF41" s="112"/>
      <c r="EG41" s="112"/>
      <c r="EH41" s="112"/>
      <c r="EI41" s="112"/>
      <c r="EJ41" s="112"/>
      <c r="EK41" s="112"/>
      <c r="EL41" s="112"/>
      <c r="EM41" s="113">
        <f t="shared" si="878"/>
        <v>0</v>
      </c>
      <c r="EO41" s="112"/>
      <c r="EP41" s="112"/>
      <c r="EQ41" s="112"/>
      <c r="ER41" s="112"/>
      <c r="ES41" s="112"/>
      <c r="ET41" s="112"/>
      <c r="EU41" s="112"/>
      <c r="EV41" s="112"/>
      <c r="EW41" s="112"/>
      <c r="EX41" s="112"/>
      <c r="EY41" s="112"/>
      <c r="EZ41" s="112"/>
      <c r="FA41" s="113">
        <f t="shared" si="879"/>
        <v>0</v>
      </c>
      <c r="FC41" s="112"/>
      <c r="FD41" s="112"/>
      <c r="FE41" s="112"/>
      <c r="FF41" s="112"/>
      <c r="FG41" s="112"/>
      <c r="FH41" s="112"/>
      <c r="FI41" s="112"/>
      <c r="FJ41" s="112"/>
      <c r="FK41" s="112"/>
      <c r="FL41" s="112"/>
      <c r="FM41" s="112"/>
      <c r="FN41" s="112"/>
      <c r="FO41" s="113">
        <f t="shared" si="880"/>
        <v>0</v>
      </c>
      <c r="FQ41" s="112"/>
      <c r="FR41" s="112"/>
      <c r="FS41" s="112"/>
      <c r="FT41" s="112"/>
      <c r="FU41" s="112"/>
      <c r="FV41" s="112"/>
      <c r="FW41" s="112"/>
      <c r="FX41" s="112"/>
      <c r="FY41" s="112"/>
      <c r="FZ41" s="112"/>
      <c r="GA41" s="112"/>
      <c r="GB41" s="112"/>
      <c r="GC41" s="113">
        <f t="shared" si="881"/>
        <v>0</v>
      </c>
      <c r="GE41" s="112"/>
      <c r="GF41" s="112"/>
      <c r="GG41" s="112"/>
      <c r="GH41" s="112"/>
      <c r="GI41" s="112"/>
      <c r="GJ41" s="112"/>
      <c r="GK41" s="112"/>
      <c r="GL41" s="112"/>
      <c r="GM41" s="112"/>
      <c r="GN41" s="112"/>
      <c r="GO41" s="112"/>
      <c r="GP41" s="112"/>
      <c r="GQ41" s="113">
        <f t="shared" si="882"/>
        <v>0</v>
      </c>
      <c r="GS41" s="112"/>
      <c r="GT41" s="112"/>
      <c r="GU41" s="112"/>
      <c r="GV41" s="112"/>
      <c r="GW41" s="112"/>
      <c r="GX41" s="112"/>
      <c r="GY41" s="112"/>
      <c r="GZ41" s="112"/>
      <c r="HA41" s="112"/>
      <c r="HB41" s="112"/>
      <c r="HC41" s="112"/>
      <c r="HD41" s="112"/>
      <c r="HE41" s="113">
        <f t="shared" si="883"/>
        <v>0</v>
      </c>
      <c r="HG41" s="112"/>
      <c r="HH41" s="112"/>
      <c r="HI41" s="112"/>
      <c r="HJ41" s="112"/>
      <c r="HK41" s="112"/>
      <c r="HL41" s="112"/>
      <c r="HM41" s="112"/>
      <c r="HN41" s="112"/>
      <c r="HO41" s="112"/>
      <c r="HP41" s="112"/>
      <c r="HQ41" s="112"/>
      <c r="HR41" s="112"/>
      <c r="HS41" s="113">
        <f t="shared" si="884"/>
        <v>0</v>
      </c>
      <c r="HU41" s="112"/>
      <c r="HV41" s="112"/>
      <c r="HW41" s="112"/>
      <c r="HX41" s="112"/>
      <c r="HY41" s="112"/>
      <c r="HZ41" s="112"/>
      <c r="IA41" s="112"/>
      <c r="IB41" s="112"/>
      <c r="IC41" s="112"/>
      <c r="ID41" s="112"/>
      <c r="IE41" s="112"/>
      <c r="IF41" s="112"/>
      <c r="IG41" s="113">
        <f t="shared" si="885"/>
        <v>0</v>
      </c>
      <c r="II41" s="112"/>
      <c r="IJ41" s="112"/>
      <c r="IK41" s="112"/>
      <c r="IL41" s="112"/>
      <c r="IM41" s="112"/>
      <c r="IN41" s="112"/>
      <c r="IO41" s="112"/>
      <c r="IP41" s="112"/>
      <c r="IQ41" s="112"/>
      <c r="IR41" s="112"/>
      <c r="IS41" s="112"/>
      <c r="IT41" s="112"/>
      <c r="IU41" s="113">
        <f t="shared" si="886"/>
        <v>0</v>
      </c>
      <c r="IW41" s="112"/>
      <c r="IX41" s="112"/>
      <c r="IY41" s="112"/>
      <c r="IZ41" s="112"/>
      <c r="JA41" s="112"/>
      <c r="JB41" s="112"/>
      <c r="JC41" s="112"/>
      <c r="JD41" s="112"/>
      <c r="JE41" s="112"/>
      <c r="JF41" s="112"/>
      <c r="JG41" s="112"/>
      <c r="JH41" s="112"/>
      <c r="JI41" s="113">
        <f t="shared" si="887"/>
        <v>0</v>
      </c>
    </row>
    <row r="42" spans="3:269" ht="16" customHeight="1" x14ac:dyDescent="0.2">
      <c r="C42" s="110" t="s">
        <v>29</v>
      </c>
      <c r="D42" s="111"/>
      <c r="E42" s="112">
        <v>0</v>
      </c>
      <c r="F42" s="112">
        <v>0</v>
      </c>
      <c r="G42" s="112">
        <v>0</v>
      </c>
      <c r="H42" s="112">
        <v>600</v>
      </c>
      <c r="I42" s="112">
        <v>1400</v>
      </c>
      <c r="J42" s="112">
        <v>1300</v>
      </c>
      <c r="K42" s="112">
        <v>1500</v>
      </c>
      <c r="L42" s="112">
        <v>200</v>
      </c>
      <c r="M42" s="112">
        <v>1300</v>
      </c>
      <c r="N42" s="112">
        <v>1500</v>
      </c>
      <c r="O42" s="112">
        <v>1400</v>
      </c>
      <c r="P42" s="112">
        <v>1000</v>
      </c>
      <c r="Q42" s="113">
        <f t="shared" si="869"/>
        <v>10200</v>
      </c>
      <c r="S42" s="112"/>
      <c r="T42" s="112"/>
      <c r="U42" s="112"/>
      <c r="V42" s="112"/>
      <c r="W42" s="112"/>
      <c r="X42" s="112"/>
      <c r="Y42" s="112"/>
      <c r="Z42" s="112"/>
      <c r="AA42" s="112"/>
      <c r="AB42" s="112"/>
      <c r="AC42" s="112"/>
      <c r="AD42" s="112"/>
      <c r="AE42" s="113">
        <f t="shared" si="870"/>
        <v>0</v>
      </c>
      <c r="AG42" s="112"/>
      <c r="AH42" s="112"/>
      <c r="AI42" s="112"/>
      <c r="AJ42" s="112"/>
      <c r="AK42" s="112"/>
      <c r="AL42" s="112"/>
      <c r="AM42" s="112"/>
      <c r="AN42" s="112"/>
      <c r="AO42" s="112"/>
      <c r="AP42" s="112"/>
      <c r="AQ42" s="112"/>
      <c r="AR42" s="112"/>
      <c r="AS42" s="113">
        <f t="shared" si="871"/>
        <v>0</v>
      </c>
      <c r="AU42" s="112"/>
      <c r="AV42" s="112"/>
      <c r="AW42" s="112"/>
      <c r="AX42" s="112"/>
      <c r="AY42" s="112"/>
      <c r="AZ42" s="112"/>
      <c r="BA42" s="112"/>
      <c r="BB42" s="112"/>
      <c r="BC42" s="112"/>
      <c r="BD42" s="112"/>
      <c r="BE42" s="112"/>
      <c r="BF42" s="112"/>
      <c r="BG42" s="113">
        <f t="shared" si="872"/>
        <v>0</v>
      </c>
      <c r="BI42" s="112"/>
      <c r="BJ42" s="112"/>
      <c r="BK42" s="112"/>
      <c r="BL42" s="112"/>
      <c r="BM42" s="112"/>
      <c r="BN42" s="112"/>
      <c r="BO42" s="112"/>
      <c r="BP42" s="112"/>
      <c r="BQ42" s="112"/>
      <c r="BR42" s="112"/>
      <c r="BS42" s="112"/>
      <c r="BT42" s="112"/>
      <c r="BU42" s="113">
        <f t="shared" si="873"/>
        <v>0</v>
      </c>
      <c r="BW42" s="112"/>
      <c r="BX42" s="112"/>
      <c r="BY42" s="112"/>
      <c r="BZ42" s="112"/>
      <c r="CA42" s="112"/>
      <c r="CB42" s="112"/>
      <c r="CC42" s="112"/>
      <c r="CD42" s="112"/>
      <c r="CE42" s="112"/>
      <c r="CF42" s="112"/>
      <c r="CG42" s="112"/>
      <c r="CH42" s="112"/>
      <c r="CI42" s="113">
        <f t="shared" si="874"/>
        <v>0</v>
      </c>
      <c r="CK42" s="112"/>
      <c r="CL42" s="112"/>
      <c r="CM42" s="112"/>
      <c r="CN42" s="112"/>
      <c r="CO42" s="112"/>
      <c r="CP42" s="112"/>
      <c r="CQ42" s="112"/>
      <c r="CR42" s="112"/>
      <c r="CS42" s="112"/>
      <c r="CT42" s="112"/>
      <c r="CU42" s="112"/>
      <c r="CV42" s="112"/>
      <c r="CW42" s="113">
        <f t="shared" si="875"/>
        <v>0</v>
      </c>
      <c r="CY42" s="112"/>
      <c r="CZ42" s="112"/>
      <c r="DA42" s="112"/>
      <c r="DB42" s="112"/>
      <c r="DC42" s="112"/>
      <c r="DD42" s="112"/>
      <c r="DE42" s="112"/>
      <c r="DF42" s="112"/>
      <c r="DG42" s="112"/>
      <c r="DH42" s="112"/>
      <c r="DI42" s="112"/>
      <c r="DJ42" s="112"/>
      <c r="DK42" s="113">
        <f t="shared" si="876"/>
        <v>0</v>
      </c>
      <c r="DM42" s="112"/>
      <c r="DN42" s="112"/>
      <c r="DO42" s="112"/>
      <c r="DP42" s="112"/>
      <c r="DQ42" s="112"/>
      <c r="DR42" s="112"/>
      <c r="DS42" s="112"/>
      <c r="DT42" s="112"/>
      <c r="DU42" s="112"/>
      <c r="DV42" s="112"/>
      <c r="DW42" s="112"/>
      <c r="DX42" s="112"/>
      <c r="DY42" s="113">
        <f t="shared" si="877"/>
        <v>0</v>
      </c>
      <c r="EA42" s="112"/>
      <c r="EB42" s="112"/>
      <c r="EC42" s="112"/>
      <c r="ED42" s="112"/>
      <c r="EE42" s="112"/>
      <c r="EF42" s="112"/>
      <c r="EG42" s="112"/>
      <c r="EH42" s="112"/>
      <c r="EI42" s="112"/>
      <c r="EJ42" s="112"/>
      <c r="EK42" s="112"/>
      <c r="EL42" s="112"/>
      <c r="EM42" s="113">
        <f t="shared" si="878"/>
        <v>0</v>
      </c>
      <c r="EO42" s="112"/>
      <c r="EP42" s="112"/>
      <c r="EQ42" s="112"/>
      <c r="ER42" s="112"/>
      <c r="ES42" s="112"/>
      <c r="ET42" s="112"/>
      <c r="EU42" s="112"/>
      <c r="EV42" s="112"/>
      <c r="EW42" s="112"/>
      <c r="EX42" s="112"/>
      <c r="EY42" s="112"/>
      <c r="EZ42" s="112"/>
      <c r="FA42" s="113">
        <f t="shared" si="879"/>
        <v>0</v>
      </c>
      <c r="FC42" s="112"/>
      <c r="FD42" s="112"/>
      <c r="FE42" s="112"/>
      <c r="FF42" s="112"/>
      <c r="FG42" s="112"/>
      <c r="FH42" s="112"/>
      <c r="FI42" s="112"/>
      <c r="FJ42" s="112"/>
      <c r="FK42" s="112"/>
      <c r="FL42" s="112"/>
      <c r="FM42" s="112"/>
      <c r="FN42" s="112"/>
      <c r="FO42" s="113">
        <f t="shared" si="880"/>
        <v>0</v>
      </c>
      <c r="FQ42" s="112"/>
      <c r="FR42" s="112"/>
      <c r="FS42" s="112"/>
      <c r="FT42" s="112"/>
      <c r="FU42" s="112"/>
      <c r="FV42" s="112"/>
      <c r="FW42" s="112"/>
      <c r="FX42" s="112"/>
      <c r="FY42" s="112"/>
      <c r="FZ42" s="112"/>
      <c r="GA42" s="112"/>
      <c r="GB42" s="112"/>
      <c r="GC42" s="113">
        <f t="shared" si="881"/>
        <v>0</v>
      </c>
      <c r="GE42" s="112"/>
      <c r="GF42" s="112"/>
      <c r="GG42" s="112"/>
      <c r="GH42" s="112"/>
      <c r="GI42" s="112"/>
      <c r="GJ42" s="112"/>
      <c r="GK42" s="112"/>
      <c r="GL42" s="112"/>
      <c r="GM42" s="112"/>
      <c r="GN42" s="112"/>
      <c r="GO42" s="112"/>
      <c r="GP42" s="112"/>
      <c r="GQ42" s="113">
        <f t="shared" si="882"/>
        <v>0</v>
      </c>
      <c r="GS42" s="112"/>
      <c r="GT42" s="112"/>
      <c r="GU42" s="112"/>
      <c r="GV42" s="112"/>
      <c r="GW42" s="112"/>
      <c r="GX42" s="112"/>
      <c r="GY42" s="112"/>
      <c r="GZ42" s="112"/>
      <c r="HA42" s="112"/>
      <c r="HB42" s="112"/>
      <c r="HC42" s="112"/>
      <c r="HD42" s="112"/>
      <c r="HE42" s="113">
        <f t="shared" si="883"/>
        <v>0</v>
      </c>
      <c r="HG42" s="112"/>
      <c r="HH42" s="112"/>
      <c r="HI42" s="112"/>
      <c r="HJ42" s="112"/>
      <c r="HK42" s="112"/>
      <c r="HL42" s="112"/>
      <c r="HM42" s="112"/>
      <c r="HN42" s="112"/>
      <c r="HO42" s="112"/>
      <c r="HP42" s="112"/>
      <c r="HQ42" s="112"/>
      <c r="HR42" s="112"/>
      <c r="HS42" s="113">
        <f t="shared" si="884"/>
        <v>0</v>
      </c>
      <c r="HU42" s="112"/>
      <c r="HV42" s="112"/>
      <c r="HW42" s="112"/>
      <c r="HX42" s="112"/>
      <c r="HY42" s="112"/>
      <c r="HZ42" s="112"/>
      <c r="IA42" s="112"/>
      <c r="IB42" s="112"/>
      <c r="IC42" s="112"/>
      <c r="ID42" s="112"/>
      <c r="IE42" s="112"/>
      <c r="IF42" s="112"/>
      <c r="IG42" s="113">
        <f t="shared" si="885"/>
        <v>0</v>
      </c>
      <c r="II42" s="112"/>
      <c r="IJ42" s="112"/>
      <c r="IK42" s="112"/>
      <c r="IL42" s="112"/>
      <c r="IM42" s="112"/>
      <c r="IN42" s="112"/>
      <c r="IO42" s="112"/>
      <c r="IP42" s="112"/>
      <c r="IQ42" s="112"/>
      <c r="IR42" s="112"/>
      <c r="IS42" s="112"/>
      <c r="IT42" s="112"/>
      <c r="IU42" s="113">
        <f t="shared" si="886"/>
        <v>0</v>
      </c>
      <c r="IW42" s="112"/>
      <c r="IX42" s="112"/>
      <c r="IY42" s="112"/>
      <c r="IZ42" s="112"/>
      <c r="JA42" s="112"/>
      <c r="JB42" s="112"/>
      <c r="JC42" s="112"/>
      <c r="JD42" s="112"/>
      <c r="JE42" s="112"/>
      <c r="JF42" s="112"/>
      <c r="JG42" s="112"/>
      <c r="JH42" s="112"/>
      <c r="JI42" s="113">
        <f t="shared" si="887"/>
        <v>0</v>
      </c>
    </row>
    <row r="43" spans="3:269" ht="16" customHeight="1" x14ac:dyDescent="0.2">
      <c r="C43" s="110" t="s">
        <v>30</v>
      </c>
      <c r="D43" s="111"/>
      <c r="E43" s="112">
        <v>200</v>
      </c>
      <c r="F43" s="112">
        <v>100</v>
      </c>
      <c r="G43" s="112"/>
      <c r="H43" s="112">
        <v>100</v>
      </c>
      <c r="I43" s="112">
        <v>100</v>
      </c>
      <c r="J43" s="112">
        <v>100</v>
      </c>
      <c r="K43" s="112">
        <v>100</v>
      </c>
      <c r="L43" s="112">
        <v>100</v>
      </c>
      <c r="M43" s="112">
        <v>100</v>
      </c>
      <c r="N43" s="112">
        <v>100</v>
      </c>
      <c r="O43" s="112">
        <v>100</v>
      </c>
      <c r="P43" s="112">
        <v>100</v>
      </c>
      <c r="Q43" s="113">
        <f t="shared" si="869"/>
        <v>1200</v>
      </c>
      <c r="S43" s="112"/>
      <c r="T43" s="112"/>
      <c r="U43" s="112"/>
      <c r="V43" s="112"/>
      <c r="W43" s="112"/>
      <c r="X43" s="112"/>
      <c r="Y43" s="112"/>
      <c r="Z43" s="112"/>
      <c r="AA43" s="112"/>
      <c r="AB43" s="112"/>
      <c r="AC43" s="112"/>
      <c r="AD43" s="112"/>
      <c r="AE43" s="113">
        <f t="shared" si="870"/>
        <v>0</v>
      </c>
      <c r="AG43" s="112"/>
      <c r="AH43" s="112"/>
      <c r="AI43" s="112"/>
      <c r="AJ43" s="112"/>
      <c r="AK43" s="112"/>
      <c r="AL43" s="112"/>
      <c r="AM43" s="112"/>
      <c r="AN43" s="112"/>
      <c r="AO43" s="112"/>
      <c r="AP43" s="112"/>
      <c r="AQ43" s="112"/>
      <c r="AR43" s="112"/>
      <c r="AS43" s="113">
        <f t="shared" si="871"/>
        <v>0</v>
      </c>
      <c r="AU43" s="112"/>
      <c r="AV43" s="112"/>
      <c r="AW43" s="112"/>
      <c r="AX43" s="112"/>
      <c r="AY43" s="112"/>
      <c r="AZ43" s="112"/>
      <c r="BA43" s="112"/>
      <c r="BB43" s="112"/>
      <c r="BC43" s="112"/>
      <c r="BD43" s="112"/>
      <c r="BE43" s="112"/>
      <c r="BF43" s="112"/>
      <c r="BG43" s="113">
        <f t="shared" si="872"/>
        <v>0</v>
      </c>
      <c r="BI43" s="112"/>
      <c r="BJ43" s="112"/>
      <c r="BK43" s="112"/>
      <c r="BL43" s="112"/>
      <c r="BM43" s="112"/>
      <c r="BN43" s="112"/>
      <c r="BO43" s="112"/>
      <c r="BP43" s="112"/>
      <c r="BQ43" s="112"/>
      <c r="BR43" s="112"/>
      <c r="BS43" s="112"/>
      <c r="BT43" s="112"/>
      <c r="BU43" s="113">
        <f t="shared" si="873"/>
        <v>0</v>
      </c>
      <c r="BW43" s="112"/>
      <c r="BX43" s="112"/>
      <c r="BY43" s="112"/>
      <c r="BZ43" s="112"/>
      <c r="CA43" s="112"/>
      <c r="CB43" s="112"/>
      <c r="CC43" s="112"/>
      <c r="CD43" s="112"/>
      <c r="CE43" s="112"/>
      <c r="CF43" s="112"/>
      <c r="CG43" s="112"/>
      <c r="CH43" s="112"/>
      <c r="CI43" s="113">
        <f t="shared" si="874"/>
        <v>0</v>
      </c>
      <c r="CK43" s="112"/>
      <c r="CL43" s="112"/>
      <c r="CM43" s="112"/>
      <c r="CN43" s="112"/>
      <c r="CO43" s="112"/>
      <c r="CP43" s="112"/>
      <c r="CQ43" s="112"/>
      <c r="CR43" s="112"/>
      <c r="CS43" s="112"/>
      <c r="CT43" s="112"/>
      <c r="CU43" s="112"/>
      <c r="CV43" s="112"/>
      <c r="CW43" s="113">
        <f t="shared" si="875"/>
        <v>0</v>
      </c>
      <c r="CY43" s="112"/>
      <c r="CZ43" s="112"/>
      <c r="DA43" s="112"/>
      <c r="DB43" s="112"/>
      <c r="DC43" s="112"/>
      <c r="DD43" s="112"/>
      <c r="DE43" s="112"/>
      <c r="DF43" s="112"/>
      <c r="DG43" s="112"/>
      <c r="DH43" s="112"/>
      <c r="DI43" s="112"/>
      <c r="DJ43" s="112"/>
      <c r="DK43" s="113">
        <f t="shared" si="876"/>
        <v>0</v>
      </c>
      <c r="DM43" s="112"/>
      <c r="DN43" s="112"/>
      <c r="DO43" s="112"/>
      <c r="DP43" s="112"/>
      <c r="DQ43" s="112"/>
      <c r="DR43" s="112"/>
      <c r="DS43" s="112"/>
      <c r="DT43" s="112"/>
      <c r="DU43" s="112"/>
      <c r="DV43" s="112"/>
      <c r="DW43" s="112"/>
      <c r="DX43" s="112"/>
      <c r="DY43" s="113">
        <f t="shared" si="877"/>
        <v>0</v>
      </c>
      <c r="EA43" s="112"/>
      <c r="EB43" s="112"/>
      <c r="EC43" s="112"/>
      <c r="ED43" s="112"/>
      <c r="EE43" s="112"/>
      <c r="EF43" s="112"/>
      <c r="EG43" s="112"/>
      <c r="EH43" s="112"/>
      <c r="EI43" s="112"/>
      <c r="EJ43" s="112"/>
      <c r="EK43" s="112"/>
      <c r="EL43" s="112"/>
      <c r="EM43" s="113">
        <f t="shared" si="878"/>
        <v>0</v>
      </c>
      <c r="EO43" s="112"/>
      <c r="EP43" s="112"/>
      <c r="EQ43" s="112"/>
      <c r="ER43" s="112"/>
      <c r="ES43" s="112"/>
      <c r="ET43" s="112"/>
      <c r="EU43" s="112"/>
      <c r="EV43" s="112"/>
      <c r="EW43" s="112"/>
      <c r="EX43" s="112"/>
      <c r="EY43" s="112"/>
      <c r="EZ43" s="112"/>
      <c r="FA43" s="113">
        <f t="shared" si="879"/>
        <v>0</v>
      </c>
      <c r="FC43" s="112"/>
      <c r="FD43" s="112"/>
      <c r="FE43" s="112"/>
      <c r="FF43" s="112"/>
      <c r="FG43" s="112"/>
      <c r="FH43" s="112"/>
      <c r="FI43" s="112"/>
      <c r="FJ43" s="112"/>
      <c r="FK43" s="112"/>
      <c r="FL43" s="112"/>
      <c r="FM43" s="112"/>
      <c r="FN43" s="112"/>
      <c r="FO43" s="113">
        <f t="shared" si="880"/>
        <v>0</v>
      </c>
      <c r="FQ43" s="112"/>
      <c r="FR43" s="112"/>
      <c r="FS43" s="112"/>
      <c r="FT43" s="112"/>
      <c r="FU43" s="112"/>
      <c r="FV43" s="112"/>
      <c r="FW43" s="112"/>
      <c r="FX43" s="112"/>
      <c r="FY43" s="112"/>
      <c r="FZ43" s="112"/>
      <c r="GA43" s="112"/>
      <c r="GB43" s="112"/>
      <c r="GC43" s="113">
        <f t="shared" si="881"/>
        <v>0</v>
      </c>
      <c r="GE43" s="112"/>
      <c r="GF43" s="112"/>
      <c r="GG43" s="112"/>
      <c r="GH43" s="112"/>
      <c r="GI43" s="112"/>
      <c r="GJ43" s="112"/>
      <c r="GK43" s="112"/>
      <c r="GL43" s="112"/>
      <c r="GM43" s="112"/>
      <c r="GN43" s="112"/>
      <c r="GO43" s="112"/>
      <c r="GP43" s="112"/>
      <c r="GQ43" s="113">
        <f t="shared" si="882"/>
        <v>0</v>
      </c>
      <c r="GS43" s="112"/>
      <c r="GT43" s="112"/>
      <c r="GU43" s="112"/>
      <c r="GV43" s="112"/>
      <c r="GW43" s="112"/>
      <c r="GX43" s="112"/>
      <c r="GY43" s="112"/>
      <c r="GZ43" s="112"/>
      <c r="HA43" s="112"/>
      <c r="HB43" s="112"/>
      <c r="HC43" s="112"/>
      <c r="HD43" s="112"/>
      <c r="HE43" s="113">
        <f t="shared" si="883"/>
        <v>0</v>
      </c>
      <c r="HG43" s="112"/>
      <c r="HH43" s="112"/>
      <c r="HI43" s="112"/>
      <c r="HJ43" s="112"/>
      <c r="HK43" s="112"/>
      <c r="HL43" s="112"/>
      <c r="HM43" s="112"/>
      <c r="HN43" s="112"/>
      <c r="HO43" s="112"/>
      <c r="HP43" s="112"/>
      <c r="HQ43" s="112"/>
      <c r="HR43" s="112"/>
      <c r="HS43" s="113">
        <f t="shared" si="884"/>
        <v>0</v>
      </c>
      <c r="HU43" s="112"/>
      <c r="HV43" s="112"/>
      <c r="HW43" s="112"/>
      <c r="HX43" s="112"/>
      <c r="HY43" s="112"/>
      <c r="HZ43" s="112"/>
      <c r="IA43" s="112"/>
      <c r="IB43" s="112"/>
      <c r="IC43" s="112"/>
      <c r="ID43" s="112"/>
      <c r="IE43" s="112"/>
      <c r="IF43" s="112"/>
      <c r="IG43" s="113">
        <f t="shared" si="885"/>
        <v>0</v>
      </c>
      <c r="II43" s="112"/>
      <c r="IJ43" s="112"/>
      <c r="IK43" s="112"/>
      <c r="IL43" s="112"/>
      <c r="IM43" s="112"/>
      <c r="IN43" s="112"/>
      <c r="IO43" s="112"/>
      <c r="IP43" s="112"/>
      <c r="IQ43" s="112"/>
      <c r="IR43" s="112"/>
      <c r="IS43" s="112"/>
      <c r="IT43" s="112"/>
      <c r="IU43" s="113">
        <f t="shared" si="886"/>
        <v>0</v>
      </c>
      <c r="IW43" s="112"/>
      <c r="IX43" s="112"/>
      <c r="IY43" s="112"/>
      <c r="IZ43" s="112"/>
      <c r="JA43" s="112"/>
      <c r="JB43" s="112"/>
      <c r="JC43" s="112"/>
      <c r="JD43" s="112"/>
      <c r="JE43" s="112"/>
      <c r="JF43" s="112"/>
      <c r="JG43" s="112"/>
      <c r="JH43" s="112"/>
      <c r="JI43" s="113">
        <f t="shared" si="887"/>
        <v>0</v>
      </c>
    </row>
    <row r="44" spans="3:269" ht="16" customHeight="1" x14ac:dyDescent="0.2">
      <c r="C44" s="110" t="s">
        <v>19</v>
      </c>
      <c r="D44" s="111"/>
      <c r="E44" s="112"/>
      <c r="F44" s="112"/>
      <c r="G44" s="112"/>
      <c r="H44" s="112"/>
      <c r="I44" s="112"/>
      <c r="J44" s="112"/>
      <c r="K44" s="112"/>
      <c r="L44" s="112"/>
      <c r="M44" s="112"/>
      <c r="N44" s="112"/>
      <c r="O44" s="112"/>
      <c r="P44" s="112"/>
      <c r="Q44" s="113">
        <f t="shared" si="869"/>
        <v>0</v>
      </c>
      <c r="S44" s="112"/>
      <c r="T44" s="112"/>
      <c r="U44" s="112"/>
      <c r="V44" s="112"/>
      <c r="W44" s="112"/>
      <c r="X44" s="112"/>
      <c r="Y44" s="112"/>
      <c r="Z44" s="112"/>
      <c r="AA44" s="112"/>
      <c r="AB44" s="112"/>
      <c r="AC44" s="112"/>
      <c r="AD44" s="112"/>
      <c r="AE44" s="113">
        <f t="shared" si="870"/>
        <v>0</v>
      </c>
      <c r="AG44" s="112"/>
      <c r="AH44" s="112"/>
      <c r="AI44" s="112"/>
      <c r="AJ44" s="112"/>
      <c r="AK44" s="112"/>
      <c r="AL44" s="112"/>
      <c r="AM44" s="112"/>
      <c r="AN44" s="112"/>
      <c r="AO44" s="112"/>
      <c r="AP44" s="112"/>
      <c r="AQ44" s="112"/>
      <c r="AR44" s="112"/>
      <c r="AS44" s="113">
        <f t="shared" si="871"/>
        <v>0</v>
      </c>
      <c r="AU44" s="112"/>
      <c r="AV44" s="112"/>
      <c r="AW44" s="112"/>
      <c r="AX44" s="112"/>
      <c r="AY44" s="112"/>
      <c r="AZ44" s="112"/>
      <c r="BA44" s="112"/>
      <c r="BB44" s="112"/>
      <c r="BC44" s="112"/>
      <c r="BD44" s="112"/>
      <c r="BE44" s="112"/>
      <c r="BF44" s="112"/>
      <c r="BG44" s="113">
        <f t="shared" si="872"/>
        <v>0</v>
      </c>
      <c r="BI44" s="112"/>
      <c r="BJ44" s="112"/>
      <c r="BK44" s="112"/>
      <c r="BL44" s="112"/>
      <c r="BM44" s="112"/>
      <c r="BN44" s="112"/>
      <c r="BO44" s="112"/>
      <c r="BP44" s="112"/>
      <c r="BQ44" s="112"/>
      <c r="BR44" s="112"/>
      <c r="BS44" s="112"/>
      <c r="BT44" s="112"/>
      <c r="BU44" s="113">
        <f t="shared" si="873"/>
        <v>0</v>
      </c>
      <c r="BW44" s="112"/>
      <c r="BX44" s="112"/>
      <c r="BY44" s="112"/>
      <c r="BZ44" s="112"/>
      <c r="CA44" s="112"/>
      <c r="CB44" s="112"/>
      <c r="CC44" s="112"/>
      <c r="CD44" s="112"/>
      <c r="CE44" s="112"/>
      <c r="CF44" s="112"/>
      <c r="CG44" s="112"/>
      <c r="CH44" s="112"/>
      <c r="CI44" s="113">
        <f t="shared" si="874"/>
        <v>0</v>
      </c>
      <c r="CK44" s="112"/>
      <c r="CL44" s="112"/>
      <c r="CM44" s="112"/>
      <c r="CN44" s="112"/>
      <c r="CO44" s="112"/>
      <c r="CP44" s="112"/>
      <c r="CQ44" s="112"/>
      <c r="CR44" s="112"/>
      <c r="CS44" s="112"/>
      <c r="CT44" s="112"/>
      <c r="CU44" s="112"/>
      <c r="CV44" s="112"/>
      <c r="CW44" s="113">
        <f t="shared" si="875"/>
        <v>0</v>
      </c>
      <c r="CY44" s="112"/>
      <c r="CZ44" s="112"/>
      <c r="DA44" s="112"/>
      <c r="DB44" s="112"/>
      <c r="DC44" s="112"/>
      <c r="DD44" s="112"/>
      <c r="DE44" s="112"/>
      <c r="DF44" s="112"/>
      <c r="DG44" s="112"/>
      <c r="DH44" s="112"/>
      <c r="DI44" s="112"/>
      <c r="DJ44" s="112"/>
      <c r="DK44" s="113">
        <f t="shared" si="876"/>
        <v>0</v>
      </c>
      <c r="DM44" s="112"/>
      <c r="DN44" s="112"/>
      <c r="DO44" s="112"/>
      <c r="DP44" s="112"/>
      <c r="DQ44" s="112"/>
      <c r="DR44" s="112"/>
      <c r="DS44" s="112"/>
      <c r="DT44" s="112"/>
      <c r="DU44" s="112"/>
      <c r="DV44" s="112"/>
      <c r="DW44" s="112"/>
      <c r="DX44" s="112"/>
      <c r="DY44" s="113">
        <f t="shared" si="877"/>
        <v>0</v>
      </c>
      <c r="EA44" s="112"/>
      <c r="EB44" s="112"/>
      <c r="EC44" s="112"/>
      <c r="ED44" s="112"/>
      <c r="EE44" s="112"/>
      <c r="EF44" s="112"/>
      <c r="EG44" s="112"/>
      <c r="EH44" s="112"/>
      <c r="EI44" s="112"/>
      <c r="EJ44" s="112"/>
      <c r="EK44" s="112"/>
      <c r="EL44" s="112"/>
      <c r="EM44" s="113">
        <f t="shared" si="878"/>
        <v>0</v>
      </c>
      <c r="EO44" s="112"/>
      <c r="EP44" s="112"/>
      <c r="EQ44" s="112"/>
      <c r="ER44" s="112"/>
      <c r="ES44" s="112"/>
      <c r="ET44" s="112"/>
      <c r="EU44" s="112"/>
      <c r="EV44" s="112"/>
      <c r="EW44" s="112"/>
      <c r="EX44" s="112"/>
      <c r="EY44" s="112"/>
      <c r="EZ44" s="112"/>
      <c r="FA44" s="113">
        <f t="shared" si="879"/>
        <v>0</v>
      </c>
      <c r="FC44" s="112"/>
      <c r="FD44" s="112"/>
      <c r="FE44" s="112"/>
      <c r="FF44" s="112"/>
      <c r="FG44" s="112"/>
      <c r="FH44" s="112"/>
      <c r="FI44" s="112"/>
      <c r="FJ44" s="112"/>
      <c r="FK44" s="112"/>
      <c r="FL44" s="112"/>
      <c r="FM44" s="112"/>
      <c r="FN44" s="112"/>
      <c r="FO44" s="113">
        <f t="shared" si="880"/>
        <v>0</v>
      </c>
      <c r="FQ44" s="112"/>
      <c r="FR44" s="112"/>
      <c r="FS44" s="112"/>
      <c r="FT44" s="112"/>
      <c r="FU44" s="112"/>
      <c r="FV44" s="112"/>
      <c r="FW44" s="112"/>
      <c r="FX44" s="112"/>
      <c r="FY44" s="112"/>
      <c r="FZ44" s="112"/>
      <c r="GA44" s="112"/>
      <c r="GB44" s="112"/>
      <c r="GC44" s="113">
        <f t="shared" si="881"/>
        <v>0</v>
      </c>
      <c r="GE44" s="112"/>
      <c r="GF44" s="112"/>
      <c r="GG44" s="112"/>
      <c r="GH44" s="112"/>
      <c r="GI44" s="112"/>
      <c r="GJ44" s="112"/>
      <c r="GK44" s="112"/>
      <c r="GL44" s="112"/>
      <c r="GM44" s="112"/>
      <c r="GN44" s="112"/>
      <c r="GO44" s="112"/>
      <c r="GP44" s="112"/>
      <c r="GQ44" s="113">
        <f t="shared" si="882"/>
        <v>0</v>
      </c>
      <c r="GS44" s="112"/>
      <c r="GT44" s="112"/>
      <c r="GU44" s="112"/>
      <c r="GV44" s="112"/>
      <c r="GW44" s="112"/>
      <c r="GX44" s="112"/>
      <c r="GY44" s="112"/>
      <c r="GZ44" s="112"/>
      <c r="HA44" s="112"/>
      <c r="HB44" s="112"/>
      <c r="HC44" s="112"/>
      <c r="HD44" s="112"/>
      <c r="HE44" s="113">
        <f t="shared" si="883"/>
        <v>0</v>
      </c>
      <c r="HG44" s="112"/>
      <c r="HH44" s="112"/>
      <c r="HI44" s="112"/>
      <c r="HJ44" s="112"/>
      <c r="HK44" s="112"/>
      <c r="HL44" s="112"/>
      <c r="HM44" s="112"/>
      <c r="HN44" s="112"/>
      <c r="HO44" s="112"/>
      <c r="HP44" s="112"/>
      <c r="HQ44" s="112"/>
      <c r="HR44" s="112"/>
      <c r="HS44" s="113">
        <f t="shared" si="884"/>
        <v>0</v>
      </c>
      <c r="HU44" s="112"/>
      <c r="HV44" s="112"/>
      <c r="HW44" s="112"/>
      <c r="HX44" s="112"/>
      <c r="HY44" s="112"/>
      <c r="HZ44" s="112"/>
      <c r="IA44" s="112"/>
      <c r="IB44" s="112"/>
      <c r="IC44" s="112"/>
      <c r="ID44" s="112"/>
      <c r="IE44" s="112"/>
      <c r="IF44" s="112"/>
      <c r="IG44" s="113">
        <f t="shared" si="885"/>
        <v>0</v>
      </c>
      <c r="II44" s="112"/>
      <c r="IJ44" s="112"/>
      <c r="IK44" s="112"/>
      <c r="IL44" s="112"/>
      <c r="IM44" s="112"/>
      <c r="IN44" s="112"/>
      <c r="IO44" s="112"/>
      <c r="IP44" s="112"/>
      <c r="IQ44" s="112"/>
      <c r="IR44" s="112"/>
      <c r="IS44" s="112"/>
      <c r="IT44" s="112"/>
      <c r="IU44" s="113">
        <f t="shared" si="886"/>
        <v>0</v>
      </c>
      <c r="IW44" s="112"/>
      <c r="IX44" s="112"/>
      <c r="IY44" s="112"/>
      <c r="IZ44" s="112"/>
      <c r="JA44" s="112"/>
      <c r="JB44" s="112"/>
      <c r="JC44" s="112"/>
      <c r="JD44" s="112"/>
      <c r="JE44" s="112"/>
      <c r="JF44" s="112"/>
      <c r="JG44" s="112"/>
      <c r="JH44" s="112"/>
      <c r="JI44" s="113">
        <f t="shared" si="887"/>
        <v>0</v>
      </c>
    </row>
    <row r="45" spans="3:269" ht="16" customHeight="1" x14ac:dyDescent="0.2">
      <c r="C45" s="110" t="s">
        <v>19</v>
      </c>
      <c r="D45" s="111"/>
      <c r="E45" s="112"/>
      <c r="F45" s="112"/>
      <c r="G45" s="112"/>
      <c r="H45" s="112"/>
      <c r="I45" s="112"/>
      <c r="J45" s="112"/>
      <c r="K45" s="112"/>
      <c r="L45" s="112"/>
      <c r="M45" s="112"/>
      <c r="N45" s="112"/>
      <c r="O45" s="112"/>
      <c r="P45" s="112"/>
      <c r="Q45" s="113">
        <f t="shared" si="869"/>
        <v>0</v>
      </c>
      <c r="S45" s="112"/>
      <c r="T45" s="112"/>
      <c r="U45" s="112"/>
      <c r="V45" s="112"/>
      <c r="W45" s="112"/>
      <c r="X45" s="112"/>
      <c r="Y45" s="112"/>
      <c r="Z45" s="112"/>
      <c r="AA45" s="112"/>
      <c r="AB45" s="112"/>
      <c r="AC45" s="112"/>
      <c r="AD45" s="112"/>
      <c r="AE45" s="113">
        <f t="shared" si="870"/>
        <v>0</v>
      </c>
      <c r="AG45" s="112"/>
      <c r="AH45" s="112"/>
      <c r="AI45" s="112"/>
      <c r="AJ45" s="112"/>
      <c r="AK45" s="112"/>
      <c r="AL45" s="112"/>
      <c r="AM45" s="112"/>
      <c r="AN45" s="112"/>
      <c r="AO45" s="112"/>
      <c r="AP45" s="112"/>
      <c r="AQ45" s="112"/>
      <c r="AR45" s="112"/>
      <c r="AS45" s="113">
        <f t="shared" si="871"/>
        <v>0</v>
      </c>
      <c r="AU45" s="112"/>
      <c r="AV45" s="112"/>
      <c r="AW45" s="112"/>
      <c r="AX45" s="112"/>
      <c r="AY45" s="112"/>
      <c r="AZ45" s="112"/>
      <c r="BA45" s="112"/>
      <c r="BB45" s="112"/>
      <c r="BC45" s="112"/>
      <c r="BD45" s="112"/>
      <c r="BE45" s="112"/>
      <c r="BF45" s="112"/>
      <c r="BG45" s="113">
        <f t="shared" si="872"/>
        <v>0</v>
      </c>
      <c r="BI45" s="112"/>
      <c r="BJ45" s="112"/>
      <c r="BK45" s="112"/>
      <c r="BL45" s="112"/>
      <c r="BM45" s="112"/>
      <c r="BN45" s="112"/>
      <c r="BO45" s="112"/>
      <c r="BP45" s="112"/>
      <c r="BQ45" s="112"/>
      <c r="BR45" s="112"/>
      <c r="BS45" s="112"/>
      <c r="BT45" s="112"/>
      <c r="BU45" s="113">
        <f t="shared" si="873"/>
        <v>0</v>
      </c>
      <c r="BW45" s="112"/>
      <c r="BX45" s="112"/>
      <c r="BY45" s="112"/>
      <c r="BZ45" s="112"/>
      <c r="CA45" s="112"/>
      <c r="CB45" s="112"/>
      <c r="CC45" s="112"/>
      <c r="CD45" s="112"/>
      <c r="CE45" s="112"/>
      <c r="CF45" s="112"/>
      <c r="CG45" s="112"/>
      <c r="CH45" s="112"/>
      <c r="CI45" s="113">
        <f t="shared" si="874"/>
        <v>0</v>
      </c>
      <c r="CK45" s="112"/>
      <c r="CL45" s="112"/>
      <c r="CM45" s="112"/>
      <c r="CN45" s="112"/>
      <c r="CO45" s="112"/>
      <c r="CP45" s="112"/>
      <c r="CQ45" s="112"/>
      <c r="CR45" s="112"/>
      <c r="CS45" s="112"/>
      <c r="CT45" s="112"/>
      <c r="CU45" s="112"/>
      <c r="CV45" s="112"/>
      <c r="CW45" s="113">
        <f t="shared" si="875"/>
        <v>0</v>
      </c>
      <c r="CY45" s="112"/>
      <c r="CZ45" s="112"/>
      <c r="DA45" s="112"/>
      <c r="DB45" s="112"/>
      <c r="DC45" s="112"/>
      <c r="DD45" s="112"/>
      <c r="DE45" s="112"/>
      <c r="DF45" s="112"/>
      <c r="DG45" s="112"/>
      <c r="DH45" s="112"/>
      <c r="DI45" s="112"/>
      <c r="DJ45" s="112"/>
      <c r="DK45" s="113">
        <f t="shared" si="876"/>
        <v>0</v>
      </c>
      <c r="DM45" s="112"/>
      <c r="DN45" s="112"/>
      <c r="DO45" s="112"/>
      <c r="DP45" s="112"/>
      <c r="DQ45" s="112"/>
      <c r="DR45" s="112"/>
      <c r="DS45" s="112"/>
      <c r="DT45" s="112"/>
      <c r="DU45" s="112"/>
      <c r="DV45" s="112"/>
      <c r="DW45" s="112"/>
      <c r="DX45" s="112"/>
      <c r="DY45" s="113">
        <f t="shared" si="877"/>
        <v>0</v>
      </c>
      <c r="EA45" s="112"/>
      <c r="EB45" s="112"/>
      <c r="EC45" s="112"/>
      <c r="ED45" s="112"/>
      <c r="EE45" s="112"/>
      <c r="EF45" s="112"/>
      <c r="EG45" s="112"/>
      <c r="EH45" s="112"/>
      <c r="EI45" s="112"/>
      <c r="EJ45" s="112"/>
      <c r="EK45" s="112"/>
      <c r="EL45" s="112"/>
      <c r="EM45" s="113">
        <f t="shared" si="878"/>
        <v>0</v>
      </c>
      <c r="EO45" s="112"/>
      <c r="EP45" s="112"/>
      <c r="EQ45" s="112"/>
      <c r="ER45" s="112"/>
      <c r="ES45" s="112"/>
      <c r="ET45" s="112"/>
      <c r="EU45" s="112"/>
      <c r="EV45" s="112"/>
      <c r="EW45" s="112"/>
      <c r="EX45" s="112"/>
      <c r="EY45" s="112"/>
      <c r="EZ45" s="112"/>
      <c r="FA45" s="113">
        <f t="shared" si="879"/>
        <v>0</v>
      </c>
      <c r="FC45" s="112"/>
      <c r="FD45" s="112"/>
      <c r="FE45" s="112"/>
      <c r="FF45" s="112"/>
      <c r="FG45" s="112"/>
      <c r="FH45" s="112"/>
      <c r="FI45" s="112"/>
      <c r="FJ45" s="112"/>
      <c r="FK45" s="112"/>
      <c r="FL45" s="112"/>
      <c r="FM45" s="112"/>
      <c r="FN45" s="112"/>
      <c r="FO45" s="113">
        <f t="shared" si="880"/>
        <v>0</v>
      </c>
      <c r="FQ45" s="112"/>
      <c r="FR45" s="112"/>
      <c r="FS45" s="112"/>
      <c r="FT45" s="112"/>
      <c r="FU45" s="112"/>
      <c r="FV45" s="112"/>
      <c r="FW45" s="112"/>
      <c r="FX45" s="112"/>
      <c r="FY45" s="112"/>
      <c r="FZ45" s="112"/>
      <c r="GA45" s="112"/>
      <c r="GB45" s="112"/>
      <c r="GC45" s="113">
        <f t="shared" si="881"/>
        <v>0</v>
      </c>
      <c r="GE45" s="112"/>
      <c r="GF45" s="112"/>
      <c r="GG45" s="112"/>
      <c r="GH45" s="112"/>
      <c r="GI45" s="112"/>
      <c r="GJ45" s="112"/>
      <c r="GK45" s="112"/>
      <c r="GL45" s="112"/>
      <c r="GM45" s="112"/>
      <c r="GN45" s="112"/>
      <c r="GO45" s="112"/>
      <c r="GP45" s="112"/>
      <c r="GQ45" s="113">
        <f t="shared" si="882"/>
        <v>0</v>
      </c>
      <c r="GS45" s="112"/>
      <c r="GT45" s="112"/>
      <c r="GU45" s="112"/>
      <c r="GV45" s="112"/>
      <c r="GW45" s="112"/>
      <c r="GX45" s="112"/>
      <c r="GY45" s="112"/>
      <c r="GZ45" s="112"/>
      <c r="HA45" s="112"/>
      <c r="HB45" s="112"/>
      <c r="HC45" s="112"/>
      <c r="HD45" s="112"/>
      <c r="HE45" s="113">
        <f t="shared" si="883"/>
        <v>0</v>
      </c>
      <c r="HG45" s="112"/>
      <c r="HH45" s="112"/>
      <c r="HI45" s="112"/>
      <c r="HJ45" s="112"/>
      <c r="HK45" s="112"/>
      <c r="HL45" s="112"/>
      <c r="HM45" s="112"/>
      <c r="HN45" s="112"/>
      <c r="HO45" s="112"/>
      <c r="HP45" s="112"/>
      <c r="HQ45" s="112"/>
      <c r="HR45" s="112"/>
      <c r="HS45" s="113">
        <f t="shared" si="884"/>
        <v>0</v>
      </c>
      <c r="HU45" s="112"/>
      <c r="HV45" s="112"/>
      <c r="HW45" s="112"/>
      <c r="HX45" s="112"/>
      <c r="HY45" s="112"/>
      <c r="HZ45" s="112"/>
      <c r="IA45" s="112"/>
      <c r="IB45" s="112"/>
      <c r="IC45" s="112"/>
      <c r="ID45" s="112"/>
      <c r="IE45" s="112"/>
      <c r="IF45" s="112"/>
      <c r="IG45" s="113">
        <f t="shared" si="885"/>
        <v>0</v>
      </c>
      <c r="II45" s="112"/>
      <c r="IJ45" s="112"/>
      <c r="IK45" s="112"/>
      <c r="IL45" s="112"/>
      <c r="IM45" s="112"/>
      <c r="IN45" s="112"/>
      <c r="IO45" s="112"/>
      <c r="IP45" s="112"/>
      <c r="IQ45" s="112"/>
      <c r="IR45" s="112"/>
      <c r="IS45" s="112"/>
      <c r="IT45" s="112"/>
      <c r="IU45" s="113">
        <f t="shared" si="886"/>
        <v>0</v>
      </c>
      <c r="IW45" s="112"/>
      <c r="IX45" s="112"/>
      <c r="IY45" s="112"/>
      <c r="IZ45" s="112"/>
      <c r="JA45" s="112"/>
      <c r="JB45" s="112"/>
      <c r="JC45" s="112"/>
      <c r="JD45" s="112"/>
      <c r="JE45" s="112"/>
      <c r="JF45" s="112"/>
      <c r="JG45" s="112"/>
      <c r="JH45" s="112"/>
      <c r="JI45" s="113">
        <f t="shared" si="887"/>
        <v>0</v>
      </c>
    </row>
    <row r="46" spans="3:269" ht="16" customHeight="1" x14ac:dyDescent="0.2">
      <c r="C46" s="110" t="s">
        <v>19</v>
      </c>
      <c r="D46" s="111"/>
      <c r="E46" s="112"/>
      <c r="F46" s="112"/>
      <c r="G46" s="112"/>
      <c r="H46" s="112"/>
      <c r="I46" s="112"/>
      <c r="J46" s="112"/>
      <c r="K46" s="112"/>
      <c r="L46" s="112"/>
      <c r="M46" s="112"/>
      <c r="N46" s="112"/>
      <c r="O46" s="112"/>
      <c r="P46" s="112"/>
      <c r="Q46" s="113">
        <f t="shared" si="869"/>
        <v>0</v>
      </c>
      <c r="S46" s="112"/>
      <c r="T46" s="112"/>
      <c r="U46" s="112"/>
      <c r="V46" s="112"/>
      <c r="W46" s="112"/>
      <c r="X46" s="112"/>
      <c r="Y46" s="112"/>
      <c r="Z46" s="112"/>
      <c r="AA46" s="112"/>
      <c r="AB46" s="112"/>
      <c r="AC46" s="112"/>
      <c r="AD46" s="112"/>
      <c r="AE46" s="113">
        <f t="shared" si="870"/>
        <v>0</v>
      </c>
      <c r="AG46" s="112"/>
      <c r="AH46" s="112"/>
      <c r="AI46" s="112"/>
      <c r="AJ46" s="112"/>
      <c r="AK46" s="112"/>
      <c r="AL46" s="112"/>
      <c r="AM46" s="112"/>
      <c r="AN46" s="112"/>
      <c r="AO46" s="112"/>
      <c r="AP46" s="112"/>
      <c r="AQ46" s="112"/>
      <c r="AR46" s="112"/>
      <c r="AS46" s="113">
        <f t="shared" si="871"/>
        <v>0</v>
      </c>
      <c r="AU46" s="112"/>
      <c r="AV46" s="112"/>
      <c r="AW46" s="112"/>
      <c r="AX46" s="112"/>
      <c r="AY46" s="112"/>
      <c r="AZ46" s="112"/>
      <c r="BA46" s="112"/>
      <c r="BB46" s="112"/>
      <c r="BC46" s="112"/>
      <c r="BD46" s="112"/>
      <c r="BE46" s="112"/>
      <c r="BF46" s="112"/>
      <c r="BG46" s="113">
        <f t="shared" si="872"/>
        <v>0</v>
      </c>
      <c r="BI46" s="112"/>
      <c r="BJ46" s="112"/>
      <c r="BK46" s="112"/>
      <c r="BL46" s="112"/>
      <c r="BM46" s="112"/>
      <c r="BN46" s="112"/>
      <c r="BO46" s="112"/>
      <c r="BP46" s="112"/>
      <c r="BQ46" s="112"/>
      <c r="BR46" s="112"/>
      <c r="BS46" s="112"/>
      <c r="BT46" s="112"/>
      <c r="BU46" s="113">
        <f t="shared" si="873"/>
        <v>0</v>
      </c>
      <c r="BW46" s="112"/>
      <c r="BX46" s="112"/>
      <c r="BY46" s="112"/>
      <c r="BZ46" s="112"/>
      <c r="CA46" s="112"/>
      <c r="CB46" s="112"/>
      <c r="CC46" s="112"/>
      <c r="CD46" s="112"/>
      <c r="CE46" s="112"/>
      <c r="CF46" s="112"/>
      <c r="CG46" s="112"/>
      <c r="CH46" s="112"/>
      <c r="CI46" s="113">
        <f t="shared" si="874"/>
        <v>0</v>
      </c>
      <c r="CK46" s="112"/>
      <c r="CL46" s="112"/>
      <c r="CM46" s="112"/>
      <c r="CN46" s="112"/>
      <c r="CO46" s="112"/>
      <c r="CP46" s="112"/>
      <c r="CQ46" s="112"/>
      <c r="CR46" s="112"/>
      <c r="CS46" s="112"/>
      <c r="CT46" s="112"/>
      <c r="CU46" s="112"/>
      <c r="CV46" s="112"/>
      <c r="CW46" s="113">
        <f t="shared" si="875"/>
        <v>0</v>
      </c>
      <c r="CY46" s="112"/>
      <c r="CZ46" s="112"/>
      <c r="DA46" s="112"/>
      <c r="DB46" s="112"/>
      <c r="DC46" s="112"/>
      <c r="DD46" s="112"/>
      <c r="DE46" s="112"/>
      <c r="DF46" s="112"/>
      <c r="DG46" s="112"/>
      <c r="DH46" s="112"/>
      <c r="DI46" s="112"/>
      <c r="DJ46" s="112"/>
      <c r="DK46" s="113">
        <f t="shared" si="876"/>
        <v>0</v>
      </c>
      <c r="DM46" s="112"/>
      <c r="DN46" s="112"/>
      <c r="DO46" s="112"/>
      <c r="DP46" s="112"/>
      <c r="DQ46" s="112"/>
      <c r="DR46" s="112"/>
      <c r="DS46" s="112"/>
      <c r="DT46" s="112"/>
      <c r="DU46" s="112"/>
      <c r="DV46" s="112"/>
      <c r="DW46" s="112"/>
      <c r="DX46" s="112"/>
      <c r="DY46" s="113">
        <f t="shared" si="877"/>
        <v>0</v>
      </c>
      <c r="EA46" s="112"/>
      <c r="EB46" s="112"/>
      <c r="EC46" s="112"/>
      <c r="ED46" s="112"/>
      <c r="EE46" s="112"/>
      <c r="EF46" s="112"/>
      <c r="EG46" s="112"/>
      <c r="EH46" s="112"/>
      <c r="EI46" s="112"/>
      <c r="EJ46" s="112"/>
      <c r="EK46" s="112"/>
      <c r="EL46" s="112"/>
      <c r="EM46" s="113">
        <f t="shared" si="878"/>
        <v>0</v>
      </c>
      <c r="EO46" s="112"/>
      <c r="EP46" s="112"/>
      <c r="EQ46" s="112"/>
      <c r="ER46" s="112"/>
      <c r="ES46" s="112"/>
      <c r="ET46" s="112"/>
      <c r="EU46" s="112"/>
      <c r="EV46" s="112"/>
      <c r="EW46" s="112"/>
      <c r="EX46" s="112"/>
      <c r="EY46" s="112"/>
      <c r="EZ46" s="112"/>
      <c r="FA46" s="113">
        <f t="shared" si="879"/>
        <v>0</v>
      </c>
      <c r="FC46" s="112"/>
      <c r="FD46" s="112"/>
      <c r="FE46" s="112"/>
      <c r="FF46" s="112"/>
      <c r="FG46" s="112"/>
      <c r="FH46" s="112"/>
      <c r="FI46" s="112"/>
      <c r="FJ46" s="112"/>
      <c r="FK46" s="112"/>
      <c r="FL46" s="112"/>
      <c r="FM46" s="112"/>
      <c r="FN46" s="112"/>
      <c r="FO46" s="113">
        <f t="shared" si="880"/>
        <v>0</v>
      </c>
      <c r="FQ46" s="112"/>
      <c r="FR46" s="112"/>
      <c r="FS46" s="112"/>
      <c r="FT46" s="112"/>
      <c r="FU46" s="112"/>
      <c r="FV46" s="112"/>
      <c r="FW46" s="112"/>
      <c r="FX46" s="112"/>
      <c r="FY46" s="112"/>
      <c r="FZ46" s="112"/>
      <c r="GA46" s="112"/>
      <c r="GB46" s="112"/>
      <c r="GC46" s="113">
        <f t="shared" si="881"/>
        <v>0</v>
      </c>
      <c r="GE46" s="112"/>
      <c r="GF46" s="112"/>
      <c r="GG46" s="112"/>
      <c r="GH46" s="112"/>
      <c r="GI46" s="112"/>
      <c r="GJ46" s="112"/>
      <c r="GK46" s="112"/>
      <c r="GL46" s="112"/>
      <c r="GM46" s="112"/>
      <c r="GN46" s="112"/>
      <c r="GO46" s="112"/>
      <c r="GP46" s="112"/>
      <c r="GQ46" s="113">
        <f t="shared" si="882"/>
        <v>0</v>
      </c>
      <c r="GS46" s="112"/>
      <c r="GT46" s="112"/>
      <c r="GU46" s="112"/>
      <c r="GV46" s="112"/>
      <c r="GW46" s="112"/>
      <c r="GX46" s="112"/>
      <c r="GY46" s="112"/>
      <c r="GZ46" s="112"/>
      <c r="HA46" s="112"/>
      <c r="HB46" s="112"/>
      <c r="HC46" s="112"/>
      <c r="HD46" s="112"/>
      <c r="HE46" s="113">
        <f t="shared" si="883"/>
        <v>0</v>
      </c>
      <c r="HG46" s="112"/>
      <c r="HH46" s="112"/>
      <c r="HI46" s="112"/>
      <c r="HJ46" s="112"/>
      <c r="HK46" s="112"/>
      <c r="HL46" s="112"/>
      <c r="HM46" s="112"/>
      <c r="HN46" s="112"/>
      <c r="HO46" s="112"/>
      <c r="HP46" s="112"/>
      <c r="HQ46" s="112"/>
      <c r="HR46" s="112"/>
      <c r="HS46" s="113">
        <f t="shared" si="884"/>
        <v>0</v>
      </c>
      <c r="HU46" s="112"/>
      <c r="HV46" s="112"/>
      <c r="HW46" s="112"/>
      <c r="HX46" s="112"/>
      <c r="HY46" s="112"/>
      <c r="HZ46" s="112"/>
      <c r="IA46" s="112"/>
      <c r="IB46" s="112"/>
      <c r="IC46" s="112"/>
      <c r="ID46" s="112"/>
      <c r="IE46" s="112"/>
      <c r="IF46" s="112"/>
      <c r="IG46" s="113">
        <f t="shared" si="885"/>
        <v>0</v>
      </c>
      <c r="II46" s="112"/>
      <c r="IJ46" s="112"/>
      <c r="IK46" s="112"/>
      <c r="IL46" s="112"/>
      <c r="IM46" s="112"/>
      <c r="IN46" s="112"/>
      <c r="IO46" s="112"/>
      <c r="IP46" s="112"/>
      <c r="IQ46" s="112"/>
      <c r="IR46" s="112"/>
      <c r="IS46" s="112"/>
      <c r="IT46" s="112"/>
      <c r="IU46" s="113">
        <f t="shared" si="886"/>
        <v>0</v>
      </c>
      <c r="IW46" s="112"/>
      <c r="IX46" s="112"/>
      <c r="IY46" s="112"/>
      <c r="IZ46" s="112"/>
      <c r="JA46" s="112"/>
      <c r="JB46" s="112"/>
      <c r="JC46" s="112"/>
      <c r="JD46" s="112"/>
      <c r="JE46" s="112"/>
      <c r="JF46" s="112"/>
      <c r="JG46" s="112"/>
      <c r="JH46" s="112"/>
      <c r="JI46" s="113">
        <f t="shared" si="887"/>
        <v>0</v>
      </c>
    </row>
    <row r="47" spans="3:269" ht="16" customHeight="1" x14ac:dyDescent="0.2">
      <c r="C47" s="110" t="s">
        <v>19</v>
      </c>
      <c r="D47" s="111"/>
      <c r="E47" s="112"/>
      <c r="F47" s="112"/>
      <c r="G47" s="112"/>
      <c r="H47" s="112"/>
      <c r="I47" s="112"/>
      <c r="J47" s="112"/>
      <c r="K47" s="112"/>
      <c r="L47" s="112"/>
      <c r="M47" s="112"/>
      <c r="N47" s="112"/>
      <c r="O47" s="112"/>
      <c r="P47" s="112"/>
      <c r="Q47" s="113">
        <f t="shared" si="869"/>
        <v>0</v>
      </c>
      <c r="S47" s="112"/>
      <c r="T47" s="112"/>
      <c r="U47" s="112"/>
      <c r="V47" s="112"/>
      <c r="W47" s="112"/>
      <c r="X47" s="112"/>
      <c r="Y47" s="112"/>
      <c r="Z47" s="112"/>
      <c r="AA47" s="112"/>
      <c r="AB47" s="112"/>
      <c r="AC47" s="112"/>
      <c r="AD47" s="112"/>
      <c r="AE47" s="113">
        <f t="shared" si="870"/>
        <v>0</v>
      </c>
      <c r="AG47" s="112"/>
      <c r="AH47" s="112"/>
      <c r="AI47" s="112"/>
      <c r="AJ47" s="112"/>
      <c r="AK47" s="112"/>
      <c r="AL47" s="112"/>
      <c r="AM47" s="112"/>
      <c r="AN47" s="112"/>
      <c r="AO47" s="112"/>
      <c r="AP47" s="112"/>
      <c r="AQ47" s="112"/>
      <c r="AR47" s="112"/>
      <c r="AS47" s="113">
        <f t="shared" si="871"/>
        <v>0</v>
      </c>
      <c r="AU47" s="112"/>
      <c r="AV47" s="112"/>
      <c r="AW47" s="112"/>
      <c r="AX47" s="112"/>
      <c r="AY47" s="112"/>
      <c r="AZ47" s="112"/>
      <c r="BA47" s="112"/>
      <c r="BB47" s="112"/>
      <c r="BC47" s="112"/>
      <c r="BD47" s="112"/>
      <c r="BE47" s="112"/>
      <c r="BF47" s="112"/>
      <c r="BG47" s="113">
        <f t="shared" si="872"/>
        <v>0</v>
      </c>
      <c r="BI47" s="112"/>
      <c r="BJ47" s="112"/>
      <c r="BK47" s="112"/>
      <c r="BL47" s="112"/>
      <c r="BM47" s="112"/>
      <c r="BN47" s="112"/>
      <c r="BO47" s="112"/>
      <c r="BP47" s="112"/>
      <c r="BQ47" s="112"/>
      <c r="BR47" s="112"/>
      <c r="BS47" s="112"/>
      <c r="BT47" s="112"/>
      <c r="BU47" s="113">
        <f t="shared" si="873"/>
        <v>0</v>
      </c>
      <c r="BW47" s="112"/>
      <c r="BX47" s="112"/>
      <c r="BY47" s="112"/>
      <c r="BZ47" s="112"/>
      <c r="CA47" s="112"/>
      <c r="CB47" s="112"/>
      <c r="CC47" s="112"/>
      <c r="CD47" s="112"/>
      <c r="CE47" s="112"/>
      <c r="CF47" s="112"/>
      <c r="CG47" s="112"/>
      <c r="CH47" s="112"/>
      <c r="CI47" s="113">
        <f t="shared" si="874"/>
        <v>0</v>
      </c>
      <c r="CK47" s="112"/>
      <c r="CL47" s="112"/>
      <c r="CM47" s="112"/>
      <c r="CN47" s="112"/>
      <c r="CO47" s="112"/>
      <c r="CP47" s="112"/>
      <c r="CQ47" s="112"/>
      <c r="CR47" s="112"/>
      <c r="CS47" s="112"/>
      <c r="CT47" s="112"/>
      <c r="CU47" s="112"/>
      <c r="CV47" s="112"/>
      <c r="CW47" s="113">
        <f t="shared" si="875"/>
        <v>0</v>
      </c>
      <c r="CY47" s="112"/>
      <c r="CZ47" s="112"/>
      <c r="DA47" s="112"/>
      <c r="DB47" s="112"/>
      <c r="DC47" s="112"/>
      <c r="DD47" s="112"/>
      <c r="DE47" s="112"/>
      <c r="DF47" s="112"/>
      <c r="DG47" s="112"/>
      <c r="DH47" s="112"/>
      <c r="DI47" s="112"/>
      <c r="DJ47" s="112"/>
      <c r="DK47" s="113">
        <f t="shared" si="876"/>
        <v>0</v>
      </c>
      <c r="DM47" s="112"/>
      <c r="DN47" s="112"/>
      <c r="DO47" s="112"/>
      <c r="DP47" s="112"/>
      <c r="DQ47" s="112"/>
      <c r="DR47" s="112"/>
      <c r="DS47" s="112"/>
      <c r="DT47" s="112"/>
      <c r="DU47" s="112"/>
      <c r="DV47" s="112"/>
      <c r="DW47" s="112"/>
      <c r="DX47" s="112"/>
      <c r="DY47" s="113">
        <f t="shared" si="877"/>
        <v>0</v>
      </c>
      <c r="EA47" s="112"/>
      <c r="EB47" s="112"/>
      <c r="EC47" s="112"/>
      <c r="ED47" s="112"/>
      <c r="EE47" s="112"/>
      <c r="EF47" s="112"/>
      <c r="EG47" s="112"/>
      <c r="EH47" s="112"/>
      <c r="EI47" s="112"/>
      <c r="EJ47" s="112"/>
      <c r="EK47" s="112"/>
      <c r="EL47" s="112"/>
      <c r="EM47" s="113">
        <f t="shared" si="878"/>
        <v>0</v>
      </c>
      <c r="EO47" s="112"/>
      <c r="EP47" s="112"/>
      <c r="EQ47" s="112"/>
      <c r="ER47" s="112"/>
      <c r="ES47" s="112"/>
      <c r="ET47" s="112"/>
      <c r="EU47" s="112"/>
      <c r="EV47" s="112"/>
      <c r="EW47" s="112"/>
      <c r="EX47" s="112"/>
      <c r="EY47" s="112"/>
      <c r="EZ47" s="112"/>
      <c r="FA47" s="113">
        <f t="shared" si="879"/>
        <v>0</v>
      </c>
      <c r="FC47" s="112"/>
      <c r="FD47" s="112"/>
      <c r="FE47" s="112"/>
      <c r="FF47" s="112"/>
      <c r="FG47" s="112"/>
      <c r="FH47" s="112"/>
      <c r="FI47" s="112"/>
      <c r="FJ47" s="112"/>
      <c r="FK47" s="112"/>
      <c r="FL47" s="112"/>
      <c r="FM47" s="112"/>
      <c r="FN47" s="112"/>
      <c r="FO47" s="113">
        <f t="shared" si="880"/>
        <v>0</v>
      </c>
      <c r="FQ47" s="112"/>
      <c r="FR47" s="112"/>
      <c r="FS47" s="112"/>
      <c r="FT47" s="112"/>
      <c r="FU47" s="112"/>
      <c r="FV47" s="112"/>
      <c r="FW47" s="112"/>
      <c r="FX47" s="112"/>
      <c r="FY47" s="112"/>
      <c r="FZ47" s="112"/>
      <c r="GA47" s="112"/>
      <c r="GB47" s="112"/>
      <c r="GC47" s="113">
        <f t="shared" si="881"/>
        <v>0</v>
      </c>
      <c r="GE47" s="112"/>
      <c r="GF47" s="112"/>
      <c r="GG47" s="112"/>
      <c r="GH47" s="112"/>
      <c r="GI47" s="112"/>
      <c r="GJ47" s="112"/>
      <c r="GK47" s="112"/>
      <c r="GL47" s="112"/>
      <c r="GM47" s="112"/>
      <c r="GN47" s="112"/>
      <c r="GO47" s="112"/>
      <c r="GP47" s="112"/>
      <c r="GQ47" s="113">
        <f t="shared" si="882"/>
        <v>0</v>
      </c>
      <c r="GS47" s="112"/>
      <c r="GT47" s="112"/>
      <c r="GU47" s="112"/>
      <c r="GV47" s="112"/>
      <c r="GW47" s="112"/>
      <c r="GX47" s="112"/>
      <c r="GY47" s="112"/>
      <c r="GZ47" s="112"/>
      <c r="HA47" s="112"/>
      <c r="HB47" s="112"/>
      <c r="HC47" s="112"/>
      <c r="HD47" s="112"/>
      <c r="HE47" s="113">
        <f t="shared" si="883"/>
        <v>0</v>
      </c>
      <c r="HG47" s="112"/>
      <c r="HH47" s="112"/>
      <c r="HI47" s="112"/>
      <c r="HJ47" s="112"/>
      <c r="HK47" s="112"/>
      <c r="HL47" s="112"/>
      <c r="HM47" s="112"/>
      <c r="HN47" s="112"/>
      <c r="HO47" s="112"/>
      <c r="HP47" s="112"/>
      <c r="HQ47" s="112"/>
      <c r="HR47" s="112"/>
      <c r="HS47" s="113">
        <f t="shared" si="884"/>
        <v>0</v>
      </c>
      <c r="HU47" s="112"/>
      <c r="HV47" s="112"/>
      <c r="HW47" s="112"/>
      <c r="HX47" s="112"/>
      <c r="HY47" s="112"/>
      <c r="HZ47" s="112"/>
      <c r="IA47" s="112"/>
      <c r="IB47" s="112"/>
      <c r="IC47" s="112"/>
      <c r="ID47" s="112"/>
      <c r="IE47" s="112"/>
      <c r="IF47" s="112"/>
      <c r="IG47" s="113">
        <f t="shared" si="885"/>
        <v>0</v>
      </c>
      <c r="II47" s="112"/>
      <c r="IJ47" s="112"/>
      <c r="IK47" s="112"/>
      <c r="IL47" s="112"/>
      <c r="IM47" s="112"/>
      <c r="IN47" s="112"/>
      <c r="IO47" s="112"/>
      <c r="IP47" s="112"/>
      <c r="IQ47" s="112"/>
      <c r="IR47" s="112"/>
      <c r="IS47" s="112"/>
      <c r="IT47" s="112"/>
      <c r="IU47" s="113">
        <f t="shared" si="886"/>
        <v>0</v>
      </c>
      <c r="IW47" s="112"/>
      <c r="IX47" s="112"/>
      <c r="IY47" s="112"/>
      <c r="IZ47" s="112"/>
      <c r="JA47" s="112"/>
      <c r="JB47" s="112"/>
      <c r="JC47" s="112"/>
      <c r="JD47" s="112"/>
      <c r="JE47" s="112"/>
      <c r="JF47" s="112"/>
      <c r="JG47" s="112"/>
      <c r="JH47" s="112"/>
      <c r="JI47" s="113">
        <f t="shared" si="887"/>
        <v>0</v>
      </c>
    </row>
    <row r="48" spans="3:269" ht="16" customHeight="1" x14ac:dyDescent="0.2">
      <c r="C48" s="110" t="s">
        <v>19</v>
      </c>
      <c r="D48" s="111"/>
      <c r="E48" s="112"/>
      <c r="F48" s="112"/>
      <c r="G48" s="112"/>
      <c r="H48" s="112"/>
      <c r="I48" s="112"/>
      <c r="J48" s="112"/>
      <c r="K48" s="112"/>
      <c r="L48" s="112"/>
      <c r="M48" s="112"/>
      <c r="N48" s="112"/>
      <c r="O48" s="112"/>
      <c r="P48" s="112"/>
      <c r="Q48" s="113">
        <f>SUM(E48:P48)</f>
        <v>0</v>
      </c>
      <c r="S48" s="112"/>
      <c r="T48" s="112"/>
      <c r="U48" s="112"/>
      <c r="V48" s="112"/>
      <c r="W48" s="112"/>
      <c r="X48" s="112"/>
      <c r="Y48" s="112"/>
      <c r="Z48" s="112"/>
      <c r="AA48" s="112"/>
      <c r="AB48" s="112"/>
      <c r="AC48" s="112"/>
      <c r="AD48" s="112"/>
      <c r="AE48" s="113">
        <f>SUM(S48:AD48)</f>
        <v>0</v>
      </c>
      <c r="AG48" s="112"/>
      <c r="AH48" s="112"/>
      <c r="AI48" s="112"/>
      <c r="AJ48" s="112"/>
      <c r="AK48" s="112"/>
      <c r="AL48" s="112"/>
      <c r="AM48" s="112"/>
      <c r="AN48" s="112"/>
      <c r="AO48" s="112"/>
      <c r="AP48" s="112"/>
      <c r="AQ48" s="112"/>
      <c r="AR48" s="112"/>
      <c r="AS48" s="113">
        <f>SUM(AG48:AR48)</f>
        <v>0</v>
      </c>
      <c r="AU48" s="112"/>
      <c r="AV48" s="112"/>
      <c r="AW48" s="112"/>
      <c r="AX48" s="112"/>
      <c r="AY48" s="112"/>
      <c r="AZ48" s="112"/>
      <c r="BA48" s="112"/>
      <c r="BB48" s="112"/>
      <c r="BC48" s="112"/>
      <c r="BD48" s="112"/>
      <c r="BE48" s="112"/>
      <c r="BF48" s="112"/>
      <c r="BG48" s="113">
        <f>SUM(AU48:BF48)</f>
        <v>0</v>
      </c>
      <c r="BI48" s="112"/>
      <c r="BJ48" s="112"/>
      <c r="BK48" s="112"/>
      <c r="BL48" s="112"/>
      <c r="BM48" s="112"/>
      <c r="BN48" s="112"/>
      <c r="BO48" s="112"/>
      <c r="BP48" s="112"/>
      <c r="BQ48" s="112"/>
      <c r="BR48" s="112"/>
      <c r="BS48" s="112"/>
      <c r="BT48" s="112"/>
      <c r="BU48" s="113">
        <f>SUM(BI48:BT48)</f>
        <v>0</v>
      </c>
      <c r="BW48" s="112"/>
      <c r="BX48" s="112"/>
      <c r="BY48" s="112"/>
      <c r="BZ48" s="112"/>
      <c r="CA48" s="112"/>
      <c r="CB48" s="112"/>
      <c r="CC48" s="112"/>
      <c r="CD48" s="112"/>
      <c r="CE48" s="112"/>
      <c r="CF48" s="112"/>
      <c r="CG48" s="112"/>
      <c r="CH48" s="112"/>
      <c r="CI48" s="113">
        <f>SUM(BW48:CH48)</f>
        <v>0</v>
      </c>
      <c r="CK48" s="112"/>
      <c r="CL48" s="112"/>
      <c r="CM48" s="112"/>
      <c r="CN48" s="112"/>
      <c r="CO48" s="112"/>
      <c r="CP48" s="112"/>
      <c r="CQ48" s="112"/>
      <c r="CR48" s="112"/>
      <c r="CS48" s="112"/>
      <c r="CT48" s="112"/>
      <c r="CU48" s="112"/>
      <c r="CV48" s="112"/>
      <c r="CW48" s="113">
        <f>SUM(CK48:CV48)</f>
        <v>0</v>
      </c>
      <c r="CY48" s="112"/>
      <c r="CZ48" s="112"/>
      <c r="DA48" s="112"/>
      <c r="DB48" s="112"/>
      <c r="DC48" s="112"/>
      <c r="DD48" s="112"/>
      <c r="DE48" s="112"/>
      <c r="DF48" s="112"/>
      <c r="DG48" s="112"/>
      <c r="DH48" s="112"/>
      <c r="DI48" s="112"/>
      <c r="DJ48" s="112"/>
      <c r="DK48" s="113">
        <f>SUM(CY48:DJ48)</f>
        <v>0</v>
      </c>
      <c r="DM48" s="112"/>
      <c r="DN48" s="112"/>
      <c r="DO48" s="112"/>
      <c r="DP48" s="112"/>
      <c r="DQ48" s="112"/>
      <c r="DR48" s="112"/>
      <c r="DS48" s="112"/>
      <c r="DT48" s="112"/>
      <c r="DU48" s="112"/>
      <c r="DV48" s="112"/>
      <c r="DW48" s="112"/>
      <c r="DX48" s="112"/>
      <c r="DY48" s="113">
        <f>SUM(DM48:DX48)</f>
        <v>0</v>
      </c>
      <c r="EA48" s="112"/>
      <c r="EB48" s="112"/>
      <c r="EC48" s="112"/>
      <c r="ED48" s="112"/>
      <c r="EE48" s="112"/>
      <c r="EF48" s="112"/>
      <c r="EG48" s="112"/>
      <c r="EH48" s="112"/>
      <c r="EI48" s="112"/>
      <c r="EJ48" s="112"/>
      <c r="EK48" s="112"/>
      <c r="EL48" s="112"/>
      <c r="EM48" s="113">
        <f>SUM(EA48:EL48)</f>
        <v>0</v>
      </c>
      <c r="EO48" s="112"/>
      <c r="EP48" s="112"/>
      <c r="EQ48" s="112"/>
      <c r="ER48" s="112"/>
      <c r="ES48" s="112"/>
      <c r="ET48" s="112"/>
      <c r="EU48" s="112"/>
      <c r="EV48" s="112"/>
      <c r="EW48" s="112"/>
      <c r="EX48" s="112"/>
      <c r="EY48" s="112"/>
      <c r="EZ48" s="112"/>
      <c r="FA48" s="113">
        <f>SUM(EO48:EZ48)</f>
        <v>0</v>
      </c>
      <c r="FC48" s="112"/>
      <c r="FD48" s="112"/>
      <c r="FE48" s="112"/>
      <c r="FF48" s="112"/>
      <c r="FG48" s="112"/>
      <c r="FH48" s="112"/>
      <c r="FI48" s="112"/>
      <c r="FJ48" s="112"/>
      <c r="FK48" s="112"/>
      <c r="FL48" s="112"/>
      <c r="FM48" s="112"/>
      <c r="FN48" s="112"/>
      <c r="FO48" s="113">
        <f>SUM(FC48:FN48)</f>
        <v>0</v>
      </c>
      <c r="FQ48" s="112"/>
      <c r="FR48" s="112"/>
      <c r="FS48" s="112"/>
      <c r="FT48" s="112"/>
      <c r="FU48" s="112"/>
      <c r="FV48" s="112"/>
      <c r="FW48" s="112"/>
      <c r="FX48" s="112"/>
      <c r="FY48" s="112"/>
      <c r="FZ48" s="112"/>
      <c r="GA48" s="112"/>
      <c r="GB48" s="112"/>
      <c r="GC48" s="113">
        <f>SUM(FQ48:GB48)</f>
        <v>0</v>
      </c>
      <c r="GE48" s="112"/>
      <c r="GF48" s="112"/>
      <c r="GG48" s="112"/>
      <c r="GH48" s="112"/>
      <c r="GI48" s="112"/>
      <c r="GJ48" s="112"/>
      <c r="GK48" s="112"/>
      <c r="GL48" s="112"/>
      <c r="GM48" s="112"/>
      <c r="GN48" s="112"/>
      <c r="GO48" s="112"/>
      <c r="GP48" s="112"/>
      <c r="GQ48" s="113">
        <f>SUM(GE48:GP48)</f>
        <v>0</v>
      </c>
      <c r="GS48" s="112"/>
      <c r="GT48" s="112"/>
      <c r="GU48" s="112"/>
      <c r="GV48" s="112"/>
      <c r="GW48" s="112"/>
      <c r="GX48" s="112"/>
      <c r="GY48" s="112"/>
      <c r="GZ48" s="112"/>
      <c r="HA48" s="112"/>
      <c r="HB48" s="112"/>
      <c r="HC48" s="112"/>
      <c r="HD48" s="112"/>
      <c r="HE48" s="113">
        <f>SUM(GS48:HD48)</f>
        <v>0</v>
      </c>
      <c r="HG48" s="112"/>
      <c r="HH48" s="112"/>
      <c r="HI48" s="112"/>
      <c r="HJ48" s="112"/>
      <c r="HK48" s="112"/>
      <c r="HL48" s="112"/>
      <c r="HM48" s="112"/>
      <c r="HN48" s="112"/>
      <c r="HO48" s="112"/>
      <c r="HP48" s="112"/>
      <c r="HQ48" s="112"/>
      <c r="HR48" s="112"/>
      <c r="HS48" s="113">
        <f>SUM(HG48:HR48)</f>
        <v>0</v>
      </c>
      <c r="HU48" s="112"/>
      <c r="HV48" s="112"/>
      <c r="HW48" s="112"/>
      <c r="HX48" s="112"/>
      <c r="HY48" s="112"/>
      <c r="HZ48" s="112"/>
      <c r="IA48" s="112"/>
      <c r="IB48" s="112"/>
      <c r="IC48" s="112"/>
      <c r="ID48" s="112"/>
      <c r="IE48" s="112"/>
      <c r="IF48" s="112"/>
      <c r="IG48" s="113">
        <f>SUM(HU48:IF48)</f>
        <v>0</v>
      </c>
      <c r="II48" s="112"/>
      <c r="IJ48" s="112"/>
      <c r="IK48" s="112"/>
      <c r="IL48" s="112"/>
      <c r="IM48" s="112"/>
      <c r="IN48" s="112"/>
      <c r="IO48" s="112"/>
      <c r="IP48" s="112"/>
      <c r="IQ48" s="112"/>
      <c r="IR48" s="112"/>
      <c r="IS48" s="112"/>
      <c r="IT48" s="112"/>
      <c r="IU48" s="113">
        <f>SUM(II48:IT48)</f>
        <v>0</v>
      </c>
      <c r="IW48" s="112"/>
      <c r="IX48" s="112"/>
      <c r="IY48" s="112"/>
      <c r="IZ48" s="112"/>
      <c r="JA48" s="112"/>
      <c r="JB48" s="112"/>
      <c r="JC48" s="112"/>
      <c r="JD48" s="112"/>
      <c r="JE48" s="112"/>
      <c r="JF48" s="112"/>
      <c r="JG48" s="112"/>
      <c r="JH48" s="112"/>
      <c r="JI48" s="113">
        <f>SUM(IW48:JH48)</f>
        <v>0</v>
      </c>
    </row>
    <row r="49" spans="3:269" x14ac:dyDescent="0.2">
      <c r="C49" s="114" t="s">
        <v>7</v>
      </c>
      <c r="D49" s="111"/>
      <c r="E49" s="115" cm="1">
        <f t="array" aca="1" ref="E49" ca="1">SUM(INDIRECT(ADDRESS(savings_min_row,COLUMN()) &amp; ":" &amp; ADDRESS(savings_max_row,COLUMN())))</f>
        <v>1750</v>
      </c>
      <c r="F49" s="115" cm="1">
        <f t="array" aca="1" ref="F49" ca="1">SUM(INDIRECT(ADDRESS(savings_min_row,COLUMN()) &amp; ":" &amp; ADDRESS(savings_max_row,COLUMN())))</f>
        <v>1650</v>
      </c>
      <c r="G49" s="115" cm="1">
        <f t="array" aca="1" ref="G49" ca="1">SUM(INDIRECT(ADDRESS(savings_min_row,COLUMN()) &amp; ":" &amp; ADDRESS(savings_max_row,COLUMN())))</f>
        <v>1550</v>
      </c>
      <c r="H49" s="115" cm="1">
        <f t="array" aca="1" ref="H49" ca="1">SUM(INDIRECT(ADDRESS(savings_min_row,COLUMN()) &amp; ":" &amp; ADDRESS(savings_max_row,COLUMN())))</f>
        <v>1850</v>
      </c>
      <c r="I49" s="115" cm="1">
        <f t="array" aca="1" ref="I49" ca="1">SUM(INDIRECT(ADDRESS(savings_min_row,COLUMN()) &amp; ":" &amp; ADDRESS(savings_max_row,COLUMN())))</f>
        <v>2650</v>
      </c>
      <c r="J49" s="115" cm="1">
        <f t="array" aca="1" ref="J49" ca="1">SUM(INDIRECT(ADDRESS(savings_min_row,COLUMN()) &amp; ":" &amp; ADDRESS(savings_max_row,COLUMN())))</f>
        <v>2550</v>
      </c>
      <c r="K49" s="115" cm="1">
        <f t="array" aca="1" ref="K49" ca="1">SUM(INDIRECT(ADDRESS(savings_min_row,COLUMN()) &amp; ":" &amp; ADDRESS(savings_max_row,COLUMN())))</f>
        <v>2750</v>
      </c>
      <c r="L49" s="115" cm="1">
        <f t="array" aca="1" ref="L49" ca="1">SUM(INDIRECT(ADDRESS(savings_min_row,COLUMN()) &amp; ":" &amp; ADDRESS(savings_max_row,COLUMN())))</f>
        <v>1450</v>
      </c>
      <c r="M49" s="115" cm="1">
        <f t="array" aca="1" ref="M49" ca="1">SUM(INDIRECT(ADDRESS(savings_min_row,COLUMN()) &amp; ":" &amp; ADDRESS(savings_max_row,COLUMN())))</f>
        <v>2550</v>
      </c>
      <c r="N49" s="115" cm="1">
        <f t="array" aca="1" ref="N49" ca="1">SUM(INDIRECT(ADDRESS(savings_min_row,COLUMN()) &amp; ":" &amp; ADDRESS(savings_max_row,COLUMN())))</f>
        <v>2750</v>
      </c>
      <c r="O49" s="115" cm="1">
        <f t="array" aca="1" ref="O49" ca="1">SUM(INDIRECT(ADDRESS(savings_min_row,COLUMN()) &amp; ":" &amp; ADDRESS(savings_max_row,COLUMN())))</f>
        <v>2650</v>
      </c>
      <c r="P49" s="115" cm="1">
        <f t="array" aca="1" ref="P49" ca="1">SUM(INDIRECT(ADDRESS(savings_min_row,COLUMN()) &amp; ":" &amp; ADDRESS(savings_max_row,COLUMN())))</f>
        <v>2250</v>
      </c>
      <c r="Q49" s="115" cm="1">
        <f t="array" aca="1" ref="Q49" ca="1">SUM(INDIRECT(ADDRESS(savings_min_row,COLUMN()) &amp; ":" &amp; ADDRESS(savings_max_row,COLUMN())))</f>
        <v>26400</v>
      </c>
      <c r="S49" s="115" cm="1">
        <f t="array" aca="1" ref="S49" ca="1">SUM(INDIRECT(ADDRESS(savings_min_row,COLUMN()) &amp; ":" &amp; ADDRESS(savings_max_row,COLUMN())))</f>
        <v>0</v>
      </c>
      <c r="T49" s="115" cm="1">
        <f t="array" aca="1" ref="T49" ca="1">SUM(INDIRECT(ADDRESS(savings_min_row,COLUMN()) &amp; ":" &amp; ADDRESS(savings_max_row,COLUMN())))</f>
        <v>0</v>
      </c>
      <c r="U49" s="115" cm="1">
        <f t="array" aca="1" ref="U49" ca="1">SUM(INDIRECT(ADDRESS(savings_min_row,COLUMN()) &amp; ":" &amp; ADDRESS(savings_max_row,COLUMN())))</f>
        <v>0</v>
      </c>
      <c r="V49" s="115" cm="1">
        <f t="array" aca="1" ref="V49" ca="1">SUM(INDIRECT(ADDRESS(savings_min_row,COLUMN()) &amp; ":" &amp; ADDRESS(savings_max_row,COLUMN())))</f>
        <v>0</v>
      </c>
      <c r="W49" s="115" cm="1">
        <f t="array" aca="1" ref="W49" ca="1">SUM(INDIRECT(ADDRESS(savings_min_row,COLUMN()) &amp; ":" &amp; ADDRESS(savings_max_row,COLUMN())))</f>
        <v>0</v>
      </c>
      <c r="X49" s="115" cm="1">
        <f t="array" aca="1" ref="X49" ca="1">SUM(INDIRECT(ADDRESS(savings_min_row,COLUMN()) &amp; ":" &amp; ADDRESS(savings_max_row,COLUMN())))</f>
        <v>0</v>
      </c>
      <c r="Y49" s="115" cm="1">
        <f t="array" aca="1" ref="Y49" ca="1">SUM(INDIRECT(ADDRESS(savings_min_row,COLUMN()) &amp; ":" &amp; ADDRESS(savings_max_row,COLUMN())))</f>
        <v>0</v>
      </c>
      <c r="Z49" s="115" cm="1">
        <f t="array" aca="1" ref="Z49" ca="1">SUM(INDIRECT(ADDRESS(savings_min_row,COLUMN()) &amp; ":" &amp; ADDRESS(savings_max_row,COLUMN())))</f>
        <v>0</v>
      </c>
      <c r="AA49" s="115" cm="1">
        <f t="array" aca="1" ref="AA49" ca="1">SUM(INDIRECT(ADDRESS(savings_min_row,COLUMN()) &amp; ":" &amp; ADDRESS(savings_max_row,COLUMN())))</f>
        <v>0</v>
      </c>
      <c r="AB49" s="115" cm="1">
        <f t="array" aca="1" ref="AB49" ca="1">SUM(INDIRECT(ADDRESS(savings_min_row,COLUMN()) &amp; ":" &amp; ADDRESS(savings_max_row,COLUMN())))</f>
        <v>0</v>
      </c>
      <c r="AC49" s="115" cm="1">
        <f t="array" aca="1" ref="AC49" ca="1">SUM(INDIRECT(ADDRESS(savings_min_row,COLUMN()) &amp; ":" &amp; ADDRESS(savings_max_row,COLUMN())))</f>
        <v>0</v>
      </c>
      <c r="AD49" s="115" cm="1">
        <f t="array" aca="1" ref="AD49" ca="1">SUM(INDIRECT(ADDRESS(savings_min_row,COLUMN()) &amp; ":" &amp; ADDRESS(savings_max_row,COLUMN())))</f>
        <v>0</v>
      </c>
      <c r="AE49" s="115" cm="1">
        <f t="array" aca="1" ref="AE49" ca="1">SUM(INDIRECT(ADDRESS(savings_min_row,COLUMN()) &amp; ":" &amp; ADDRESS(savings_max_row,COLUMN())))</f>
        <v>0</v>
      </c>
      <c r="AG49" s="115" cm="1">
        <f t="array" aca="1" ref="AG49" ca="1">SUM(INDIRECT(ADDRESS(savings_min_row,COLUMN()) &amp; ":" &amp; ADDRESS(savings_max_row,COLUMN())))</f>
        <v>0</v>
      </c>
      <c r="AH49" s="115" cm="1">
        <f t="array" aca="1" ref="AH49" ca="1">SUM(INDIRECT(ADDRESS(savings_min_row,COLUMN()) &amp; ":" &amp; ADDRESS(savings_max_row,COLUMN())))</f>
        <v>0</v>
      </c>
      <c r="AI49" s="115" cm="1">
        <f t="array" aca="1" ref="AI49" ca="1">SUM(INDIRECT(ADDRESS(savings_min_row,COLUMN()) &amp; ":" &amp; ADDRESS(savings_max_row,COLUMN())))</f>
        <v>0</v>
      </c>
      <c r="AJ49" s="115" cm="1">
        <f t="array" aca="1" ref="AJ49" ca="1">SUM(INDIRECT(ADDRESS(savings_min_row,COLUMN()) &amp; ":" &amp; ADDRESS(savings_max_row,COLUMN())))</f>
        <v>0</v>
      </c>
      <c r="AK49" s="115" cm="1">
        <f t="array" aca="1" ref="AK49" ca="1">SUM(INDIRECT(ADDRESS(savings_min_row,COLUMN()) &amp; ":" &amp; ADDRESS(savings_max_row,COLUMN())))</f>
        <v>0</v>
      </c>
      <c r="AL49" s="115" cm="1">
        <f t="array" aca="1" ref="AL49" ca="1">SUM(INDIRECT(ADDRESS(savings_min_row,COLUMN()) &amp; ":" &amp; ADDRESS(savings_max_row,COLUMN())))</f>
        <v>0</v>
      </c>
      <c r="AM49" s="115" cm="1">
        <f t="array" aca="1" ref="AM49" ca="1">SUM(INDIRECT(ADDRESS(savings_min_row,COLUMN()) &amp; ":" &amp; ADDRESS(savings_max_row,COLUMN())))</f>
        <v>0</v>
      </c>
      <c r="AN49" s="115" cm="1">
        <f t="array" aca="1" ref="AN49" ca="1">SUM(INDIRECT(ADDRESS(savings_min_row,COLUMN()) &amp; ":" &amp; ADDRESS(savings_max_row,COLUMN())))</f>
        <v>0</v>
      </c>
      <c r="AO49" s="115" cm="1">
        <f t="array" aca="1" ref="AO49" ca="1">SUM(INDIRECT(ADDRESS(savings_min_row,COLUMN()) &amp; ":" &amp; ADDRESS(savings_max_row,COLUMN())))</f>
        <v>0</v>
      </c>
      <c r="AP49" s="115" cm="1">
        <f t="array" aca="1" ref="AP49" ca="1">SUM(INDIRECT(ADDRESS(savings_min_row,COLUMN()) &amp; ":" &amp; ADDRESS(savings_max_row,COLUMN())))</f>
        <v>0</v>
      </c>
      <c r="AQ49" s="115" cm="1">
        <f t="array" aca="1" ref="AQ49" ca="1">SUM(INDIRECT(ADDRESS(savings_min_row,COLUMN()) &amp; ":" &amp; ADDRESS(savings_max_row,COLUMN())))</f>
        <v>0</v>
      </c>
      <c r="AR49" s="115" cm="1">
        <f t="array" aca="1" ref="AR49" ca="1">SUM(INDIRECT(ADDRESS(savings_min_row,COLUMN()) &amp; ":" &amp; ADDRESS(savings_max_row,COLUMN())))</f>
        <v>0</v>
      </c>
      <c r="AS49" s="115" cm="1">
        <f t="array" aca="1" ref="AS49" ca="1">SUM(INDIRECT(ADDRESS(savings_min_row,COLUMN()) &amp; ":" &amp; ADDRESS(savings_max_row,COLUMN())))</f>
        <v>0</v>
      </c>
      <c r="AU49" s="115" cm="1">
        <f t="array" aca="1" ref="AU49" ca="1">SUM(INDIRECT(ADDRESS(savings_min_row,COLUMN()) &amp; ":" &amp; ADDRESS(savings_max_row,COLUMN())))</f>
        <v>0</v>
      </c>
      <c r="AV49" s="115" cm="1">
        <f t="array" aca="1" ref="AV49" ca="1">SUM(INDIRECT(ADDRESS(savings_min_row,COLUMN()) &amp; ":" &amp; ADDRESS(savings_max_row,COLUMN())))</f>
        <v>0</v>
      </c>
      <c r="AW49" s="115" cm="1">
        <f t="array" aca="1" ref="AW49" ca="1">SUM(INDIRECT(ADDRESS(savings_min_row,COLUMN()) &amp; ":" &amp; ADDRESS(savings_max_row,COLUMN())))</f>
        <v>0</v>
      </c>
      <c r="AX49" s="115" cm="1">
        <f t="array" aca="1" ref="AX49" ca="1">SUM(INDIRECT(ADDRESS(savings_min_row,COLUMN()) &amp; ":" &amp; ADDRESS(savings_max_row,COLUMN())))</f>
        <v>0</v>
      </c>
      <c r="AY49" s="115" cm="1">
        <f t="array" aca="1" ref="AY49" ca="1">SUM(INDIRECT(ADDRESS(savings_min_row,COLUMN()) &amp; ":" &amp; ADDRESS(savings_max_row,COLUMN())))</f>
        <v>0</v>
      </c>
      <c r="AZ49" s="115" cm="1">
        <f t="array" aca="1" ref="AZ49" ca="1">SUM(INDIRECT(ADDRESS(savings_min_row,COLUMN()) &amp; ":" &amp; ADDRESS(savings_max_row,COLUMN())))</f>
        <v>0</v>
      </c>
      <c r="BA49" s="115" cm="1">
        <f t="array" aca="1" ref="BA49" ca="1">SUM(INDIRECT(ADDRESS(savings_min_row,COLUMN()) &amp; ":" &amp; ADDRESS(savings_max_row,COLUMN())))</f>
        <v>0</v>
      </c>
      <c r="BB49" s="115" cm="1">
        <f t="array" aca="1" ref="BB49" ca="1">SUM(INDIRECT(ADDRESS(savings_min_row,COLUMN()) &amp; ":" &amp; ADDRESS(savings_max_row,COLUMN())))</f>
        <v>0</v>
      </c>
      <c r="BC49" s="115" cm="1">
        <f t="array" aca="1" ref="BC49" ca="1">SUM(INDIRECT(ADDRESS(savings_min_row,COLUMN()) &amp; ":" &amp; ADDRESS(savings_max_row,COLUMN())))</f>
        <v>0</v>
      </c>
      <c r="BD49" s="115" cm="1">
        <f t="array" aca="1" ref="BD49" ca="1">SUM(INDIRECT(ADDRESS(savings_min_row,COLUMN()) &amp; ":" &amp; ADDRESS(savings_max_row,COLUMN())))</f>
        <v>0</v>
      </c>
      <c r="BE49" s="115" cm="1">
        <f t="array" aca="1" ref="BE49" ca="1">SUM(INDIRECT(ADDRESS(savings_min_row,COLUMN()) &amp; ":" &amp; ADDRESS(savings_max_row,COLUMN())))</f>
        <v>0</v>
      </c>
      <c r="BF49" s="115" cm="1">
        <f t="array" aca="1" ref="BF49" ca="1">SUM(INDIRECT(ADDRESS(savings_min_row,COLUMN()) &amp; ":" &amp; ADDRESS(savings_max_row,COLUMN())))</f>
        <v>0</v>
      </c>
      <c r="BG49" s="115" cm="1">
        <f t="array" aca="1" ref="BG49" ca="1">SUM(INDIRECT(ADDRESS(savings_min_row,COLUMN()) &amp; ":" &amp; ADDRESS(savings_max_row,COLUMN())))</f>
        <v>0</v>
      </c>
      <c r="BI49" s="115" cm="1">
        <f t="array" aca="1" ref="BI49" ca="1">SUM(INDIRECT(ADDRESS(savings_min_row,COLUMN()) &amp; ":" &amp; ADDRESS(savings_max_row,COLUMN())))</f>
        <v>0</v>
      </c>
      <c r="BJ49" s="115" cm="1">
        <f t="array" aca="1" ref="BJ49" ca="1">SUM(INDIRECT(ADDRESS(savings_min_row,COLUMN()) &amp; ":" &amp; ADDRESS(savings_max_row,COLUMN())))</f>
        <v>0</v>
      </c>
      <c r="BK49" s="115" cm="1">
        <f t="array" aca="1" ref="BK49" ca="1">SUM(INDIRECT(ADDRESS(savings_min_row,COLUMN()) &amp; ":" &amp; ADDRESS(savings_max_row,COLUMN())))</f>
        <v>0</v>
      </c>
      <c r="BL49" s="115" cm="1">
        <f t="array" aca="1" ref="BL49" ca="1">SUM(INDIRECT(ADDRESS(savings_min_row,COLUMN()) &amp; ":" &amp; ADDRESS(savings_max_row,COLUMN())))</f>
        <v>0</v>
      </c>
      <c r="BM49" s="115" cm="1">
        <f t="array" aca="1" ref="BM49" ca="1">SUM(INDIRECT(ADDRESS(savings_min_row,COLUMN()) &amp; ":" &amp; ADDRESS(savings_max_row,COLUMN())))</f>
        <v>0</v>
      </c>
      <c r="BN49" s="115" cm="1">
        <f t="array" aca="1" ref="BN49" ca="1">SUM(INDIRECT(ADDRESS(savings_min_row,COLUMN()) &amp; ":" &amp; ADDRESS(savings_max_row,COLUMN())))</f>
        <v>0</v>
      </c>
      <c r="BO49" s="115" cm="1">
        <f t="array" aca="1" ref="BO49" ca="1">SUM(INDIRECT(ADDRESS(savings_min_row,COLUMN()) &amp; ":" &amp; ADDRESS(savings_max_row,COLUMN())))</f>
        <v>0</v>
      </c>
      <c r="BP49" s="115" cm="1">
        <f t="array" aca="1" ref="BP49" ca="1">SUM(INDIRECT(ADDRESS(savings_min_row,COLUMN()) &amp; ":" &amp; ADDRESS(savings_max_row,COLUMN())))</f>
        <v>0</v>
      </c>
      <c r="BQ49" s="115" cm="1">
        <f t="array" aca="1" ref="BQ49" ca="1">SUM(INDIRECT(ADDRESS(savings_min_row,COLUMN()) &amp; ":" &amp; ADDRESS(savings_max_row,COLUMN())))</f>
        <v>0</v>
      </c>
      <c r="BR49" s="115" cm="1">
        <f t="array" aca="1" ref="BR49" ca="1">SUM(INDIRECT(ADDRESS(savings_min_row,COLUMN()) &amp; ":" &amp; ADDRESS(savings_max_row,COLUMN())))</f>
        <v>0</v>
      </c>
      <c r="BS49" s="115" cm="1">
        <f t="array" aca="1" ref="BS49" ca="1">SUM(INDIRECT(ADDRESS(savings_min_row,COLUMN()) &amp; ":" &amp; ADDRESS(savings_max_row,COLUMN())))</f>
        <v>0</v>
      </c>
      <c r="BT49" s="115" cm="1">
        <f t="array" aca="1" ref="BT49" ca="1">SUM(INDIRECT(ADDRESS(savings_min_row,COLUMN()) &amp; ":" &amp; ADDRESS(savings_max_row,COLUMN())))</f>
        <v>0</v>
      </c>
      <c r="BU49" s="115" cm="1">
        <f t="array" aca="1" ref="BU49" ca="1">SUM(INDIRECT(ADDRESS(savings_min_row,COLUMN()) &amp; ":" &amp; ADDRESS(savings_max_row,COLUMN())))</f>
        <v>0</v>
      </c>
      <c r="BW49" s="115" cm="1">
        <f t="array" aca="1" ref="BW49" ca="1">SUM(INDIRECT(ADDRESS(savings_min_row,COLUMN()) &amp; ":" &amp; ADDRESS(savings_max_row,COLUMN())))</f>
        <v>0</v>
      </c>
      <c r="BX49" s="115" cm="1">
        <f t="array" aca="1" ref="BX49" ca="1">SUM(INDIRECT(ADDRESS(savings_min_row,COLUMN()) &amp; ":" &amp; ADDRESS(savings_max_row,COLUMN())))</f>
        <v>0</v>
      </c>
      <c r="BY49" s="115" cm="1">
        <f t="array" aca="1" ref="BY49" ca="1">SUM(INDIRECT(ADDRESS(savings_min_row,COLUMN()) &amp; ":" &amp; ADDRESS(savings_max_row,COLUMN())))</f>
        <v>0</v>
      </c>
      <c r="BZ49" s="115" cm="1">
        <f t="array" aca="1" ref="BZ49" ca="1">SUM(INDIRECT(ADDRESS(savings_min_row,COLUMN()) &amp; ":" &amp; ADDRESS(savings_max_row,COLUMN())))</f>
        <v>0</v>
      </c>
      <c r="CA49" s="115" cm="1">
        <f t="array" aca="1" ref="CA49" ca="1">SUM(INDIRECT(ADDRESS(savings_min_row,COLUMN()) &amp; ":" &amp; ADDRESS(savings_max_row,COLUMN())))</f>
        <v>0</v>
      </c>
      <c r="CB49" s="115" cm="1">
        <f t="array" aca="1" ref="CB49" ca="1">SUM(INDIRECT(ADDRESS(savings_min_row,COLUMN()) &amp; ":" &amp; ADDRESS(savings_max_row,COLUMN())))</f>
        <v>0</v>
      </c>
      <c r="CC49" s="115" cm="1">
        <f t="array" aca="1" ref="CC49" ca="1">SUM(INDIRECT(ADDRESS(savings_min_row,COLUMN()) &amp; ":" &amp; ADDRESS(savings_max_row,COLUMN())))</f>
        <v>0</v>
      </c>
      <c r="CD49" s="115" cm="1">
        <f t="array" aca="1" ref="CD49" ca="1">SUM(INDIRECT(ADDRESS(savings_min_row,COLUMN()) &amp; ":" &amp; ADDRESS(savings_max_row,COLUMN())))</f>
        <v>0</v>
      </c>
      <c r="CE49" s="115" cm="1">
        <f t="array" aca="1" ref="CE49" ca="1">SUM(INDIRECT(ADDRESS(savings_min_row,COLUMN()) &amp; ":" &amp; ADDRESS(savings_max_row,COLUMN())))</f>
        <v>0</v>
      </c>
      <c r="CF49" s="115" cm="1">
        <f t="array" aca="1" ref="CF49" ca="1">SUM(INDIRECT(ADDRESS(savings_min_row,COLUMN()) &amp; ":" &amp; ADDRESS(savings_max_row,COLUMN())))</f>
        <v>0</v>
      </c>
      <c r="CG49" s="115" cm="1">
        <f t="array" aca="1" ref="CG49" ca="1">SUM(INDIRECT(ADDRESS(savings_min_row,COLUMN()) &amp; ":" &amp; ADDRESS(savings_max_row,COLUMN())))</f>
        <v>0</v>
      </c>
      <c r="CH49" s="115" cm="1">
        <f t="array" aca="1" ref="CH49" ca="1">SUM(INDIRECT(ADDRESS(savings_min_row,COLUMN()) &amp; ":" &amp; ADDRESS(savings_max_row,COLUMN())))</f>
        <v>0</v>
      </c>
      <c r="CI49" s="115" cm="1">
        <f t="array" aca="1" ref="CI49" ca="1">SUM(INDIRECT(ADDRESS(savings_min_row,COLUMN()) &amp; ":" &amp; ADDRESS(savings_max_row,COLUMN())))</f>
        <v>0</v>
      </c>
      <c r="CK49" s="115" cm="1">
        <f t="array" aca="1" ref="CK49" ca="1">SUM(INDIRECT(ADDRESS(savings_min_row,COLUMN()) &amp; ":" &amp; ADDRESS(savings_max_row,COLUMN())))</f>
        <v>0</v>
      </c>
      <c r="CL49" s="115" cm="1">
        <f t="array" aca="1" ref="CL49" ca="1">SUM(INDIRECT(ADDRESS(savings_min_row,COLUMN()) &amp; ":" &amp; ADDRESS(savings_max_row,COLUMN())))</f>
        <v>0</v>
      </c>
      <c r="CM49" s="115" cm="1">
        <f t="array" aca="1" ref="CM49" ca="1">SUM(INDIRECT(ADDRESS(savings_min_row,COLUMN()) &amp; ":" &amp; ADDRESS(savings_max_row,COLUMN())))</f>
        <v>0</v>
      </c>
      <c r="CN49" s="115" cm="1">
        <f t="array" aca="1" ref="CN49" ca="1">SUM(INDIRECT(ADDRESS(savings_min_row,COLUMN()) &amp; ":" &amp; ADDRESS(savings_max_row,COLUMN())))</f>
        <v>0</v>
      </c>
      <c r="CO49" s="115" cm="1">
        <f t="array" aca="1" ref="CO49" ca="1">SUM(INDIRECT(ADDRESS(savings_min_row,COLUMN()) &amp; ":" &amp; ADDRESS(savings_max_row,COLUMN())))</f>
        <v>0</v>
      </c>
      <c r="CP49" s="115" cm="1">
        <f t="array" aca="1" ref="CP49" ca="1">SUM(INDIRECT(ADDRESS(savings_min_row,COLUMN()) &amp; ":" &amp; ADDRESS(savings_max_row,COLUMN())))</f>
        <v>0</v>
      </c>
      <c r="CQ49" s="115" cm="1">
        <f t="array" aca="1" ref="CQ49" ca="1">SUM(INDIRECT(ADDRESS(savings_min_row,COLUMN()) &amp; ":" &amp; ADDRESS(savings_max_row,COLUMN())))</f>
        <v>0</v>
      </c>
      <c r="CR49" s="115" cm="1">
        <f t="array" aca="1" ref="CR49" ca="1">SUM(INDIRECT(ADDRESS(savings_min_row,COLUMN()) &amp; ":" &amp; ADDRESS(savings_max_row,COLUMN())))</f>
        <v>0</v>
      </c>
      <c r="CS49" s="115" cm="1">
        <f t="array" aca="1" ref="CS49" ca="1">SUM(INDIRECT(ADDRESS(savings_min_row,COLUMN()) &amp; ":" &amp; ADDRESS(savings_max_row,COLUMN())))</f>
        <v>0</v>
      </c>
      <c r="CT49" s="115" cm="1">
        <f t="array" aca="1" ref="CT49" ca="1">SUM(INDIRECT(ADDRESS(savings_min_row,COLUMN()) &amp; ":" &amp; ADDRESS(savings_max_row,COLUMN())))</f>
        <v>0</v>
      </c>
      <c r="CU49" s="115" cm="1">
        <f t="array" aca="1" ref="CU49" ca="1">SUM(INDIRECT(ADDRESS(savings_min_row,COLUMN()) &amp; ":" &amp; ADDRESS(savings_max_row,COLUMN())))</f>
        <v>0</v>
      </c>
      <c r="CV49" s="115" cm="1">
        <f t="array" aca="1" ref="CV49" ca="1">SUM(INDIRECT(ADDRESS(savings_min_row,COLUMN()) &amp; ":" &amp; ADDRESS(savings_max_row,COLUMN())))</f>
        <v>0</v>
      </c>
      <c r="CW49" s="115" cm="1">
        <f t="array" aca="1" ref="CW49" ca="1">SUM(INDIRECT(ADDRESS(savings_min_row,COLUMN()) &amp; ":" &amp; ADDRESS(savings_max_row,COLUMN())))</f>
        <v>0</v>
      </c>
      <c r="CY49" s="115" cm="1">
        <f t="array" aca="1" ref="CY49" ca="1">SUM(INDIRECT(ADDRESS(savings_min_row,COLUMN()) &amp; ":" &amp; ADDRESS(savings_max_row,COLUMN())))</f>
        <v>0</v>
      </c>
      <c r="CZ49" s="115" cm="1">
        <f t="array" aca="1" ref="CZ49" ca="1">SUM(INDIRECT(ADDRESS(savings_min_row,COLUMN()) &amp; ":" &amp; ADDRESS(savings_max_row,COLUMN())))</f>
        <v>0</v>
      </c>
      <c r="DA49" s="115" cm="1">
        <f t="array" aca="1" ref="DA49" ca="1">SUM(INDIRECT(ADDRESS(savings_min_row,COLUMN()) &amp; ":" &amp; ADDRESS(savings_max_row,COLUMN())))</f>
        <v>0</v>
      </c>
      <c r="DB49" s="115" cm="1">
        <f t="array" aca="1" ref="DB49" ca="1">SUM(INDIRECT(ADDRESS(savings_min_row,COLUMN()) &amp; ":" &amp; ADDRESS(savings_max_row,COLUMN())))</f>
        <v>0</v>
      </c>
      <c r="DC49" s="115" cm="1">
        <f t="array" aca="1" ref="DC49" ca="1">SUM(INDIRECT(ADDRESS(savings_min_row,COLUMN()) &amp; ":" &amp; ADDRESS(savings_max_row,COLUMN())))</f>
        <v>0</v>
      </c>
      <c r="DD49" s="115" cm="1">
        <f t="array" aca="1" ref="DD49" ca="1">SUM(INDIRECT(ADDRESS(savings_min_row,COLUMN()) &amp; ":" &amp; ADDRESS(savings_max_row,COLUMN())))</f>
        <v>0</v>
      </c>
      <c r="DE49" s="115" cm="1">
        <f t="array" aca="1" ref="DE49" ca="1">SUM(INDIRECT(ADDRESS(savings_min_row,COLUMN()) &amp; ":" &amp; ADDRESS(savings_max_row,COLUMN())))</f>
        <v>0</v>
      </c>
      <c r="DF49" s="115" cm="1">
        <f t="array" aca="1" ref="DF49" ca="1">SUM(INDIRECT(ADDRESS(savings_min_row,COLUMN()) &amp; ":" &amp; ADDRESS(savings_max_row,COLUMN())))</f>
        <v>0</v>
      </c>
      <c r="DG49" s="115" cm="1">
        <f t="array" aca="1" ref="DG49" ca="1">SUM(INDIRECT(ADDRESS(savings_min_row,COLUMN()) &amp; ":" &amp; ADDRESS(savings_max_row,COLUMN())))</f>
        <v>0</v>
      </c>
      <c r="DH49" s="115" cm="1">
        <f t="array" aca="1" ref="DH49" ca="1">SUM(INDIRECT(ADDRESS(savings_min_row,COLUMN()) &amp; ":" &amp; ADDRESS(savings_max_row,COLUMN())))</f>
        <v>0</v>
      </c>
      <c r="DI49" s="115" cm="1">
        <f t="array" aca="1" ref="DI49" ca="1">SUM(INDIRECT(ADDRESS(savings_min_row,COLUMN()) &amp; ":" &amp; ADDRESS(savings_max_row,COLUMN())))</f>
        <v>0</v>
      </c>
      <c r="DJ49" s="115" cm="1">
        <f t="array" aca="1" ref="DJ49" ca="1">SUM(INDIRECT(ADDRESS(savings_min_row,COLUMN()) &amp; ":" &amp; ADDRESS(savings_max_row,COLUMN())))</f>
        <v>0</v>
      </c>
      <c r="DK49" s="115" cm="1">
        <f t="array" aca="1" ref="DK49" ca="1">SUM(INDIRECT(ADDRESS(savings_min_row,COLUMN()) &amp; ":" &amp; ADDRESS(savings_max_row,COLUMN())))</f>
        <v>0</v>
      </c>
      <c r="DM49" s="115" cm="1">
        <f t="array" aca="1" ref="DM49" ca="1">SUM(INDIRECT(ADDRESS(savings_min_row,COLUMN()) &amp; ":" &amp; ADDRESS(savings_max_row,COLUMN())))</f>
        <v>0</v>
      </c>
      <c r="DN49" s="115" cm="1">
        <f t="array" aca="1" ref="DN49" ca="1">SUM(INDIRECT(ADDRESS(savings_min_row,COLUMN()) &amp; ":" &amp; ADDRESS(savings_max_row,COLUMN())))</f>
        <v>0</v>
      </c>
      <c r="DO49" s="115" cm="1">
        <f t="array" aca="1" ref="DO49" ca="1">SUM(INDIRECT(ADDRESS(savings_min_row,COLUMN()) &amp; ":" &amp; ADDRESS(savings_max_row,COLUMN())))</f>
        <v>0</v>
      </c>
      <c r="DP49" s="115" cm="1">
        <f t="array" aca="1" ref="DP49" ca="1">SUM(INDIRECT(ADDRESS(savings_min_row,COLUMN()) &amp; ":" &amp; ADDRESS(savings_max_row,COLUMN())))</f>
        <v>0</v>
      </c>
      <c r="DQ49" s="115" cm="1">
        <f t="array" aca="1" ref="DQ49" ca="1">SUM(INDIRECT(ADDRESS(savings_min_row,COLUMN()) &amp; ":" &amp; ADDRESS(savings_max_row,COLUMN())))</f>
        <v>0</v>
      </c>
      <c r="DR49" s="115" cm="1">
        <f t="array" aca="1" ref="DR49" ca="1">SUM(INDIRECT(ADDRESS(savings_min_row,COLUMN()) &amp; ":" &amp; ADDRESS(savings_max_row,COLUMN())))</f>
        <v>0</v>
      </c>
      <c r="DS49" s="115" cm="1">
        <f t="array" aca="1" ref="DS49" ca="1">SUM(INDIRECT(ADDRESS(savings_min_row,COLUMN()) &amp; ":" &amp; ADDRESS(savings_max_row,COLUMN())))</f>
        <v>0</v>
      </c>
      <c r="DT49" s="115" cm="1">
        <f t="array" aca="1" ref="DT49" ca="1">SUM(INDIRECT(ADDRESS(savings_min_row,COLUMN()) &amp; ":" &amp; ADDRESS(savings_max_row,COLUMN())))</f>
        <v>0</v>
      </c>
      <c r="DU49" s="115" cm="1">
        <f t="array" aca="1" ref="DU49" ca="1">SUM(INDIRECT(ADDRESS(savings_min_row,COLUMN()) &amp; ":" &amp; ADDRESS(savings_max_row,COLUMN())))</f>
        <v>0</v>
      </c>
      <c r="DV49" s="115" cm="1">
        <f t="array" aca="1" ref="DV49" ca="1">SUM(INDIRECT(ADDRESS(savings_min_row,COLUMN()) &amp; ":" &amp; ADDRESS(savings_max_row,COLUMN())))</f>
        <v>0</v>
      </c>
      <c r="DW49" s="115" cm="1">
        <f t="array" aca="1" ref="DW49" ca="1">SUM(INDIRECT(ADDRESS(savings_min_row,COLUMN()) &amp; ":" &amp; ADDRESS(savings_max_row,COLUMN())))</f>
        <v>0</v>
      </c>
      <c r="DX49" s="115" cm="1">
        <f t="array" aca="1" ref="DX49" ca="1">SUM(INDIRECT(ADDRESS(savings_min_row,COLUMN()) &amp; ":" &amp; ADDRESS(savings_max_row,COLUMN())))</f>
        <v>0</v>
      </c>
      <c r="DY49" s="115" cm="1">
        <f t="array" aca="1" ref="DY49" ca="1">SUM(INDIRECT(ADDRESS(savings_min_row,COLUMN()) &amp; ":" &amp; ADDRESS(savings_max_row,COLUMN())))</f>
        <v>0</v>
      </c>
      <c r="EA49" s="115" cm="1">
        <f t="array" aca="1" ref="EA49" ca="1">SUM(INDIRECT(ADDRESS(savings_min_row,COLUMN()) &amp; ":" &amp; ADDRESS(savings_max_row,COLUMN())))</f>
        <v>0</v>
      </c>
      <c r="EB49" s="115" cm="1">
        <f t="array" aca="1" ref="EB49" ca="1">SUM(INDIRECT(ADDRESS(savings_min_row,COLUMN()) &amp; ":" &amp; ADDRESS(savings_max_row,COLUMN())))</f>
        <v>0</v>
      </c>
      <c r="EC49" s="115" cm="1">
        <f t="array" aca="1" ref="EC49" ca="1">SUM(INDIRECT(ADDRESS(savings_min_row,COLUMN()) &amp; ":" &amp; ADDRESS(savings_max_row,COLUMN())))</f>
        <v>0</v>
      </c>
      <c r="ED49" s="115" cm="1">
        <f t="array" aca="1" ref="ED49" ca="1">SUM(INDIRECT(ADDRESS(savings_min_row,COLUMN()) &amp; ":" &amp; ADDRESS(savings_max_row,COLUMN())))</f>
        <v>0</v>
      </c>
      <c r="EE49" s="115" cm="1">
        <f t="array" aca="1" ref="EE49" ca="1">SUM(INDIRECT(ADDRESS(savings_min_row,COLUMN()) &amp; ":" &amp; ADDRESS(savings_max_row,COLUMN())))</f>
        <v>0</v>
      </c>
      <c r="EF49" s="115" cm="1">
        <f t="array" aca="1" ref="EF49" ca="1">SUM(INDIRECT(ADDRESS(savings_min_row,COLUMN()) &amp; ":" &amp; ADDRESS(savings_max_row,COLUMN())))</f>
        <v>0</v>
      </c>
      <c r="EG49" s="115" cm="1">
        <f t="array" aca="1" ref="EG49" ca="1">SUM(INDIRECT(ADDRESS(savings_min_row,COLUMN()) &amp; ":" &amp; ADDRESS(savings_max_row,COLUMN())))</f>
        <v>0</v>
      </c>
      <c r="EH49" s="115" cm="1">
        <f t="array" aca="1" ref="EH49" ca="1">SUM(INDIRECT(ADDRESS(savings_min_row,COLUMN()) &amp; ":" &amp; ADDRESS(savings_max_row,COLUMN())))</f>
        <v>0</v>
      </c>
      <c r="EI49" s="115" cm="1">
        <f t="array" aca="1" ref="EI49" ca="1">SUM(INDIRECT(ADDRESS(savings_min_row,COLUMN()) &amp; ":" &amp; ADDRESS(savings_max_row,COLUMN())))</f>
        <v>0</v>
      </c>
      <c r="EJ49" s="115" cm="1">
        <f t="array" aca="1" ref="EJ49" ca="1">SUM(INDIRECT(ADDRESS(savings_min_row,COLUMN()) &amp; ":" &amp; ADDRESS(savings_max_row,COLUMN())))</f>
        <v>0</v>
      </c>
      <c r="EK49" s="115" cm="1">
        <f t="array" aca="1" ref="EK49" ca="1">SUM(INDIRECT(ADDRESS(savings_min_row,COLUMN()) &amp; ":" &amp; ADDRESS(savings_max_row,COLUMN())))</f>
        <v>0</v>
      </c>
      <c r="EL49" s="115" cm="1">
        <f t="array" aca="1" ref="EL49" ca="1">SUM(INDIRECT(ADDRESS(savings_min_row,COLUMN()) &amp; ":" &amp; ADDRESS(savings_max_row,COLUMN())))</f>
        <v>0</v>
      </c>
      <c r="EM49" s="115" cm="1">
        <f t="array" aca="1" ref="EM49" ca="1">SUM(INDIRECT(ADDRESS(savings_min_row,COLUMN()) &amp; ":" &amp; ADDRESS(savings_max_row,COLUMN())))</f>
        <v>0</v>
      </c>
      <c r="EO49" s="115" cm="1">
        <f t="array" aca="1" ref="EO49" ca="1">SUM(INDIRECT(ADDRESS(savings_min_row,COLUMN()) &amp; ":" &amp; ADDRESS(savings_max_row,COLUMN())))</f>
        <v>0</v>
      </c>
      <c r="EP49" s="115" cm="1">
        <f t="array" aca="1" ref="EP49" ca="1">SUM(INDIRECT(ADDRESS(savings_min_row,COLUMN()) &amp; ":" &amp; ADDRESS(savings_max_row,COLUMN())))</f>
        <v>0</v>
      </c>
      <c r="EQ49" s="115" cm="1">
        <f t="array" aca="1" ref="EQ49" ca="1">SUM(INDIRECT(ADDRESS(savings_min_row,COLUMN()) &amp; ":" &amp; ADDRESS(savings_max_row,COLUMN())))</f>
        <v>0</v>
      </c>
      <c r="ER49" s="115" cm="1">
        <f t="array" aca="1" ref="ER49" ca="1">SUM(INDIRECT(ADDRESS(savings_min_row,COLUMN()) &amp; ":" &amp; ADDRESS(savings_max_row,COLUMN())))</f>
        <v>0</v>
      </c>
      <c r="ES49" s="115" cm="1">
        <f t="array" aca="1" ref="ES49" ca="1">SUM(INDIRECT(ADDRESS(savings_min_row,COLUMN()) &amp; ":" &amp; ADDRESS(savings_max_row,COLUMN())))</f>
        <v>0</v>
      </c>
      <c r="ET49" s="115" cm="1">
        <f t="array" aca="1" ref="ET49" ca="1">SUM(INDIRECT(ADDRESS(savings_min_row,COLUMN()) &amp; ":" &amp; ADDRESS(savings_max_row,COLUMN())))</f>
        <v>0</v>
      </c>
      <c r="EU49" s="115" cm="1">
        <f t="array" aca="1" ref="EU49" ca="1">SUM(INDIRECT(ADDRESS(savings_min_row,COLUMN()) &amp; ":" &amp; ADDRESS(savings_max_row,COLUMN())))</f>
        <v>0</v>
      </c>
      <c r="EV49" s="115" cm="1">
        <f t="array" aca="1" ref="EV49" ca="1">SUM(INDIRECT(ADDRESS(savings_min_row,COLUMN()) &amp; ":" &amp; ADDRESS(savings_max_row,COLUMN())))</f>
        <v>0</v>
      </c>
      <c r="EW49" s="115" cm="1">
        <f t="array" aca="1" ref="EW49" ca="1">SUM(INDIRECT(ADDRESS(savings_min_row,COLUMN()) &amp; ":" &amp; ADDRESS(savings_max_row,COLUMN())))</f>
        <v>0</v>
      </c>
      <c r="EX49" s="115" cm="1">
        <f t="array" aca="1" ref="EX49" ca="1">SUM(INDIRECT(ADDRESS(savings_min_row,COLUMN()) &amp; ":" &amp; ADDRESS(savings_max_row,COLUMN())))</f>
        <v>0</v>
      </c>
      <c r="EY49" s="115" cm="1">
        <f t="array" aca="1" ref="EY49" ca="1">SUM(INDIRECT(ADDRESS(savings_min_row,COLUMN()) &amp; ":" &amp; ADDRESS(savings_max_row,COLUMN())))</f>
        <v>0</v>
      </c>
      <c r="EZ49" s="115" cm="1">
        <f t="array" aca="1" ref="EZ49" ca="1">SUM(INDIRECT(ADDRESS(savings_min_row,COLUMN()) &amp; ":" &amp; ADDRESS(savings_max_row,COLUMN())))</f>
        <v>0</v>
      </c>
      <c r="FA49" s="115" cm="1">
        <f t="array" aca="1" ref="FA49" ca="1">SUM(INDIRECT(ADDRESS(savings_min_row,COLUMN()) &amp; ":" &amp; ADDRESS(savings_max_row,COLUMN())))</f>
        <v>0</v>
      </c>
      <c r="FC49" s="115" cm="1">
        <f t="array" aca="1" ref="FC49" ca="1">SUM(INDIRECT(ADDRESS(savings_min_row,COLUMN()) &amp; ":" &amp; ADDRESS(savings_max_row,COLUMN())))</f>
        <v>0</v>
      </c>
      <c r="FD49" s="115" cm="1">
        <f t="array" aca="1" ref="FD49" ca="1">SUM(INDIRECT(ADDRESS(savings_min_row,COLUMN()) &amp; ":" &amp; ADDRESS(savings_max_row,COLUMN())))</f>
        <v>0</v>
      </c>
      <c r="FE49" s="115" cm="1">
        <f t="array" aca="1" ref="FE49" ca="1">SUM(INDIRECT(ADDRESS(savings_min_row,COLUMN()) &amp; ":" &amp; ADDRESS(savings_max_row,COLUMN())))</f>
        <v>0</v>
      </c>
      <c r="FF49" s="115" cm="1">
        <f t="array" aca="1" ref="FF49" ca="1">SUM(INDIRECT(ADDRESS(savings_min_row,COLUMN()) &amp; ":" &amp; ADDRESS(savings_max_row,COLUMN())))</f>
        <v>0</v>
      </c>
      <c r="FG49" s="115" cm="1">
        <f t="array" aca="1" ref="FG49" ca="1">SUM(INDIRECT(ADDRESS(savings_min_row,COLUMN()) &amp; ":" &amp; ADDRESS(savings_max_row,COLUMN())))</f>
        <v>0</v>
      </c>
      <c r="FH49" s="115" cm="1">
        <f t="array" aca="1" ref="FH49" ca="1">SUM(INDIRECT(ADDRESS(savings_min_row,COLUMN()) &amp; ":" &amp; ADDRESS(savings_max_row,COLUMN())))</f>
        <v>0</v>
      </c>
      <c r="FI49" s="115" cm="1">
        <f t="array" aca="1" ref="FI49" ca="1">SUM(INDIRECT(ADDRESS(savings_min_row,COLUMN()) &amp; ":" &amp; ADDRESS(savings_max_row,COLUMN())))</f>
        <v>0</v>
      </c>
      <c r="FJ49" s="115" cm="1">
        <f t="array" aca="1" ref="FJ49" ca="1">SUM(INDIRECT(ADDRESS(savings_min_row,COLUMN()) &amp; ":" &amp; ADDRESS(savings_max_row,COLUMN())))</f>
        <v>0</v>
      </c>
      <c r="FK49" s="115" cm="1">
        <f t="array" aca="1" ref="FK49" ca="1">SUM(INDIRECT(ADDRESS(savings_min_row,COLUMN()) &amp; ":" &amp; ADDRESS(savings_max_row,COLUMN())))</f>
        <v>0</v>
      </c>
      <c r="FL49" s="115" cm="1">
        <f t="array" aca="1" ref="FL49" ca="1">SUM(INDIRECT(ADDRESS(savings_min_row,COLUMN()) &amp; ":" &amp; ADDRESS(savings_max_row,COLUMN())))</f>
        <v>0</v>
      </c>
      <c r="FM49" s="115" cm="1">
        <f t="array" aca="1" ref="FM49" ca="1">SUM(INDIRECT(ADDRESS(savings_min_row,COLUMN()) &amp; ":" &amp; ADDRESS(savings_max_row,COLUMN())))</f>
        <v>0</v>
      </c>
      <c r="FN49" s="115" cm="1">
        <f t="array" aca="1" ref="FN49" ca="1">SUM(INDIRECT(ADDRESS(savings_min_row,COLUMN()) &amp; ":" &amp; ADDRESS(savings_max_row,COLUMN())))</f>
        <v>0</v>
      </c>
      <c r="FO49" s="115" cm="1">
        <f t="array" aca="1" ref="FO49" ca="1">SUM(INDIRECT(ADDRESS(savings_min_row,COLUMN()) &amp; ":" &amp; ADDRESS(savings_max_row,COLUMN())))</f>
        <v>0</v>
      </c>
      <c r="FQ49" s="115" cm="1">
        <f t="array" aca="1" ref="FQ49" ca="1">SUM(INDIRECT(ADDRESS(savings_min_row,COLUMN()) &amp; ":" &amp; ADDRESS(savings_max_row,COLUMN())))</f>
        <v>0</v>
      </c>
      <c r="FR49" s="115" cm="1">
        <f t="array" aca="1" ref="FR49" ca="1">SUM(INDIRECT(ADDRESS(savings_min_row,COLUMN()) &amp; ":" &amp; ADDRESS(savings_max_row,COLUMN())))</f>
        <v>0</v>
      </c>
      <c r="FS49" s="115" cm="1">
        <f t="array" aca="1" ref="FS49" ca="1">SUM(INDIRECT(ADDRESS(savings_min_row,COLUMN()) &amp; ":" &amp; ADDRESS(savings_max_row,COLUMN())))</f>
        <v>0</v>
      </c>
      <c r="FT49" s="115" cm="1">
        <f t="array" aca="1" ref="FT49" ca="1">SUM(INDIRECT(ADDRESS(savings_min_row,COLUMN()) &amp; ":" &amp; ADDRESS(savings_max_row,COLUMN())))</f>
        <v>0</v>
      </c>
      <c r="FU49" s="115" cm="1">
        <f t="array" aca="1" ref="FU49" ca="1">SUM(INDIRECT(ADDRESS(savings_min_row,COLUMN()) &amp; ":" &amp; ADDRESS(savings_max_row,COLUMN())))</f>
        <v>0</v>
      </c>
      <c r="FV49" s="115" cm="1">
        <f t="array" aca="1" ref="FV49" ca="1">SUM(INDIRECT(ADDRESS(savings_min_row,COLUMN()) &amp; ":" &amp; ADDRESS(savings_max_row,COLUMN())))</f>
        <v>0</v>
      </c>
      <c r="FW49" s="115" cm="1">
        <f t="array" aca="1" ref="FW49" ca="1">SUM(INDIRECT(ADDRESS(savings_min_row,COLUMN()) &amp; ":" &amp; ADDRESS(savings_max_row,COLUMN())))</f>
        <v>0</v>
      </c>
      <c r="FX49" s="115" cm="1">
        <f t="array" aca="1" ref="FX49" ca="1">SUM(INDIRECT(ADDRESS(savings_min_row,COLUMN()) &amp; ":" &amp; ADDRESS(savings_max_row,COLUMN())))</f>
        <v>0</v>
      </c>
      <c r="FY49" s="115" cm="1">
        <f t="array" aca="1" ref="FY49" ca="1">SUM(INDIRECT(ADDRESS(savings_min_row,COLUMN()) &amp; ":" &amp; ADDRESS(savings_max_row,COLUMN())))</f>
        <v>0</v>
      </c>
      <c r="FZ49" s="115" cm="1">
        <f t="array" aca="1" ref="FZ49" ca="1">SUM(INDIRECT(ADDRESS(savings_min_row,COLUMN()) &amp; ":" &amp; ADDRESS(savings_max_row,COLUMN())))</f>
        <v>0</v>
      </c>
      <c r="GA49" s="115" cm="1">
        <f t="array" aca="1" ref="GA49" ca="1">SUM(INDIRECT(ADDRESS(savings_min_row,COLUMN()) &amp; ":" &amp; ADDRESS(savings_max_row,COLUMN())))</f>
        <v>0</v>
      </c>
      <c r="GB49" s="115" cm="1">
        <f t="array" aca="1" ref="GB49" ca="1">SUM(INDIRECT(ADDRESS(savings_min_row,COLUMN()) &amp; ":" &amp; ADDRESS(savings_max_row,COLUMN())))</f>
        <v>0</v>
      </c>
      <c r="GC49" s="115" cm="1">
        <f t="array" aca="1" ref="GC49" ca="1">SUM(INDIRECT(ADDRESS(savings_min_row,COLUMN()) &amp; ":" &amp; ADDRESS(savings_max_row,COLUMN())))</f>
        <v>0</v>
      </c>
      <c r="GE49" s="115" cm="1">
        <f t="array" aca="1" ref="GE49" ca="1">SUM(INDIRECT(ADDRESS(savings_min_row,COLUMN()) &amp; ":" &amp; ADDRESS(savings_max_row,COLUMN())))</f>
        <v>0</v>
      </c>
      <c r="GF49" s="115" cm="1">
        <f t="array" aca="1" ref="GF49" ca="1">SUM(INDIRECT(ADDRESS(savings_min_row,COLUMN()) &amp; ":" &amp; ADDRESS(savings_max_row,COLUMN())))</f>
        <v>0</v>
      </c>
      <c r="GG49" s="115" cm="1">
        <f t="array" aca="1" ref="GG49" ca="1">SUM(INDIRECT(ADDRESS(savings_min_row,COLUMN()) &amp; ":" &amp; ADDRESS(savings_max_row,COLUMN())))</f>
        <v>0</v>
      </c>
      <c r="GH49" s="115" cm="1">
        <f t="array" aca="1" ref="GH49" ca="1">SUM(INDIRECT(ADDRESS(savings_min_row,COLUMN()) &amp; ":" &amp; ADDRESS(savings_max_row,COLUMN())))</f>
        <v>0</v>
      </c>
      <c r="GI49" s="115" cm="1">
        <f t="array" aca="1" ref="GI49" ca="1">SUM(INDIRECT(ADDRESS(savings_min_row,COLUMN()) &amp; ":" &amp; ADDRESS(savings_max_row,COLUMN())))</f>
        <v>0</v>
      </c>
      <c r="GJ49" s="115" cm="1">
        <f t="array" aca="1" ref="GJ49" ca="1">SUM(INDIRECT(ADDRESS(savings_min_row,COLUMN()) &amp; ":" &amp; ADDRESS(savings_max_row,COLUMN())))</f>
        <v>0</v>
      </c>
      <c r="GK49" s="115" cm="1">
        <f t="array" aca="1" ref="GK49" ca="1">SUM(INDIRECT(ADDRESS(savings_min_row,COLUMN()) &amp; ":" &amp; ADDRESS(savings_max_row,COLUMN())))</f>
        <v>0</v>
      </c>
      <c r="GL49" s="115" cm="1">
        <f t="array" aca="1" ref="GL49" ca="1">SUM(INDIRECT(ADDRESS(savings_min_row,COLUMN()) &amp; ":" &amp; ADDRESS(savings_max_row,COLUMN())))</f>
        <v>0</v>
      </c>
      <c r="GM49" s="115" cm="1">
        <f t="array" aca="1" ref="GM49" ca="1">SUM(INDIRECT(ADDRESS(savings_min_row,COLUMN()) &amp; ":" &amp; ADDRESS(savings_max_row,COLUMN())))</f>
        <v>0</v>
      </c>
      <c r="GN49" s="115" cm="1">
        <f t="array" aca="1" ref="GN49" ca="1">SUM(INDIRECT(ADDRESS(savings_min_row,COLUMN()) &amp; ":" &amp; ADDRESS(savings_max_row,COLUMN())))</f>
        <v>0</v>
      </c>
      <c r="GO49" s="115" cm="1">
        <f t="array" aca="1" ref="GO49" ca="1">SUM(INDIRECT(ADDRESS(savings_min_row,COLUMN()) &amp; ":" &amp; ADDRESS(savings_max_row,COLUMN())))</f>
        <v>0</v>
      </c>
      <c r="GP49" s="115" cm="1">
        <f t="array" aca="1" ref="GP49" ca="1">SUM(INDIRECT(ADDRESS(savings_min_row,COLUMN()) &amp; ":" &amp; ADDRESS(savings_max_row,COLUMN())))</f>
        <v>0</v>
      </c>
      <c r="GQ49" s="115" cm="1">
        <f t="array" aca="1" ref="GQ49" ca="1">SUM(INDIRECT(ADDRESS(savings_min_row,COLUMN()) &amp; ":" &amp; ADDRESS(savings_max_row,COLUMN())))</f>
        <v>0</v>
      </c>
      <c r="GS49" s="115" cm="1">
        <f t="array" aca="1" ref="GS49" ca="1">SUM(INDIRECT(ADDRESS(savings_min_row,COLUMN()) &amp; ":" &amp; ADDRESS(savings_max_row,COLUMN())))</f>
        <v>0</v>
      </c>
      <c r="GT49" s="115" cm="1">
        <f t="array" aca="1" ref="GT49" ca="1">SUM(INDIRECT(ADDRESS(savings_min_row,COLUMN()) &amp; ":" &amp; ADDRESS(savings_max_row,COLUMN())))</f>
        <v>0</v>
      </c>
      <c r="GU49" s="115" cm="1">
        <f t="array" aca="1" ref="GU49" ca="1">SUM(INDIRECT(ADDRESS(savings_min_row,COLUMN()) &amp; ":" &amp; ADDRESS(savings_max_row,COLUMN())))</f>
        <v>0</v>
      </c>
      <c r="GV49" s="115" cm="1">
        <f t="array" aca="1" ref="GV49" ca="1">SUM(INDIRECT(ADDRESS(savings_min_row,COLUMN()) &amp; ":" &amp; ADDRESS(savings_max_row,COLUMN())))</f>
        <v>0</v>
      </c>
      <c r="GW49" s="115" cm="1">
        <f t="array" aca="1" ref="GW49" ca="1">SUM(INDIRECT(ADDRESS(savings_min_row,COLUMN()) &amp; ":" &amp; ADDRESS(savings_max_row,COLUMN())))</f>
        <v>0</v>
      </c>
      <c r="GX49" s="115" cm="1">
        <f t="array" aca="1" ref="GX49" ca="1">SUM(INDIRECT(ADDRESS(savings_min_row,COLUMN()) &amp; ":" &amp; ADDRESS(savings_max_row,COLUMN())))</f>
        <v>0</v>
      </c>
      <c r="GY49" s="115" cm="1">
        <f t="array" aca="1" ref="GY49" ca="1">SUM(INDIRECT(ADDRESS(savings_min_row,COLUMN()) &amp; ":" &amp; ADDRESS(savings_max_row,COLUMN())))</f>
        <v>0</v>
      </c>
      <c r="GZ49" s="115" cm="1">
        <f t="array" aca="1" ref="GZ49" ca="1">SUM(INDIRECT(ADDRESS(savings_min_row,COLUMN()) &amp; ":" &amp; ADDRESS(savings_max_row,COLUMN())))</f>
        <v>0</v>
      </c>
      <c r="HA49" s="115" cm="1">
        <f t="array" aca="1" ref="HA49" ca="1">SUM(INDIRECT(ADDRESS(savings_min_row,COLUMN()) &amp; ":" &amp; ADDRESS(savings_max_row,COLUMN())))</f>
        <v>0</v>
      </c>
      <c r="HB49" s="115" cm="1">
        <f t="array" aca="1" ref="HB49" ca="1">SUM(INDIRECT(ADDRESS(savings_min_row,COLUMN()) &amp; ":" &amp; ADDRESS(savings_max_row,COLUMN())))</f>
        <v>0</v>
      </c>
      <c r="HC49" s="115" cm="1">
        <f t="array" aca="1" ref="HC49" ca="1">SUM(INDIRECT(ADDRESS(savings_min_row,COLUMN()) &amp; ":" &amp; ADDRESS(savings_max_row,COLUMN())))</f>
        <v>0</v>
      </c>
      <c r="HD49" s="115" cm="1">
        <f t="array" aca="1" ref="HD49" ca="1">SUM(INDIRECT(ADDRESS(savings_min_row,COLUMN()) &amp; ":" &amp; ADDRESS(savings_max_row,COLUMN())))</f>
        <v>0</v>
      </c>
      <c r="HE49" s="115" cm="1">
        <f t="array" aca="1" ref="HE49" ca="1">SUM(INDIRECT(ADDRESS(savings_min_row,COLUMN()) &amp; ":" &amp; ADDRESS(savings_max_row,COLUMN())))</f>
        <v>0</v>
      </c>
      <c r="HG49" s="115" cm="1">
        <f t="array" aca="1" ref="HG49" ca="1">SUM(INDIRECT(ADDRESS(savings_min_row,COLUMN()) &amp; ":" &amp; ADDRESS(savings_max_row,COLUMN())))</f>
        <v>0</v>
      </c>
      <c r="HH49" s="115" cm="1">
        <f t="array" aca="1" ref="HH49" ca="1">SUM(INDIRECT(ADDRESS(savings_min_row,COLUMN()) &amp; ":" &amp; ADDRESS(savings_max_row,COLUMN())))</f>
        <v>0</v>
      </c>
      <c r="HI49" s="115" cm="1">
        <f t="array" aca="1" ref="HI49" ca="1">SUM(INDIRECT(ADDRESS(savings_min_row,COLUMN()) &amp; ":" &amp; ADDRESS(savings_max_row,COLUMN())))</f>
        <v>0</v>
      </c>
      <c r="HJ49" s="115" cm="1">
        <f t="array" aca="1" ref="HJ49" ca="1">SUM(INDIRECT(ADDRESS(savings_min_row,COLUMN()) &amp; ":" &amp; ADDRESS(savings_max_row,COLUMN())))</f>
        <v>0</v>
      </c>
      <c r="HK49" s="115" cm="1">
        <f t="array" aca="1" ref="HK49" ca="1">SUM(INDIRECT(ADDRESS(savings_min_row,COLUMN()) &amp; ":" &amp; ADDRESS(savings_max_row,COLUMN())))</f>
        <v>0</v>
      </c>
      <c r="HL49" s="115" cm="1">
        <f t="array" aca="1" ref="HL49" ca="1">SUM(INDIRECT(ADDRESS(savings_min_row,COLUMN()) &amp; ":" &amp; ADDRESS(savings_max_row,COLUMN())))</f>
        <v>0</v>
      </c>
      <c r="HM49" s="115" cm="1">
        <f t="array" aca="1" ref="HM49" ca="1">SUM(INDIRECT(ADDRESS(savings_min_row,COLUMN()) &amp; ":" &amp; ADDRESS(savings_max_row,COLUMN())))</f>
        <v>0</v>
      </c>
      <c r="HN49" s="115" cm="1">
        <f t="array" aca="1" ref="HN49" ca="1">SUM(INDIRECT(ADDRESS(savings_min_row,COLUMN()) &amp; ":" &amp; ADDRESS(savings_max_row,COLUMN())))</f>
        <v>0</v>
      </c>
      <c r="HO49" s="115" cm="1">
        <f t="array" aca="1" ref="HO49" ca="1">SUM(INDIRECT(ADDRESS(savings_min_row,COLUMN()) &amp; ":" &amp; ADDRESS(savings_max_row,COLUMN())))</f>
        <v>0</v>
      </c>
      <c r="HP49" s="115" cm="1">
        <f t="array" aca="1" ref="HP49" ca="1">SUM(INDIRECT(ADDRESS(savings_min_row,COLUMN()) &amp; ":" &amp; ADDRESS(savings_max_row,COLUMN())))</f>
        <v>0</v>
      </c>
      <c r="HQ49" s="115" cm="1">
        <f t="array" aca="1" ref="HQ49" ca="1">SUM(INDIRECT(ADDRESS(savings_min_row,COLUMN()) &amp; ":" &amp; ADDRESS(savings_max_row,COLUMN())))</f>
        <v>0</v>
      </c>
      <c r="HR49" s="115" cm="1">
        <f t="array" aca="1" ref="HR49" ca="1">SUM(INDIRECT(ADDRESS(savings_min_row,COLUMN()) &amp; ":" &amp; ADDRESS(savings_max_row,COLUMN())))</f>
        <v>0</v>
      </c>
      <c r="HS49" s="115" cm="1">
        <f t="array" aca="1" ref="HS49" ca="1">SUM(INDIRECT(ADDRESS(savings_min_row,COLUMN()) &amp; ":" &amp; ADDRESS(savings_max_row,COLUMN())))</f>
        <v>0</v>
      </c>
      <c r="HU49" s="115" cm="1">
        <f t="array" aca="1" ref="HU49" ca="1">SUM(INDIRECT(ADDRESS(savings_min_row,COLUMN()) &amp; ":" &amp; ADDRESS(savings_max_row,COLUMN())))</f>
        <v>0</v>
      </c>
      <c r="HV49" s="115" cm="1">
        <f t="array" aca="1" ref="HV49" ca="1">SUM(INDIRECT(ADDRESS(savings_min_row,COLUMN()) &amp; ":" &amp; ADDRESS(savings_max_row,COLUMN())))</f>
        <v>0</v>
      </c>
      <c r="HW49" s="115" cm="1">
        <f t="array" aca="1" ref="HW49" ca="1">SUM(INDIRECT(ADDRESS(savings_min_row,COLUMN()) &amp; ":" &amp; ADDRESS(savings_max_row,COLUMN())))</f>
        <v>0</v>
      </c>
      <c r="HX49" s="115" cm="1">
        <f t="array" aca="1" ref="HX49" ca="1">SUM(INDIRECT(ADDRESS(savings_min_row,COLUMN()) &amp; ":" &amp; ADDRESS(savings_max_row,COLUMN())))</f>
        <v>0</v>
      </c>
      <c r="HY49" s="115" cm="1">
        <f t="array" aca="1" ref="HY49" ca="1">SUM(INDIRECT(ADDRESS(savings_min_row,COLUMN()) &amp; ":" &amp; ADDRESS(savings_max_row,COLUMN())))</f>
        <v>0</v>
      </c>
      <c r="HZ49" s="115" cm="1">
        <f t="array" aca="1" ref="HZ49" ca="1">SUM(INDIRECT(ADDRESS(savings_min_row,COLUMN()) &amp; ":" &amp; ADDRESS(savings_max_row,COLUMN())))</f>
        <v>0</v>
      </c>
      <c r="IA49" s="115" cm="1">
        <f t="array" aca="1" ref="IA49" ca="1">SUM(INDIRECT(ADDRESS(savings_min_row,COLUMN()) &amp; ":" &amp; ADDRESS(savings_max_row,COLUMN())))</f>
        <v>0</v>
      </c>
      <c r="IB49" s="115" cm="1">
        <f t="array" aca="1" ref="IB49" ca="1">SUM(INDIRECT(ADDRESS(savings_min_row,COLUMN()) &amp; ":" &amp; ADDRESS(savings_max_row,COLUMN())))</f>
        <v>0</v>
      </c>
      <c r="IC49" s="115" cm="1">
        <f t="array" aca="1" ref="IC49" ca="1">SUM(INDIRECT(ADDRESS(savings_min_row,COLUMN()) &amp; ":" &amp; ADDRESS(savings_max_row,COLUMN())))</f>
        <v>0</v>
      </c>
      <c r="ID49" s="115" cm="1">
        <f t="array" aca="1" ref="ID49" ca="1">SUM(INDIRECT(ADDRESS(savings_min_row,COLUMN()) &amp; ":" &amp; ADDRESS(savings_max_row,COLUMN())))</f>
        <v>0</v>
      </c>
      <c r="IE49" s="115" cm="1">
        <f t="array" aca="1" ref="IE49" ca="1">SUM(INDIRECT(ADDRESS(savings_min_row,COLUMN()) &amp; ":" &amp; ADDRESS(savings_max_row,COLUMN())))</f>
        <v>0</v>
      </c>
      <c r="IF49" s="115" cm="1">
        <f t="array" aca="1" ref="IF49" ca="1">SUM(INDIRECT(ADDRESS(savings_min_row,COLUMN()) &amp; ":" &amp; ADDRESS(savings_max_row,COLUMN())))</f>
        <v>0</v>
      </c>
      <c r="IG49" s="115" cm="1">
        <f t="array" aca="1" ref="IG49" ca="1">SUM(INDIRECT(ADDRESS(savings_min_row,COLUMN()) &amp; ":" &amp; ADDRESS(savings_max_row,COLUMN())))</f>
        <v>0</v>
      </c>
      <c r="II49" s="115" cm="1">
        <f t="array" aca="1" ref="II49" ca="1">SUM(INDIRECT(ADDRESS(savings_min_row,COLUMN()) &amp; ":" &amp; ADDRESS(savings_max_row,COLUMN())))</f>
        <v>0</v>
      </c>
      <c r="IJ49" s="115" cm="1">
        <f t="array" aca="1" ref="IJ49" ca="1">SUM(INDIRECT(ADDRESS(savings_min_row,COLUMN()) &amp; ":" &amp; ADDRESS(savings_max_row,COLUMN())))</f>
        <v>0</v>
      </c>
      <c r="IK49" s="115" cm="1">
        <f t="array" aca="1" ref="IK49" ca="1">SUM(INDIRECT(ADDRESS(savings_min_row,COLUMN()) &amp; ":" &amp; ADDRESS(savings_max_row,COLUMN())))</f>
        <v>0</v>
      </c>
      <c r="IL49" s="115" cm="1">
        <f t="array" aca="1" ref="IL49" ca="1">SUM(INDIRECT(ADDRESS(savings_min_row,COLUMN()) &amp; ":" &amp; ADDRESS(savings_max_row,COLUMN())))</f>
        <v>0</v>
      </c>
      <c r="IM49" s="115" cm="1">
        <f t="array" aca="1" ref="IM49" ca="1">SUM(INDIRECT(ADDRESS(savings_min_row,COLUMN()) &amp; ":" &amp; ADDRESS(savings_max_row,COLUMN())))</f>
        <v>0</v>
      </c>
      <c r="IN49" s="115" cm="1">
        <f t="array" aca="1" ref="IN49" ca="1">SUM(INDIRECT(ADDRESS(savings_min_row,COLUMN()) &amp; ":" &amp; ADDRESS(savings_max_row,COLUMN())))</f>
        <v>0</v>
      </c>
      <c r="IO49" s="115" cm="1">
        <f t="array" aca="1" ref="IO49" ca="1">SUM(INDIRECT(ADDRESS(savings_min_row,COLUMN()) &amp; ":" &amp; ADDRESS(savings_max_row,COLUMN())))</f>
        <v>0</v>
      </c>
      <c r="IP49" s="115" cm="1">
        <f t="array" aca="1" ref="IP49" ca="1">SUM(INDIRECT(ADDRESS(savings_min_row,COLUMN()) &amp; ":" &amp; ADDRESS(savings_max_row,COLUMN())))</f>
        <v>0</v>
      </c>
      <c r="IQ49" s="115" cm="1">
        <f t="array" aca="1" ref="IQ49" ca="1">SUM(INDIRECT(ADDRESS(savings_min_row,COLUMN()) &amp; ":" &amp; ADDRESS(savings_max_row,COLUMN())))</f>
        <v>0</v>
      </c>
      <c r="IR49" s="115" cm="1">
        <f t="array" aca="1" ref="IR49" ca="1">SUM(INDIRECT(ADDRESS(savings_min_row,COLUMN()) &amp; ":" &amp; ADDRESS(savings_max_row,COLUMN())))</f>
        <v>0</v>
      </c>
      <c r="IS49" s="115" cm="1">
        <f t="array" aca="1" ref="IS49" ca="1">SUM(INDIRECT(ADDRESS(savings_min_row,COLUMN()) &amp; ":" &amp; ADDRESS(savings_max_row,COLUMN())))</f>
        <v>0</v>
      </c>
      <c r="IT49" s="115" cm="1">
        <f t="array" aca="1" ref="IT49" ca="1">SUM(INDIRECT(ADDRESS(savings_min_row,COLUMN()) &amp; ":" &amp; ADDRESS(savings_max_row,COLUMN())))</f>
        <v>0</v>
      </c>
      <c r="IU49" s="115" cm="1">
        <f t="array" aca="1" ref="IU49" ca="1">SUM(INDIRECT(ADDRESS(savings_min_row,COLUMN()) &amp; ":" &amp; ADDRESS(savings_max_row,COLUMN())))</f>
        <v>0</v>
      </c>
      <c r="IW49" s="115" cm="1">
        <f t="array" aca="1" ref="IW49" ca="1">SUM(INDIRECT(ADDRESS(savings_min_row,COLUMN()) &amp; ":" &amp; ADDRESS(savings_max_row,COLUMN())))</f>
        <v>0</v>
      </c>
      <c r="IX49" s="115" cm="1">
        <f t="array" aca="1" ref="IX49" ca="1">SUM(INDIRECT(ADDRESS(savings_min_row,COLUMN()) &amp; ":" &amp; ADDRESS(savings_max_row,COLUMN())))</f>
        <v>0</v>
      </c>
      <c r="IY49" s="115" cm="1">
        <f t="array" aca="1" ref="IY49" ca="1">SUM(INDIRECT(ADDRESS(savings_min_row,COLUMN()) &amp; ":" &amp; ADDRESS(savings_max_row,COLUMN())))</f>
        <v>0</v>
      </c>
      <c r="IZ49" s="115" cm="1">
        <f t="array" aca="1" ref="IZ49" ca="1">SUM(INDIRECT(ADDRESS(savings_min_row,COLUMN()) &amp; ":" &amp; ADDRESS(savings_max_row,COLUMN())))</f>
        <v>0</v>
      </c>
      <c r="JA49" s="115" cm="1">
        <f t="array" aca="1" ref="JA49" ca="1">SUM(INDIRECT(ADDRESS(savings_min_row,COLUMN()) &amp; ":" &amp; ADDRESS(savings_max_row,COLUMN())))</f>
        <v>0</v>
      </c>
      <c r="JB49" s="115" cm="1">
        <f t="array" aca="1" ref="JB49" ca="1">SUM(INDIRECT(ADDRESS(savings_min_row,COLUMN()) &amp; ":" &amp; ADDRESS(savings_max_row,COLUMN())))</f>
        <v>0</v>
      </c>
      <c r="JC49" s="115" cm="1">
        <f t="array" aca="1" ref="JC49" ca="1">SUM(INDIRECT(ADDRESS(savings_min_row,COLUMN()) &amp; ":" &amp; ADDRESS(savings_max_row,COLUMN())))</f>
        <v>0</v>
      </c>
      <c r="JD49" s="115" cm="1">
        <f t="array" aca="1" ref="JD49" ca="1">SUM(INDIRECT(ADDRESS(savings_min_row,COLUMN()) &amp; ":" &amp; ADDRESS(savings_max_row,COLUMN())))</f>
        <v>0</v>
      </c>
      <c r="JE49" s="115" cm="1">
        <f t="array" aca="1" ref="JE49" ca="1">SUM(INDIRECT(ADDRESS(savings_min_row,COLUMN()) &amp; ":" &amp; ADDRESS(savings_max_row,COLUMN())))</f>
        <v>0</v>
      </c>
      <c r="JF49" s="115" cm="1">
        <f t="array" aca="1" ref="JF49" ca="1">SUM(INDIRECT(ADDRESS(savings_min_row,COLUMN()) &amp; ":" &amp; ADDRESS(savings_max_row,COLUMN())))</f>
        <v>0</v>
      </c>
      <c r="JG49" s="115" cm="1">
        <f t="array" aca="1" ref="JG49" ca="1">SUM(INDIRECT(ADDRESS(savings_min_row,COLUMN()) &amp; ":" &amp; ADDRESS(savings_max_row,COLUMN())))</f>
        <v>0</v>
      </c>
      <c r="JH49" s="115" cm="1">
        <f t="array" aca="1" ref="JH49" ca="1">SUM(INDIRECT(ADDRESS(savings_min_row,COLUMN()) &amp; ":" &amp; ADDRESS(savings_max_row,COLUMN())))</f>
        <v>0</v>
      </c>
      <c r="JI49" s="115" cm="1">
        <f t="array" aca="1" ref="JI49" ca="1">SUM(INDIRECT(ADDRESS(savings_min_row,COLUMN()) &amp; ":" &amp; ADDRESS(savings_max_row,COLUMN())))</f>
        <v>0</v>
      </c>
    </row>
  </sheetData>
  <mergeCells count="19">
    <mergeCell ref="DM5:DY5"/>
    <mergeCell ref="EA5:EM5"/>
    <mergeCell ref="E5:Q5"/>
    <mergeCell ref="S5:AE5"/>
    <mergeCell ref="AG5:AS5"/>
    <mergeCell ref="AU5:BG5"/>
    <mergeCell ref="BI5:BU5"/>
    <mergeCell ref="BW5:CI5"/>
    <mergeCell ref="CK5:CW5"/>
    <mergeCell ref="CY5:DK5"/>
    <mergeCell ref="HG5:HS5"/>
    <mergeCell ref="HU5:IG5"/>
    <mergeCell ref="II5:IU5"/>
    <mergeCell ref="IW5:JI5"/>
    <mergeCell ref="EO5:FA5"/>
    <mergeCell ref="FC5:FO5"/>
    <mergeCell ref="FQ5:GC5"/>
    <mergeCell ref="GE5:GQ5"/>
    <mergeCell ref="GS5:HE5"/>
  </mergeCells>
  <conditionalFormatting sqref="E10:Q19 S10:AE19 C10:C19 AG10:AS19 AU10:BG19 BI10:BU19 BW10:CI19 CK10:CW19 CY10:DK19 DM10:DY19 EA10:EM19 EO10:FA19 FC10:FO19 FQ10:GC19 GE10:GQ19 GS10:HE19 HG10:HS19 HU10:IG19 II10:IU19 IW10:JI19">
    <cfRule type="expression" dxfId="39" priority="6">
      <formula>ROW(A10)&lt;=income_max_row</formula>
    </cfRule>
  </conditionalFormatting>
  <conditionalFormatting sqref="C23:C35 E23:Q35 S23:AE35 AG23:AS35 AU23:BG35 BI23:BU35 BW23:CI35 CK23:CW35 CY23:DK35 DM23:DY35 EA23:EM35 EO23:FA35 FC23:FO35 FQ23:GC35 GE23:GQ35 GS23:HE35 HG23:HS35 HU23:IG35 II23:IU35 IW23:JI35">
    <cfRule type="expression" dxfId="38" priority="5">
      <formula>ROW(A23)&lt;=expenses_max_row</formula>
    </cfRule>
  </conditionalFormatting>
  <conditionalFormatting sqref="C39:C48 E39:Q48 S39:AE48 AG39:AS48 AU39:BG48 BI39:BU48 BW39:CI48 CK39:CW48 CY39:DK48 DM39:DY48 EA39:EM48 EO39:FA48 FC39:FO48 FQ39:GC48 GE39:GQ48 GS39:HE48 HG39:HS48 HU39:IG48 II39:IU48 IW39:JI48">
    <cfRule type="expression" dxfId="37" priority="4">
      <formula>ROW(A39)&lt;=savings_max_row</formula>
    </cfRule>
  </conditionalFormatting>
  <conditionalFormatting sqref="E6:Q7 S6:AE7 AG6:AS7 AU6:BG7 BI6:BU7 BW6:CI7 CK6:CW7 CY6:DK7 DM6:DY7 EA6:EM7 EO6:FA7 FC6:FO7 FQ6:GC7 GE6:GQ7 GS6:HE7 HG6:HS7 HU6:IG7 II6:IU7 IW6:JI7">
    <cfRule type="expression" dxfId="36" priority="1" stopIfTrue="1">
      <formula>AND(E$20=0,E$36=0,E$49=0)</formula>
    </cfRule>
    <cfRule type="expression" dxfId="35" priority="2" stopIfTrue="1">
      <formula>E$7=0</formula>
    </cfRule>
    <cfRule type="expression" dxfId="34" priority="3">
      <formula>E$7&lt;0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1EA1-91E2-CF4F-BCDD-35316315F9F9}">
  <sheetPr>
    <tabColor theme="9"/>
  </sheetPr>
  <dimension ref="A1:K70"/>
  <sheetViews>
    <sheetView showGridLines="0" zoomScaleNormal="100" workbookViewId="0">
      <pane ySplit="11" topLeftCell="A12" activePane="bottomLeft" state="frozen"/>
      <selection pane="bottomLeft" activeCell="D19" sqref="D19"/>
    </sheetView>
    <sheetView showGridLines="0" tabSelected="1" zoomScale="90" zoomScaleNormal="90" workbookViewId="1">
      <selection activeCell="E73" sqref="E73"/>
    </sheetView>
  </sheetViews>
  <sheetFormatPr baseColWidth="10" defaultRowHeight="16" x14ac:dyDescent="0.2"/>
  <cols>
    <col min="1" max="1" width="7.1640625" customWidth="1"/>
    <col min="2" max="2" width="3.1640625" customWidth="1"/>
    <col min="3" max="4" width="10.83203125" style="109"/>
    <col min="5" max="5" width="28.33203125" style="109" customWidth="1"/>
    <col min="6" max="6" width="18.1640625" style="109" customWidth="1"/>
    <col min="7" max="7" width="19.1640625" style="109" customWidth="1"/>
    <col min="8" max="8" width="19.5" style="109" customWidth="1"/>
    <col min="9" max="9" width="17.33203125" style="109" customWidth="1"/>
  </cols>
  <sheetData>
    <row r="1" spans="1:11" s="34" customFormat="1" ht="8" customHeight="1" x14ac:dyDescent="0.2"/>
    <row r="2" spans="1:11" s="34" customFormat="1" ht="28" customHeight="1" x14ac:dyDescent="0.2"/>
    <row r="3" spans="1:11" s="34" customFormat="1" ht="10" customHeight="1" x14ac:dyDescent="0.2"/>
    <row r="4" spans="1:11" x14ac:dyDescent="0.2">
      <c r="C4"/>
      <c r="D4"/>
      <c r="E4"/>
      <c r="F4"/>
      <c r="G4"/>
      <c r="H4"/>
      <c r="I4"/>
    </row>
    <row r="5" spans="1:11" x14ac:dyDescent="0.2">
      <c r="C5"/>
      <c r="D5"/>
      <c r="E5"/>
      <c r="F5"/>
      <c r="G5"/>
      <c r="H5"/>
      <c r="I5"/>
    </row>
    <row r="6" spans="1:11" x14ac:dyDescent="0.2">
      <c r="C6"/>
      <c r="D6"/>
      <c r="E6"/>
      <c r="F6"/>
      <c r="G6"/>
      <c r="H6"/>
      <c r="I6"/>
    </row>
    <row r="7" spans="1:11" x14ac:dyDescent="0.2">
      <c r="C7"/>
      <c r="D7"/>
      <c r="E7"/>
      <c r="F7"/>
      <c r="G7"/>
      <c r="H7"/>
      <c r="I7"/>
    </row>
    <row r="8" spans="1:11" x14ac:dyDescent="0.2">
      <c r="C8"/>
      <c r="D8"/>
      <c r="E8"/>
      <c r="F8"/>
      <c r="G8"/>
      <c r="H8"/>
      <c r="I8"/>
    </row>
    <row r="9" spans="1:11" x14ac:dyDescent="0.2">
      <c r="C9"/>
      <c r="D9"/>
      <c r="E9"/>
      <c r="F9"/>
      <c r="G9"/>
      <c r="H9"/>
      <c r="I9"/>
    </row>
    <row r="10" spans="1:11" x14ac:dyDescent="0.2">
      <c r="C10"/>
      <c r="D10"/>
      <c r="E10"/>
      <c r="F10"/>
      <c r="G10"/>
      <c r="H10"/>
      <c r="I10"/>
    </row>
    <row r="11" spans="1:11" s="103" customFormat="1" x14ac:dyDescent="0.2">
      <c r="A11"/>
      <c r="B11"/>
      <c r="C11" s="25" t="s">
        <v>31</v>
      </c>
      <c r="D11" s="25" t="s">
        <v>32</v>
      </c>
      <c r="E11" s="25" t="s">
        <v>33</v>
      </c>
      <c r="F11" s="25" t="s">
        <v>34</v>
      </c>
      <c r="G11" s="25" t="s">
        <v>35</v>
      </c>
      <c r="H11" s="30" t="s">
        <v>36</v>
      </c>
      <c r="I11" s="30" t="s">
        <v>37</v>
      </c>
    </row>
    <row r="12" spans="1:11" x14ac:dyDescent="0.2">
      <c r="C12" s="26">
        <v>44557</v>
      </c>
      <c r="D12" s="9" t="s">
        <v>5</v>
      </c>
      <c r="E12" s="9" t="s">
        <v>8</v>
      </c>
      <c r="F12" s="27">
        <v>3500</v>
      </c>
      <c r="G12" s="28"/>
      <c r="H12" s="31" cm="1">
        <f t="array" ref="H12">SUMPRODUCT(Tracking[Amount], --(Tracking[Date]&lt;=Tracking[[#This Row],[Date]]), (Tracking[Type]&lt;&gt;"Income") * (-1) + (Tracking[Type]="Income"))</f>
        <v>3500</v>
      </c>
      <c r="I12" s="86">
        <f>IF(AND(Tracking[[#This Row],[Type]]="Income", shift_late_income_status="Active", DAY(Tracking[[#This Row],[Date]])&gt;=shift_late_starting_day), DATE(YEAR(Tracking[[#This Row],[Date]]), MONTH(Tracking[[#This Row],[Date]])+1,1),Tracking[[#This Row],[Date]])</f>
        <v>44562</v>
      </c>
      <c r="K12" s="49"/>
    </row>
    <row r="13" spans="1:11" x14ac:dyDescent="0.2">
      <c r="C13" s="26">
        <v>44563</v>
      </c>
      <c r="D13" s="9" t="s">
        <v>11</v>
      </c>
      <c r="E13" s="9" t="s">
        <v>12</v>
      </c>
      <c r="F13" s="27">
        <v>1200</v>
      </c>
      <c r="G13" s="9"/>
      <c r="H13" s="31" cm="1">
        <f t="array" ref="H13">SUMPRODUCT(Tracking[Amount], --(Tracking[Date]&lt;=Tracking[[#This Row],[Date]]), (Tracking[Type]&lt;&gt;"Income") * (-1) + (Tracking[Type]="Income"))</f>
        <v>2300</v>
      </c>
      <c r="I13" s="86">
        <f>IF(AND(Tracking[[#This Row],[Type]]="Income", shift_late_income_status="Active", DAY(Tracking[[#This Row],[Date]])&gt;=shift_late_starting_day), DATE(YEAR(Tracking[[#This Row],[Date]]), MONTH(Tracking[[#This Row],[Date]])+1,1),Tracking[[#This Row],[Date]])</f>
        <v>44563</v>
      </c>
    </row>
    <row r="14" spans="1:11" x14ac:dyDescent="0.2">
      <c r="C14" s="26">
        <v>44564</v>
      </c>
      <c r="D14" s="9" t="s">
        <v>11</v>
      </c>
      <c r="E14" s="9" t="s">
        <v>25</v>
      </c>
      <c r="F14" s="27">
        <v>150</v>
      </c>
      <c r="G14" s="9"/>
      <c r="H14" s="31" cm="1">
        <f t="array" ref="H14">SUMPRODUCT(Tracking[Amount], --(Tracking[Date]&lt;=Tracking[[#This Row],[Date]]), (Tracking[Type]&lt;&gt;"Income") * (-1) + (Tracking[Type]="Income"))</f>
        <v>2150</v>
      </c>
      <c r="I14" s="86">
        <f>IF(AND(Tracking[[#This Row],[Type]]="Income", shift_late_income_status="Active", DAY(Tracking[[#This Row],[Date]])&gt;=shift_late_starting_day), DATE(YEAR(Tracking[[#This Row],[Date]]), MONTH(Tracking[[#This Row],[Date]])+1,1),Tracking[[#This Row],[Date]])</f>
        <v>44564</v>
      </c>
    </row>
    <row r="15" spans="1:11" x14ac:dyDescent="0.2">
      <c r="C15" s="26">
        <v>44565</v>
      </c>
      <c r="D15" s="9" t="s">
        <v>20</v>
      </c>
      <c r="E15" s="9" t="s">
        <v>16</v>
      </c>
      <c r="F15" s="27">
        <v>1000</v>
      </c>
      <c r="G15" s="9"/>
      <c r="H15" s="31" cm="1">
        <f t="array" ref="H15">SUMPRODUCT(Tracking[Amount], --(Tracking[Date]&lt;=Tracking[[#This Row],[Date]]), (Tracking[Type]&lt;&gt;"Income") * (-1) + (Tracking[Type]="Income"))</f>
        <v>1150</v>
      </c>
      <c r="I15" s="86">
        <f>IF(AND(Tracking[[#This Row],[Type]]="Income", shift_late_income_status="Active", DAY(Tracking[[#This Row],[Date]])&gt;=shift_late_starting_day), DATE(YEAR(Tracking[[#This Row],[Date]]), MONTH(Tracking[[#This Row],[Date]])+1,1),Tracking[[#This Row],[Date]])</f>
        <v>44565</v>
      </c>
    </row>
    <row r="16" spans="1:11" x14ac:dyDescent="0.2">
      <c r="C16" s="104">
        <v>44566</v>
      </c>
      <c r="D16" s="105" t="s">
        <v>11</v>
      </c>
      <c r="E16" s="105" t="s">
        <v>13</v>
      </c>
      <c r="F16" s="106">
        <v>300</v>
      </c>
      <c r="G16" s="105"/>
      <c r="H16" s="107" cm="1">
        <f t="array" ref="H16">SUMPRODUCT(Tracking[Amount], --(Tracking[Date]&lt;=Tracking[[#This Row],[Date]]), (Tracking[Type]&lt;&gt;"Income") * (-1) + (Tracking[Type]="Income"))</f>
        <v>850</v>
      </c>
      <c r="I16" s="108">
        <f>IF(AND(Tracking[[#This Row],[Type]]="Income", shift_late_income_status="Active", DAY(Tracking[[#This Row],[Date]])&gt;=shift_late_starting_day), DATE(YEAR(Tracking[[#This Row],[Date]]), MONTH(Tracking[[#This Row],[Date]])+1,1),Tracking[[#This Row],[Date]])</f>
        <v>44566</v>
      </c>
    </row>
    <row r="17" spans="3:9" x14ac:dyDescent="0.2">
      <c r="C17" s="104">
        <v>44568</v>
      </c>
      <c r="D17" s="105" t="s">
        <v>11</v>
      </c>
      <c r="E17" s="105" t="s">
        <v>14</v>
      </c>
      <c r="F17" s="106">
        <v>120</v>
      </c>
      <c r="G17" s="105"/>
      <c r="H17" s="107" cm="1">
        <f t="array" ref="H17">SUMPRODUCT(Tracking[Amount], --(Tracking[Date]&lt;=Tracking[[#This Row],[Date]]), (Tracking[Type]&lt;&gt;"Income") * (-1) + (Tracking[Type]="Income"))</f>
        <v>730</v>
      </c>
      <c r="I17" s="108">
        <f>IF(AND(Tracking[[#This Row],[Type]]="Income", shift_late_income_status="Active", DAY(Tracking[[#This Row],[Date]])&gt;=shift_late_starting_day), DATE(YEAR(Tracking[[#This Row],[Date]]), MONTH(Tracking[[#This Row],[Date]])+1,1),Tracking[[#This Row],[Date]])</f>
        <v>44568</v>
      </c>
    </row>
    <row r="18" spans="3:9" x14ac:dyDescent="0.2">
      <c r="C18" s="104">
        <v>44570</v>
      </c>
      <c r="D18" s="105" t="s">
        <v>11</v>
      </c>
      <c r="E18" s="105" t="s">
        <v>23</v>
      </c>
      <c r="F18" s="106">
        <v>80</v>
      </c>
      <c r="G18" s="105"/>
      <c r="H18" s="107" cm="1">
        <f t="array" ref="H18">SUMPRODUCT(Tracking[Amount], --(Tracking[Date]&lt;=Tracking[[#This Row],[Date]]), (Tracking[Type]&lt;&gt;"Income") * (-1) + (Tracking[Type]="Income"))</f>
        <v>650</v>
      </c>
      <c r="I18" s="108">
        <f>IF(AND(Tracking[[#This Row],[Type]]="Income", shift_late_income_status="Active", DAY(Tracking[[#This Row],[Date]])&gt;=shift_late_starting_day), DATE(YEAR(Tracking[[#This Row],[Date]]), MONTH(Tracking[[#This Row],[Date]])+1,1),Tracking[[#This Row],[Date]])</f>
        <v>44570</v>
      </c>
    </row>
    <row r="19" spans="3:9" x14ac:dyDescent="0.2">
      <c r="C19" s="104">
        <v>44571</v>
      </c>
      <c r="D19" s="105" t="s">
        <v>11</v>
      </c>
      <c r="E19" s="105" t="s">
        <v>28</v>
      </c>
      <c r="F19" s="106">
        <v>120</v>
      </c>
      <c r="G19" s="105"/>
      <c r="H19" s="107" cm="1">
        <f t="array" ref="H19">SUMPRODUCT(Tracking[Amount], --(Tracking[Date]&lt;=Tracking[[#This Row],[Date]]), (Tracking[Type]&lt;&gt;"Income") * (-1) + (Tracking[Type]="Income"))</f>
        <v>680</v>
      </c>
      <c r="I19" s="108">
        <f>IF(AND(Tracking[[#This Row],[Type]]="Income", shift_late_income_status="Active", DAY(Tracking[[#This Row],[Date]])&gt;=shift_late_starting_day), DATE(YEAR(Tracking[[#This Row],[Date]]), MONTH(Tracking[[#This Row],[Date]])+1,1),Tracking[[#This Row],[Date]])</f>
        <v>44571</v>
      </c>
    </row>
    <row r="20" spans="3:9" x14ac:dyDescent="0.2">
      <c r="C20" s="104">
        <v>44571</v>
      </c>
      <c r="D20" s="105" t="s">
        <v>5</v>
      </c>
      <c r="E20" s="105" t="s">
        <v>10</v>
      </c>
      <c r="F20" s="106">
        <v>150</v>
      </c>
      <c r="G20" s="105"/>
      <c r="H20" s="107" cm="1">
        <f t="array" ref="H20">SUMPRODUCT(Tracking[Amount], --(Tracking[Date]&lt;=Tracking[[#This Row],[Date]]), (Tracking[Type]&lt;&gt;"Income") * (-1) + (Tracking[Type]="Income"))</f>
        <v>680</v>
      </c>
      <c r="I20" s="108">
        <f>IF(AND(Tracking[[#This Row],[Type]]="Income", shift_late_income_status="Active", DAY(Tracking[[#This Row],[Date]])&gt;=shift_late_starting_day), DATE(YEAR(Tracking[[#This Row],[Date]]), MONTH(Tracking[[#This Row],[Date]])+1,1),Tracking[[#This Row],[Date]])</f>
        <v>44571</v>
      </c>
    </row>
    <row r="21" spans="3:9" x14ac:dyDescent="0.2">
      <c r="C21" s="104">
        <v>44573</v>
      </c>
      <c r="D21" s="105" t="s">
        <v>11</v>
      </c>
      <c r="E21" s="105" t="s">
        <v>27</v>
      </c>
      <c r="F21" s="106">
        <v>50</v>
      </c>
      <c r="G21" s="105"/>
      <c r="H21" s="107" cm="1">
        <f t="array" ref="H21">SUMPRODUCT(Tracking[Amount], --(Tracking[Date]&lt;=Tracking[[#This Row],[Date]]), (Tracking[Type]&lt;&gt;"Income") * (-1) + (Tracking[Type]="Income"))</f>
        <v>630</v>
      </c>
      <c r="I21" s="108">
        <f>IF(AND(Tracking[[#This Row],[Type]]="Income", shift_late_income_status="Active", DAY(Tracking[[#This Row],[Date]])&gt;=shift_late_starting_day), DATE(YEAR(Tracking[[#This Row],[Date]]), MONTH(Tracking[[#This Row],[Date]])+1,1),Tracking[[#This Row],[Date]])</f>
        <v>44573</v>
      </c>
    </row>
    <row r="22" spans="3:9" x14ac:dyDescent="0.2">
      <c r="C22" s="104">
        <v>44574</v>
      </c>
      <c r="D22" s="105" t="s">
        <v>11</v>
      </c>
      <c r="E22" s="105" t="s">
        <v>26</v>
      </c>
      <c r="F22" s="106">
        <v>70</v>
      </c>
      <c r="G22" s="105"/>
      <c r="H22" s="107" cm="1">
        <f t="array" ref="H22">SUMPRODUCT(Tracking[Amount], --(Tracking[Date]&lt;=Tracking[[#This Row],[Date]]), (Tracking[Type]&lt;&gt;"Income") * (-1) + (Tracking[Type]="Income"))</f>
        <v>560</v>
      </c>
      <c r="I22" s="108">
        <f>IF(AND(Tracking[[#This Row],[Type]]="Income", shift_late_income_status="Active", DAY(Tracking[[#This Row],[Date]])&gt;=shift_late_starting_day), DATE(YEAR(Tracking[[#This Row],[Date]]), MONTH(Tracking[[#This Row],[Date]])+1,1),Tracking[[#This Row],[Date]])</f>
        <v>44574</v>
      </c>
    </row>
    <row r="23" spans="3:9" x14ac:dyDescent="0.2">
      <c r="C23" s="104">
        <v>44575</v>
      </c>
      <c r="D23" s="105" t="s">
        <v>11</v>
      </c>
      <c r="E23" s="105" t="s">
        <v>14</v>
      </c>
      <c r="F23" s="106">
        <v>80</v>
      </c>
      <c r="G23" s="105"/>
      <c r="H23" s="107" cm="1">
        <f t="array" ref="H23">SUMPRODUCT(Tracking[Amount], --(Tracking[Date]&lt;=Tracking[[#This Row],[Date]]), (Tracking[Type]&lt;&gt;"Income") * (-1) + (Tracking[Type]="Income"))</f>
        <v>480</v>
      </c>
      <c r="I23" s="108">
        <f>IF(AND(Tracking[[#This Row],[Type]]="Income", shift_late_income_status="Active", DAY(Tracking[[#This Row],[Date]])&gt;=shift_late_starting_day), DATE(YEAR(Tracking[[#This Row],[Date]]), MONTH(Tracking[[#This Row],[Date]])+1,1),Tracking[[#This Row],[Date]])</f>
        <v>44575</v>
      </c>
    </row>
    <row r="24" spans="3:9" x14ac:dyDescent="0.2">
      <c r="C24" s="104">
        <v>44576</v>
      </c>
      <c r="D24" s="105" t="s">
        <v>5</v>
      </c>
      <c r="E24" s="105" t="s">
        <v>9</v>
      </c>
      <c r="F24" s="106">
        <v>1200</v>
      </c>
      <c r="G24" s="105"/>
      <c r="H24" s="107" cm="1">
        <f t="array" ref="H24">SUMPRODUCT(Tracking[Amount], --(Tracking[Date]&lt;=Tracking[[#This Row],[Date]]), (Tracking[Type]&lt;&gt;"Income") * (-1) + (Tracking[Type]="Income"))</f>
        <v>1680</v>
      </c>
      <c r="I24" s="108">
        <f>IF(AND(Tracking[[#This Row],[Type]]="Income", shift_late_income_status="Active", DAY(Tracking[[#This Row],[Date]])&gt;=shift_late_starting_day), DATE(YEAR(Tracking[[#This Row],[Date]]), MONTH(Tracking[[#This Row],[Date]])+1,1),Tracking[[#This Row],[Date]])</f>
        <v>44576</v>
      </c>
    </row>
    <row r="25" spans="3:9" x14ac:dyDescent="0.2">
      <c r="C25" s="104">
        <v>44578</v>
      </c>
      <c r="D25" s="105" t="s">
        <v>11</v>
      </c>
      <c r="E25" s="105" t="s">
        <v>28</v>
      </c>
      <c r="F25" s="106">
        <v>100</v>
      </c>
      <c r="G25" s="105"/>
      <c r="H25" s="107" cm="1">
        <f t="array" ref="H25">SUMPRODUCT(Tracking[Amount], --(Tracking[Date]&lt;=Tracking[[#This Row],[Date]]), (Tracking[Type]&lt;&gt;"Income") * (-1) + (Tracking[Type]="Income"))</f>
        <v>1580</v>
      </c>
      <c r="I25" s="108">
        <f>IF(AND(Tracking[[#This Row],[Type]]="Income", shift_late_income_status="Active", DAY(Tracking[[#This Row],[Date]])&gt;=shift_late_starting_day), DATE(YEAR(Tracking[[#This Row],[Date]]), MONTH(Tracking[[#This Row],[Date]])+1,1),Tracking[[#This Row],[Date]])</f>
        <v>44578</v>
      </c>
    </row>
    <row r="26" spans="3:9" x14ac:dyDescent="0.2">
      <c r="C26" s="104">
        <v>44579</v>
      </c>
      <c r="D26" s="105" t="s">
        <v>11</v>
      </c>
      <c r="E26" s="105" t="s">
        <v>25</v>
      </c>
      <c r="F26" s="106">
        <v>70</v>
      </c>
      <c r="G26" s="105"/>
      <c r="H26" s="107" cm="1">
        <f t="array" ref="H26">SUMPRODUCT(Tracking[Amount], --(Tracking[Date]&lt;=Tracking[[#This Row],[Date]]), (Tracking[Type]&lt;&gt;"Income") * (-1) + (Tracking[Type]="Income"))</f>
        <v>1510</v>
      </c>
      <c r="I26" s="108">
        <f>IF(AND(Tracking[[#This Row],[Type]]="Income", shift_late_income_status="Active", DAY(Tracking[[#This Row],[Date]])&gt;=shift_late_starting_day), DATE(YEAR(Tracking[[#This Row],[Date]]), MONTH(Tracking[[#This Row],[Date]])+1,1),Tracking[[#This Row],[Date]])</f>
        <v>44579</v>
      </c>
    </row>
    <row r="27" spans="3:9" x14ac:dyDescent="0.2">
      <c r="C27" s="104">
        <v>44580</v>
      </c>
      <c r="D27" s="105" t="s">
        <v>11</v>
      </c>
      <c r="E27" s="105" t="s">
        <v>26</v>
      </c>
      <c r="F27" s="106">
        <v>60</v>
      </c>
      <c r="G27" s="105"/>
      <c r="H27" s="107" cm="1">
        <f t="array" ref="H27">SUMPRODUCT(Tracking[Amount], --(Tracking[Date]&lt;=Tracking[[#This Row],[Date]]), (Tracking[Type]&lt;&gt;"Income") * (-1) + (Tracking[Type]="Income"))</f>
        <v>1450</v>
      </c>
      <c r="I27" s="108">
        <f>IF(AND(Tracking[[#This Row],[Type]]="Income", shift_late_income_status="Active", DAY(Tracking[[#This Row],[Date]])&gt;=shift_late_starting_day), DATE(YEAR(Tracking[[#This Row],[Date]]), MONTH(Tracking[[#This Row],[Date]])+1,1),Tracking[[#This Row],[Date]])</f>
        <v>44580</v>
      </c>
    </row>
    <row r="28" spans="3:9" x14ac:dyDescent="0.2">
      <c r="C28" s="104">
        <v>44582</v>
      </c>
      <c r="D28" s="105" t="s">
        <v>11</v>
      </c>
      <c r="E28" s="105" t="s">
        <v>28</v>
      </c>
      <c r="F28" s="106">
        <v>30</v>
      </c>
      <c r="G28" s="105"/>
      <c r="H28" s="107" cm="1">
        <f t="array" ref="H28">SUMPRODUCT(Tracking[Amount], --(Tracking[Date]&lt;=Tracking[[#This Row],[Date]]), (Tracking[Type]&lt;&gt;"Income") * (-1) + (Tracking[Type]="Income"))</f>
        <v>1420</v>
      </c>
      <c r="I28" s="108">
        <f>IF(AND(Tracking[[#This Row],[Type]]="Income", shift_late_income_status="Active", DAY(Tracking[[#This Row],[Date]])&gt;=shift_late_starting_day), DATE(YEAR(Tracking[[#This Row],[Date]]), MONTH(Tracking[[#This Row],[Date]])+1,1),Tracking[[#This Row],[Date]])</f>
        <v>44582</v>
      </c>
    </row>
    <row r="29" spans="3:9" x14ac:dyDescent="0.2">
      <c r="C29" s="104">
        <v>44583</v>
      </c>
      <c r="D29" s="105" t="s">
        <v>11</v>
      </c>
      <c r="E29" s="105" t="s">
        <v>23</v>
      </c>
      <c r="F29" s="106">
        <v>100</v>
      </c>
      <c r="G29" s="105"/>
      <c r="H29" s="107" cm="1">
        <f t="array" ref="H29">SUMPRODUCT(Tracking[Amount], --(Tracking[Date]&lt;=Tracking[[#This Row],[Date]]), (Tracking[Type]&lt;&gt;"Income") * (-1) + (Tracking[Type]="Income"))</f>
        <v>1320</v>
      </c>
      <c r="I29" s="108">
        <f>IF(AND(Tracking[[#This Row],[Type]]="Income", shift_late_income_status="Active", DAY(Tracking[[#This Row],[Date]])&gt;=shift_late_starting_day), DATE(YEAR(Tracking[[#This Row],[Date]]), MONTH(Tracking[[#This Row],[Date]])+1,1),Tracking[[#This Row],[Date]])</f>
        <v>44583</v>
      </c>
    </row>
    <row r="30" spans="3:9" x14ac:dyDescent="0.2">
      <c r="C30" s="104">
        <v>44585</v>
      </c>
      <c r="D30" s="105" t="s">
        <v>11</v>
      </c>
      <c r="E30" s="105" t="s">
        <v>26</v>
      </c>
      <c r="F30" s="106">
        <v>40</v>
      </c>
      <c r="G30" s="105"/>
      <c r="H30" s="107" cm="1">
        <f t="array" ref="H30">SUMPRODUCT(Tracking[Amount], --(Tracking[Date]&lt;=Tracking[[#This Row],[Date]]), (Tracking[Type]&lt;&gt;"Income") * (-1) + (Tracking[Type]="Income"))</f>
        <v>1280</v>
      </c>
      <c r="I30" s="108">
        <f>IF(AND(Tracking[[#This Row],[Type]]="Income", shift_late_income_status="Active", DAY(Tracking[[#This Row],[Date]])&gt;=shift_late_starting_day), DATE(YEAR(Tracking[[#This Row],[Date]]), MONTH(Tracking[[#This Row],[Date]])+1,1),Tracking[[#This Row],[Date]])</f>
        <v>44585</v>
      </c>
    </row>
    <row r="31" spans="3:9" x14ac:dyDescent="0.2">
      <c r="C31" s="104">
        <v>44586</v>
      </c>
      <c r="D31" s="105" t="s">
        <v>5</v>
      </c>
      <c r="E31" s="105" t="s">
        <v>8</v>
      </c>
      <c r="F31" s="106">
        <v>3500</v>
      </c>
      <c r="G31" s="105"/>
      <c r="H31" s="107" cm="1">
        <f t="array" ref="H31">SUMPRODUCT(Tracking[Amount], --(Tracking[Date]&lt;=Tracking[[#This Row],[Date]]), (Tracking[Type]&lt;&gt;"Income") * (-1) + (Tracking[Type]="Income"))</f>
        <v>4780</v>
      </c>
      <c r="I31" s="108">
        <f>IF(AND(Tracking[[#This Row],[Type]]="Income", shift_late_income_status="Active", DAY(Tracking[[#This Row],[Date]])&gt;=shift_late_starting_day), DATE(YEAR(Tracking[[#This Row],[Date]]), MONTH(Tracking[[#This Row],[Date]])+1,1),Tracking[[#This Row],[Date]])</f>
        <v>44593</v>
      </c>
    </row>
    <row r="32" spans="3:9" x14ac:dyDescent="0.2">
      <c r="C32" s="104">
        <v>44587</v>
      </c>
      <c r="D32" s="105" t="s">
        <v>11</v>
      </c>
      <c r="E32" s="105" t="s">
        <v>14</v>
      </c>
      <c r="F32" s="106">
        <v>120</v>
      </c>
      <c r="G32" s="105"/>
      <c r="H32" s="107" cm="1">
        <f t="array" ref="H32">SUMPRODUCT(Tracking[Amount], --(Tracking[Date]&lt;=Tracking[[#This Row],[Date]]), (Tracking[Type]&lt;&gt;"Income") * (-1) + (Tracking[Type]="Income"))</f>
        <v>4660</v>
      </c>
      <c r="I32" s="108">
        <f>IF(AND(Tracking[[#This Row],[Type]]="Income", shift_late_income_status="Active", DAY(Tracking[[#This Row],[Date]])&gt;=shift_late_starting_day), DATE(YEAR(Tracking[[#This Row],[Date]]), MONTH(Tracking[[#This Row],[Date]])+1,1),Tracking[[#This Row],[Date]])</f>
        <v>44587</v>
      </c>
    </row>
    <row r="33" spans="3:9" x14ac:dyDescent="0.2">
      <c r="C33" s="104">
        <v>44589</v>
      </c>
      <c r="D33" s="105" t="s">
        <v>11</v>
      </c>
      <c r="E33" s="105" t="s">
        <v>28</v>
      </c>
      <c r="F33" s="106">
        <v>110</v>
      </c>
      <c r="G33" s="105"/>
      <c r="H33" s="107" cm="1">
        <f t="array" ref="H33">SUMPRODUCT(Tracking[Amount], --(Tracking[Date]&lt;=Tracking[[#This Row],[Date]]), (Tracking[Type]&lt;&gt;"Income") * (-1) + (Tracking[Type]="Income"))</f>
        <v>4550</v>
      </c>
      <c r="I33" s="108">
        <f>IF(AND(Tracking[[#This Row],[Type]]="Income", shift_late_income_status="Active", DAY(Tracking[[#This Row],[Date]])&gt;=shift_late_starting_day), DATE(YEAR(Tracking[[#This Row],[Date]]), MONTH(Tracking[[#This Row],[Date]])+1,1),Tracking[[#This Row],[Date]])</f>
        <v>44589</v>
      </c>
    </row>
    <row r="34" spans="3:9" x14ac:dyDescent="0.2">
      <c r="C34" s="104">
        <v>44592</v>
      </c>
      <c r="D34" s="105" t="s">
        <v>20</v>
      </c>
      <c r="E34" s="105" t="s">
        <v>17</v>
      </c>
      <c r="F34" s="106">
        <v>400</v>
      </c>
      <c r="G34" s="105"/>
      <c r="H34" s="107" cm="1">
        <f t="array" ref="H34">SUMPRODUCT(Tracking[Amount], --(Tracking[Date]&lt;=Tracking[[#This Row],[Date]]), (Tracking[Type]&lt;&gt;"Income") * (-1) + (Tracking[Type]="Income"))</f>
        <v>3500</v>
      </c>
      <c r="I34" s="108">
        <f>IF(AND(Tracking[[#This Row],[Type]]="Income", shift_late_income_status="Active", DAY(Tracking[[#This Row],[Date]])&gt;=shift_late_starting_day), DATE(YEAR(Tracking[[#This Row],[Date]]), MONTH(Tracking[[#This Row],[Date]])+1,1),Tracking[[#This Row],[Date]])</f>
        <v>44592</v>
      </c>
    </row>
    <row r="35" spans="3:9" x14ac:dyDescent="0.2">
      <c r="C35" s="104">
        <v>44592</v>
      </c>
      <c r="D35" s="105" t="s">
        <v>20</v>
      </c>
      <c r="E35" s="105" t="s">
        <v>18</v>
      </c>
      <c r="F35" s="106">
        <v>250</v>
      </c>
      <c r="G35" s="105"/>
      <c r="H35" s="107" cm="1">
        <f t="array" ref="H35">SUMPRODUCT(Tracking[Amount], --(Tracking[Date]&lt;=Tracking[[#This Row],[Date]]), (Tracking[Type]&lt;&gt;"Income") * (-1) + (Tracking[Type]="Income"))</f>
        <v>3500</v>
      </c>
      <c r="I35" s="108">
        <f>IF(AND(Tracking[[#This Row],[Type]]="Income", shift_late_income_status="Active", DAY(Tracking[[#This Row],[Date]])&gt;=shift_late_starting_day), DATE(YEAR(Tracking[[#This Row],[Date]]), MONTH(Tracking[[#This Row],[Date]])+1,1),Tracking[[#This Row],[Date]])</f>
        <v>44592</v>
      </c>
    </row>
    <row r="36" spans="3:9" x14ac:dyDescent="0.2">
      <c r="C36" s="104">
        <v>44592</v>
      </c>
      <c r="D36" s="105" t="s">
        <v>20</v>
      </c>
      <c r="E36" s="105" t="s">
        <v>30</v>
      </c>
      <c r="F36" s="106">
        <v>400</v>
      </c>
      <c r="G36" s="105"/>
      <c r="H36" s="107" cm="1">
        <f t="array" ref="H36">SUMPRODUCT(Tracking[Amount], --(Tracking[Date]&lt;=Tracking[[#This Row],[Date]]), (Tracking[Type]&lt;&gt;"Income") * (-1) + (Tracking[Type]="Income"))</f>
        <v>3500</v>
      </c>
      <c r="I36" s="108">
        <f>IF(AND(Tracking[[#This Row],[Type]]="Income", shift_late_income_status="Active", DAY(Tracking[[#This Row],[Date]])&gt;=shift_late_starting_day), DATE(YEAR(Tracking[[#This Row],[Date]]), MONTH(Tracking[[#This Row],[Date]])+1,1),Tracking[[#This Row],[Date]])</f>
        <v>44592</v>
      </c>
    </row>
    <row r="37" spans="3:9" x14ac:dyDescent="0.2">
      <c r="C37" s="104">
        <v>44593</v>
      </c>
      <c r="D37" s="105" t="s">
        <v>11</v>
      </c>
      <c r="E37" s="105" t="s">
        <v>12</v>
      </c>
      <c r="F37" s="106">
        <v>1200</v>
      </c>
      <c r="G37" s="105"/>
      <c r="H37" s="107" cm="1">
        <f t="array" ref="H37">SUMPRODUCT(Tracking[Amount], --(Tracking[Date]&lt;=Tracking[[#This Row],[Date]]), (Tracking[Type]&lt;&gt;"Income") * (-1) + (Tracking[Type]="Income"))</f>
        <v>2300</v>
      </c>
      <c r="I37" s="108">
        <f>IF(AND(Tracking[[#This Row],[Type]]="Income", shift_late_income_status="Active", DAY(Tracking[[#This Row],[Date]])&gt;=shift_late_starting_day), DATE(YEAR(Tracking[[#This Row],[Date]]), MONTH(Tracking[[#This Row],[Date]])+1,1),Tracking[[#This Row],[Date]])</f>
        <v>44593</v>
      </c>
    </row>
    <row r="38" spans="3:9" x14ac:dyDescent="0.2">
      <c r="C38" s="104">
        <v>44594</v>
      </c>
      <c r="D38" s="105" t="s">
        <v>11</v>
      </c>
      <c r="E38" s="105" t="s">
        <v>13</v>
      </c>
      <c r="F38" s="106">
        <v>300</v>
      </c>
      <c r="G38" s="105"/>
      <c r="H38" s="107" cm="1">
        <f t="array" ref="H38">SUMPRODUCT(Tracking[Amount], --(Tracking[Date]&lt;=Tracking[[#This Row],[Date]]), (Tracking[Type]&lt;&gt;"Income") * (-1) + (Tracking[Type]="Income"))</f>
        <v>2000</v>
      </c>
      <c r="I38" s="108">
        <f>IF(AND(Tracking[[#This Row],[Type]]="Income", shift_late_income_status="Active", DAY(Tracking[[#This Row],[Date]])&gt;=shift_late_starting_day), DATE(YEAR(Tracking[[#This Row],[Date]]), MONTH(Tracking[[#This Row],[Date]])+1,1),Tracking[[#This Row],[Date]])</f>
        <v>44594</v>
      </c>
    </row>
    <row r="39" spans="3:9" x14ac:dyDescent="0.2">
      <c r="C39" s="104">
        <v>44597</v>
      </c>
      <c r="D39" s="105" t="s">
        <v>5</v>
      </c>
      <c r="E39" s="105" t="s">
        <v>9</v>
      </c>
      <c r="F39" s="106">
        <v>500</v>
      </c>
      <c r="G39" s="105"/>
      <c r="H39" s="107" cm="1">
        <f t="array" ref="H39">SUMPRODUCT(Tracking[Amount], --(Tracking[Date]&lt;=Tracking[[#This Row],[Date]]), (Tracking[Type]&lt;&gt;"Income") * (-1) + (Tracking[Type]="Income"))</f>
        <v>2500</v>
      </c>
      <c r="I39" s="108">
        <f>IF(AND(Tracking[[#This Row],[Type]]="Income", shift_late_income_status="Active", DAY(Tracking[[#This Row],[Date]])&gt;=shift_late_starting_day), DATE(YEAR(Tracking[[#This Row],[Date]]), MONTH(Tracking[[#This Row],[Date]])+1,1),Tracking[[#This Row],[Date]])</f>
        <v>44597</v>
      </c>
    </row>
    <row r="40" spans="3:9" x14ac:dyDescent="0.2">
      <c r="C40" s="104">
        <v>44599</v>
      </c>
      <c r="D40" s="105" t="s">
        <v>11</v>
      </c>
      <c r="E40" s="105" t="s">
        <v>14</v>
      </c>
      <c r="F40" s="106">
        <v>200</v>
      </c>
      <c r="G40" s="105"/>
      <c r="H40" s="107" cm="1">
        <f t="array" ref="H40">SUMPRODUCT(Tracking[Amount], --(Tracking[Date]&lt;=Tracking[[#This Row],[Date]]), (Tracking[Type]&lt;&gt;"Income") * (-1) + (Tracking[Type]="Income"))</f>
        <v>2300</v>
      </c>
      <c r="I40" s="108">
        <f>IF(AND(Tracking[[#This Row],[Type]]="Income", shift_late_income_status="Active", DAY(Tracking[[#This Row],[Date]])&gt;=shift_late_starting_day), DATE(YEAR(Tracking[[#This Row],[Date]]), MONTH(Tracking[[#This Row],[Date]])+1,1),Tracking[[#This Row],[Date]])</f>
        <v>44599</v>
      </c>
    </row>
    <row r="41" spans="3:9" x14ac:dyDescent="0.2">
      <c r="C41" s="104">
        <v>44600</v>
      </c>
      <c r="D41" s="105" t="s">
        <v>11</v>
      </c>
      <c r="E41" s="105" t="s">
        <v>23</v>
      </c>
      <c r="F41" s="106">
        <v>100</v>
      </c>
      <c r="G41" s="105"/>
      <c r="H41" s="107" cm="1">
        <f t="array" ref="H41">SUMPRODUCT(Tracking[Amount], --(Tracking[Date]&lt;=Tracking[[#This Row],[Date]]), (Tracking[Type]&lt;&gt;"Income") * (-1) + (Tracking[Type]="Income"))</f>
        <v>2200</v>
      </c>
      <c r="I41" s="108">
        <f>IF(AND(Tracking[[#This Row],[Type]]="Income", shift_late_income_status="Active", DAY(Tracking[[#This Row],[Date]])&gt;=shift_late_starting_day), DATE(YEAR(Tracking[[#This Row],[Date]]), MONTH(Tracking[[#This Row],[Date]])+1,1),Tracking[[#This Row],[Date]])</f>
        <v>44600</v>
      </c>
    </row>
    <row r="42" spans="3:9" x14ac:dyDescent="0.2">
      <c r="C42" s="104">
        <v>44601</v>
      </c>
      <c r="D42" s="105" t="s">
        <v>20</v>
      </c>
      <c r="E42" s="105" t="s">
        <v>18</v>
      </c>
      <c r="F42" s="106">
        <v>500</v>
      </c>
      <c r="G42" s="105"/>
      <c r="H42" s="107" cm="1">
        <f t="array" ref="H42">SUMPRODUCT(Tracking[Amount], --(Tracking[Date]&lt;=Tracking[[#This Row],[Date]]), (Tracking[Type]&lt;&gt;"Income") * (-1) + (Tracking[Type]="Income"))</f>
        <v>1700</v>
      </c>
      <c r="I42" s="108">
        <f>IF(AND(Tracking[[#This Row],[Type]]="Income", shift_late_income_status="Active", DAY(Tracking[[#This Row],[Date]])&gt;=shift_late_starting_day), DATE(YEAR(Tracking[[#This Row],[Date]]), MONTH(Tracking[[#This Row],[Date]])+1,1),Tracking[[#This Row],[Date]])</f>
        <v>44601</v>
      </c>
    </row>
    <row r="43" spans="3:9" x14ac:dyDescent="0.2">
      <c r="C43" s="104">
        <v>44602</v>
      </c>
      <c r="D43" s="105" t="s">
        <v>11</v>
      </c>
      <c r="E43" s="105" t="s">
        <v>25</v>
      </c>
      <c r="F43" s="106">
        <v>60</v>
      </c>
      <c r="G43" s="105"/>
      <c r="H43" s="107" cm="1">
        <f t="array" ref="H43">SUMPRODUCT(Tracking[Amount], --(Tracking[Date]&lt;=Tracking[[#This Row],[Date]]), (Tracking[Type]&lt;&gt;"Income") * (-1) + (Tracking[Type]="Income"))</f>
        <v>1640</v>
      </c>
      <c r="I43" s="108">
        <f>IF(AND(Tracking[[#This Row],[Type]]="Income", shift_late_income_status="Active", DAY(Tracking[[#This Row],[Date]])&gt;=shift_late_starting_day), DATE(YEAR(Tracking[[#This Row],[Date]]), MONTH(Tracking[[#This Row],[Date]])+1,1),Tracking[[#This Row],[Date]])</f>
        <v>44602</v>
      </c>
    </row>
    <row r="44" spans="3:9" x14ac:dyDescent="0.2">
      <c r="C44" s="104">
        <v>44603</v>
      </c>
      <c r="D44" s="105" t="s">
        <v>11</v>
      </c>
      <c r="E44" s="105" t="s">
        <v>26</v>
      </c>
      <c r="F44" s="106">
        <v>70</v>
      </c>
      <c r="G44" s="105"/>
      <c r="H44" s="107" cm="1">
        <f t="array" ref="H44">SUMPRODUCT(Tracking[Amount], --(Tracking[Date]&lt;=Tracking[[#This Row],[Date]]), (Tracking[Type]&lt;&gt;"Income") * (-1) + (Tracking[Type]="Income"))</f>
        <v>1570</v>
      </c>
      <c r="I44" s="108">
        <f>IF(AND(Tracking[[#This Row],[Type]]="Income", shift_late_income_status="Active", DAY(Tracking[[#This Row],[Date]])&gt;=shift_late_starting_day), DATE(YEAR(Tracking[[#This Row],[Date]]), MONTH(Tracking[[#This Row],[Date]])+1,1),Tracking[[#This Row],[Date]])</f>
        <v>44603</v>
      </c>
    </row>
    <row r="45" spans="3:9" x14ac:dyDescent="0.2">
      <c r="C45" s="104">
        <v>44605</v>
      </c>
      <c r="D45" s="105" t="s">
        <v>11</v>
      </c>
      <c r="E45" s="105" t="s">
        <v>28</v>
      </c>
      <c r="F45" s="106">
        <v>140</v>
      </c>
      <c r="G45" s="105"/>
      <c r="H45" s="107" cm="1">
        <f t="array" ref="H45">SUMPRODUCT(Tracking[Amount], --(Tracking[Date]&lt;=Tracking[[#This Row],[Date]]), (Tracking[Type]&lt;&gt;"Income") * (-1) + (Tracking[Type]="Income"))</f>
        <v>1430</v>
      </c>
      <c r="I45" s="108">
        <f>IF(AND(Tracking[[#This Row],[Type]]="Income", shift_late_income_status="Active", DAY(Tracking[[#This Row],[Date]])&gt;=shift_late_starting_day), DATE(YEAR(Tracking[[#This Row],[Date]]), MONTH(Tracking[[#This Row],[Date]])+1,1),Tracking[[#This Row],[Date]])</f>
        <v>44605</v>
      </c>
    </row>
    <row r="46" spans="3:9" x14ac:dyDescent="0.2">
      <c r="C46" s="104">
        <v>44606</v>
      </c>
      <c r="D46" s="105" t="s">
        <v>11</v>
      </c>
      <c r="E46" s="105" t="s">
        <v>14</v>
      </c>
      <c r="F46" s="106">
        <v>80</v>
      </c>
      <c r="G46" s="105"/>
      <c r="H46" s="107" cm="1">
        <f t="array" ref="H46">SUMPRODUCT(Tracking[Amount], --(Tracking[Date]&lt;=Tracking[[#This Row],[Date]]), (Tracking[Type]&lt;&gt;"Income") * (-1) + (Tracking[Type]="Income"))</f>
        <v>1350</v>
      </c>
      <c r="I46" s="108">
        <f>IF(AND(Tracking[[#This Row],[Type]]="Income", shift_late_income_status="Active", DAY(Tracking[[#This Row],[Date]])&gt;=shift_late_starting_day), DATE(YEAR(Tracking[[#This Row],[Date]]), MONTH(Tracking[[#This Row],[Date]])+1,1),Tracking[[#This Row],[Date]])</f>
        <v>44606</v>
      </c>
    </row>
    <row r="47" spans="3:9" x14ac:dyDescent="0.2">
      <c r="C47" s="104">
        <v>44607</v>
      </c>
      <c r="D47" s="105" t="s">
        <v>5</v>
      </c>
      <c r="E47" s="105" t="s">
        <v>10</v>
      </c>
      <c r="F47" s="106">
        <v>50</v>
      </c>
      <c r="G47" s="105"/>
      <c r="H47" s="107" cm="1">
        <f t="array" ref="H47">SUMPRODUCT(Tracking[Amount], --(Tracking[Date]&lt;=Tracking[[#This Row],[Date]]), (Tracking[Type]&lt;&gt;"Income") * (-1) + (Tracking[Type]="Income"))</f>
        <v>1400</v>
      </c>
      <c r="I47" s="108">
        <f>IF(AND(Tracking[[#This Row],[Type]]="Income", shift_late_income_status="Active", DAY(Tracking[[#This Row],[Date]])&gt;=shift_late_starting_day), DATE(YEAR(Tracking[[#This Row],[Date]]), MONTH(Tracking[[#This Row],[Date]])+1,1),Tracking[[#This Row],[Date]])</f>
        <v>44607</v>
      </c>
    </row>
    <row r="48" spans="3:9" x14ac:dyDescent="0.2">
      <c r="C48" s="104">
        <v>44608</v>
      </c>
      <c r="D48" s="105" t="s">
        <v>11</v>
      </c>
      <c r="E48" s="105" t="s">
        <v>27</v>
      </c>
      <c r="F48" s="106">
        <v>70</v>
      </c>
      <c r="G48" s="105"/>
      <c r="H48" s="107" cm="1">
        <f t="array" ref="H48">SUMPRODUCT(Tracking[Amount], --(Tracking[Date]&lt;=Tracking[[#This Row],[Date]]), (Tracking[Type]&lt;&gt;"Income") * (-1) + (Tracking[Type]="Income"))</f>
        <v>1330</v>
      </c>
      <c r="I48" s="108">
        <f>IF(AND(Tracking[[#This Row],[Type]]="Income", shift_late_income_status="Active", DAY(Tracking[[#This Row],[Date]])&gt;=shift_late_starting_day), DATE(YEAR(Tracking[[#This Row],[Date]]), MONTH(Tracking[[#This Row],[Date]])+1,1),Tracking[[#This Row],[Date]])</f>
        <v>44608</v>
      </c>
    </row>
    <row r="49" spans="2:9" x14ac:dyDescent="0.2">
      <c r="C49" s="104">
        <v>44609</v>
      </c>
      <c r="D49" s="105" t="s">
        <v>11</v>
      </c>
      <c r="E49" s="105" t="s">
        <v>23</v>
      </c>
      <c r="F49" s="106">
        <v>150</v>
      </c>
      <c r="G49" s="105"/>
      <c r="H49" s="107" cm="1">
        <f t="array" ref="H49">SUMPRODUCT(Tracking[Amount], --(Tracking[Date]&lt;=Tracking[[#This Row],[Date]]), (Tracking[Type]&lt;&gt;"Income") * (-1) + (Tracking[Type]="Income"))</f>
        <v>1180</v>
      </c>
      <c r="I49" s="108">
        <f>IF(AND(Tracking[[#This Row],[Type]]="Income", shift_late_income_status="Active", DAY(Tracking[[#This Row],[Date]])&gt;=shift_late_starting_day), DATE(YEAR(Tracking[[#This Row],[Date]]), MONTH(Tracking[[#This Row],[Date]])+1,1),Tracking[[#This Row],[Date]])</f>
        <v>44609</v>
      </c>
    </row>
    <row r="50" spans="2:9" x14ac:dyDescent="0.2">
      <c r="C50" s="104">
        <v>44610</v>
      </c>
      <c r="D50" s="105" t="s">
        <v>11</v>
      </c>
      <c r="E50" s="105" t="s">
        <v>28</v>
      </c>
      <c r="F50" s="106">
        <v>60</v>
      </c>
      <c r="G50" s="105"/>
      <c r="H50" s="107" cm="1">
        <f t="array" ref="H50">SUMPRODUCT(Tracking[Amount], --(Tracking[Date]&lt;=Tracking[[#This Row],[Date]]), (Tracking[Type]&lt;&gt;"Income") * (-1) + (Tracking[Type]="Income"))</f>
        <v>1120</v>
      </c>
      <c r="I50" s="108">
        <f>IF(AND(Tracking[[#This Row],[Type]]="Income", shift_late_income_status="Active", DAY(Tracking[[#This Row],[Date]])&gt;=shift_late_starting_day), DATE(YEAR(Tracking[[#This Row],[Date]]), MONTH(Tracking[[#This Row],[Date]])+1,1),Tracking[[#This Row],[Date]])</f>
        <v>44610</v>
      </c>
    </row>
    <row r="51" spans="2:9" x14ac:dyDescent="0.2">
      <c r="C51" s="104">
        <v>44612</v>
      </c>
      <c r="D51" s="105" t="s">
        <v>11</v>
      </c>
      <c r="E51" s="105" t="s">
        <v>26</v>
      </c>
      <c r="F51" s="106">
        <v>140</v>
      </c>
      <c r="G51" s="105"/>
      <c r="H51" s="107" cm="1">
        <f t="array" ref="H51">SUMPRODUCT(Tracking[Amount], --(Tracking[Date]&lt;=Tracking[[#This Row],[Date]]), (Tracking[Type]&lt;&gt;"Income") * (-1) + (Tracking[Type]="Income"))</f>
        <v>980</v>
      </c>
      <c r="I51" s="108">
        <f>IF(AND(Tracking[[#This Row],[Type]]="Income", shift_late_income_status="Active", DAY(Tracking[[#This Row],[Date]])&gt;=shift_late_starting_day), DATE(YEAR(Tracking[[#This Row],[Date]]), MONTH(Tracking[[#This Row],[Date]])+1,1),Tracking[[#This Row],[Date]])</f>
        <v>44612</v>
      </c>
    </row>
    <row r="52" spans="2:9" x14ac:dyDescent="0.2">
      <c r="C52" s="104">
        <v>44614</v>
      </c>
      <c r="D52" s="105" t="s">
        <v>11</v>
      </c>
      <c r="E52" s="105" t="s">
        <v>25</v>
      </c>
      <c r="F52" s="106">
        <v>80</v>
      </c>
      <c r="G52" s="105"/>
      <c r="H52" s="107" cm="1">
        <f t="array" ref="H52">SUMPRODUCT(Tracking[Amount], --(Tracking[Date]&lt;=Tracking[[#This Row],[Date]]), (Tracking[Type]&lt;&gt;"Income") * (-1) + (Tracking[Type]="Income"))</f>
        <v>900</v>
      </c>
      <c r="I52" s="108">
        <f>IF(AND(Tracking[[#This Row],[Type]]="Income", shift_late_income_status="Active", DAY(Tracking[[#This Row],[Date]])&gt;=shift_late_starting_day), DATE(YEAR(Tracking[[#This Row],[Date]]), MONTH(Tracking[[#This Row],[Date]])+1,1),Tracking[[#This Row],[Date]])</f>
        <v>44614</v>
      </c>
    </row>
    <row r="53" spans="2:9" x14ac:dyDescent="0.2">
      <c r="C53" s="104">
        <v>44616</v>
      </c>
      <c r="D53" s="105" t="s">
        <v>11</v>
      </c>
      <c r="E53" s="105" t="s">
        <v>14</v>
      </c>
      <c r="F53" s="106">
        <v>120</v>
      </c>
      <c r="G53" s="105"/>
      <c r="H53" s="107" cm="1">
        <f t="array" ref="H53">SUMPRODUCT(Tracking[Amount], --(Tracking[Date]&lt;=Tracking[[#This Row],[Date]]), (Tracking[Type]&lt;&gt;"Income") * (-1) + (Tracking[Type]="Income"))</f>
        <v>780</v>
      </c>
      <c r="I53" s="108">
        <f>IF(AND(Tracking[[#This Row],[Type]]="Income", shift_late_income_status="Active", DAY(Tracking[[#This Row],[Date]])&gt;=shift_late_starting_day), DATE(YEAR(Tracking[[#This Row],[Date]]), MONTH(Tracking[[#This Row],[Date]])+1,1),Tracking[[#This Row],[Date]])</f>
        <v>44616</v>
      </c>
    </row>
    <row r="54" spans="2:9" x14ac:dyDescent="0.2">
      <c r="C54" s="104">
        <v>44617</v>
      </c>
      <c r="D54" s="105" t="s">
        <v>11</v>
      </c>
      <c r="E54" s="105" t="s">
        <v>23</v>
      </c>
      <c r="F54" s="106">
        <v>130</v>
      </c>
      <c r="G54" s="105"/>
      <c r="H54" s="107" cm="1">
        <f t="array" ref="H54">SUMPRODUCT(Tracking[Amount], --(Tracking[Date]&lt;=Tracking[[#This Row],[Date]]), (Tracking[Type]&lt;&gt;"Income") * (-1) + (Tracking[Type]="Income"))</f>
        <v>4150</v>
      </c>
      <c r="I54" s="108">
        <f>IF(AND(Tracking[[#This Row],[Type]]="Income", shift_late_income_status="Active", DAY(Tracking[[#This Row],[Date]])&gt;=shift_late_starting_day), DATE(YEAR(Tracking[[#This Row],[Date]]), MONTH(Tracking[[#This Row],[Date]])+1,1),Tracking[[#This Row],[Date]])</f>
        <v>44617</v>
      </c>
    </row>
    <row r="55" spans="2:9" x14ac:dyDescent="0.2">
      <c r="C55" s="104">
        <v>44617</v>
      </c>
      <c r="D55" s="105" t="s">
        <v>5</v>
      </c>
      <c r="E55" s="105" t="s">
        <v>8</v>
      </c>
      <c r="F55" s="106">
        <v>3500</v>
      </c>
      <c r="G55" s="105"/>
      <c r="H55" s="107" cm="1">
        <f t="array" ref="H55">SUMPRODUCT(Tracking[Amount], --(Tracking[Date]&lt;=Tracking[[#This Row],[Date]]), (Tracking[Type]&lt;&gt;"Income") * (-1) + (Tracking[Type]="Income"))</f>
        <v>4150</v>
      </c>
      <c r="I55" s="108">
        <f>IF(AND(Tracking[[#This Row],[Type]]="Income", shift_late_income_status="Active", DAY(Tracking[[#This Row],[Date]])&gt;=shift_late_starting_day), DATE(YEAR(Tracking[[#This Row],[Date]]), MONTH(Tracking[[#This Row],[Date]])+1,1),Tracking[[#This Row],[Date]])</f>
        <v>44621</v>
      </c>
    </row>
    <row r="56" spans="2:9" x14ac:dyDescent="0.2">
      <c r="C56" s="104">
        <v>44618</v>
      </c>
      <c r="D56" s="105" t="s">
        <v>11</v>
      </c>
      <c r="E56" s="105" t="s">
        <v>28</v>
      </c>
      <c r="F56" s="106">
        <v>50</v>
      </c>
      <c r="G56" s="105"/>
      <c r="H56" s="107" cm="1">
        <f t="array" ref="H56">SUMPRODUCT(Tracking[Amount], --(Tracking[Date]&lt;=Tracking[[#This Row],[Date]]), (Tracking[Type]&lt;&gt;"Income") * (-1) + (Tracking[Type]="Income"))</f>
        <v>4100</v>
      </c>
      <c r="I56" s="108">
        <f>IF(AND(Tracking[[#This Row],[Type]]="Income", shift_late_income_status="Active", DAY(Tracking[[#This Row],[Date]])&gt;=shift_late_starting_day), DATE(YEAR(Tracking[[#This Row],[Date]]), MONTH(Tracking[[#This Row],[Date]])+1,1),Tracking[[#This Row],[Date]])</f>
        <v>44618</v>
      </c>
    </row>
    <row r="57" spans="2:9" x14ac:dyDescent="0.2">
      <c r="C57" s="104">
        <v>44619</v>
      </c>
      <c r="D57" s="105" t="s">
        <v>11</v>
      </c>
      <c r="E57" s="105" t="s">
        <v>26</v>
      </c>
      <c r="F57" s="106">
        <v>69</v>
      </c>
      <c r="G57" s="105"/>
      <c r="H57" s="107" cm="1">
        <f t="array" ref="H57">SUMPRODUCT(Tracking[Amount], --(Tracking[Date]&lt;=Tracking[[#This Row],[Date]]), (Tracking[Type]&lt;&gt;"Income") * (-1) + (Tracking[Type]="Income"))</f>
        <v>4031</v>
      </c>
      <c r="I57" s="108">
        <f>IF(AND(Tracking[[#This Row],[Type]]="Income", shift_late_income_status="Active", DAY(Tracking[[#This Row],[Date]])&gt;=shift_late_starting_day), DATE(YEAR(Tracking[[#This Row],[Date]]), MONTH(Tracking[[#This Row],[Date]])+1,1),Tracking[[#This Row],[Date]])</f>
        <v>44619</v>
      </c>
    </row>
    <row r="58" spans="2:9" x14ac:dyDescent="0.2">
      <c r="B58" s="39"/>
      <c r="C58" s="104">
        <v>44620</v>
      </c>
      <c r="D58" s="105" t="s">
        <v>20</v>
      </c>
      <c r="E58" s="105" t="s">
        <v>17</v>
      </c>
      <c r="F58" s="106">
        <v>400</v>
      </c>
      <c r="G58" s="105"/>
      <c r="H58" s="107" cm="1">
        <f t="array" ref="H58">SUMPRODUCT(Tracking[Amount], --(Tracking[Date]&lt;=Tracking[[#This Row],[Date]]), (Tracking[Type]&lt;&gt;"Income") * (-1) + (Tracking[Type]="Income"))</f>
        <v>3491</v>
      </c>
      <c r="I58" s="108">
        <f>IF(AND(Tracking[[#This Row],[Type]]="Income", shift_late_income_status="Active", DAY(Tracking[[#This Row],[Date]])&gt;=shift_late_starting_day), DATE(YEAR(Tracking[[#This Row],[Date]]), MONTH(Tracking[[#This Row],[Date]])+1,1),Tracking[[#This Row],[Date]])</f>
        <v>44620</v>
      </c>
    </row>
    <row r="59" spans="2:9" x14ac:dyDescent="0.2">
      <c r="C59" s="104">
        <v>44620</v>
      </c>
      <c r="D59" s="105" t="s">
        <v>20</v>
      </c>
      <c r="E59" s="105" t="s">
        <v>16</v>
      </c>
      <c r="F59" s="106">
        <v>140</v>
      </c>
      <c r="G59" s="105"/>
      <c r="H59" s="107" cm="1">
        <f t="array" ref="H59">SUMPRODUCT(Tracking[Amount], --(Tracking[Date]&lt;=Tracking[[#This Row],[Date]]), (Tracking[Type]&lt;&gt;"Income") * (-1) + (Tracking[Type]="Income"))</f>
        <v>3491</v>
      </c>
      <c r="I59" s="108">
        <f>IF(AND(Tracking[[#This Row],[Type]]="Income", shift_late_income_status="Active", DAY(Tracking[[#This Row],[Date]])&gt;=shift_late_starting_day), DATE(YEAR(Tracking[[#This Row],[Date]]), MONTH(Tracking[[#This Row],[Date]])+1,1),Tracking[[#This Row],[Date]])</f>
        <v>44620</v>
      </c>
    </row>
    <row r="60" spans="2:9" x14ac:dyDescent="0.2">
      <c r="C60" s="104">
        <v>44621</v>
      </c>
      <c r="D60" s="105" t="s">
        <v>11</v>
      </c>
      <c r="E60" s="105" t="s">
        <v>12</v>
      </c>
      <c r="F60" s="106">
        <v>1200</v>
      </c>
      <c r="G60" s="105"/>
      <c r="H60" s="107" cm="1">
        <f t="array" ref="H60">SUMPRODUCT(Tracking[Amount], --(Tracking[Date]&lt;=Tracking[[#This Row],[Date]]), (Tracking[Type]&lt;&gt;"Income") * (-1) + (Tracking[Type]="Income"))</f>
        <v>2291</v>
      </c>
      <c r="I60" s="108">
        <f>IF(AND(Tracking[[#This Row],[Type]]="Income", shift_late_income_status="Active", DAY(Tracking[[#This Row],[Date]])&gt;=shift_late_starting_day), DATE(YEAR(Tracking[[#This Row],[Date]]), MONTH(Tracking[[#This Row],[Date]])+1,1),Tracking[[#This Row],[Date]])</f>
        <v>44621</v>
      </c>
    </row>
    <row r="61" spans="2:9" x14ac:dyDescent="0.2">
      <c r="C61" s="104">
        <v>44622</v>
      </c>
      <c r="D61" s="105" t="s">
        <v>11</v>
      </c>
      <c r="E61" s="105" t="s">
        <v>13</v>
      </c>
      <c r="F61" s="106">
        <v>300</v>
      </c>
      <c r="G61" s="105"/>
      <c r="H61" s="107" cm="1">
        <f t="array" ref="H61">SUMPRODUCT(Tracking[Amount], --(Tracking[Date]&lt;=Tracking[[#This Row],[Date]]), (Tracking[Type]&lt;&gt;"Income") * (-1) + (Tracking[Type]="Income"))</f>
        <v>1991</v>
      </c>
      <c r="I61" s="108">
        <f>IF(AND(Tracking[[#This Row],[Type]]="Income", shift_late_income_status="Active", DAY(Tracking[[#This Row],[Date]])&gt;=shift_late_starting_day), DATE(YEAR(Tracking[[#This Row],[Date]]), MONTH(Tracking[[#This Row],[Date]])+1,1),Tracking[[#This Row],[Date]])</f>
        <v>44622</v>
      </c>
    </row>
    <row r="62" spans="2:9" x14ac:dyDescent="0.2">
      <c r="C62" s="104">
        <v>44623</v>
      </c>
      <c r="D62" s="105" t="s">
        <v>11</v>
      </c>
      <c r="E62" s="105" t="s">
        <v>14</v>
      </c>
      <c r="F62" s="106">
        <v>60</v>
      </c>
      <c r="G62" s="105"/>
      <c r="H62" s="107" cm="1">
        <f t="array" ref="H62">SUMPRODUCT(Tracking[Amount], --(Tracking[Date]&lt;=Tracking[[#This Row],[Date]]), (Tracking[Type]&lt;&gt;"Income") * (-1) + (Tracking[Type]="Income"))</f>
        <v>1931</v>
      </c>
      <c r="I62" s="108">
        <f>IF(AND(Tracking[[#This Row],[Type]]="Income", shift_late_income_status="Active", DAY(Tracking[[#This Row],[Date]])&gt;=shift_late_starting_day), DATE(YEAR(Tracking[[#This Row],[Date]]), MONTH(Tracking[[#This Row],[Date]])+1,1),Tracking[[#This Row],[Date]])</f>
        <v>44623</v>
      </c>
    </row>
    <row r="63" spans="2:9" x14ac:dyDescent="0.2">
      <c r="C63" s="104">
        <v>44624</v>
      </c>
      <c r="D63" s="105" t="s">
        <v>11</v>
      </c>
      <c r="E63" s="105" t="s">
        <v>26</v>
      </c>
      <c r="F63" s="106">
        <v>30</v>
      </c>
      <c r="G63" s="105"/>
      <c r="H63" s="107" cm="1">
        <f t="array" ref="H63">SUMPRODUCT(Tracking[Amount], --(Tracking[Date]&lt;=Tracking[[#This Row],[Date]]), (Tracking[Type]&lt;&gt;"Income") * (-1) + (Tracking[Type]="Income"))</f>
        <v>1901</v>
      </c>
      <c r="I63" s="108">
        <f>IF(AND(Tracking[[#This Row],[Type]]="Income", shift_late_income_status="Active", DAY(Tracking[[#This Row],[Date]])&gt;=shift_late_starting_day), DATE(YEAR(Tracking[[#This Row],[Date]]), MONTH(Tracking[[#This Row],[Date]])+1,1),Tracking[[#This Row],[Date]])</f>
        <v>44624</v>
      </c>
    </row>
    <row r="64" spans="2:9" x14ac:dyDescent="0.2">
      <c r="C64" s="104">
        <v>44626</v>
      </c>
      <c r="D64" s="105" t="s">
        <v>11</v>
      </c>
      <c r="E64" s="105" t="s">
        <v>24</v>
      </c>
      <c r="F64" s="106">
        <v>150</v>
      </c>
      <c r="G64" s="105"/>
      <c r="H64" s="107" cm="1">
        <f t="array" ref="H64">SUMPRODUCT(Tracking[Amount], --(Tracking[Date]&lt;=Tracking[[#This Row],[Date]]), (Tracking[Type]&lt;&gt;"Income") * (-1) + (Tracking[Type]="Income"))</f>
        <v>1751</v>
      </c>
      <c r="I64" s="108">
        <f>IF(AND(Tracking[[#This Row],[Type]]="Income", shift_late_income_status="Active", DAY(Tracking[[#This Row],[Date]])&gt;=shift_late_starting_day), DATE(YEAR(Tracking[[#This Row],[Date]]), MONTH(Tracking[[#This Row],[Date]])+1,1),Tracking[[#This Row],[Date]])</f>
        <v>44626</v>
      </c>
    </row>
    <row r="65" spans="3:9" x14ac:dyDescent="0.2">
      <c r="C65" s="104">
        <v>44627</v>
      </c>
      <c r="D65" s="105" t="s">
        <v>11</v>
      </c>
      <c r="E65" s="105" t="s">
        <v>23</v>
      </c>
      <c r="F65" s="106">
        <v>50</v>
      </c>
      <c r="G65" s="105"/>
      <c r="H65" s="107" cm="1">
        <f t="array" ref="H65">SUMPRODUCT(Tracking[Amount], --(Tracking[Date]&lt;=Tracking[[#This Row],[Date]]), (Tracking[Type]&lt;&gt;"Income") * (-1) + (Tracking[Type]="Income"))</f>
        <v>1701</v>
      </c>
      <c r="I65" s="108">
        <f>IF(AND(Tracking[[#This Row],[Type]]="Income", shift_late_income_status="Active", DAY(Tracking[[#This Row],[Date]])&gt;=shift_late_starting_day), DATE(YEAR(Tracking[[#This Row],[Date]]), MONTH(Tracking[[#This Row],[Date]])+1,1),Tracking[[#This Row],[Date]])</f>
        <v>44627</v>
      </c>
    </row>
    <row r="66" spans="3:9" x14ac:dyDescent="0.2">
      <c r="C66" s="104">
        <v>44629</v>
      </c>
      <c r="D66" s="105" t="s">
        <v>11</v>
      </c>
      <c r="E66" s="105" t="s">
        <v>28</v>
      </c>
      <c r="F66" s="106">
        <v>120</v>
      </c>
      <c r="G66" s="105"/>
      <c r="H66" s="107" cm="1">
        <f t="array" ref="H66">SUMPRODUCT(Tracking[Amount], --(Tracking[Date]&lt;=Tracking[[#This Row],[Date]]), (Tracking[Type]&lt;&gt;"Income") * (-1) + (Tracking[Type]="Income"))</f>
        <v>1581</v>
      </c>
      <c r="I66" s="108">
        <f>IF(AND(Tracking[[#This Row],[Type]]="Income", shift_late_income_status="Active", DAY(Tracking[[#This Row],[Date]])&gt;=shift_late_starting_day), DATE(YEAR(Tracking[[#This Row],[Date]]), MONTH(Tracking[[#This Row],[Date]])+1,1),Tracking[[#This Row],[Date]])</f>
        <v>44629</v>
      </c>
    </row>
    <row r="67" spans="3:9" x14ac:dyDescent="0.2">
      <c r="C67" s="104">
        <v>44630</v>
      </c>
      <c r="D67" s="105" t="s">
        <v>5</v>
      </c>
      <c r="E67" s="105" t="s">
        <v>10</v>
      </c>
      <c r="F67" s="106">
        <v>100</v>
      </c>
      <c r="G67" s="105"/>
      <c r="H67" s="107" cm="1">
        <f t="array" ref="H67">SUMPRODUCT(Tracking[Amount], --(Tracking[Date]&lt;=Tracking[[#This Row],[Date]]), (Tracking[Type]&lt;&gt;"Income") * (-1) + (Tracking[Type]="Income"))</f>
        <v>1681</v>
      </c>
      <c r="I67" s="108">
        <f>IF(AND(Tracking[[#This Row],[Type]]="Income", shift_late_income_status="Active", DAY(Tracking[[#This Row],[Date]])&gt;=shift_late_starting_day), DATE(YEAR(Tracking[[#This Row],[Date]]), MONTH(Tracking[[#This Row],[Date]])+1,1),Tracking[[#This Row],[Date]])</f>
        <v>44630</v>
      </c>
    </row>
    <row r="68" spans="3:9" x14ac:dyDescent="0.2">
      <c r="C68" s="104">
        <v>44632</v>
      </c>
      <c r="D68" s="105" t="s">
        <v>11</v>
      </c>
      <c r="E68" s="105" t="s">
        <v>27</v>
      </c>
      <c r="F68" s="106">
        <v>50</v>
      </c>
      <c r="G68" s="105"/>
      <c r="H68" s="107" cm="1">
        <f t="array" ref="H68">SUMPRODUCT(Tracking[Amount], --(Tracking[Date]&lt;=Tracking[[#This Row],[Date]]), (Tracking[Type]&lt;&gt;"Income") * (-1) + (Tracking[Type]="Income"))</f>
        <v>1631</v>
      </c>
      <c r="I68" s="108">
        <f>IF(AND(Tracking[[#This Row],[Type]]="Income", shift_late_income_status="Active", DAY(Tracking[[#This Row],[Date]])&gt;=shift_late_starting_day), DATE(YEAR(Tracking[[#This Row],[Date]]), MONTH(Tracking[[#This Row],[Date]])+1,1),Tracking[[#This Row],[Date]])</f>
        <v>44632</v>
      </c>
    </row>
    <row r="69" spans="3:9" x14ac:dyDescent="0.2">
      <c r="C69" s="104">
        <v>44633</v>
      </c>
      <c r="D69" s="105" t="s">
        <v>11</v>
      </c>
      <c r="E69" s="105" t="s">
        <v>14</v>
      </c>
      <c r="F69" s="106">
        <v>120</v>
      </c>
      <c r="G69" s="105"/>
      <c r="H69" s="107" cm="1">
        <f t="array" ref="H69">SUMPRODUCT(Tracking[Amount], --(Tracking[Date]&lt;=Tracking[[#This Row],[Date]]), (Tracking[Type]&lt;&gt;"Income") * (-1) + (Tracking[Type]="Income"))</f>
        <v>1511</v>
      </c>
      <c r="I69" s="108">
        <f>IF(AND(Tracking[[#This Row],[Type]]="Income", shift_late_income_status="Active", DAY(Tracking[[#This Row],[Date]])&gt;=shift_late_starting_day), DATE(YEAR(Tracking[[#This Row],[Date]]), MONTH(Tracking[[#This Row],[Date]])+1,1),Tracking[[#This Row],[Date]])</f>
        <v>44633</v>
      </c>
    </row>
    <row r="70" spans="3:9" x14ac:dyDescent="0.2">
      <c r="C70" s="104">
        <v>44635</v>
      </c>
      <c r="D70" s="105" t="s">
        <v>5</v>
      </c>
      <c r="E70" s="105" t="s">
        <v>9</v>
      </c>
      <c r="F70" s="106">
        <v>1100</v>
      </c>
      <c r="G70" s="105"/>
      <c r="H70" s="107" cm="1">
        <f t="array" ref="H70">SUMPRODUCT(Tracking[Amount], --(Tracking[Date]&lt;=Tracking[[#This Row],[Date]]), (Tracking[Type]&lt;&gt;"Income") * (-1) + (Tracking[Type]="Income"))</f>
        <v>2611</v>
      </c>
      <c r="I70" s="108">
        <f>IF(AND(Tracking[[#This Row],[Type]]="Income", shift_late_income_status="Active", DAY(Tracking[[#This Row],[Date]])&gt;=shift_late_starting_day), DATE(YEAR(Tracking[[#This Row],[Date]]), MONTH(Tracking[[#This Row],[Date]])+1,1),Tracking[[#This Row],[Date]])</f>
        <v>44635</v>
      </c>
    </row>
  </sheetData>
  <conditionalFormatting sqref="E12:E70">
    <cfRule type="expression" dxfId="33" priority="3">
      <formula>ISNA(MATCH(E12, INDIRECT(D12),0))</formula>
    </cfRule>
  </conditionalFormatting>
  <conditionalFormatting sqref="F12:F70">
    <cfRule type="expression" dxfId="32" priority="2">
      <formula>D12="Income"</formula>
    </cfRule>
  </conditionalFormatting>
  <conditionalFormatting sqref="I12:I70">
    <cfRule type="expression" dxfId="31" priority="1" stopIfTrue="1">
      <formula>AND(D12="Income", shift_late_income_status="Active", DAY(C12)&gt;=shift_late_starting_day)</formula>
    </cfRule>
  </conditionalFormatting>
  <dataValidations count="4">
    <dataValidation type="date" operator="greaterThan" allowBlank="1" showInputMessage="1" showErrorMessage="1" errorTitle="Invalid Date" error="Please enter a valid date" sqref="C12:C70" xr:uid="{7D140B27-BCCB-FB45-8F1C-1417218D3418}">
      <formula1>1</formula1>
    </dataValidation>
    <dataValidation type="list" allowBlank="1" showInputMessage="1" showErrorMessage="1" errorTitle="Invalid Type" error="Please select a valid type from the drop down_x000a_" sqref="D12:D70" xr:uid="{F0AA8BF2-88D8-9E48-84FD-35569D5F0D1E}">
      <formula1>"Income, Expenses, Savings"</formula1>
    </dataValidation>
    <dataValidation type="list" allowBlank="1" showInputMessage="1" showErrorMessage="1" errorTitle="Invalid Category" error="Please select a valid category from the dropdown list._x000a_" sqref="E12:E70" xr:uid="{5F22BC6B-8C91-784F-BD33-2EDDE2131D6F}">
      <formula1>INDIRECT(D12)</formula1>
    </dataValidation>
    <dataValidation type="custom" allowBlank="1" showInputMessage="1" showErrorMessage="1" errorTitle="Invalid Amount" error="Enter a Valid number._x000a_" sqref="F12:F70" xr:uid="{261DCD4F-C8C5-F94B-B4EE-F30902BB9723}">
      <formula1>ISNUMBER(F12)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52E9-1FFA-D341-A24B-82DA2AF25CC4}">
  <sheetPr>
    <tabColor theme="9"/>
  </sheetPr>
  <dimension ref="C1:AR229"/>
  <sheetViews>
    <sheetView showGridLines="0" zoomScale="90" zoomScaleNormal="90" workbookViewId="0">
      <selection activeCell="AQ9" sqref="AQ9:AR9"/>
    </sheetView>
    <sheetView workbookViewId="1"/>
  </sheetViews>
  <sheetFormatPr baseColWidth="10" defaultRowHeight="16" x14ac:dyDescent="0.2"/>
  <cols>
    <col min="1" max="1" width="7.1640625" customWidth="1"/>
    <col min="2" max="2" width="3.1640625" customWidth="1"/>
    <col min="3" max="9" width="10.83203125" hidden="1" customWidth="1"/>
    <col min="10" max="10" width="23.1640625" hidden="1" customWidth="1"/>
    <col min="11" max="12" width="10.83203125" hidden="1" customWidth="1"/>
    <col min="13" max="13" width="12.1640625" hidden="1" customWidth="1"/>
    <col min="14" max="14" width="12.5" hidden="1" customWidth="1"/>
    <col min="15" max="15" width="12.83203125" hidden="1" customWidth="1"/>
    <col min="16" max="16" width="11.83203125" hidden="1" customWidth="1"/>
    <col min="17" max="18" width="11.1640625" hidden="1" customWidth="1"/>
    <col min="19" max="19" width="10.33203125" hidden="1" customWidth="1"/>
    <col min="20" max="20" width="15.6640625" hidden="1" customWidth="1"/>
    <col min="21" max="21" width="15.33203125" hidden="1" customWidth="1"/>
    <col min="22" max="22" width="24.5" hidden="1" customWidth="1"/>
    <col min="23" max="23" width="16.83203125" hidden="1" customWidth="1"/>
    <col min="24" max="24" width="27.33203125" hidden="1" customWidth="1"/>
    <col min="25" max="25" width="29.6640625" customWidth="1"/>
    <col min="26" max="26" width="8.1640625" bestFit="1" customWidth="1"/>
    <col min="27" max="27" width="9.33203125" customWidth="1"/>
    <col min="28" max="28" width="9.1640625" customWidth="1"/>
    <col min="29" max="29" width="10.33203125" bestFit="1" customWidth="1"/>
    <col min="30" max="30" width="13.83203125" customWidth="1"/>
    <col min="31" max="31" width="4" customWidth="1"/>
    <col min="32" max="33" width="14.6640625" customWidth="1"/>
    <col min="34" max="34" width="2" customWidth="1"/>
    <col min="35" max="35" width="17.6640625" customWidth="1"/>
    <col min="36" max="36" width="8.5" customWidth="1"/>
    <col min="37" max="37" width="5.5" customWidth="1"/>
    <col min="38" max="38" width="2.6640625" customWidth="1"/>
    <col min="39" max="40" width="14.6640625" customWidth="1"/>
    <col min="41" max="41" width="2" customWidth="1"/>
    <col min="42" max="42" width="17.6640625" customWidth="1"/>
    <col min="43" max="43" width="8.5" customWidth="1"/>
    <col min="44" max="44" width="5.5" customWidth="1"/>
  </cols>
  <sheetData>
    <row r="1" spans="3:44" s="43" customFormat="1" ht="8" customHeight="1" x14ac:dyDescent="0.2"/>
    <row r="2" spans="3:44" s="43" customFormat="1" ht="28" customHeight="1" x14ac:dyDescent="0.2"/>
    <row r="3" spans="3:44" s="43" customFormat="1" ht="10" customHeight="1" x14ac:dyDescent="0.2"/>
    <row r="5" spans="3:44" x14ac:dyDescent="0.2">
      <c r="AQ5" s="92" t="s">
        <v>57</v>
      </c>
      <c r="AR5" s="93"/>
    </row>
    <row r="6" spans="3:44" x14ac:dyDescent="0.2">
      <c r="AQ6" s="94">
        <v>2022</v>
      </c>
      <c r="AR6" s="94"/>
    </row>
    <row r="7" spans="3:44" x14ac:dyDescent="0.2">
      <c r="AN7" s="95" t="s">
        <v>58</v>
      </c>
      <c r="AO7" s="95"/>
      <c r="AP7" s="95"/>
    </row>
    <row r="8" spans="3:44" x14ac:dyDescent="0.2">
      <c r="AQ8" s="92" t="s">
        <v>59</v>
      </c>
      <c r="AR8" s="93"/>
    </row>
    <row r="9" spans="3:44" x14ac:dyDescent="0.2">
      <c r="AN9" s="95" t="s">
        <v>60</v>
      </c>
      <c r="AO9" s="95"/>
      <c r="AP9" s="95"/>
      <c r="AQ9" s="96" t="s">
        <v>55</v>
      </c>
      <c r="AR9" s="96"/>
    </row>
    <row r="11" spans="3:44" x14ac:dyDescent="0.2">
      <c r="C11" s="91"/>
      <c r="D11" s="91"/>
      <c r="E11" s="91"/>
      <c r="F11" s="91"/>
      <c r="G11" s="91"/>
      <c r="H11" s="91"/>
      <c r="I11" s="91"/>
      <c r="J11" s="91"/>
      <c r="K11" s="91"/>
      <c r="L11" s="91"/>
      <c r="M11" s="91"/>
      <c r="N11" s="91"/>
      <c r="O11" s="91"/>
      <c r="P11" s="91"/>
      <c r="Q11" s="91"/>
      <c r="R11" s="91"/>
      <c r="S11" s="91"/>
      <c r="T11" s="91"/>
      <c r="U11" s="91"/>
      <c r="V11" s="91"/>
      <c r="W11" s="91"/>
      <c r="X11" s="91"/>
      <c r="Y11" s="91" t="str">
        <f>"Breakdown - " &amp; IF(selected_period="Total Year", selected_year &amp; " (Total Year)", selected_period_display &amp; " " &amp; selected_year)</f>
        <v>Breakdown - 2022 (Total Year)</v>
      </c>
      <c r="Z11" s="91"/>
      <c r="AA11" s="91"/>
      <c r="AB11" s="91"/>
      <c r="AC11" s="91"/>
      <c r="AD11" s="91"/>
      <c r="AF11" s="87" t="str">
        <f>"Summary - " &amp; IF(selected_period="Total Year", selected_year &amp; " (Total Year)", selected_period_display &amp; " " &amp; selected_year)</f>
        <v>Summary - 2022 (Total Year)</v>
      </c>
      <c r="AG11" s="87"/>
      <c r="AH11" s="87"/>
      <c r="AI11" s="87"/>
      <c r="AJ11" s="87"/>
      <c r="AK11" s="87"/>
      <c r="AL11" s="87"/>
      <c r="AM11" s="87"/>
      <c r="AN11" s="87"/>
      <c r="AO11" s="87"/>
      <c r="AP11" s="87"/>
      <c r="AQ11" s="87"/>
      <c r="AR11" s="87"/>
    </row>
    <row r="12" spans="3:44" x14ac:dyDescent="0.2">
      <c r="C12" s="46" t="s">
        <v>65</v>
      </c>
      <c r="D12" s="47" t="s">
        <v>66</v>
      </c>
      <c r="E12" s="46" t="s">
        <v>67</v>
      </c>
      <c r="F12" s="48" t="s">
        <v>68</v>
      </c>
      <c r="G12" s="48" t="s">
        <v>73</v>
      </c>
      <c r="H12" s="47" t="s">
        <v>69</v>
      </c>
      <c r="I12" s="46" t="s">
        <v>70</v>
      </c>
      <c r="J12" s="48" t="s">
        <v>74</v>
      </c>
      <c r="K12" s="48" t="s">
        <v>71</v>
      </c>
      <c r="L12" s="47" t="s">
        <v>72</v>
      </c>
      <c r="M12" s="52" t="s">
        <v>75</v>
      </c>
      <c r="N12" s="54" t="s">
        <v>76</v>
      </c>
      <c r="O12" s="52" t="s">
        <v>80</v>
      </c>
      <c r="P12" s="54" t="s">
        <v>77</v>
      </c>
      <c r="Q12" s="54" t="s">
        <v>78</v>
      </c>
      <c r="R12" s="53" t="s">
        <v>79</v>
      </c>
      <c r="S12" s="52" t="s">
        <v>81</v>
      </c>
      <c r="T12" s="54" t="s">
        <v>82</v>
      </c>
      <c r="U12" s="54" t="s">
        <v>83</v>
      </c>
      <c r="V12" s="54" t="s">
        <v>84</v>
      </c>
      <c r="W12" s="53" t="s">
        <v>85</v>
      </c>
      <c r="X12" s="55" t="s">
        <v>86</v>
      </c>
    </row>
    <row r="13" spans="3:44" x14ac:dyDescent="0.2">
      <c r="C13" s="2" cm="1">
        <f t="array" ref="C13">income_header_row</f>
        <v>9</v>
      </c>
      <c r="D13" s="3">
        <f t="shared" ref="D13:D50" si="0">IF(is_header, row_id, IF(NOT(is_empty), D12, -1))</f>
        <v>9</v>
      </c>
      <c r="E13" s="2" cm="1">
        <f t="array" ref="E13">1*OR(row_id=income_header_row, row_id=expenses_header_row, row_id=savings_header_row)</f>
        <v>1</v>
      </c>
      <c r="F13">
        <f t="shared" ref="F13:F50" si="1">1*NOT(OR(is_header, is_total, is_empty))</f>
        <v>0</v>
      </c>
      <c r="G13" cm="1">
        <f t="array" ref="G13">1*OR(row_id=income_total_row, row_id=expenses_total_row, row_id= savings_total_row)</f>
        <v>0</v>
      </c>
      <c r="H13" s="3">
        <f t="shared" ref="H13:H50" si="2">1*OR(row_id="/1", row_id="/2", row_id=-1)</f>
        <v>0</v>
      </c>
      <c r="I13" s="2" t="str" cm="1">
        <f t="array" ref="I13">IFERROR(INDEX('Budget Planning'!$C:$C,  header_row_id), "")</f>
        <v>Income</v>
      </c>
      <c r="J13" t="str" cm="1">
        <f t="array" ref="J13">IFERROR(INDEX('Budget Planning'!$C:$C,  row_id), "")</f>
        <v>Income</v>
      </c>
      <c r="K13" s="50" t="str" cm="1">
        <f t="array" ref="K13">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13" s="51" t="str" cm="1">
        <f t="array" ref="L13">IF(OR(is_header,is_empty), "", INDEX('Budget Planning'!$E:$EM, row_id, MATCH(IF(selected_period="Total Year", selected_year, DATE(selected_year, selected_period, 1)), 'Budget Planning'!$E$9:$EM$9, 0)))</f>
        <v/>
      </c>
      <c r="M13" s="2" t="str" cm="1">
        <f t="array" ref="M13">IF(is_cat, IF(header_row_id=income_header_row, MATCH(income_min_row, $C:$C,0),  IF(header_row_id=expenses_header_row, MATCH(expenses_min_row, $C:$C,0),  IF(header_row_id=savings_header_row, MATCH(savings_min_row, $C:$C,0), ""))), "")</f>
        <v/>
      </c>
      <c r="N13" t="str" cm="1">
        <f t="array" ref="N13">IF(is_cat, IF(header_row_id=income_header_row, MATCH(income_max_row, $C:$C,0),  IF(header_row_id=expenses_header_row, MATCH(expenses_max_row, $C:$C,0),  IF(header_row_id=savings_header_row, MATCH(savings_max_row, $C:$C,0), ""))), "")</f>
        <v/>
      </c>
      <c r="O13" s="2" t="str">
        <f t="shared" ref="O13:O50" si="3">IF(is_cat,ADDRESS(sort_min_row, COLUMN(tracked)) &amp; ":" &amp; ADDRESS(sort_max_row, COLUMN(tracked)), "")</f>
        <v/>
      </c>
      <c r="P13" t="str">
        <f t="shared" ref="P13:P50" ca="1" si="4">IF(is_cat, RANK(tracked, INDIRECT(tracked_range), 0), "")</f>
        <v/>
      </c>
      <c r="Q13" t="str">
        <f t="shared" ref="Q13:Q50" si="5">IF(is_cat,ADDRESS(sort_min_row, COLUMN(budget)) &amp; ":" &amp; ADDRESS(sort_max_row, COLUMN(budget)), "")</f>
        <v/>
      </c>
      <c r="R13" s="3" t="str">
        <f t="shared" ref="R13:R50" ca="1" si="6">IF(is_cat, RANK(budget, INDIRECT(budget_range), 0), "")</f>
        <v/>
      </c>
      <c r="S13" s="2" t="str">
        <f t="shared" ref="S13:S50" si="7">IF(is_cat, _xlfn.NUMBERVALUE(tracked_rank &amp; budget_rank), "")</f>
        <v/>
      </c>
      <c r="T13" t="str">
        <f t="shared" ref="T13:T50" si="8">IF(is_cat,ADDRESS(sort_min_row, COLUMN(comb_rank)) &amp; ":" &amp; ADDRESS(sort_max_row, COLUMN(comb_rank)), "")</f>
        <v/>
      </c>
      <c r="U13" t="str">
        <f t="shared" ref="U13:U50" ca="1" si="9">IF(is_cat, RANK(comb_rank, INDIRECT(comb_rank_range), 1), "")</f>
        <v/>
      </c>
      <c r="V13" t="str">
        <f t="shared" ref="V13:V50" si="10">IF(is_cat,ADDRESS(sort_min_row, COLUMN(comb_rank_norm)) &amp; ":" &amp; ADDRESS(ROW(), COLUMN(comb_rank_norm)), "")</f>
        <v/>
      </c>
      <c r="W13" s="3" t="str">
        <f t="shared" ref="W13:W50" ca="1" si="11">IF(is_cat, comb_rank_norm + COUNTIF(INDIRECT(comb_rank_norm_run_range), comb_rank_norm)-1, "")</f>
        <v/>
      </c>
      <c r="X13" s="56">
        <f t="shared" ref="X13:X50" si="12">IF(is_cat, header_row_id + comb_rank_unique, row_id)</f>
        <v>9</v>
      </c>
      <c r="Y13" s="58" t="str">
        <f t="shared" ref="Y13:Y50" si="13">IF(is_empty, "", INDEX($J:$J, MATCH(row_id, $X:$X, 0)))</f>
        <v>Income</v>
      </c>
      <c r="Z13" s="60" t="str">
        <f t="shared" ref="Z13:Z50" si="14">IF(is_empty, "", IF(is_header, "Tracked", INDEX($K:$K, MATCH(row_id, $X:$X, 0))))</f>
        <v>Tracked</v>
      </c>
      <c r="AA13" s="60" t="str">
        <f t="shared" ref="AA13:AA50" si="15">IF(is_empty, "", IF(is_header, "Budget", INDEX($L:$L, MATCH(row_id, $X:$X, 0))))</f>
        <v>Budget</v>
      </c>
      <c r="AB13" s="59" t="str">
        <f t="shared" ref="AB13:AB50" si="16">IF(is_empty, "", IF(is_header, "% Compl.",IFERROR( out_tracked / out_budget, "-")))</f>
        <v>% Compl.</v>
      </c>
      <c r="AC13" s="60" t="str">
        <f t="shared" ref="AC13:AC50" si="17">IF(is_empty,"",IF(is_header,"Remaining",IF(out_budget-out_tracked&gt;0,out_budget-out_tracked,0)))</f>
        <v>Remaining</v>
      </c>
      <c r="AD13" s="60" t="str">
        <f t="shared" ref="AD13:AD50" si="18">IF(is_empty,"",IF(is_header,"Excess",IF(out_budget-out_tracked&lt;0,out_tracked -out_budget,0)))</f>
        <v>Excess</v>
      </c>
      <c r="AE13" s="38"/>
      <c r="AF13" s="62"/>
      <c r="AG13" s="63"/>
      <c r="AH13" s="63"/>
      <c r="AI13" s="63"/>
      <c r="AJ13" s="63"/>
      <c r="AK13" s="64"/>
      <c r="AM13" s="62"/>
      <c r="AN13" s="63"/>
      <c r="AO13" s="63"/>
      <c r="AP13" s="63"/>
      <c r="AQ13" s="63"/>
      <c r="AR13" s="64"/>
    </row>
    <row r="14" spans="3:44" x14ac:dyDescent="0.2">
      <c r="C14" s="2" cm="1">
        <f t="array" ref="C14">IF(C13=-1,-1,IF(C13&lt;income_max_row,C13+1, IF(C13=income_max_row, income_total_row, IF(C13=income_total_row, "/1", IF(C13="/1", expenses_header_row, IF(C13&lt;expenses_max_row, C13+1, IF(C13=expenses_max_row, expenses_total_row, IF(C13=expenses_total_row, "/2", IF(C13="/2", savings_header_row, IF(C13&lt;savings_max_row, C13+1, IF(C13=savings_max_row, savings_total_row, -1)))))))))))</f>
        <v>10</v>
      </c>
      <c r="D14" s="3">
        <f t="shared" si="0"/>
        <v>9</v>
      </c>
      <c r="E14" s="2" cm="1">
        <f t="array" ref="E14">1*OR(row_id=income_header_row, row_id=expenses_header_row, row_id=savings_header_row)</f>
        <v>0</v>
      </c>
      <c r="F14">
        <f t="shared" si="1"/>
        <v>1</v>
      </c>
      <c r="G14" cm="1">
        <f t="array" ref="G14">1*OR(row_id=income_total_row, row_id=expenses_total_row, row_id= savings_total_row)</f>
        <v>0</v>
      </c>
      <c r="H14" s="3">
        <f t="shared" si="2"/>
        <v>0</v>
      </c>
      <c r="I14" s="2" t="str" cm="1">
        <f t="array" ref="I14">IFERROR(INDEX('Budget Planning'!$C:$C,  header_row_id), "")</f>
        <v>Income</v>
      </c>
      <c r="J14" t="str" cm="1">
        <f t="array" ref="J14">IFERROR(INDEX('Budget Planning'!$C:$C,  row_id), "")</f>
        <v>Employment (Net)</v>
      </c>
      <c r="K14" s="50" cm="1">
        <f t="array" ref="K14">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10500</v>
      </c>
      <c r="L14" s="51" cm="1">
        <f t="array" ref="L14">IF(OR(is_header,is_empty), "", INDEX('Budget Planning'!$E:$EM, row_id, MATCH(IF(selected_period="Total Year", selected_year, DATE(selected_year, selected_period, 1)), 'Budget Planning'!$E$9:$EM$9, 0)))</f>
        <v>51000</v>
      </c>
      <c r="M14" s="2" cm="1">
        <f t="array" ref="M14">IF(is_cat, IF(header_row_id=income_header_row, MATCH(income_min_row, $C:$C,0),  IF(header_row_id=expenses_header_row, MATCH(expenses_min_row, $C:$C,0),  IF(header_row_id=savings_header_row, MATCH(savings_min_row, $C:$C,0), ""))), "")</f>
        <v>14</v>
      </c>
      <c r="N14" cm="1">
        <f t="array" ref="N14">IF(is_cat, IF(header_row_id=income_header_row, MATCH(income_max_row, $C:$C,0),  IF(header_row_id=expenses_header_row, MATCH(expenses_max_row, $C:$C,0),  IF(header_row_id=savings_header_row, MATCH(savings_max_row, $C:$C,0), ""))), "")</f>
        <v>16</v>
      </c>
      <c r="O14" s="2" t="str">
        <f t="shared" si="3"/>
        <v>$K$14:$K$16</v>
      </c>
      <c r="P14">
        <f t="shared" ca="1" si="4"/>
        <v>1</v>
      </c>
      <c r="Q14" t="str">
        <f t="shared" si="5"/>
        <v>$L$14:$L$16</v>
      </c>
      <c r="R14" s="3">
        <f t="shared" ca="1" si="6"/>
        <v>1</v>
      </c>
      <c r="S14" s="2">
        <f t="shared" ca="1" si="7"/>
        <v>11</v>
      </c>
      <c r="T14" t="str">
        <f t="shared" si="8"/>
        <v>$S$14:$S$16</v>
      </c>
      <c r="U14">
        <f t="shared" ca="1" si="9"/>
        <v>1</v>
      </c>
      <c r="V14" t="str">
        <f t="shared" si="10"/>
        <v>$U$14:$U$14</v>
      </c>
      <c r="W14" s="3">
        <f t="shared" ca="1" si="11"/>
        <v>1</v>
      </c>
      <c r="X14" s="56">
        <f t="shared" ca="1" si="12"/>
        <v>10</v>
      </c>
      <c r="Y14" s="58" t="str">
        <f t="shared" ca="1" si="13"/>
        <v>Employment (Net)</v>
      </c>
      <c r="Z14" s="60">
        <f t="shared" ca="1" si="14"/>
        <v>10500</v>
      </c>
      <c r="AA14" s="60">
        <f t="shared" ca="1" si="15"/>
        <v>51000</v>
      </c>
      <c r="AB14" s="59">
        <f t="shared" ca="1" si="16"/>
        <v>0.20588235294117646</v>
      </c>
      <c r="AC14" s="60">
        <f t="shared" ca="1" si="17"/>
        <v>40500</v>
      </c>
      <c r="AD14" s="60">
        <f t="shared" ca="1" si="18"/>
        <v>0</v>
      </c>
      <c r="AE14" s="38"/>
      <c r="AF14" s="2"/>
      <c r="AK14" s="3"/>
      <c r="AM14" s="2"/>
      <c r="AR14" s="3"/>
    </row>
    <row r="15" spans="3:44" x14ac:dyDescent="0.2">
      <c r="C15" s="2" cm="1">
        <f t="array" ref="C15">IF(C14=-1,-1,IF(C14&lt;income_max_row,C14+1, IF(C14=income_max_row, income_total_row, IF(C14=income_total_row, "/1", IF(C14="/1", expenses_header_row, IF(C14&lt;expenses_max_row, C14+1, IF(C14=expenses_max_row, expenses_total_row, IF(C14=expenses_total_row, "/2", IF(C14="/2", savings_header_row, IF(C14&lt;savings_max_row, C14+1, IF(C14=savings_max_row, savings_total_row, -1)))))))))))</f>
        <v>11</v>
      </c>
      <c r="D15" s="3">
        <f t="shared" si="0"/>
        <v>9</v>
      </c>
      <c r="E15" s="2" cm="1">
        <f t="array" ref="E15">1*OR(row_id=income_header_row, row_id=expenses_header_row, row_id=savings_header_row)</f>
        <v>0</v>
      </c>
      <c r="F15">
        <f t="shared" si="1"/>
        <v>1</v>
      </c>
      <c r="G15" cm="1">
        <f t="array" ref="G15">1*OR(row_id=income_total_row, row_id=expenses_total_row, row_id= savings_total_row)</f>
        <v>0</v>
      </c>
      <c r="H15" s="3">
        <f t="shared" si="2"/>
        <v>0</v>
      </c>
      <c r="I15" s="2" t="str" cm="1">
        <f t="array" ref="I15">IFERROR(INDEX('Budget Planning'!$C:$C,  header_row_id), "")</f>
        <v>Income</v>
      </c>
      <c r="J15" t="str" cm="1">
        <f t="array" ref="J15">IFERROR(INDEX('Budget Planning'!$C:$C,  row_id), "")</f>
        <v>Side hustle (Net)</v>
      </c>
      <c r="K15" s="50" cm="1">
        <f t="array" ref="K15">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2800</v>
      </c>
      <c r="L15" s="51" cm="1">
        <f t="array" ref="L15">IF(OR(is_header,is_empty), "", INDEX('Budget Planning'!$E:$EM, row_id, MATCH(IF(selected_period="Total Year", selected_year, DATE(selected_year, selected_period, 1)), 'Budget Planning'!$E$9:$EM$9, 0)))</f>
        <v>12000</v>
      </c>
      <c r="M15" s="2" cm="1">
        <f t="array" ref="M15">IF(is_cat, IF(header_row_id=income_header_row, MATCH(income_min_row, $C:$C,0),  IF(header_row_id=expenses_header_row, MATCH(expenses_min_row, $C:$C,0),  IF(header_row_id=savings_header_row, MATCH(savings_min_row, $C:$C,0), ""))), "")</f>
        <v>14</v>
      </c>
      <c r="N15" cm="1">
        <f t="array" ref="N15">IF(is_cat, IF(header_row_id=income_header_row, MATCH(income_max_row, $C:$C,0),  IF(header_row_id=expenses_header_row, MATCH(expenses_max_row, $C:$C,0),  IF(header_row_id=savings_header_row, MATCH(savings_max_row, $C:$C,0), ""))), "")</f>
        <v>16</v>
      </c>
      <c r="O15" s="2" t="str">
        <f t="shared" si="3"/>
        <v>$K$14:$K$16</v>
      </c>
      <c r="P15">
        <f t="shared" ca="1" si="4"/>
        <v>2</v>
      </c>
      <c r="Q15" t="str">
        <f t="shared" si="5"/>
        <v>$L$14:$L$16</v>
      </c>
      <c r="R15" s="3">
        <f t="shared" ca="1" si="6"/>
        <v>2</v>
      </c>
      <c r="S15" s="2">
        <f t="shared" ca="1" si="7"/>
        <v>22</v>
      </c>
      <c r="T15" t="str">
        <f t="shared" si="8"/>
        <v>$S$14:$S$16</v>
      </c>
      <c r="U15">
        <f t="shared" ca="1" si="9"/>
        <v>2</v>
      </c>
      <c r="V15" t="str">
        <f t="shared" si="10"/>
        <v>$U$14:$U$15</v>
      </c>
      <c r="W15" s="3">
        <f t="shared" ca="1" si="11"/>
        <v>2</v>
      </c>
      <c r="X15" s="56">
        <f t="shared" ca="1" si="12"/>
        <v>11</v>
      </c>
      <c r="Y15" s="58" t="str">
        <f t="shared" ca="1" si="13"/>
        <v>Side hustle (Net)</v>
      </c>
      <c r="Z15" s="60">
        <f t="shared" ca="1" si="14"/>
        <v>2800</v>
      </c>
      <c r="AA15" s="60">
        <f t="shared" ca="1" si="15"/>
        <v>12000</v>
      </c>
      <c r="AB15" s="59">
        <f t="shared" ca="1" si="16"/>
        <v>0.23333333333333334</v>
      </c>
      <c r="AC15" s="60">
        <f t="shared" ca="1" si="17"/>
        <v>9200</v>
      </c>
      <c r="AD15" s="60">
        <f t="shared" ca="1" si="18"/>
        <v>0</v>
      </c>
      <c r="AE15" s="38"/>
      <c r="AF15" s="2"/>
      <c r="AK15" s="3"/>
      <c r="AM15" s="2"/>
      <c r="AR15" s="3"/>
    </row>
    <row r="16" spans="3:44" x14ac:dyDescent="0.2">
      <c r="C16" s="2" cm="1">
        <f t="array" ref="C16">IF(C15=-1,-1,IF(C15&lt;income_max_row,C15+1, IF(C15=income_max_row, income_total_row, IF(C15=income_total_row, "/1", IF(C15="/1", expenses_header_row, IF(C15&lt;expenses_max_row, C15+1, IF(C15=expenses_max_row, expenses_total_row, IF(C15=expenses_total_row, "/2", IF(C15="/2", savings_header_row, IF(C15&lt;savings_max_row, C15+1, IF(C15=savings_max_row, savings_total_row, -1)))))))))))</f>
        <v>12</v>
      </c>
      <c r="D16" s="3">
        <f t="shared" si="0"/>
        <v>9</v>
      </c>
      <c r="E16" s="2" cm="1">
        <f t="array" ref="E16">1*OR(row_id=income_header_row, row_id=expenses_header_row, row_id=savings_header_row)</f>
        <v>0</v>
      </c>
      <c r="F16">
        <f t="shared" si="1"/>
        <v>1</v>
      </c>
      <c r="G16" cm="1">
        <f t="array" ref="G16">1*OR(row_id=income_total_row, row_id=expenses_total_row, row_id= savings_total_row)</f>
        <v>0</v>
      </c>
      <c r="H16" s="3">
        <f t="shared" si="2"/>
        <v>0</v>
      </c>
      <c r="I16" s="2" t="str" cm="1">
        <f t="array" ref="I16">IFERROR(INDEX('Budget Planning'!$C:$C,  header_row_id), "")</f>
        <v>Income</v>
      </c>
      <c r="J16" t="str" cm="1">
        <f t="array" ref="J16">IFERROR(INDEX('Budget Planning'!$C:$C,  row_id), "")</f>
        <v>Dividends</v>
      </c>
      <c r="K16" s="50" cm="1">
        <f t="array" ref="K16">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300</v>
      </c>
      <c r="L16" s="51" cm="1">
        <f t="array" ref="L16">IF(OR(is_header,is_empty), "", INDEX('Budget Planning'!$E:$EM, row_id, MATCH(IF(selected_period="Total Year", selected_year, DATE(selected_year, selected_period, 1)), 'Budget Planning'!$E$9:$EM$9, 0)))</f>
        <v>1200</v>
      </c>
      <c r="M16" s="2" cm="1">
        <f t="array" ref="M16">IF(is_cat, IF(header_row_id=income_header_row, MATCH(income_min_row, $C:$C,0),  IF(header_row_id=expenses_header_row, MATCH(expenses_min_row, $C:$C,0),  IF(header_row_id=savings_header_row, MATCH(savings_min_row, $C:$C,0), ""))), "")</f>
        <v>14</v>
      </c>
      <c r="N16" cm="1">
        <f t="array" ref="N16">IF(is_cat, IF(header_row_id=income_header_row, MATCH(income_max_row, $C:$C,0),  IF(header_row_id=expenses_header_row, MATCH(expenses_max_row, $C:$C,0),  IF(header_row_id=savings_header_row, MATCH(savings_max_row, $C:$C,0), ""))), "")</f>
        <v>16</v>
      </c>
      <c r="O16" s="2" t="str">
        <f t="shared" si="3"/>
        <v>$K$14:$K$16</v>
      </c>
      <c r="P16">
        <f t="shared" ca="1" si="4"/>
        <v>3</v>
      </c>
      <c r="Q16" t="str">
        <f t="shared" si="5"/>
        <v>$L$14:$L$16</v>
      </c>
      <c r="R16" s="3">
        <f t="shared" ca="1" si="6"/>
        <v>3</v>
      </c>
      <c r="S16" s="2">
        <f t="shared" ca="1" si="7"/>
        <v>33</v>
      </c>
      <c r="T16" t="str">
        <f t="shared" si="8"/>
        <v>$S$14:$S$16</v>
      </c>
      <c r="U16">
        <f t="shared" ca="1" si="9"/>
        <v>3</v>
      </c>
      <c r="V16" t="str">
        <f t="shared" si="10"/>
        <v>$U$14:$U$16</v>
      </c>
      <c r="W16" s="3">
        <f t="shared" ca="1" si="11"/>
        <v>3</v>
      </c>
      <c r="X16" s="56">
        <f t="shared" ca="1" si="12"/>
        <v>12</v>
      </c>
      <c r="Y16" s="58" t="str">
        <f t="shared" ca="1" si="13"/>
        <v>Dividends</v>
      </c>
      <c r="Z16" s="60">
        <f t="shared" ca="1" si="14"/>
        <v>300</v>
      </c>
      <c r="AA16" s="60">
        <f t="shared" ca="1" si="15"/>
        <v>1200</v>
      </c>
      <c r="AB16" s="59">
        <f t="shared" ca="1" si="16"/>
        <v>0.25</v>
      </c>
      <c r="AC16" s="60">
        <f t="shared" ca="1" si="17"/>
        <v>900</v>
      </c>
      <c r="AD16" s="60">
        <f t="shared" ca="1" si="18"/>
        <v>0</v>
      </c>
      <c r="AE16" s="38"/>
      <c r="AF16" s="2"/>
      <c r="AI16" s="9" t="str">
        <f ca="1">Calculations!E35</f>
        <v>Employment (Net)</v>
      </c>
      <c r="AJ16" s="73">
        <f ca="1">Calculations!F35</f>
        <v>10500</v>
      </c>
      <c r="AK16" s="3"/>
      <c r="AM16" s="2"/>
      <c r="AR16" s="3"/>
    </row>
    <row r="17" spans="3:44" x14ac:dyDescent="0.2">
      <c r="C17" s="2" cm="1">
        <f t="array" ref="C17">IF(C16=-1,-1,IF(C16&lt;income_max_row,C16+1, IF(C16=income_max_row, income_total_row, IF(C16=income_total_row, "/1", IF(C16="/1", expenses_header_row, IF(C16&lt;expenses_max_row, C16+1, IF(C16=expenses_max_row, expenses_total_row, IF(C16=expenses_total_row, "/2", IF(C16="/2", savings_header_row, IF(C16&lt;savings_max_row, C16+1, IF(C16=savings_max_row, savings_total_row, -1)))))))))))</f>
        <v>20</v>
      </c>
      <c r="D17" s="3">
        <f t="shared" si="0"/>
        <v>9</v>
      </c>
      <c r="E17" s="2" cm="1">
        <f t="array" ref="E17">1*OR(row_id=income_header_row, row_id=expenses_header_row, row_id=savings_header_row)</f>
        <v>0</v>
      </c>
      <c r="F17">
        <f t="shared" si="1"/>
        <v>0</v>
      </c>
      <c r="G17" cm="1">
        <f t="array" ref="G17">1*OR(row_id=income_total_row, row_id=expenses_total_row, row_id= savings_total_row)</f>
        <v>1</v>
      </c>
      <c r="H17" s="3">
        <f t="shared" si="2"/>
        <v>0</v>
      </c>
      <c r="I17" s="2" t="str" cm="1">
        <f t="array" ref="I17">IFERROR(INDEX('Budget Planning'!$C:$C,  header_row_id), "")</f>
        <v>Income</v>
      </c>
      <c r="J17" t="str" cm="1">
        <f t="array" ref="J17">IFERROR(INDEX('Budget Planning'!$C:$C,  row_id), "")</f>
        <v>Total</v>
      </c>
      <c r="K17" s="50" cm="1">
        <f t="array" ref="K17">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13600</v>
      </c>
      <c r="L17" s="51" cm="1">
        <f t="array" aca="1" ref="L17" ca="1">IF(OR(is_header,is_empty), "", INDEX('Budget Planning'!$E:$EM, row_id, MATCH(IF(selected_period="Total Year", selected_year, DATE(selected_year, selected_period, 1)), 'Budget Planning'!$E$9:$EM$9, 0)))</f>
        <v>64200</v>
      </c>
      <c r="M17" s="2" t="str" cm="1">
        <f t="array" ref="M17">IF(is_cat, IF(header_row_id=income_header_row, MATCH(income_min_row, $C:$C,0),  IF(header_row_id=expenses_header_row, MATCH(expenses_min_row, $C:$C,0),  IF(header_row_id=savings_header_row, MATCH(savings_min_row, $C:$C,0), ""))), "")</f>
        <v/>
      </c>
      <c r="N17" t="str" cm="1">
        <f t="array" ref="N17">IF(is_cat, IF(header_row_id=income_header_row, MATCH(income_max_row, $C:$C,0),  IF(header_row_id=expenses_header_row, MATCH(expenses_max_row, $C:$C,0),  IF(header_row_id=savings_header_row, MATCH(savings_max_row, $C:$C,0), ""))), "")</f>
        <v/>
      </c>
      <c r="O17" s="2" t="str">
        <f t="shared" si="3"/>
        <v/>
      </c>
      <c r="P17" t="str">
        <f t="shared" ca="1" si="4"/>
        <v/>
      </c>
      <c r="Q17" t="str">
        <f t="shared" si="5"/>
        <v/>
      </c>
      <c r="R17" s="3" t="str">
        <f t="shared" ca="1" si="6"/>
        <v/>
      </c>
      <c r="S17" s="2" t="str">
        <f t="shared" si="7"/>
        <v/>
      </c>
      <c r="T17" t="str">
        <f t="shared" si="8"/>
        <v/>
      </c>
      <c r="U17" t="str">
        <f t="shared" ca="1" si="9"/>
        <v/>
      </c>
      <c r="V17" t="str">
        <f t="shared" si="10"/>
        <v/>
      </c>
      <c r="W17" s="3" t="str">
        <f t="shared" ca="1" si="11"/>
        <v/>
      </c>
      <c r="X17" s="56">
        <f t="shared" si="12"/>
        <v>20</v>
      </c>
      <c r="Y17" s="58" t="str">
        <f t="shared" ca="1" si="13"/>
        <v>Total</v>
      </c>
      <c r="Z17" s="60">
        <f t="shared" ca="1" si="14"/>
        <v>13600</v>
      </c>
      <c r="AA17" s="60">
        <f t="shared" ca="1" si="15"/>
        <v>64200</v>
      </c>
      <c r="AB17" s="59">
        <f t="shared" ca="1" si="16"/>
        <v>0.21183800623052959</v>
      </c>
      <c r="AC17" s="60">
        <f t="shared" ca="1" si="17"/>
        <v>50600</v>
      </c>
      <c r="AD17" s="60">
        <f t="shared" ca="1" si="18"/>
        <v>0</v>
      </c>
      <c r="AE17" s="38"/>
      <c r="AF17" s="2"/>
      <c r="AI17" s="9" t="str">
        <f ca="1">Calculations!E36</f>
        <v>Side hustle (Net)</v>
      </c>
      <c r="AJ17" s="73">
        <f ca="1">Calculations!F36</f>
        <v>2800</v>
      </c>
      <c r="AK17" s="3"/>
      <c r="AM17" s="2"/>
      <c r="AR17" s="3"/>
    </row>
    <row r="18" spans="3:44" x14ac:dyDescent="0.2">
      <c r="C18" s="2" t="str" cm="1">
        <f t="array" ref="C18">IF(C17=-1,-1,IF(C17&lt;income_max_row,C17+1, IF(C17=income_max_row, income_total_row, IF(C17=income_total_row, "/1", IF(C17="/1", expenses_header_row, IF(C17&lt;expenses_max_row, C17+1, IF(C17=expenses_max_row, expenses_total_row, IF(C17=expenses_total_row, "/2", IF(C17="/2", savings_header_row, IF(C17&lt;savings_max_row, C17+1, IF(C17=savings_max_row, savings_total_row, -1)))))))))))</f>
        <v>/1</v>
      </c>
      <c r="D18" s="3">
        <f t="shared" si="0"/>
        <v>-1</v>
      </c>
      <c r="E18" s="2" cm="1">
        <f t="array" ref="E18">1*OR(row_id=income_header_row, row_id=expenses_header_row, row_id=savings_header_row)</f>
        <v>0</v>
      </c>
      <c r="F18">
        <f t="shared" si="1"/>
        <v>0</v>
      </c>
      <c r="G18" cm="1">
        <f t="array" ref="G18">1*OR(row_id=income_total_row, row_id=expenses_total_row, row_id= savings_total_row)</f>
        <v>0</v>
      </c>
      <c r="H18" s="3">
        <f t="shared" si="2"/>
        <v>1</v>
      </c>
      <c r="I18" s="2" t="str" cm="1">
        <f t="array" ref="I18">IFERROR(INDEX('Budget Planning'!$C:$C,  header_row_id), "")</f>
        <v/>
      </c>
      <c r="J18" t="str" cm="1">
        <f t="array" ref="J18">IFERROR(INDEX('Budget Planning'!$C:$C,  row_id), "")</f>
        <v/>
      </c>
      <c r="K18" s="50" t="str" cm="1">
        <f t="array" ref="K18">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18" s="51" t="str" cm="1">
        <f t="array" ref="L18">IF(OR(is_header,is_empty), "", INDEX('Budget Planning'!$E:$EM, row_id, MATCH(IF(selected_period="Total Year", selected_year, DATE(selected_year, selected_period, 1)), 'Budget Planning'!$E$9:$EM$9, 0)))</f>
        <v/>
      </c>
      <c r="M18" s="2" t="str" cm="1">
        <f t="array" ref="M18">IF(is_cat, IF(header_row_id=income_header_row, MATCH(income_min_row, $C:$C,0),  IF(header_row_id=expenses_header_row, MATCH(expenses_min_row, $C:$C,0),  IF(header_row_id=savings_header_row, MATCH(savings_min_row, $C:$C,0), ""))), "")</f>
        <v/>
      </c>
      <c r="N18" t="str" cm="1">
        <f t="array" ref="N18">IF(is_cat, IF(header_row_id=income_header_row, MATCH(income_max_row, $C:$C,0),  IF(header_row_id=expenses_header_row, MATCH(expenses_max_row, $C:$C,0),  IF(header_row_id=savings_header_row, MATCH(savings_max_row, $C:$C,0), ""))), "")</f>
        <v/>
      </c>
      <c r="O18" s="2" t="str">
        <f t="shared" si="3"/>
        <v/>
      </c>
      <c r="P18" t="str">
        <f t="shared" ca="1" si="4"/>
        <v/>
      </c>
      <c r="Q18" t="str">
        <f t="shared" si="5"/>
        <v/>
      </c>
      <c r="R18" s="3" t="str">
        <f t="shared" ca="1" si="6"/>
        <v/>
      </c>
      <c r="S18" s="2" t="str">
        <f t="shared" si="7"/>
        <v/>
      </c>
      <c r="T18" t="str">
        <f t="shared" si="8"/>
        <v/>
      </c>
      <c r="U18" t="str">
        <f t="shared" ca="1" si="9"/>
        <v/>
      </c>
      <c r="V18" t="str">
        <f t="shared" si="10"/>
        <v/>
      </c>
      <c r="W18" s="3" t="str">
        <f t="shared" ca="1" si="11"/>
        <v/>
      </c>
      <c r="X18" s="56" t="str">
        <f t="shared" si="12"/>
        <v>/1</v>
      </c>
      <c r="Y18" s="58" t="str">
        <f t="shared" si="13"/>
        <v/>
      </c>
      <c r="Z18" s="60" t="str">
        <f t="shared" si="14"/>
        <v/>
      </c>
      <c r="AA18" s="60" t="str">
        <f t="shared" si="15"/>
        <v/>
      </c>
      <c r="AB18" s="59" t="str">
        <f t="shared" si="16"/>
        <v/>
      </c>
      <c r="AC18" s="60" t="str">
        <f t="shared" si="17"/>
        <v/>
      </c>
      <c r="AD18" s="60" t="str">
        <f t="shared" si="18"/>
        <v/>
      </c>
      <c r="AE18" s="38"/>
      <c r="AF18" s="2"/>
      <c r="AI18" s="9" t="str">
        <f ca="1">Calculations!E37</f>
        <v>Dividends</v>
      </c>
      <c r="AJ18" s="73">
        <f ca="1">Calculations!F37</f>
        <v>300</v>
      </c>
      <c r="AK18" s="3"/>
      <c r="AM18" s="2"/>
      <c r="AR18" s="3"/>
    </row>
    <row r="19" spans="3:44" x14ac:dyDescent="0.2">
      <c r="C19" s="2" cm="1">
        <f t="array" ref="C19">IF(C18=-1,-1,IF(C18&lt;income_max_row,C18+1, IF(C18=income_max_row, income_total_row, IF(C18=income_total_row, "/1", IF(C18="/1", expenses_header_row, IF(C18&lt;expenses_max_row, C18+1, IF(C18=expenses_max_row, expenses_total_row, IF(C18=expenses_total_row, "/2", IF(C18="/2", savings_header_row, IF(C18&lt;savings_max_row, C18+1, IF(C18=savings_max_row, savings_total_row, -1)))))))))))</f>
        <v>22</v>
      </c>
      <c r="D19" s="3">
        <f t="shared" si="0"/>
        <v>22</v>
      </c>
      <c r="E19" s="2" cm="1">
        <f t="array" ref="E19">1*OR(row_id=income_header_row, row_id=expenses_header_row, row_id=savings_header_row)</f>
        <v>1</v>
      </c>
      <c r="F19">
        <f t="shared" si="1"/>
        <v>0</v>
      </c>
      <c r="G19" cm="1">
        <f t="array" ref="G19">1*OR(row_id=income_total_row, row_id=expenses_total_row, row_id= savings_total_row)</f>
        <v>0</v>
      </c>
      <c r="H19" s="3">
        <f t="shared" si="2"/>
        <v>0</v>
      </c>
      <c r="I19" s="2" t="str" cm="1">
        <f t="array" ref="I19">IFERROR(INDEX('Budget Planning'!$C:$C,  header_row_id), "")</f>
        <v>Expenses</v>
      </c>
      <c r="J19" t="str" cm="1">
        <f t="array" ref="J19">IFERROR(INDEX('Budget Planning'!$C:$C,  row_id), "")</f>
        <v>Expenses</v>
      </c>
      <c r="K19" s="50" t="str" cm="1">
        <f t="array" ref="K19">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19" s="51" t="str" cm="1">
        <f t="array" ref="L19">IF(OR(is_header,is_empty), "", INDEX('Budget Planning'!$E:$EM, row_id, MATCH(IF(selected_period="Total Year", selected_year, DATE(selected_year, selected_period, 1)), 'Budget Planning'!$E$9:$EM$9, 0)))</f>
        <v/>
      </c>
      <c r="M19" s="2" t="str" cm="1">
        <f t="array" ref="M19">IF(is_cat, IF(header_row_id=income_header_row, MATCH(income_min_row, $C:$C,0),  IF(header_row_id=expenses_header_row, MATCH(expenses_min_row, $C:$C,0),  IF(header_row_id=savings_header_row, MATCH(savings_min_row, $C:$C,0), ""))), "")</f>
        <v/>
      </c>
      <c r="N19" t="str" cm="1">
        <f t="array" ref="N19">IF(is_cat, IF(header_row_id=income_header_row, MATCH(income_max_row, $C:$C,0),  IF(header_row_id=expenses_header_row, MATCH(expenses_max_row, $C:$C,0),  IF(header_row_id=savings_header_row, MATCH(savings_max_row, $C:$C,0), ""))), "")</f>
        <v/>
      </c>
      <c r="O19" s="2" t="str">
        <f t="shared" si="3"/>
        <v/>
      </c>
      <c r="P19" t="str">
        <f t="shared" ca="1" si="4"/>
        <v/>
      </c>
      <c r="Q19" t="str">
        <f t="shared" si="5"/>
        <v/>
      </c>
      <c r="R19" s="3" t="str">
        <f t="shared" ca="1" si="6"/>
        <v/>
      </c>
      <c r="S19" s="2" t="str">
        <f t="shared" si="7"/>
        <v/>
      </c>
      <c r="T19" t="str">
        <f t="shared" si="8"/>
        <v/>
      </c>
      <c r="U19" t="str">
        <f t="shared" ca="1" si="9"/>
        <v/>
      </c>
      <c r="V19" t="str">
        <f t="shared" si="10"/>
        <v/>
      </c>
      <c r="W19" s="3" t="str">
        <f t="shared" ca="1" si="11"/>
        <v/>
      </c>
      <c r="X19" s="56">
        <f t="shared" si="12"/>
        <v>22</v>
      </c>
      <c r="Y19" s="58" t="str">
        <f t="shared" ca="1" si="13"/>
        <v>Expenses</v>
      </c>
      <c r="Z19" s="60" t="str">
        <f t="shared" si="14"/>
        <v>Tracked</v>
      </c>
      <c r="AA19" s="60" t="str">
        <f t="shared" si="15"/>
        <v>Budget</v>
      </c>
      <c r="AB19" s="59" t="str">
        <f t="shared" si="16"/>
        <v>% Compl.</v>
      </c>
      <c r="AC19" s="60" t="str">
        <f t="shared" si="17"/>
        <v>Remaining</v>
      </c>
      <c r="AD19" s="60" t="str">
        <f t="shared" si="18"/>
        <v>Excess</v>
      </c>
      <c r="AE19" s="38"/>
      <c r="AF19" s="2"/>
      <c r="AI19" s="9" t="str">
        <f>Calculations!E38</f>
        <v/>
      </c>
      <c r="AJ19" s="73" t="str">
        <f>Calculations!F38</f>
        <v/>
      </c>
      <c r="AK19" s="3"/>
      <c r="AM19" s="2"/>
      <c r="AR19" s="3"/>
    </row>
    <row r="20" spans="3:44" x14ac:dyDescent="0.2">
      <c r="C20" s="2" cm="1">
        <f t="array" ref="C20">IF(C19=-1,-1,IF(C19&lt;income_max_row,C19+1, IF(C19=income_max_row, income_total_row, IF(C19=income_total_row, "/1", IF(C19="/1", expenses_header_row, IF(C19&lt;expenses_max_row, C19+1, IF(C19=expenses_max_row, expenses_total_row, IF(C19=expenses_total_row, "/2", IF(C19="/2", savings_header_row, IF(C19&lt;savings_max_row, C19+1, IF(C19=savings_max_row, savings_total_row, -1)))))))))))</f>
        <v>23</v>
      </c>
      <c r="D20" s="3">
        <f t="shared" si="0"/>
        <v>22</v>
      </c>
      <c r="E20" s="2" cm="1">
        <f t="array" ref="E20">1*OR(row_id=income_header_row, row_id=expenses_header_row, row_id=savings_header_row)</f>
        <v>0</v>
      </c>
      <c r="F20">
        <f t="shared" si="1"/>
        <v>1</v>
      </c>
      <c r="G20" cm="1">
        <f t="array" ref="G20">1*OR(row_id=income_total_row, row_id=expenses_total_row, row_id= savings_total_row)</f>
        <v>0</v>
      </c>
      <c r="H20" s="3">
        <f t="shared" si="2"/>
        <v>0</v>
      </c>
      <c r="I20" s="2" t="str" cm="1">
        <f t="array" ref="I20">IFERROR(INDEX('Budget Planning'!$C:$C,  header_row_id), "")</f>
        <v>Expenses</v>
      </c>
      <c r="J20" t="str" cm="1">
        <f t="array" ref="J20">IFERROR(INDEX('Budget Planning'!$C:$C,  row_id), "")</f>
        <v>Housing</v>
      </c>
      <c r="K20" s="50" cm="1">
        <f t="array" ref="K20">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3600</v>
      </c>
      <c r="L20" s="51" cm="1">
        <f t="array" ref="L20">IF(OR(is_header,is_empty), "", INDEX('Budget Planning'!$E:$EM, row_id, MATCH(IF(selected_period="Total Year", selected_year, DATE(selected_year, selected_period, 1)), 'Budget Planning'!$E$9:$EM$9, 0)))</f>
        <v>14400</v>
      </c>
      <c r="M20" s="2" cm="1">
        <f t="array" ref="M20">IF(is_cat, IF(header_row_id=income_header_row, MATCH(income_min_row, $C:$C,0),  IF(header_row_id=expenses_header_row, MATCH(expenses_min_row, $C:$C,0),  IF(header_row_id=savings_header_row, MATCH(savings_min_row, $C:$C,0), ""))), "")</f>
        <v>20</v>
      </c>
      <c r="N20" cm="1">
        <f t="array" ref="N20">IF(is_cat, IF(header_row_id=income_header_row, MATCH(income_max_row, $C:$C,0),  IF(header_row_id=expenses_header_row, MATCH(expenses_max_row, $C:$C,0),  IF(header_row_id=savings_header_row, MATCH(savings_max_row, $C:$C,0), ""))), "")</f>
        <v>28</v>
      </c>
      <c r="O20" s="2" t="str">
        <f t="shared" si="3"/>
        <v>$K$20:$K$28</v>
      </c>
      <c r="P20">
        <f t="shared" ca="1" si="4"/>
        <v>1</v>
      </c>
      <c r="Q20" t="str">
        <f t="shared" si="5"/>
        <v>$L$20:$L$28</v>
      </c>
      <c r="R20" s="3">
        <f t="shared" ca="1" si="6"/>
        <v>1</v>
      </c>
      <c r="S20" s="2">
        <f t="shared" ca="1" si="7"/>
        <v>11</v>
      </c>
      <c r="T20" t="str">
        <f t="shared" si="8"/>
        <v>$S$20:$S$28</v>
      </c>
      <c r="U20">
        <f t="shared" ca="1" si="9"/>
        <v>1</v>
      </c>
      <c r="V20" t="str">
        <f t="shared" si="10"/>
        <v>$U$20:$U$20</v>
      </c>
      <c r="W20" s="3">
        <f t="shared" ca="1" si="11"/>
        <v>1</v>
      </c>
      <c r="X20" s="56">
        <f t="shared" ca="1" si="12"/>
        <v>23</v>
      </c>
      <c r="Y20" s="58" t="str">
        <f t="shared" ca="1" si="13"/>
        <v>Housing</v>
      </c>
      <c r="Z20" s="60">
        <f t="shared" ca="1" si="14"/>
        <v>3600</v>
      </c>
      <c r="AA20" s="60">
        <f t="shared" ca="1" si="15"/>
        <v>14400</v>
      </c>
      <c r="AB20" s="59">
        <f t="shared" ca="1" si="16"/>
        <v>0.25</v>
      </c>
      <c r="AC20" s="60">
        <f t="shared" ca="1" si="17"/>
        <v>10800</v>
      </c>
      <c r="AD20" s="60">
        <f t="shared" ca="1" si="18"/>
        <v>0</v>
      </c>
      <c r="AE20" s="38"/>
      <c r="AF20" s="2"/>
      <c r="AI20" s="9" t="str">
        <f>Calculations!E39</f>
        <v/>
      </c>
      <c r="AJ20" s="73" t="str">
        <f>Calculations!F39</f>
        <v/>
      </c>
      <c r="AK20" s="3"/>
      <c r="AM20" s="2"/>
      <c r="AR20" s="3"/>
    </row>
    <row r="21" spans="3:44" x14ac:dyDescent="0.2">
      <c r="C21" s="2" cm="1">
        <f t="array" ref="C21">IF(C20=-1,-1,IF(C20&lt;income_max_row,C20+1, IF(C20=income_max_row, income_total_row, IF(C20=income_total_row, "/1", IF(C20="/1", expenses_header_row, IF(C20&lt;expenses_max_row, C20+1, IF(C20=expenses_max_row, expenses_total_row, IF(C20=expenses_total_row, "/2", IF(C20="/2", savings_header_row, IF(C20&lt;savings_max_row, C20+1, IF(C20=savings_max_row, savings_total_row, -1)))))))))))</f>
        <v>24</v>
      </c>
      <c r="D21" s="3">
        <f t="shared" si="0"/>
        <v>22</v>
      </c>
      <c r="E21" s="2" cm="1">
        <f t="array" ref="E21">1*OR(row_id=income_header_row, row_id=expenses_header_row, row_id=savings_header_row)</f>
        <v>0</v>
      </c>
      <c r="F21">
        <f t="shared" si="1"/>
        <v>1</v>
      </c>
      <c r="G21" cm="1">
        <f t="array" ref="G21">1*OR(row_id=income_total_row, row_id=expenses_total_row, row_id= savings_total_row)</f>
        <v>0</v>
      </c>
      <c r="H21" s="3">
        <f t="shared" si="2"/>
        <v>0</v>
      </c>
      <c r="I21" s="2" t="str" cm="1">
        <f t="array" ref="I21">IFERROR(INDEX('Budget Planning'!$C:$C,  header_row_id), "")</f>
        <v>Expenses</v>
      </c>
      <c r="J21" t="str" cm="1">
        <f t="array" ref="J21">IFERROR(INDEX('Budget Planning'!$C:$C,  row_id), "")</f>
        <v>Utilities</v>
      </c>
      <c r="K21" s="50" cm="1">
        <f t="array" ref="K21">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900</v>
      </c>
      <c r="L21" s="51" cm="1">
        <f t="array" ref="L21">IF(OR(is_header,is_empty), "", INDEX('Budget Planning'!$E:$EM, row_id, MATCH(IF(selected_period="Total Year", selected_year, DATE(selected_year, selected_period, 1)), 'Budget Planning'!$E$9:$EM$9, 0)))</f>
        <v>3600</v>
      </c>
      <c r="M21" s="2" cm="1">
        <f t="array" ref="M21">IF(is_cat, IF(header_row_id=income_header_row, MATCH(income_min_row, $C:$C,0),  IF(header_row_id=expenses_header_row, MATCH(expenses_min_row, $C:$C,0),  IF(header_row_id=savings_header_row, MATCH(savings_min_row, $C:$C,0), ""))), "")</f>
        <v>20</v>
      </c>
      <c r="N21" cm="1">
        <f t="array" ref="N21">IF(is_cat, IF(header_row_id=income_header_row, MATCH(income_max_row, $C:$C,0),  IF(header_row_id=expenses_header_row, MATCH(expenses_max_row, $C:$C,0),  IF(header_row_id=savings_header_row, MATCH(savings_max_row, $C:$C,0), ""))), "")</f>
        <v>28</v>
      </c>
      <c r="O21" s="2" t="str">
        <f t="shared" si="3"/>
        <v>$K$20:$K$28</v>
      </c>
      <c r="P21">
        <f t="shared" ca="1" si="4"/>
        <v>2</v>
      </c>
      <c r="Q21" t="str">
        <f t="shared" si="5"/>
        <v>$L$20:$L$28</v>
      </c>
      <c r="R21" s="3">
        <f t="shared" ca="1" si="6"/>
        <v>4</v>
      </c>
      <c r="S21" s="2">
        <f t="shared" ca="1" si="7"/>
        <v>24</v>
      </c>
      <c r="T21" t="str">
        <f t="shared" si="8"/>
        <v>$S$20:$S$28</v>
      </c>
      <c r="U21">
        <f t="shared" ca="1" si="9"/>
        <v>3</v>
      </c>
      <c r="V21" t="str">
        <f t="shared" si="10"/>
        <v>$U$20:$U$21</v>
      </c>
      <c r="W21" s="3">
        <f t="shared" ca="1" si="11"/>
        <v>3</v>
      </c>
      <c r="X21" s="56">
        <f t="shared" ca="1" si="12"/>
        <v>25</v>
      </c>
      <c r="Y21" s="58" t="str">
        <f t="shared" ca="1" si="13"/>
        <v>Groceries</v>
      </c>
      <c r="Z21" s="60">
        <f t="shared" ca="1" si="14"/>
        <v>900</v>
      </c>
      <c r="AA21" s="60">
        <f t="shared" ca="1" si="15"/>
        <v>4200</v>
      </c>
      <c r="AB21" s="59">
        <f t="shared" ca="1" si="16"/>
        <v>0.21428571428571427</v>
      </c>
      <c r="AC21" s="60">
        <f t="shared" ca="1" si="17"/>
        <v>3300</v>
      </c>
      <c r="AD21" s="60">
        <f t="shared" ca="1" si="18"/>
        <v>0</v>
      </c>
      <c r="AE21" s="38"/>
      <c r="AF21" s="2"/>
      <c r="AI21" s="9" t="str">
        <f ca="1">Calculations!E40</f>
        <v/>
      </c>
      <c r="AJ21" s="73" t="str">
        <f ca="1">Calculations!F40</f>
        <v/>
      </c>
      <c r="AK21" s="3"/>
      <c r="AM21" s="2"/>
      <c r="AR21" s="3"/>
    </row>
    <row r="22" spans="3:44" x14ac:dyDescent="0.2">
      <c r="C22" s="2" cm="1">
        <f t="array" ref="C22">IF(C21=-1,-1,IF(C21&lt;income_max_row,C21+1, IF(C21=income_max_row, income_total_row, IF(C21=income_total_row, "/1", IF(C21="/1", expenses_header_row, IF(C21&lt;expenses_max_row, C21+1, IF(C21=expenses_max_row, expenses_total_row, IF(C21=expenses_total_row, "/2", IF(C21="/2", savings_header_row, IF(C21&lt;savings_max_row, C21+1, IF(C21=savings_max_row, savings_total_row, -1)))))))))))</f>
        <v>25</v>
      </c>
      <c r="D22" s="3">
        <f t="shared" si="0"/>
        <v>22</v>
      </c>
      <c r="E22" s="2" cm="1">
        <f t="array" ref="E22">1*OR(row_id=income_header_row, row_id=expenses_header_row, row_id=savings_header_row)</f>
        <v>0</v>
      </c>
      <c r="F22">
        <f t="shared" si="1"/>
        <v>1</v>
      </c>
      <c r="G22" cm="1">
        <f t="array" ref="G22">1*OR(row_id=income_total_row, row_id=expenses_total_row, row_id= savings_total_row)</f>
        <v>0</v>
      </c>
      <c r="H22" s="3">
        <f t="shared" si="2"/>
        <v>0</v>
      </c>
      <c r="I22" s="2" t="str" cm="1">
        <f t="array" ref="I22">IFERROR(INDEX('Budget Planning'!$C:$C,  header_row_id), "")</f>
        <v>Expenses</v>
      </c>
      <c r="J22" t="str" cm="1">
        <f t="array" ref="J22">IFERROR(INDEX('Budget Planning'!$C:$C,  row_id), "")</f>
        <v>Groceries</v>
      </c>
      <c r="K22" s="50" cm="1">
        <f t="array" ref="K22">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900</v>
      </c>
      <c r="L22" s="51" cm="1">
        <f t="array" ref="L22">IF(OR(is_header,is_empty), "", INDEX('Budget Planning'!$E:$EM, row_id, MATCH(IF(selected_period="Total Year", selected_year, DATE(selected_year, selected_period, 1)), 'Budget Planning'!$E$9:$EM$9, 0)))</f>
        <v>4200</v>
      </c>
      <c r="M22" s="2" cm="1">
        <f t="array" ref="M22">IF(is_cat, IF(header_row_id=income_header_row, MATCH(income_min_row, $C:$C,0),  IF(header_row_id=expenses_header_row, MATCH(expenses_min_row, $C:$C,0),  IF(header_row_id=savings_header_row, MATCH(savings_min_row, $C:$C,0), ""))), "")</f>
        <v>20</v>
      </c>
      <c r="N22" cm="1">
        <f t="array" ref="N22">IF(is_cat, IF(header_row_id=income_header_row, MATCH(income_max_row, $C:$C,0),  IF(header_row_id=expenses_header_row, MATCH(expenses_max_row, $C:$C,0),  IF(header_row_id=savings_header_row, MATCH(savings_max_row, $C:$C,0), ""))), "")</f>
        <v>28</v>
      </c>
      <c r="O22" s="2" t="str">
        <f t="shared" si="3"/>
        <v>$K$20:$K$28</v>
      </c>
      <c r="P22">
        <f t="shared" ca="1" si="4"/>
        <v>2</v>
      </c>
      <c r="Q22" t="str">
        <f t="shared" si="5"/>
        <v>$L$20:$L$28</v>
      </c>
      <c r="R22" s="3">
        <f t="shared" ca="1" si="6"/>
        <v>3</v>
      </c>
      <c r="S22" s="2">
        <f t="shared" ca="1" si="7"/>
        <v>23</v>
      </c>
      <c r="T22" t="str">
        <f t="shared" si="8"/>
        <v>$S$20:$S$28</v>
      </c>
      <c r="U22">
        <f t="shared" ca="1" si="9"/>
        <v>2</v>
      </c>
      <c r="V22" t="str">
        <f t="shared" si="10"/>
        <v>$U$20:$U$22</v>
      </c>
      <c r="W22" s="3">
        <f t="shared" ca="1" si="11"/>
        <v>2</v>
      </c>
      <c r="X22" s="56">
        <f t="shared" ca="1" si="12"/>
        <v>24</v>
      </c>
      <c r="Y22" s="58" t="str">
        <f t="shared" ca="1" si="13"/>
        <v>Utilities</v>
      </c>
      <c r="Z22" s="60">
        <f t="shared" ca="1" si="14"/>
        <v>900</v>
      </c>
      <c r="AA22" s="60">
        <f t="shared" ca="1" si="15"/>
        <v>3600</v>
      </c>
      <c r="AB22" s="59">
        <f t="shared" ca="1" si="16"/>
        <v>0.25</v>
      </c>
      <c r="AC22" s="60">
        <f t="shared" ca="1" si="17"/>
        <v>2700</v>
      </c>
      <c r="AD22" s="60">
        <f t="shared" ca="1" si="18"/>
        <v>0</v>
      </c>
      <c r="AE22" s="38"/>
      <c r="AF22" s="2"/>
      <c r="AI22" s="74" t="str">
        <f>Calculations!E41</f>
        <v>Total</v>
      </c>
      <c r="AJ22" s="75">
        <f ca="1">Calculations!F41</f>
        <v>13600</v>
      </c>
      <c r="AK22" s="3"/>
      <c r="AM22" s="2"/>
      <c r="AR22" s="3"/>
    </row>
    <row r="23" spans="3:44" x14ac:dyDescent="0.2">
      <c r="C23" s="2" cm="1">
        <f t="array" ref="C23">IF(C22=-1,-1,IF(C22&lt;income_max_row,C22+1, IF(C22=income_max_row, income_total_row, IF(C22=income_total_row, "/1", IF(C22="/1", expenses_header_row, IF(C22&lt;expenses_max_row, C22+1, IF(C22=expenses_max_row, expenses_total_row, IF(C22=expenses_total_row, "/2", IF(C22="/2", savings_header_row, IF(C22&lt;savings_max_row, C22+1, IF(C22=savings_max_row, savings_total_row, -1)))))))))))</f>
        <v>26</v>
      </c>
      <c r="D23" s="3">
        <f t="shared" si="0"/>
        <v>22</v>
      </c>
      <c r="E23" s="2" cm="1">
        <f t="array" ref="E23">1*OR(row_id=income_header_row, row_id=expenses_header_row, row_id=savings_header_row)</f>
        <v>0</v>
      </c>
      <c r="F23">
        <f t="shared" si="1"/>
        <v>1</v>
      </c>
      <c r="G23" cm="1">
        <f t="array" ref="G23">1*OR(row_id=income_total_row, row_id=expenses_total_row, row_id= savings_total_row)</f>
        <v>0</v>
      </c>
      <c r="H23" s="3">
        <f t="shared" si="2"/>
        <v>0</v>
      </c>
      <c r="I23" s="2" t="str" cm="1">
        <f t="array" ref="I23">IFERROR(INDEX('Budget Planning'!$C:$C,  header_row_id), "")</f>
        <v>Expenses</v>
      </c>
      <c r="J23" t="str" cm="1">
        <f t="array" ref="J23">IFERROR(INDEX('Budget Planning'!$C:$C,  row_id), "")</f>
        <v>Transportation</v>
      </c>
      <c r="K23" s="50" cm="1">
        <f t="array" ref="K23">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610</v>
      </c>
      <c r="L23" s="51" cm="1">
        <f t="array" ref="L23">IF(OR(is_header,is_empty), "", INDEX('Budget Planning'!$E:$EM, row_id, MATCH(IF(selected_period="Total Year", selected_year, DATE(selected_year, selected_period, 1)), 'Budget Planning'!$E$9:$EM$9, 0)))</f>
        <v>3600</v>
      </c>
      <c r="M23" s="2" cm="1">
        <f t="array" ref="M23">IF(is_cat, IF(header_row_id=income_header_row, MATCH(income_min_row, $C:$C,0),  IF(header_row_id=expenses_header_row, MATCH(expenses_min_row, $C:$C,0),  IF(header_row_id=savings_header_row, MATCH(savings_min_row, $C:$C,0), ""))), "")</f>
        <v>20</v>
      </c>
      <c r="N23" cm="1">
        <f t="array" ref="N23">IF(is_cat, IF(header_row_id=income_header_row, MATCH(income_max_row, $C:$C,0),  IF(header_row_id=expenses_header_row, MATCH(expenses_max_row, $C:$C,0),  IF(header_row_id=savings_header_row, MATCH(savings_max_row, $C:$C,0), ""))), "")</f>
        <v>28</v>
      </c>
      <c r="O23" s="2" t="str">
        <f t="shared" si="3"/>
        <v>$K$20:$K$28</v>
      </c>
      <c r="P23">
        <f t="shared" ca="1" si="4"/>
        <v>5</v>
      </c>
      <c r="Q23" t="str">
        <f t="shared" si="5"/>
        <v>$L$20:$L$28</v>
      </c>
      <c r="R23" s="3">
        <f t="shared" ca="1" si="6"/>
        <v>4</v>
      </c>
      <c r="S23" s="2">
        <f t="shared" ca="1" si="7"/>
        <v>54</v>
      </c>
      <c r="T23" t="str">
        <f t="shared" si="8"/>
        <v>$S$20:$S$28</v>
      </c>
      <c r="U23">
        <f t="shared" ca="1" si="9"/>
        <v>5</v>
      </c>
      <c r="V23" t="str">
        <f t="shared" si="10"/>
        <v>$U$20:$U$23</v>
      </c>
      <c r="W23" s="3">
        <f t="shared" ca="1" si="11"/>
        <v>5</v>
      </c>
      <c r="X23" s="56">
        <f t="shared" ca="1" si="12"/>
        <v>27</v>
      </c>
      <c r="Y23" s="58" t="str">
        <f t="shared" ca="1" si="13"/>
        <v>Fun &amp; Vacation</v>
      </c>
      <c r="Z23" s="60">
        <f t="shared" ca="1" si="14"/>
        <v>730</v>
      </c>
      <c r="AA23" s="60">
        <f t="shared" ca="1" si="15"/>
        <v>6000</v>
      </c>
      <c r="AB23" s="59">
        <f t="shared" ca="1" si="16"/>
        <v>0.12166666666666667</v>
      </c>
      <c r="AC23" s="60">
        <f t="shared" ca="1" si="17"/>
        <v>5270</v>
      </c>
      <c r="AD23" s="60">
        <f t="shared" ca="1" si="18"/>
        <v>0</v>
      </c>
      <c r="AE23" s="38"/>
      <c r="AF23" s="2"/>
      <c r="AK23" s="3"/>
      <c r="AM23" s="2"/>
      <c r="AR23" s="3"/>
    </row>
    <row r="24" spans="3:44" x14ac:dyDescent="0.2">
      <c r="C24" s="2" cm="1">
        <f t="array" ref="C24">IF(C23=-1,-1,IF(C23&lt;income_max_row,C23+1, IF(C23=income_max_row, income_total_row, IF(C23=income_total_row, "/1", IF(C23="/1", expenses_header_row, IF(C23&lt;expenses_max_row, C23+1, IF(C23=expenses_max_row, expenses_total_row, IF(C23=expenses_total_row, "/2", IF(C23="/2", savings_header_row, IF(C23&lt;savings_max_row, C23+1, IF(C23=savings_max_row, savings_total_row, -1)))))))))))</f>
        <v>27</v>
      </c>
      <c r="D24" s="3">
        <f t="shared" si="0"/>
        <v>22</v>
      </c>
      <c r="E24" s="2" cm="1">
        <f t="array" ref="E24">1*OR(row_id=income_header_row, row_id=expenses_header_row, row_id=savings_header_row)</f>
        <v>0</v>
      </c>
      <c r="F24">
        <f t="shared" si="1"/>
        <v>1</v>
      </c>
      <c r="G24" cm="1">
        <f t="array" ref="G24">1*OR(row_id=income_total_row, row_id=expenses_total_row, row_id= savings_total_row)</f>
        <v>0</v>
      </c>
      <c r="H24" s="3">
        <f t="shared" si="2"/>
        <v>0</v>
      </c>
      <c r="I24" s="2" t="str" cm="1">
        <f t="array" ref="I24">IFERROR(INDEX('Budget Planning'!$C:$C,  header_row_id), "")</f>
        <v>Expenses</v>
      </c>
      <c r="J24" t="str" cm="1">
        <f t="array" ref="J24">IFERROR(INDEX('Budget Planning'!$C:$C,  row_id), "")</f>
        <v>Insurances</v>
      </c>
      <c r="K24" s="50" cm="1">
        <f t="array" ref="K24">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150</v>
      </c>
      <c r="L24" s="51" cm="1">
        <f t="array" ref="L24">IF(OR(is_header,is_empty), "", INDEX('Budget Planning'!$E:$EM, row_id, MATCH(IF(selected_period="Total Year", selected_year, DATE(selected_year, selected_period, 1)), 'Budget Planning'!$E$9:$EM$9, 0)))</f>
        <v>600</v>
      </c>
      <c r="M24" s="2" cm="1">
        <f t="array" ref="M24">IF(is_cat, IF(header_row_id=income_header_row, MATCH(income_min_row, $C:$C,0),  IF(header_row_id=expenses_header_row, MATCH(expenses_min_row, $C:$C,0),  IF(header_row_id=savings_header_row, MATCH(savings_min_row, $C:$C,0), ""))), "")</f>
        <v>20</v>
      </c>
      <c r="N24" cm="1">
        <f t="array" ref="N24">IF(is_cat, IF(header_row_id=income_header_row, MATCH(income_max_row, $C:$C,0),  IF(header_row_id=expenses_header_row, MATCH(expenses_max_row, $C:$C,0),  IF(header_row_id=savings_header_row, MATCH(savings_max_row, $C:$C,0), ""))), "")</f>
        <v>28</v>
      </c>
      <c r="O24" s="2" t="str">
        <f t="shared" si="3"/>
        <v>$K$20:$K$28</v>
      </c>
      <c r="P24">
        <f t="shared" ca="1" si="4"/>
        <v>9</v>
      </c>
      <c r="Q24" t="str">
        <f t="shared" si="5"/>
        <v>$L$20:$L$28</v>
      </c>
      <c r="R24" s="3">
        <f t="shared" ca="1" si="6"/>
        <v>8</v>
      </c>
      <c r="S24" s="2">
        <f t="shared" ca="1" si="7"/>
        <v>98</v>
      </c>
      <c r="T24" t="str">
        <f t="shared" si="8"/>
        <v>$S$20:$S$28</v>
      </c>
      <c r="U24">
        <f t="shared" ca="1" si="9"/>
        <v>9</v>
      </c>
      <c r="V24" t="str">
        <f t="shared" si="10"/>
        <v>$U$20:$U$24</v>
      </c>
      <c r="W24" s="3">
        <f t="shared" ca="1" si="11"/>
        <v>9</v>
      </c>
      <c r="X24" s="56">
        <f t="shared" ca="1" si="12"/>
        <v>31</v>
      </c>
      <c r="Y24" s="58" t="str">
        <f t="shared" ca="1" si="13"/>
        <v>Transportation</v>
      </c>
      <c r="Z24" s="60">
        <f t="shared" ca="1" si="14"/>
        <v>610</v>
      </c>
      <c r="AA24" s="60">
        <f t="shared" ca="1" si="15"/>
        <v>3600</v>
      </c>
      <c r="AB24" s="59">
        <f t="shared" ca="1" si="16"/>
        <v>0.16944444444444445</v>
      </c>
      <c r="AC24" s="60">
        <f t="shared" ca="1" si="17"/>
        <v>2990</v>
      </c>
      <c r="AD24" s="60">
        <f t="shared" ca="1" si="18"/>
        <v>0</v>
      </c>
      <c r="AE24" s="38"/>
      <c r="AF24" s="4"/>
      <c r="AG24" s="5"/>
      <c r="AH24" s="5"/>
      <c r="AI24" s="5"/>
      <c r="AJ24" s="5"/>
      <c r="AK24" s="6"/>
      <c r="AM24" s="4"/>
      <c r="AN24" s="5"/>
      <c r="AO24" s="5"/>
      <c r="AP24" s="5"/>
      <c r="AQ24" s="5"/>
      <c r="AR24" s="6"/>
    </row>
    <row r="25" spans="3:44" x14ac:dyDescent="0.2">
      <c r="C25" s="2" cm="1">
        <f t="array" ref="C25">IF(C24=-1,-1,IF(C24&lt;income_max_row,C24+1, IF(C24=income_max_row, income_total_row, IF(C24=income_total_row, "/1", IF(C24="/1", expenses_header_row, IF(C24&lt;expenses_max_row, C24+1, IF(C24=expenses_max_row, expenses_total_row, IF(C24=expenses_total_row, "/2", IF(C24="/2", savings_header_row, IF(C24&lt;savings_max_row, C24+1, IF(C24=savings_max_row, savings_total_row, -1)))))))))))</f>
        <v>28</v>
      </c>
      <c r="D25" s="3">
        <f t="shared" si="0"/>
        <v>22</v>
      </c>
      <c r="E25" s="2" cm="1">
        <f t="array" ref="E25">1*OR(row_id=income_header_row, row_id=expenses_header_row, row_id=savings_header_row)</f>
        <v>0</v>
      </c>
      <c r="F25">
        <f t="shared" si="1"/>
        <v>1</v>
      </c>
      <c r="G25" cm="1">
        <f t="array" ref="G25">1*OR(row_id=income_total_row, row_id=expenses_total_row, row_id= savings_total_row)</f>
        <v>0</v>
      </c>
      <c r="H25" s="3">
        <f t="shared" si="2"/>
        <v>0</v>
      </c>
      <c r="I25" s="2" t="str" cm="1">
        <f t="array" ref="I25">IFERROR(INDEX('Budget Planning'!$C:$C,  header_row_id), "")</f>
        <v>Expenses</v>
      </c>
      <c r="J25" t="str" cm="1">
        <f t="array" ref="J25">IFERROR(INDEX('Budget Planning'!$C:$C,  row_id), "")</f>
        <v>Clothing</v>
      </c>
      <c r="K25" s="50" cm="1">
        <f t="array" ref="K25">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360</v>
      </c>
      <c r="L25" s="51" cm="1">
        <f t="array" ref="L25">IF(OR(is_header,is_empty), "", INDEX('Budget Planning'!$E:$EM, row_id, MATCH(IF(selected_period="Total Year", selected_year, DATE(selected_year, selected_period, 1)), 'Budget Planning'!$E$9:$EM$9, 0)))</f>
        <v>2400</v>
      </c>
      <c r="M25" s="2" cm="1">
        <f t="array" ref="M25">IF(is_cat, IF(header_row_id=income_header_row, MATCH(income_min_row, $C:$C,0),  IF(header_row_id=expenses_header_row, MATCH(expenses_min_row, $C:$C,0),  IF(header_row_id=savings_header_row, MATCH(savings_min_row, $C:$C,0), ""))), "")</f>
        <v>20</v>
      </c>
      <c r="N25" cm="1">
        <f t="array" ref="N25">IF(is_cat, IF(header_row_id=income_header_row, MATCH(income_max_row, $C:$C,0),  IF(header_row_id=expenses_header_row, MATCH(expenses_max_row, $C:$C,0),  IF(header_row_id=savings_header_row, MATCH(savings_max_row, $C:$C,0), ""))), "")</f>
        <v>28</v>
      </c>
      <c r="O25" s="2" t="str">
        <f t="shared" si="3"/>
        <v>$K$20:$K$28</v>
      </c>
      <c r="P25">
        <f t="shared" ca="1" si="4"/>
        <v>7</v>
      </c>
      <c r="Q25" t="str">
        <f t="shared" si="5"/>
        <v>$L$20:$L$28</v>
      </c>
      <c r="R25" s="3">
        <f t="shared" ca="1" si="6"/>
        <v>6</v>
      </c>
      <c r="S25" s="2">
        <f t="shared" ca="1" si="7"/>
        <v>76</v>
      </c>
      <c r="T25" t="str">
        <f t="shared" si="8"/>
        <v>$S$20:$S$28</v>
      </c>
      <c r="U25">
        <f t="shared" ca="1" si="9"/>
        <v>7</v>
      </c>
      <c r="V25" t="str">
        <f t="shared" si="10"/>
        <v>$U$20:$U$25</v>
      </c>
      <c r="W25" s="3">
        <f t="shared" ca="1" si="11"/>
        <v>7</v>
      </c>
      <c r="X25" s="56">
        <f t="shared" ca="1" si="12"/>
        <v>29</v>
      </c>
      <c r="Y25" s="58" t="str">
        <f t="shared" ca="1" si="13"/>
        <v>Body Care &amp; Medicine</v>
      </c>
      <c r="Z25" s="60">
        <f t="shared" ca="1" si="14"/>
        <v>479</v>
      </c>
      <c r="AA25" s="60">
        <f t="shared" ca="1" si="15"/>
        <v>2400</v>
      </c>
      <c r="AB25" s="59">
        <f t="shared" ca="1" si="16"/>
        <v>0.19958333333333333</v>
      </c>
      <c r="AC25" s="60">
        <f t="shared" ca="1" si="17"/>
        <v>1921</v>
      </c>
      <c r="AD25" s="60">
        <f t="shared" ca="1" si="18"/>
        <v>0</v>
      </c>
      <c r="AE25" s="38"/>
    </row>
    <row r="26" spans="3:44" x14ac:dyDescent="0.2">
      <c r="C26" s="2" cm="1">
        <f t="array" ref="C26">IF(C25=-1,-1,IF(C25&lt;income_max_row,C25+1, IF(C25=income_max_row, income_total_row, IF(C25=income_total_row, "/1", IF(C25="/1", expenses_header_row, IF(C25&lt;expenses_max_row, C25+1, IF(C25=expenses_max_row, expenses_total_row, IF(C25=expenses_total_row, "/2", IF(C25="/2", savings_header_row, IF(C25&lt;savings_max_row, C25+1, IF(C25=savings_max_row, savings_total_row, -1)))))))))))</f>
        <v>29</v>
      </c>
      <c r="D26" s="3">
        <f t="shared" si="0"/>
        <v>22</v>
      </c>
      <c r="E26" s="2" cm="1">
        <f t="array" ref="E26">1*OR(row_id=income_header_row, row_id=expenses_header_row, row_id=savings_header_row)</f>
        <v>0</v>
      </c>
      <c r="F26">
        <f t="shared" si="1"/>
        <v>1</v>
      </c>
      <c r="G26" cm="1">
        <f t="array" ref="G26">1*OR(row_id=income_total_row, row_id=expenses_total_row, row_id= savings_total_row)</f>
        <v>0</v>
      </c>
      <c r="H26" s="3">
        <f t="shared" si="2"/>
        <v>0</v>
      </c>
      <c r="I26" s="2" t="str" cm="1">
        <f t="array" ref="I26">IFERROR(INDEX('Budget Planning'!$C:$C,  header_row_id), "")</f>
        <v>Expenses</v>
      </c>
      <c r="J26" t="str" cm="1">
        <f t="array" ref="J26">IFERROR(INDEX('Budget Planning'!$C:$C,  row_id), "")</f>
        <v>Body Care &amp; Medicine</v>
      </c>
      <c r="K26" s="50" cm="1">
        <f t="array" ref="K26">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479</v>
      </c>
      <c r="L26" s="51" cm="1">
        <f t="array" ref="L26">IF(OR(is_header,is_empty), "", INDEX('Budget Planning'!$E:$EM, row_id, MATCH(IF(selected_period="Total Year", selected_year, DATE(selected_year, selected_period, 1)), 'Budget Planning'!$E$9:$EM$9, 0)))</f>
        <v>2400</v>
      </c>
      <c r="M26" s="2" cm="1">
        <f t="array" ref="M26">IF(is_cat, IF(header_row_id=income_header_row, MATCH(income_min_row, $C:$C,0),  IF(header_row_id=expenses_header_row, MATCH(expenses_min_row, $C:$C,0),  IF(header_row_id=savings_header_row, MATCH(savings_min_row, $C:$C,0), ""))), "")</f>
        <v>20</v>
      </c>
      <c r="N26" cm="1">
        <f t="array" ref="N26">IF(is_cat, IF(header_row_id=income_header_row, MATCH(income_max_row, $C:$C,0),  IF(header_row_id=expenses_header_row, MATCH(expenses_max_row, $C:$C,0),  IF(header_row_id=savings_header_row, MATCH(savings_max_row, $C:$C,0), ""))), "")</f>
        <v>28</v>
      </c>
      <c r="O26" s="2" t="str">
        <f t="shared" si="3"/>
        <v>$K$20:$K$28</v>
      </c>
      <c r="P26">
        <f t="shared" ca="1" si="4"/>
        <v>6</v>
      </c>
      <c r="Q26" t="str">
        <f t="shared" si="5"/>
        <v>$L$20:$L$28</v>
      </c>
      <c r="R26" s="3">
        <f t="shared" ca="1" si="6"/>
        <v>6</v>
      </c>
      <c r="S26" s="2">
        <f t="shared" ca="1" si="7"/>
        <v>66</v>
      </c>
      <c r="T26" t="str">
        <f t="shared" si="8"/>
        <v>$S$20:$S$28</v>
      </c>
      <c r="U26">
        <f t="shared" ca="1" si="9"/>
        <v>6</v>
      </c>
      <c r="V26" t="str">
        <f t="shared" si="10"/>
        <v>$U$20:$U$26</v>
      </c>
      <c r="W26" s="3">
        <f t="shared" ca="1" si="11"/>
        <v>6</v>
      </c>
      <c r="X26" s="56">
        <f t="shared" ca="1" si="12"/>
        <v>28</v>
      </c>
      <c r="Y26" s="58" t="str">
        <f t="shared" ca="1" si="13"/>
        <v>Clothing</v>
      </c>
      <c r="Z26" s="60">
        <f t="shared" ca="1" si="14"/>
        <v>360</v>
      </c>
      <c r="AA26" s="60">
        <f t="shared" ca="1" si="15"/>
        <v>2400</v>
      </c>
      <c r="AB26" s="59">
        <f t="shared" ca="1" si="16"/>
        <v>0.15</v>
      </c>
      <c r="AC26" s="60">
        <f t="shared" ca="1" si="17"/>
        <v>2040</v>
      </c>
      <c r="AD26" s="60">
        <f t="shared" ca="1" si="18"/>
        <v>0</v>
      </c>
      <c r="AE26" s="38"/>
      <c r="AF26" s="62"/>
      <c r="AG26" s="63"/>
      <c r="AH26" s="63"/>
      <c r="AI26" s="63"/>
      <c r="AJ26" s="63"/>
      <c r="AK26" s="64"/>
      <c r="AM26" s="62"/>
      <c r="AN26" s="63"/>
      <c r="AO26" s="63"/>
      <c r="AP26" s="63"/>
      <c r="AQ26" s="63"/>
      <c r="AR26" s="64"/>
    </row>
    <row r="27" spans="3:44" x14ac:dyDescent="0.2">
      <c r="C27" s="2" cm="1">
        <f t="array" ref="C27">IF(C26=-1,-1,IF(C26&lt;income_max_row,C26+1, IF(C26=income_max_row, income_total_row, IF(C26=income_total_row, "/1", IF(C26="/1", expenses_header_row, IF(C26&lt;expenses_max_row, C26+1, IF(C26=expenses_max_row, expenses_total_row, IF(C26=expenses_total_row, "/2", IF(C26="/2", savings_header_row, IF(C26&lt;savings_max_row, C26+1, IF(C26=savings_max_row, savings_total_row, -1)))))))))))</f>
        <v>30</v>
      </c>
      <c r="D27" s="3">
        <f t="shared" si="0"/>
        <v>22</v>
      </c>
      <c r="E27" s="2" cm="1">
        <f t="array" ref="E27">1*OR(row_id=income_header_row, row_id=expenses_header_row, row_id=savings_header_row)</f>
        <v>0</v>
      </c>
      <c r="F27">
        <f t="shared" si="1"/>
        <v>1</v>
      </c>
      <c r="G27" cm="1">
        <f t="array" ref="G27">1*OR(row_id=income_total_row, row_id=expenses_total_row, row_id= savings_total_row)</f>
        <v>0</v>
      </c>
      <c r="H27" s="3">
        <f t="shared" si="2"/>
        <v>0</v>
      </c>
      <c r="I27" s="2" t="str" cm="1">
        <f t="array" ref="I27">IFERROR(INDEX('Budget Planning'!$C:$C,  header_row_id), "")</f>
        <v>Expenses</v>
      </c>
      <c r="J27" t="str" cm="1">
        <f t="array" ref="J27">IFERROR(INDEX('Budget Planning'!$C:$C,  row_id), "")</f>
        <v>Media</v>
      </c>
      <c r="K27" s="50" cm="1">
        <f t="array" ref="K27">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170</v>
      </c>
      <c r="L27" s="51" cm="1">
        <f t="array" ref="L27">IF(OR(is_header,is_empty), "", INDEX('Budget Planning'!$E:$EM, row_id, MATCH(IF(selected_period="Total Year", selected_year, DATE(selected_year, selected_period, 1)), 'Budget Planning'!$E$9:$EM$9, 0)))</f>
        <v>600</v>
      </c>
      <c r="M27" s="2" cm="1">
        <f t="array" ref="M27">IF(is_cat, IF(header_row_id=income_header_row, MATCH(income_min_row, $C:$C,0),  IF(header_row_id=expenses_header_row, MATCH(expenses_min_row, $C:$C,0),  IF(header_row_id=savings_header_row, MATCH(savings_min_row, $C:$C,0), ""))), "")</f>
        <v>20</v>
      </c>
      <c r="N27" cm="1">
        <f t="array" ref="N27">IF(is_cat, IF(header_row_id=income_header_row, MATCH(income_max_row, $C:$C,0),  IF(header_row_id=expenses_header_row, MATCH(expenses_max_row, $C:$C,0),  IF(header_row_id=savings_header_row, MATCH(savings_max_row, $C:$C,0), ""))), "")</f>
        <v>28</v>
      </c>
      <c r="O27" s="2" t="str">
        <f t="shared" si="3"/>
        <v>$K$20:$K$28</v>
      </c>
      <c r="P27">
        <f t="shared" ca="1" si="4"/>
        <v>8</v>
      </c>
      <c r="Q27" t="str">
        <f t="shared" si="5"/>
        <v>$L$20:$L$28</v>
      </c>
      <c r="R27" s="3">
        <f t="shared" ca="1" si="6"/>
        <v>8</v>
      </c>
      <c r="S27" s="2">
        <f t="shared" ca="1" si="7"/>
        <v>88</v>
      </c>
      <c r="T27" t="str">
        <f t="shared" si="8"/>
        <v>$S$20:$S$28</v>
      </c>
      <c r="U27">
        <f t="shared" ca="1" si="9"/>
        <v>8</v>
      </c>
      <c r="V27" t="str">
        <f t="shared" si="10"/>
        <v>$U$20:$U$27</v>
      </c>
      <c r="W27" s="3">
        <f t="shared" ca="1" si="11"/>
        <v>8</v>
      </c>
      <c r="X27" s="56">
        <f t="shared" ca="1" si="12"/>
        <v>30</v>
      </c>
      <c r="Y27" s="58" t="str">
        <f t="shared" ca="1" si="13"/>
        <v>Media</v>
      </c>
      <c r="Z27" s="60">
        <f t="shared" ca="1" si="14"/>
        <v>170</v>
      </c>
      <c r="AA27" s="60">
        <f t="shared" ca="1" si="15"/>
        <v>600</v>
      </c>
      <c r="AB27" s="59">
        <f t="shared" ca="1" si="16"/>
        <v>0.28333333333333333</v>
      </c>
      <c r="AC27" s="60">
        <f t="shared" ca="1" si="17"/>
        <v>430</v>
      </c>
      <c r="AD27" s="60">
        <f t="shared" ca="1" si="18"/>
        <v>0</v>
      </c>
      <c r="AE27" s="38"/>
      <c r="AF27" s="2"/>
      <c r="AK27" s="3"/>
      <c r="AM27" s="2"/>
      <c r="AR27" s="3"/>
    </row>
    <row r="28" spans="3:44" x14ac:dyDescent="0.2">
      <c r="C28" s="2" cm="1">
        <f t="array" ref="C28">IF(C27=-1,-1,IF(C27&lt;income_max_row,C27+1, IF(C27=income_max_row, income_total_row, IF(C27=income_total_row, "/1", IF(C27="/1", expenses_header_row, IF(C27&lt;expenses_max_row, C27+1, IF(C27=expenses_max_row, expenses_total_row, IF(C27=expenses_total_row, "/2", IF(C27="/2", savings_header_row, IF(C27&lt;savings_max_row, C27+1, IF(C27=savings_max_row, savings_total_row, -1)))))))))))</f>
        <v>31</v>
      </c>
      <c r="D28" s="3">
        <f t="shared" si="0"/>
        <v>22</v>
      </c>
      <c r="E28" s="2" cm="1">
        <f t="array" ref="E28">1*OR(row_id=income_header_row, row_id=expenses_header_row, row_id=savings_header_row)</f>
        <v>0</v>
      </c>
      <c r="F28">
        <f t="shared" si="1"/>
        <v>1</v>
      </c>
      <c r="G28" cm="1">
        <f t="array" ref="G28">1*OR(row_id=income_total_row, row_id=expenses_total_row, row_id= savings_total_row)</f>
        <v>0</v>
      </c>
      <c r="H28" s="3">
        <f t="shared" si="2"/>
        <v>0</v>
      </c>
      <c r="I28" s="2" t="str" cm="1">
        <f t="array" ref="I28">IFERROR(INDEX('Budget Planning'!$C:$C,  header_row_id), "")</f>
        <v>Expenses</v>
      </c>
      <c r="J28" t="str" cm="1">
        <f t="array" ref="J28">IFERROR(INDEX('Budget Planning'!$C:$C,  row_id), "")</f>
        <v>Fun &amp; Vacation</v>
      </c>
      <c r="K28" s="50" cm="1">
        <f t="array" ref="K28">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730</v>
      </c>
      <c r="L28" s="51" cm="1">
        <f t="array" ref="L28">IF(OR(is_header,is_empty), "", INDEX('Budget Planning'!$E:$EM, row_id, MATCH(IF(selected_period="Total Year", selected_year, DATE(selected_year, selected_period, 1)), 'Budget Planning'!$E$9:$EM$9, 0)))</f>
        <v>6000</v>
      </c>
      <c r="M28" s="2" cm="1">
        <f t="array" ref="M28">IF(is_cat, IF(header_row_id=income_header_row, MATCH(income_min_row, $C:$C,0),  IF(header_row_id=expenses_header_row, MATCH(expenses_min_row, $C:$C,0),  IF(header_row_id=savings_header_row, MATCH(savings_min_row, $C:$C,0), ""))), "")</f>
        <v>20</v>
      </c>
      <c r="N28" cm="1">
        <f t="array" ref="N28">IF(is_cat, IF(header_row_id=income_header_row, MATCH(income_max_row, $C:$C,0),  IF(header_row_id=expenses_header_row, MATCH(expenses_max_row, $C:$C,0),  IF(header_row_id=savings_header_row, MATCH(savings_max_row, $C:$C,0), ""))), "")</f>
        <v>28</v>
      </c>
      <c r="O28" s="2" t="str">
        <f t="shared" si="3"/>
        <v>$K$20:$K$28</v>
      </c>
      <c r="P28">
        <f t="shared" ca="1" si="4"/>
        <v>4</v>
      </c>
      <c r="Q28" t="str">
        <f t="shared" si="5"/>
        <v>$L$20:$L$28</v>
      </c>
      <c r="R28" s="3">
        <f t="shared" ca="1" si="6"/>
        <v>2</v>
      </c>
      <c r="S28" s="2">
        <f t="shared" ca="1" si="7"/>
        <v>42</v>
      </c>
      <c r="T28" t="str">
        <f t="shared" si="8"/>
        <v>$S$20:$S$28</v>
      </c>
      <c r="U28">
        <f t="shared" ca="1" si="9"/>
        <v>4</v>
      </c>
      <c r="V28" t="str">
        <f t="shared" si="10"/>
        <v>$U$20:$U$28</v>
      </c>
      <c r="W28" s="3">
        <f t="shared" ca="1" si="11"/>
        <v>4</v>
      </c>
      <c r="X28" s="56">
        <f t="shared" ca="1" si="12"/>
        <v>26</v>
      </c>
      <c r="Y28" s="58" t="str">
        <f t="shared" ca="1" si="13"/>
        <v>Insurances</v>
      </c>
      <c r="Z28" s="60">
        <f t="shared" ca="1" si="14"/>
        <v>150</v>
      </c>
      <c r="AA28" s="60">
        <f t="shared" ca="1" si="15"/>
        <v>600</v>
      </c>
      <c r="AB28" s="59">
        <f t="shared" ca="1" si="16"/>
        <v>0.25</v>
      </c>
      <c r="AC28" s="60">
        <f t="shared" ca="1" si="17"/>
        <v>450</v>
      </c>
      <c r="AD28" s="60">
        <f t="shared" ca="1" si="18"/>
        <v>0</v>
      </c>
      <c r="AE28" s="38"/>
      <c r="AF28" s="2"/>
      <c r="AK28" s="3"/>
      <c r="AM28" s="2"/>
      <c r="AR28" s="3"/>
    </row>
    <row r="29" spans="3:44" x14ac:dyDescent="0.2">
      <c r="C29" s="2" cm="1">
        <f t="array" ref="C29">IF(C28=-1,-1,IF(C28&lt;income_max_row,C28+1, IF(C28=income_max_row, income_total_row, IF(C28=income_total_row, "/1", IF(C28="/1", expenses_header_row, IF(C28&lt;expenses_max_row, C28+1, IF(C28=expenses_max_row, expenses_total_row, IF(C28=expenses_total_row, "/2", IF(C28="/2", savings_header_row, IF(C28&lt;savings_max_row, C28+1, IF(C28=savings_max_row, savings_total_row, -1)))))))))))</f>
        <v>36</v>
      </c>
      <c r="D29" s="3">
        <f t="shared" si="0"/>
        <v>22</v>
      </c>
      <c r="E29" s="2" cm="1">
        <f t="array" ref="E29">1*OR(row_id=income_header_row, row_id=expenses_header_row, row_id=savings_header_row)</f>
        <v>0</v>
      </c>
      <c r="F29">
        <f t="shared" si="1"/>
        <v>0</v>
      </c>
      <c r="G29" cm="1">
        <f t="array" ref="G29">1*OR(row_id=income_total_row, row_id=expenses_total_row, row_id= savings_total_row)</f>
        <v>1</v>
      </c>
      <c r="H29" s="3">
        <f t="shared" si="2"/>
        <v>0</v>
      </c>
      <c r="I29" s="2" t="str" cm="1">
        <f t="array" ref="I29">IFERROR(INDEX('Budget Planning'!$C:$C,  header_row_id), "")</f>
        <v>Expenses</v>
      </c>
      <c r="J29" t="str" cm="1">
        <f t="array" ref="J29">IFERROR(INDEX('Budget Planning'!$C:$C,  row_id), "")</f>
        <v>Total</v>
      </c>
      <c r="K29" s="50" cm="1">
        <f t="array" ref="K29">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7899</v>
      </c>
      <c r="L29" s="51" cm="1">
        <f t="array" aca="1" ref="L29" ca="1">IF(OR(is_header,is_empty), "", INDEX('Budget Planning'!$E:$EM, row_id, MATCH(IF(selected_period="Total Year", selected_year, DATE(selected_year, selected_period, 1)), 'Budget Planning'!$E$9:$EM$9, 0)))</f>
        <v>37800</v>
      </c>
      <c r="M29" s="2" t="str" cm="1">
        <f t="array" ref="M29">IF(is_cat, IF(header_row_id=income_header_row, MATCH(income_min_row, $C:$C,0),  IF(header_row_id=expenses_header_row, MATCH(expenses_min_row, $C:$C,0),  IF(header_row_id=savings_header_row, MATCH(savings_min_row, $C:$C,0), ""))), "")</f>
        <v/>
      </c>
      <c r="N29" t="str" cm="1">
        <f t="array" ref="N29">IF(is_cat, IF(header_row_id=income_header_row, MATCH(income_max_row, $C:$C,0),  IF(header_row_id=expenses_header_row, MATCH(expenses_max_row, $C:$C,0),  IF(header_row_id=savings_header_row, MATCH(savings_max_row, $C:$C,0), ""))), "")</f>
        <v/>
      </c>
      <c r="O29" s="2" t="str">
        <f t="shared" si="3"/>
        <v/>
      </c>
      <c r="P29" t="str">
        <f t="shared" ca="1" si="4"/>
        <v/>
      </c>
      <c r="Q29" t="str">
        <f t="shared" si="5"/>
        <v/>
      </c>
      <c r="R29" s="3" t="str">
        <f t="shared" ca="1" si="6"/>
        <v/>
      </c>
      <c r="S29" s="2" t="str">
        <f t="shared" si="7"/>
        <v/>
      </c>
      <c r="T29" t="str">
        <f t="shared" si="8"/>
        <v/>
      </c>
      <c r="U29" t="str">
        <f t="shared" ca="1" si="9"/>
        <v/>
      </c>
      <c r="V29" t="str">
        <f t="shared" si="10"/>
        <v/>
      </c>
      <c r="W29" s="3" t="str">
        <f t="shared" ca="1" si="11"/>
        <v/>
      </c>
      <c r="X29" s="56">
        <f t="shared" si="12"/>
        <v>36</v>
      </c>
      <c r="Y29" s="58" t="str">
        <f t="shared" ca="1" si="13"/>
        <v>Total</v>
      </c>
      <c r="Z29" s="60">
        <f t="shared" ca="1" si="14"/>
        <v>7899</v>
      </c>
      <c r="AA29" s="60">
        <f t="shared" ca="1" si="15"/>
        <v>37800</v>
      </c>
      <c r="AB29" s="59">
        <f t="shared" ca="1" si="16"/>
        <v>0.20896825396825397</v>
      </c>
      <c r="AC29" s="60">
        <f t="shared" ca="1" si="17"/>
        <v>29901</v>
      </c>
      <c r="AD29" s="60">
        <f t="shared" ca="1" si="18"/>
        <v>0</v>
      </c>
      <c r="AE29" s="38"/>
      <c r="AF29" s="2"/>
      <c r="AI29" s="9" t="str">
        <f ca="1">Calculations!I35</f>
        <v>Housing</v>
      </c>
      <c r="AJ29" s="73">
        <f ca="1">Calculations!J35</f>
        <v>3600</v>
      </c>
      <c r="AK29" s="3"/>
      <c r="AM29" s="2"/>
      <c r="AP29" s="9" t="str">
        <f ca="1">Calculations!M35</f>
        <v>Emergency Fund</v>
      </c>
      <c r="AQ29" s="73">
        <f ca="1">Calculations!N35</f>
        <v>1140</v>
      </c>
      <c r="AR29" s="3"/>
    </row>
    <row r="30" spans="3:44" x14ac:dyDescent="0.2">
      <c r="C30" s="2" t="str" cm="1">
        <f t="array" ref="C30">IF(C29=-1,-1,IF(C29&lt;income_max_row,C29+1, IF(C29=income_max_row, income_total_row, IF(C29=income_total_row, "/1", IF(C29="/1", expenses_header_row, IF(C29&lt;expenses_max_row, C29+1, IF(C29=expenses_max_row, expenses_total_row, IF(C29=expenses_total_row, "/2", IF(C29="/2", savings_header_row, IF(C29&lt;savings_max_row, C29+1, IF(C29=savings_max_row, savings_total_row, -1)))))))))))</f>
        <v>/2</v>
      </c>
      <c r="D30" s="3">
        <f t="shared" si="0"/>
        <v>-1</v>
      </c>
      <c r="E30" s="2" cm="1">
        <f t="array" ref="E30">1*OR(row_id=income_header_row, row_id=expenses_header_row, row_id=savings_header_row)</f>
        <v>0</v>
      </c>
      <c r="F30">
        <f t="shared" si="1"/>
        <v>0</v>
      </c>
      <c r="G30" cm="1">
        <f t="array" ref="G30">1*OR(row_id=income_total_row, row_id=expenses_total_row, row_id= savings_total_row)</f>
        <v>0</v>
      </c>
      <c r="H30" s="3">
        <f t="shared" si="2"/>
        <v>1</v>
      </c>
      <c r="I30" s="2" t="str" cm="1">
        <f t="array" ref="I30">IFERROR(INDEX('Budget Planning'!$C:$C,  header_row_id), "")</f>
        <v/>
      </c>
      <c r="J30" t="str" cm="1">
        <f t="array" ref="J30">IFERROR(INDEX('Budget Planning'!$C:$C,  row_id), "")</f>
        <v/>
      </c>
      <c r="K30" s="50" t="str" cm="1">
        <f t="array" ref="K30">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0" s="51" t="str" cm="1">
        <f t="array" ref="L30">IF(OR(is_header,is_empty), "", INDEX('Budget Planning'!$E:$EM, row_id, MATCH(IF(selected_period="Total Year", selected_year, DATE(selected_year, selected_period, 1)), 'Budget Planning'!$E$9:$EM$9, 0)))</f>
        <v/>
      </c>
      <c r="M30" s="2" t="str" cm="1">
        <f t="array" ref="M30">IF(is_cat, IF(header_row_id=income_header_row, MATCH(income_min_row, $C:$C,0),  IF(header_row_id=expenses_header_row, MATCH(expenses_min_row, $C:$C,0),  IF(header_row_id=savings_header_row, MATCH(savings_min_row, $C:$C,0), ""))), "")</f>
        <v/>
      </c>
      <c r="N30" t="str" cm="1">
        <f t="array" ref="N30">IF(is_cat, IF(header_row_id=income_header_row, MATCH(income_max_row, $C:$C,0),  IF(header_row_id=expenses_header_row, MATCH(expenses_max_row, $C:$C,0),  IF(header_row_id=savings_header_row, MATCH(savings_max_row, $C:$C,0), ""))), "")</f>
        <v/>
      </c>
      <c r="O30" s="2" t="str">
        <f t="shared" si="3"/>
        <v/>
      </c>
      <c r="P30" t="str">
        <f t="shared" ca="1" si="4"/>
        <v/>
      </c>
      <c r="Q30" t="str">
        <f t="shared" si="5"/>
        <v/>
      </c>
      <c r="R30" s="3" t="str">
        <f t="shared" ca="1" si="6"/>
        <v/>
      </c>
      <c r="S30" s="2" t="str">
        <f t="shared" si="7"/>
        <v/>
      </c>
      <c r="T30" t="str">
        <f t="shared" si="8"/>
        <v/>
      </c>
      <c r="U30" t="str">
        <f t="shared" ca="1" si="9"/>
        <v/>
      </c>
      <c r="V30" t="str">
        <f t="shared" si="10"/>
        <v/>
      </c>
      <c r="W30" s="3" t="str">
        <f t="shared" ca="1" si="11"/>
        <v/>
      </c>
      <c r="X30" s="56" t="str">
        <f t="shared" si="12"/>
        <v>/2</v>
      </c>
      <c r="Y30" s="58" t="str">
        <f t="shared" si="13"/>
        <v/>
      </c>
      <c r="Z30" s="60" t="str">
        <f t="shared" si="14"/>
        <v/>
      </c>
      <c r="AA30" s="60" t="str">
        <f t="shared" si="15"/>
        <v/>
      </c>
      <c r="AB30" s="59" t="str">
        <f t="shared" si="16"/>
        <v/>
      </c>
      <c r="AC30" s="60" t="str">
        <f t="shared" si="17"/>
        <v/>
      </c>
      <c r="AD30" s="60" t="str">
        <f t="shared" si="18"/>
        <v/>
      </c>
      <c r="AE30" s="38"/>
      <c r="AF30" s="2"/>
      <c r="AI30" s="9" t="str">
        <f ca="1">Calculations!I36</f>
        <v>Groceries</v>
      </c>
      <c r="AJ30" s="73">
        <f ca="1">Calculations!J36</f>
        <v>900</v>
      </c>
      <c r="AK30" s="3"/>
      <c r="AM30" s="2"/>
      <c r="AP30" s="9" t="str">
        <f ca="1">Calculations!M36</f>
        <v>Retirement Account</v>
      </c>
      <c r="AQ30" s="73">
        <f ca="1">Calculations!N36</f>
        <v>800</v>
      </c>
      <c r="AR30" s="3"/>
    </row>
    <row r="31" spans="3:44" x14ac:dyDescent="0.2">
      <c r="C31" s="2" cm="1">
        <f t="array" ref="C31">IF(C30=-1,-1,IF(C30&lt;income_max_row,C30+1, IF(C30=income_max_row, income_total_row, IF(C30=income_total_row, "/1", IF(C30="/1", expenses_header_row, IF(C30&lt;expenses_max_row, C30+1, IF(C30=expenses_max_row, expenses_total_row, IF(C30=expenses_total_row, "/2", IF(C30="/2", savings_header_row, IF(C30&lt;savings_max_row, C30+1, IF(C30=savings_max_row, savings_total_row, -1)))))))))))</f>
        <v>38</v>
      </c>
      <c r="D31" s="3">
        <f t="shared" si="0"/>
        <v>38</v>
      </c>
      <c r="E31" s="2" cm="1">
        <f t="array" ref="E31">1*OR(row_id=income_header_row, row_id=expenses_header_row, row_id=savings_header_row)</f>
        <v>1</v>
      </c>
      <c r="F31">
        <f t="shared" si="1"/>
        <v>0</v>
      </c>
      <c r="G31" cm="1">
        <f t="array" ref="G31">1*OR(row_id=income_total_row, row_id=expenses_total_row, row_id= savings_total_row)</f>
        <v>0</v>
      </c>
      <c r="H31" s="3">
        <f t="shared" si="2"/>
        <v>0</v>
      </c>
      <c r="I31" s="2" t="str" cm="1">
        <f t="array" ref="I31">IFERROR(INDEX('Budget Planning'!$C:$C,  header_row_id), "")</f>
        <v>Savings</v>
      </c>
      <c r="J31" t="str" cm="1">
        <f t="array" ref="J31">IFERROR(INDEX('Budget Planning'!$C:$C,  row_id), "")</f>
        <v>Savings</v>
      </c>
      <c r="K31" s="50" t="str" cm="1">
        <f t="array" ref="K31">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1" s="51" t="str" cm="1">
        <f t="array" ref="L31">IF(OR(is_header,is_empty), "", INDEX('Budget Planning'!$E:$EM, row_id, MATCH(IF(selected_period="Total Year", selected_year, DATE(selected_year, selected_period, 1)), 'Budget Planning'!$E$9:$EM$9, 0)))</f>
        <v/>
      </c>
      <c r="M31" s="2" t="str" cm="1">
        <f t="array" ref="M31">IF(is_cat, IF(header_row_id=income_header_row, MATCH(income_min_row, $C:$C,0),  IF(header_row_id=expenses_header_row, MATCH(expenses_min_row, $C:$C,0),  IF(header_row_id=savings_header_row, MATCH(savings_min_row, $C:$C,0), ""))), "")</f>
        <v/>
      </c>
      <c r="N31" t="str" cm="1">
        <f t="array" ref="N31">IF(is_cat, IF(header_row_id=income_header_row, MATCH(income_max_row, $C:$C,0),  IF(header_row_id=expenses_header_row, MATCH(expenses_max_row, $C:$C,0),  IF(header_row_id=savings_header_row, MATCH(savings_max_row, $C:$C,0), ""))), "")</f>
        <v/>
      </c>
      <c r="O31" s="2" t="str">
        <f t="shared" si="3"/>
        <v/>
      </c>
      <c r="P31" t="str">
        <f t="shared" ca="1" si="4"/>
        <v/>
      </c>
      <c r="Q31" t="str">
        <f t="shared" si="5"/>
        <v/>
      </c>
      <c r="R31" s="3" t="str">
        <f t="shared" ca="1" si="6"/>
        <v/>
      </c>
      <c r="S31" s="2" t="str">
        <f t="shared" si="7"/>
        <v/>
      </c>
      <c r="T31" t="str">
        <f t="shared" si="8"/>
        <v/>
      </c>
      <c r="U31" t="str">
        <f t="shared" ca="1" si="9"/>
        <v/>
      </c>
      <c r="V31" t="str">
        <f t="shared" si="10"/>
        <v/>
      </c>
      <c r="W31" s="3" t="str">
        <f t="shared" ca="1" si="11"/>
        <v/>
      </c>
      <c r="X31" s="56">
        <f t="shared" si="12"/>
        <v>38</v>
      </c>
      <c r="Y31" s="58" t="str">
        <f t="shared" ca="1" si="13"/>
        <v>Savings</v>
      </c>
      <c r="Z31" s="60" t="str">
        <f t="shared" si="14"/>
        <v>Tracked</v>
      </c>
      <c r="AA31" s="60" t="str">
        <f t="shared" si="15"/>
        <v>Budget</v>
      </c>
      <c r="AB31" s="59" t="str">
        <f t="shared" si="16"/>
        <v>% Compl.</v>
      </c>
      <c r="AC31" s="60" t="str">
        <f t="shared" si="17"/>
        <v>Remaining</v>
      </c>
      <c r="AD31" s="60" t="str">
        <f t="shared" si="18"/>
        <v>Excess</v>
      </c>
      <c r="AE31" s="38"/>
      <c r="AF31" s="2"/>
      <c r="AI31" s="9" t="str">
        <f ca="1">Calculations!I37</f>
        <v>Utilities</v>
      </c>
      <c r="AJ31" s="73">
        <f ca="1">Calculations!J37</f>
        <v>900</v>
      </c>
      <c r="AK31" s="3"/>
      <c r="AM31" s="2"/>
      <c r="AP31" s="9" t="str">
        <f ca="1">Calculations!M37</f>
        <v>Stock Portfolio</v>
      </c>
      <c r="AQ31" s="73">
        <f ca="1">Calculations!N37</f>
        <v>750</v>
      </c>
      <c r="AR31" s="3"/>
    </row>
    <row r="32" spans="3:44" x14ac:dyDescent="0.2">
      <c r="C32" s="2" cm="1">
        <f t="array" ref="C32">IF(C31=-1,-1,IF(C31&lt;income_max_row,C31+1, IF(C31=income_max_row, income_total_row, IF(C31=income_total_row, "/1", IF(C31="/1", expenses_header_row, IF(C31&lt;expenses_max_row, C31+1, IF(C31=expenses_max_row, expenses_total_row, IF(C31=expenses_total_row, "/2", IF(C31="/2", savings_header_row, IF(C31&lt;savings_max_row, C31+1, IF(C31=savings_max_row, savings_total_row, -1)))))))))))</f>
        <v>39</v>
      </c>
      <c r="D32" s="3">
        <f t="shared" si="0"/>
        <v>38</v>
      </c>
      <c r="E32" s="2" cm="1">
        <f t="array" ref="E32">1*OR(row_id=income_header_row, row_id=expenses_header_row, row_id=savings_header_row)</f>
        <v>0</v>
      </c>
      <c r="F32">
        <f t="shared" si="1"/>
        <v>1</v>
      </c>
      <c r="G32" cm="1">
        <f t="array" ref="G32">1*OR(row_id=income_total_row, row_id=expenses_total_row, row_id= savings_total_row)</f>
        <v>0</v>
      </c>
      <c r="H32" s="3">
        <f t="shared" si="2"/>
        <v>0</v>
      </c>
      <c r="I32" s="2" t="str" cm="1">
        <f t="array" ref="I32">IFERROR(INDEX('Budget Planning'!$C:$C,  header_row_id), "")</f>
        <v>Savings</v>
      </c>
      <c r="J32" t="str" cm="1">
        <f t="array" ref="J32">IFERROR(INDEX('Budget Planning'!$C:$C,  row_id), "")</f>
        <v>Emergency Fund</v>
      </c>
      <c r="K32" s="50" cm="1">
        <f t="array" ref="K32">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1140</v>
      </c>
      <c r="L32" s="51" cm="1">
        <f t="array" ref="L32">IF(OR(is_header,is_empty), "", INDEX('Budget Planning'!$E:$EM, row_id, MATCH(IF(selected_period="Total Year", selected_year, DATE(selected_year, selected_period, 1)), 'Budget Planning'!$E$9:$EM$9, 0)))</f>
        <v>3000</v>
      </c>
      <c r="M32" s="2" cm="1">
        <f t="array" ref="M32">IF(is_cat, IF(header_row_id=income_header_row, MATCH(income_min_row, $C:$C,0),  IF(header_row_id=expenses_header_row, MATCH(expenses_min_row, $C:$C,0),  IF(header_row_id=savings_header_row, MATCH(savings_min_row, $C:$C,0), ""))), "")</f>
        <v>32</v>
      </c>
      <c r="N32" cm="1">
        <f t="array" ref="N32">IF(is_cat, IF(header_row_id=income_header_row, MATCH(income_max_row, $C:$C,0),  IF(header_row_id=expenses_header_row, MATCH(expenses_max_row, $C:$C,0),  IF(header_row_id=savings_header_row, MATCH(savings_max_row, $C:$C,0), ""))), "")</f>
        <v>36</v>
      </c>
      <c r="O32" s="2" t="str">
        <f t="shared" si="3"/>
        <v>$K$32:$K$36</v>
      </c>
      <c r="P32">
        <f t="shared" ca="1" si="4"/>
        <v>1</v>
      </c>
      <c r="Q32" t="str">
        <f t="shared" si="5"/>
        <v>$L$32:$L$36</v>
      </c>
      <c r="R32" s="3">
        <f t="shared" ca="1" si="6"/>
        <v>4</v>
      </c>
      <c r="S32" s="2">
        <f t="shared" ca="1" si="7"/>
        <v>14</v>
      </c>
      <c r="T32" t="str">
        <f t="shared" si="8"/>
        <v>$S$32:$S$36</v>
      </c>
      <c r="U32">
        <f t="shared" ca="1" si="9"/>
        <v>1</v>
      </c>
      <c r="V32" t="str">
        <f t="shared" si="10"/>
        <v>$U$32:$U$32</v>
      </c>
      <c r="W32" s="3">
        <f t="shared" ca="1" si="11"/>
        <v>1</v>
      </c>
      <c r="X32" s="56">
        <f t="shared" ca="1" si="12"/>
        <v>39</v>
      </c>
      <c r="Y32" s="58" t="str">
        <f t="shared" ca="1" si="13"/>
        <v>Emergency Fund</v>
      </c>
      <c r="Z32" s="60">
        <f t="shared" ca="1" si="14"/>
        <v>1140</v>
      </c>
      <c r="AA32" s="60">
        <f t="shared" ca="1" si="15"/>
        <v>3000</v>
      </c>
      <c r="AB32" s="59">
        <f t="shared" ca="1" si="16"/>
        <v>0.38</v>
      </c>
      <c r="AC32" s="60">
        <f t="shared" ca="1" si="17"/>
        <v>1860</v>
      </c>
      <c r="AD32" s="60">
        <f t="shared" ca="1" si="18"/>
        <v>0</v>
      </c>
      <c r="AE32" s="38"/>
      <c r="AF32" s="2"/>
      <c r="AI32" s="9" t="str">
        <f ca="1">Calculations!I38</f>
        <v>Fun &amp; Vacation</v>
      </c>
      <c r="AJ32" s="73">
        <f ca="1">Calculations!J38</f>
        <v>730</v>
      </c>
      <c r="AK32" s="3"/>
      <c r="AM32" s="2"/>
      <c r="AP32" s="9" t="str">
        <f ca="1">Calculations!M38</f>
        <v>Sinking Fund Rest</v>
      </c>
      <c r="AQ32" s="73">
        <f ca="1">Calculations!N38</f>
        <v>400</v>
      </c>
      <c r="AR32" s="3"/>
    </row>
    <row r="33" spans="3:44" x14ac:dyDescent="0.2">
      <c r="C33" s="2" cm="1">
        <f t="array" ref="C33">IF(C32=-1,-1,IF(C32&lt;income_max_row,C32+1, IF(C32=income_max_row, income_total_row, IF(C32=income_total_row, "/1", IF(C32="/1", expenses_header_row, IF(C32&lt;expenses_max_row, C32+1, IF(C32=expenses_max_row, expenses_total_row, IF(C32=expenses_total_row, "/2", IF(C32="/2", savings_header_row, IF(C32&lt;savings_max_row, C32+1, IF(C32=savings_max_row, savings_total_row, -1)))))))))))</f>
        <v>40</v>
      </c>
      <c r="D33" s="3">
        <f t="shared" si="0"/>
        <v>38</v>
      </c>
      <c r="E33" s="2" cm="1">
        <f t="array" ref="E33">1*OR(row_id=income_header_row, row_id=expenses_header_row, row_id=savings_header_row)</f>
        <v>0</v>
      </c>
      <c r="F33">
        <f t="shared" si="1"/>
        <v>1</v>
      </c>
      <c r="G33" cm="1">
        <f t="array" ref="G33">1*OR(row_id=income_total_row, row_id=expenses_total_row, row_id= savings_total_row)</f>
        <v>0</v>
      </c>
      <c r="H33" s="3">
        <f t="shared" si="2"/>
        <v>0</v>
      </c>
      <c r="I33" s="2" t="str" cm="1">
        <f t="array" ref="I33">IFERROR(INDEX('Budget Planning'!$C:$C,  header_row_id), "")</f>
        <v>Savings</v>
      </c>
      <c r="J33" t="str" cm="1">
        <f t="array" ref="J33">IFERROR(INDEX('Budget Planning'!$C:$C,  row_id), "")</f>
        <v>Retirement Account</v>
      </c>
      <c r="K33" s="50" cm="1">
        <f t="array" ref="K33">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800</v>
      </c>
      <c r="L33" s="51" cm="1">
        <f t="array" ref="L33">IF(OR(is_header,is_empty), "", INDEX('Budget Planning'!$E:$EM, row_id, MATCH(IF(selected_period="Total Year", selected_year, DATE(selected_year, selected_period, 1)), 'Budget Planning'!$E$9:$EM$9, 0)))</f>
        <v>4800</v>
      </c>
      <c r="M33" s="2" cm="1">
        <f t="array" ref="M33">IF(is_cat, IF(header_row_id=income_header_row, MATCH(income_min_row, $C:$C,0),  IF(header_row_id=expenses_header_row, MATCH(expenses_min_row, $C:$C,0),  IF(header_row_id=savings_header_row, MATCH(savings_min_row, $C:$C,0), ""))), "")</f>
        <v>32</v>
      </c>
      <c r="N33" cm="1">
        <f t="array" ref="N33">IF(is_cat, IF(header_row_id=income_header_row, MATCH(income_max_row, $C:$C,0),  IF(header_row_id=expenses_header_row, MATCH(expenses_max_row, $C:$C,0),  IF(header_row_id=savings_header_row, MATCH(savings_max_row, $C:$C,0), ""))), "")</f>
        <v>36</v>
      </c>
      <c r="O33" s="2" t="str">
        <f t="shared" si="3"/>
        <v>$K$32:$K$36</v>
      </c>
      <c r="P33">
        <f t="shared" ca="1" si="4"/>
        <v>2</v>
      </c>
      <c r="Q33" t="str">
        <f t="shared" si="5"/>
        <v>$L$32:$L$36</v>
      </c>
      <c r="R33" s="3">
        <f t="shared" ca="1" si="6"/>
        <v>3</v>
      </c>
      <c r="S33" s="2">
        <f t="shared" ca="1" si="7"/>
        <v>23</v>
      </c>
      <c r="T33" t="str">
        <f t="shared" si="8"/>
        <v>$S$32:$S$36</v>
      </c>
      <c r="U33">
        <f t="shared" ca="1" si="9"/>
        <v>2</v>
      </c>
      <c r="V33" t="str">
        <f t="shared" si="10"/>
        <v>$U$32:$U$33</v>
      </c>
      <c r="W33" s="3">
        <f t="shared" ca="1" si="11"/>
        <v>2</v>
      </c>
      <c r="X33" s="56">
        <f t="shared" ca="1" si="12"/>
        <v>40</v>
      </c>
      <c r="Y33" s="58" t="str">
        <f t="shared" ca="1" si="13"/>
        <v>Retirement Account</v>
      </c>
      <c r="Z33" s="60">
        <f t="shared" ca="1" si="14"/>
        <v>800</v>
      </c>
      <c r="AA33" s="60">
        <f t="shared" ca="1" si="15"/>
        <v>4800</v>
      </c>
      <c r="AB33" s="59">
        <f t="shared" ca="1" si="16"/>
        <v>0.16666666666666666</v>
      </c>
      <c r="AC33" s="60">
        <f t="shared" ca="1" si="17"/>
        <v>4000</v>
      </c>
      <c r="AD33" s="60">
        <f t="shared" ca="1" si="18"/>
        <v>0</v>
      </c>
      <c r="AE33" s="38"/>
      <c r="AF33" s="2"/>
      <c r="AI33" s="9" t="str">
        <f ca="1">Calculations!I39</f>
        <v>Transportation</v>
      </c>
      <c r="AJ33" s="73">
        <f ca="1">Calculations!J39</f>
        <v>610</v>
      </c>
      <c r="AK33" s="3"/>
      <c r="AM33" s="2"/>
      <c r="AP33" s="9" t="str">
        <f ca="1">Calculations!M39</f>
        <v/>
      </c>
      <c r="AQ33" s="73" t="str">
        <f ca="1">Calculations!N39</f>
        <v/>
      </c>
      <c r="AR33" s="3"/>
    </row>
    <row r="34" spans="3:44" x14ac:dyDescent="0.2">
      <c r="C34" s="2" cm="1">
        <f t="array" ref="C34">IF(C33=-1,-1,IF(C33&lt;income_max_row,C33+1, IF(C33=income_max_row, income_total_row, IF(C33=income_total_row, "/1", IF(C33="/1", expenses_header_row, IF(C33&lt;expenses_max_row, C33+1, IF(C33=expenses_max_row, expenses_total_row, IF(C33=expenses_total_row, "/2", IF(C33="/2", savings_header_row, IF(C33&lt;savings_max_row, C33+1, IF(C33=savings_max_row, savings_total_row, -1)))))))))))</f>
        <v>41</v>
      </c>
      <c r="D34" s="3">
        <f t="shared" si="0"/>
        <v>38</v>
      </c>
      <c r="E34" s="2" cm="1">
        <f t="array" ref="E34">1*OR(row_id=income_header_row, row_id=expenses_header_row, row_id=savings_header_row)</f>
        <v>0</v>
      </c>
      <c r="F34">
        <f t="shared" si="1"/>
        <v>1</v>
      </c>
      <c r="G34" cm="1">
        <f t="array" ref="G34">1*OR(row_id=income_total_row, row_id=expenses_total_row, row_id= savings_total_row)</f>
        <v>0</v>
      </c>
      <c r="H34" s="3">
        <f t="shared" si="2"/>
        <v>0</v>
      </c>
      <c r="I34" s="2" t="str" cm="1">
        <f t="array" ref="I34">IFERROR(INDEX('Budget Planning'!$C:$C,  header_row_id), "")</f>
        <v>Savings</v>
      </c>
      <c r="J34" t="str" cm="1">
        <f t="array" ref="J34">IFERROR(INDEX('Budget Planning'!$C:$C,  row_id), "")</f>
        <v>Stock Portfolio</v>
      </c>
      <c r="K34" s="50" cm="1">
        <f t="array" ref="K34">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750</v>
      </c>
      <c r="L34" s="51" cm="1">
        <f t="array" ref="L34">IF(OR(is_header,is_empty), "", INDEX('Budget Planning'!$E:$EM, row_id, MATCH(IF(selected_period="Total Year", selected_year, DATE(selected_year, selected_period, 1)), 'Budget Planning'!$E$9:$EM$9, 0)))</f>
        <v>7200</v>
      </c>
      <c r="M34" s="2" cm="1">
        <f t="array" ref="M34">IF(is_cat, IF(header_row_id=income_header_row, MATCH(income_min_row, $C:$C,0),  IF(header_row_id=expenses_header_row, MATCH(expenses_min_row, $C:$C,0),  IF(header_row_id=savings_header_row, MATCH(savings_min_row, $C:$C,0), ""))), "")</f>
        <v>32</v>
      </c>
      <c r="N34" cm="1">
        <f t="array" ref="N34">IF(is_cat, IF(header_row_id=income_header_row, MATCH(income_max_row, $C:$C,0),  IF(header_row_id=expenses_header_row, MATCH(expenses_max_row, $C:$C,0),  IF(header_row_id=savings_header_row, MATCH(savings_max_row, $C:$C,0), ""))), "")</f>
        <v>36</v>
      </c>
      <c r="O34" s="2" t="str">
        <f t="shared" si="3"/>
        <v>$K$32:$K$36</v>
      </c>
      <c r="P34">
        <f t="shared" ca="1" si="4"/>
        <v>3</v>
      </c>
      <c r="Q34" t="str">
        <f t="shared" si="5"/>
        <v>$L$32:$L$36</v>
      </c>
      <c r="R34" s="3">
        <f t="shared" ca="1" si="6"/>
        <v>2</v>
      </c>
      <c r="S34" s="2">
        <f t="shared" ca="1" si="7"/>
        <v>32</v>
      </c>
      <c r="T34" t="str">
        <f t="shared" si="8"/>
        <v>$S$32:$S$36</v>
      </c>
      <c r="U34">
        <f t="shared" ca="1" si="9"/>
        <v>3</v>
      </c>
      <c r="V34" t="str">
        <f t="shared" si="10"/>
        <v>$U$32:$U$34</v>
      </c>
      <c r="W34" s="3">
        <f t="shared" ca="1" si="11"/>
        <v>3</v>
      </c>
      <c r="X34" s="56">
        <f t="shared" ca="1" si="12"/>
        <v>41</v>
      </c>
      <c r="Y34" s="58" t="str">
        <f t="shared" ca="1" si="13"/>
        <v>Stock Portfolio</v>
      </c>
      <c r="Z34" s="60">
        <f t="shared" ca="1" si="14"/>
        <v>750</v>
      </c>
      <c r="AA34" s="60">
        <f t="shared" ca="1" si="15"/>
        <v>7200</v>
      </c>
      <c r="AB34" s="59">
        <f t="shared" ca="1" si="16"/>
        <v>0.10416666666666667</v>
      </c>
      <c r="AC34" s="60">
        <f t="shared" ca="1" si="17"/>
        <v>6450</v>
      </c>
      <c r="AD34" s="60">
        <f t="shared" ca="1" si="18"/>
        <v>0</v>
      </c>
      <c r="AE34" s="38"/>
      <c r="AF34" s="2"/>
      <c r="AI34" s="9" t="str">
        <f ca="1">Calculations!I40</f>
        <v>Other</v>
      </c>
      <c r="AJ34" s="73">
        <f ca="1">Calculations!J40</f>
        <v>1159</v>
      </c>
      <c r="AK34" s="3"/>
      <c r="AM34" s="2"/>
      <c r="AP34" s="9" t="str">
        <f ca="1">Calculations!M40</f>
        <v/>
      </c>
      <c r="AQ34" s="73" t="str">
        <f ca="1">Calculations!N40</f>
        <v/>
      </c>
      <c r="AR34" s="3"/>
    </row>
    <row r="35" spans="3:44" x14ac:dyDescent="0.2">
      <c r="C35" s="2" cm="1">
        <f t="array" ref="C35">IF(C34=-1,-1,IF(C34&lt;income_max_row,C34+1, IF(C34=income_max_row, income_total_row, IF(C34=income_total_row, "/1", IF(C34="/1", expenses_header_row, IF(C34&lt;expenses_max_row, C34+1, IF(C34=expenses_max_row, expenses_total_row, IF(C34=expenses_total_row, "/2", IF(C34="/2", savings_header_row, IF(C34&lt;savings_max_row, C34+1, IF(C34=savings_max_row, savings_total_row, -1)))))))))))</f>
        <v>42</v>
      </c>
      <c r="D35" s="3">
        <f t="shared" si="0"/>
        <v>38</v>
      </c>
      <c r="E35" s="2" cm="1">
        <f t="array" ref="E35">1*OR(row_id=income_header_row, row_id=expenses_header_row, row_id=savings_header_row)</f>
        <v>0</v>
      </c>
      <c r="F35">
        <f t="shared" si="1"/>
        <v>1</v>
      </c>
      <c r="G35" cm="1">
        <f t="array" ref="G35">1*OR(row_id=income_total_row, row_id=expenses_total_row, row_id= savings_total_row)</f>
        <v>0</v>
      </c>
      <c r="H35" s="3">
        <f t="shared" si="2"/>
        <v>0</v>
      </c>
      <c r="I35" s="2" t="str" cm="1">
        <f t="array" ref="I35">IFERROR(INDEX('Budget Planning'!$C:$C,  header_row_id), "")</f>
        <v>Savings</v>
      </c>
      <c r="J35" t="str" cm="1">
        <f t="array" ref="J35">IFERROR(INDEX('Budget Planning'!$C:$C,  row_id), "")</f>
        <v>Sinking Fund Down Payment</v>
      </c>
      <c r="K35" s="50" cm="1">
        <f t="array" ref="K35">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35" s="51" cm="1">
        <f t="array" ref="L35">IF(OR(is_header,is_empty), "", INDEX('Budget Planning'!$E:$EM, row_id, MATCH(IF(selected_period="Total Year", selected_year, DATE(selected_year, selected_period, 1)), 'Budget Planning'!$E$9:$EM$9, 0)))</f>
        <v>10200</v>
      </c>
      <c r="M35" s="2" cm="1">
        <f t="array" ref="M35">IF(is_cat, IF(header_row_id=income_header_row, MATCH(income_min_row, $C:$C,0),  IF(header_row_id=expenses_header_row, MATCH(expenses_min_row, $C:$C,0),  IF(header_row_id=savings_header_row, MATCH(savings_min_row, $C:$C,0), ""))), "")</f>
        <v>32</v>
      </c>
      <c r="N35" cm="1">
        <f t="array" ref="N35">IF(is_cat, IF(header_row_id=income_header_row, MATCH(income_max_row, $C:$C,0),  IF(header_row_id=expenses_header_row, MATCH(expenses_max_row, $C:$C,0),  IF(header_row_id=savings_header_row, MATCH(savings_max_row, $C:$C,0), ""))), "")</f>
        <v>36</v>
      </c>
      <c r="O35" s="2" t="str">
        <f t="shared" si="3"/>
        <v>$K$32:$K$36</v>
      </c>
      <c r="P35">
        <f t="shared" ca="1" si="4"/>
        <v>5</v>
      </c>
      <c r="Q35" t="str">
        <f t="shared" si="5"/>
        <v>$L$32:$L$36</v>
      </c>
      <c r="R35" s="3">
        <f t="shared" ca="1" si="6"/>
        <v>1</v>
      </c>
      <c r="S35" s="2">
        <f t="shared" ca="1" si="7"/>
        <v>51</v>
      </c>
      <c r="T35" t="str">
        <f t="shared" si="8"/>
        <v>$S$32:$S$36</v>
      </c>
      <c r="U35">
        <f t="shared" ca="1" si="9"/>
        <v>5</v>
      </c>
      <c r="V35" t="str">
        <f t="shared" si="10"/>
        <v>$U$32:$U$35</v>
      </c>
      <c r="W35" s="3">
        <f t="shared" ca="1" si="11"/>
        <v>5</v>
      </c>
      <c r="X35" s="56">
        <f t="shared" ca="1" si="12"/>
        <v>43</v>
      </c>
      <c r="Y35" s="58" t="str">
        <f t="shared" ca="1" si="13"/>
        <v>Sinking Fund Rest</v>
      </c>
      <c r="Z35" s="60">
        <f t="shared" ca="1" si="14"/>
        <v>400</v>
      </c>
      <c r="AA35" s="60">
        <f t="shared" ca="1" si="15"/>
        <v>1200</v>
      </c>
      <c r="AB35" s="59">
        <f t="shared" ca="1" si="16"/>
        <v>0.33333333333333331</v>
      </c>
      <c r="AC35" s="60">
        <f t="shared" ca="1" si="17"/>
        <v>800</v>
      </c>
      <c r="AD35" s="60">
        <f t="shared" ca="1" si="18"/>
        <v>0</v>
      </c>
      <c r="AE35" s="38"/>
      <c r="AF35" s="2"/>
      <c r="AI35" s="74" t="str">
        <f>Calculations!I41</f>
        <v>Total</v>
      </c>
      <c r="AJ35" s="75">
        <f ca="1">Calculations!J41</f>
        <v>7899</v>
      </c>
      <c r="AK35" s="3"/>
      <c r="AM35" s="2"/>
      <c r="AP35" s="74" t="str">
        <f>Calculations!M41</f>
        <v>Total</v>
      </c>
      <c r="AQ35" s="75">
        <f ca="1">Calculations!N41</f>
        <v>3090</v>
      </c>
      <c r="AR35" s="3"/>
    </row>
    <row r="36" spans="3:44" x14ac:dyDescent="0.2">
      <c r="C36" s="2" cm="1">
        <f t="array" ref="C36">IF(C35=-1,-1,IF(C35&lt;income_max_row,C35+1, IF(C35=income_max_row, income_total_row, IF(C35=income_total_row, "/1", IF(C35="/1", expenses_header_row, IF(C35&lt;expenses_max_row, C35+1, IF(C35=expenses_max_row, expenses_total_row, IF(C35=expenses_total_row, "/2", IF(C35="/2", savings_header_row, IF(C35&lt;savings_max_row, C35+1, IF(C35=savings_max_row, savings_total_row, -1)))))))))))</f>
        <v>43</v>
      </c>
      <c r="D36" s="3">
        <f t="shared" si="0"/>
        <v>38</v>
      </c>
      <c r="E36" s="2" cm="1">
        <f t="array" ref="E36">1*OR(row_id=income_header_row, row_id=expenses_header_row, row_id=savings_header_row)</f>
        <v>0</v>
      </c>
      <c r="F36">
        <f t="shared" si="1"/>
        <v>1</v>
      </c>
      <c r="G36" cm="1">
        <f t="array" ref="G36">1*OR(row_id=income_total_row, row_id=expenses_total_row, row_id= savings_total_row)</f>
        <v>0</v>
      </c>
      <c r="H36" s="3">
        <f t="shared" si="2"/>
        <v>0</v>
      </c>
      <c r="I36" s="2" t="str" cm="1">
        <f t="array" ref="I36">IFERROR(INDEX('Budget Planning'!$C:$C,  header_row_id), "")</f>
        <v>Savings</v>
      </c>
      <c r="J36" t="str" cm="1">
        <f t="array" ref="J36">IFERROR(INDEX('Budget Planning'!$C:$C,  row_id), "")</f>
        <v>Sinking Fund Rest</v>
      </c>
      <c r="K36" s="50" cm="1">
        <f t="array" ref="K36">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400</v>
      </c>
      <c r="L36" s="51" cm="1">
        <f t="array" ref="L36">IF(OR(is_header,is_empty), "", INDEX('Budget Planning'!$E:$EM, row_id, MATCH(IF(selected_period="Total Year", selected_year, DATE(selected_year, selected_period, 1)), 'Budget Planning'!$E$9:$EM$9, 0)))</f>
        <v>1200</v>
      </c>
      <c r="M36" s="2" cm="1">
        <f t="array" ref="M36">IF(is_cat, IF(header_row_id=income_header_row, MATCH(income_min_row, $C:$C,0),  IF(header_row_id=expenses_header_row, MATCH(expenses_min_row, $C:$C,0),  IF(header_row_id=savings_header_row, MATCH(savings_min_row, $C:$C,0), ""))), "")</f>
        <v>32</v>
      </c>
      <c r="N36" cm="1">
        <f t="array" ref="N36">IF(is_cat, IF(header_row_id=income_header_row, MATCH(income_max_row, $C:$C,0),  IF(header_row_id=expenses_header_row, MATCH(expenses_max_row, $C:$C,0),  IF(header_row_id=savings_header_row, MATCH(savings_max_row, $C:$C,0), ""))), "")</f>
        <v>36</v>
      </c>
      <c r="O36" s="2" t="str">
        <f t="shared" si="3"/>
        <v>$K$32:$K$36</v>
      </c>
      <c r="P36">
        <f t="shared" ca="1" si="4"/>
        <v>4</v>
      </c>
      <c r="Q36" t="str">
        <f t="shared" si="5"/>
        <v>$L$32:$L$36</v>
      </c>
      <c r="R36" s="3">
        <f t="shared" ca="1" si="6"/>
        <v>5</v>
      </c>
      <c r="S36" s="2">
        <f t="shared" ca="1" si="7"/>
        <v>45</v>
      </c>
      <c r="T36" t="str">
        <f t="shared" si="8"/>
        <v>$S$32:$S$36</v>
      </c>
      <c r="U36">
        <f t="shared" ca="1" si="9"/>
        <v>4</v>
      </c>
      <c r="V36" t="str">
        <f t="shared" si="10"/>
        <v>$U$32:$U$36</v>
      </c>
      <c r="W36" s="3">
        <f t="shared" ca="1" si="11"/>
        <v>4</v>
      </c>
      <c r="X36" s="56">
        <f t="shared" ca="1" si="12"/>
        <v>42</v>
      </c>
      <c r="Y36" s="58" t="str">
        <f t="shared" ca="1" si="13"/>
        <v>Sinking Fund Down Payment</v>
      </c>
      <c r="Z36" s="60">
        <f t="shared" ca="1" si="14"/>
        <v>0</v>
      </c>
      <c r="AA36" s="60">
        <f t="shared" ca="1" si="15"/>
        <v>10200</v>
      </c>
      <c r="AB36" s="59">
        <f t="shared" ca="1" si="16"/>
        <v>0</v>
      </c>
      <c r="AC36" s="60">
        <f t="shared" ca="1" si="17"/>
        <v>10200</v>
      </c>
      <c r="AD36" s="60">
        <f t="shared" ca="1" si="18"/>
        <v>0</v>
      </c>
      <c r="AE36" s="38"/>
      <c r="AF36" s="2"/>
      <c r="AK36" s="3"/>
      <c r="AM36" s="2"/>
      <c r="AR36" s="3"/>
    </row>
    <row r="37" spans="3:44" x14ac:dyDescent="0.2">
      <c r="C37" s="2" cm="1">
        <f t="array" ref="C37">IF(C36=-1,-1,IF(C36&lt;income_max_row,C36+1, IF(C36=income_max_row, income_total_row, IF(C36=income_total_row, "/1", IF(C36="/1", expenses_header_row, IF(C36&lt;expenses_max_row, C36+1, IF(C36=expenses_max_row, expenses_total_row, IF(C36=expenses_total_row, "/2", IF(C36="/2", savings_header_row, IF(C36&lt;savings_max_row, C36+1, IF(C36=savings_max_row, savings_total_row, -1)))))))))))</f>
        <v>49</v>
      </c>
      <c r="D37" s="3">
        <f t="shared" si="0"/>
        <v>38</v>
      </c>
      <c r="E37" s="2" cm="1">
        <f t="array" ref="E37">1*OR(row_id=income_header_row, row_id=expenses_header_row, row_id=savings_header_row)</f>
        <v>0</v>
      </c>
      <c r="F37">
        <f t="shared" si="1"/>
        <v>0</v>
      </c>
      <c r="G37" cm="1">
        <f t="array" ref="G37">1*OR(row_id=income_total_row, row_id=expenses_total_row, row_id= savings_total_row)</f>
        <v>1</v>
      </c>
      <c r="H37" s="3">
        <f t="shared" si="2"/>
        <v>0</v>
      </c>
      <c r="I37" s="2" t="str" cm="1">
        <f t="array" ref="I37">IFERROR(INDEX('Budget Planning'!$C:$C,  header_row_id), "")</f>
        <v>Savings</v>
      </c>
      <c r="J37" t="str" cm="1">
        <f t="array" ref="J37">IFERROR(INDEX('Budget Planning'!$C:$C,  row_id), "")</f>
        <v>Total</v>
      </c>
      <c r="K37" s="50" cm="1">
        <f t="array" ref="K37">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3090</v>
      </c>
      <c r="L37" s="51" cm="1">
        <f t="array" aca="1" ref="L37" ca="1">IF(OR(is_header,is_empty), "", INDEX('Budget Planning'!$E:$EM, row_id, MATCH(IF(selected_period="Total Year", selected_year, DATE(selected_year, selected_period, 1)), 'Budget Planning'!$E$9:$EM$9, 0)))</f>
        <v>26400</v>
      </c>
      <c r="M37" s="2" t="str" cm="1">
        <f t="array" ref="M37">IF(is_cat, IF(header_row_id=income_header_row, MATCH(income_min_row, $C:$C,0),  IF(header_row_id=expenses_header_row, MATCH(expenses_min_row, $C:$C,0),  IF(header_row_id=savings_header_row, MATCH(savings_min_row, $C:$C,0), ""))), "")</f>
        <v/>
      </c>
      <c r="N37" t="str" cm="1">
        <f t="array" ref="N37">IF(is_cat, IF(header_row_id=income_header_row, MATCH(income_max_row, $C:$C,0),  IF(header_row_id=expenses_header_row, MATCH(expenses_max_row, $C:$C,0),  IF(header_row_id=savings_header_row, MATCH(savings_max_row, $C:$C,0), ""))), "")</f>
        <v/>
      </c>
      <c r="O37" s="2" t="str">
        <f t="shared" si="3"/>
        <v/>
      </c>
      <c r="P37" t="str">
        <f t="shared" ca="1" si="4"/>
        <v/>
      </c>
      <c r="Q37" t="str">
        <f t="shared" si="5"/>
        <v/>
      </c>
      <c r="R37" s="3" t="str">
        <f t="shared" ca="1" si="6"/>
        <v/>
      </c>
      <c r="S37" s="2" t="str">
        <f t="shared" si="7"/>
        <v/>
      </c>
      <c r="T37" t="str">
        <f t="shared" si="8"/>
        <v/>
      </c>
      <c r="U37" t="str">
        <f t="shared" ca="1" si="9"/>
        <v/>
      </c>
      <c r="V37" t="str">
        <f t="shared" si="10"/>
        <v/>
      </c>
      <c r="W37" s="3" t="str">
        <f t="shared" ca="1" si="11"/>
        <v/>
      </c>
      <c r="X37" s="56">
        <f t="shared" si="12"/>
        <v>49</v>
      </c>
      <c r="Y37" s="58" t="str">
        <f t="shared" ca="1" si="13"/>
        <v>Total</v>
      </c>
      <c r="Z37" s="60">
        <f t="shared" ca="1" si="14"/>
        <v>3090</v>
      </c>
      <c r="AA37" s="60">
        <f t="shared" ca="1" si="15"/>
        <v>26400</v>
      </c>
      <c r="AB37" s="59">
        <f t="shared" ca="1" si="16"/>
        <v>0.11704545454545455</v>
      </c>
      <c r="AC37" s="60">
        <f t="shared" ca="1" si="17"/>
        <v>23310</v>
      </c>
      <c r="AD37" s="60">
        <f t="shared" ca="1" si="18"/>
        <v>0</v>
      </c>
      <c r="AE37" s="38"/>
      <c r="AF37" s="4"/>
      <c r="AG37" s="5"/>
      <c r="AH37" s="5"/>
      <c r="AI37" s="5"/>
      <c r="AJ37" s="5"/>
      <c r="AK37" s="6"/>
      <c r="AM37" s="4"/>
      <c r="AN37" s="5"/>
      <c r="AO37" s="5"/>
      <c r="AP37" s="5"/>
      <c r="AQ37" s="5"/>
      <c r="AR37" s="6"/>
    </row>
    <row r="38" spans="3:44" x14ac:dyDescent="0.2">
      <c r="C38" s="2" cm="1">
        <f t="array" ref="C38">IF(C37=-1,-1,IF(C37&lt;income_max_row,C37+1, IF(C37=income_max_row, income_total_row, IF(C37=income_total_row, "/1", IF(C37="/1", expenses_header_row, IF(C37&lt;expenses_max_row, C37+1, IF(C37=expenses_max_row, expenses_total_row, IF(C37=expenses_total_row, "/2", IF(C37="/2", savings_header_row, IF(C37&lt;savings_max_row, C37+1, IF(C37=savings_max_row, savings_total_row, -1)))))))))))</f>
        <v>-1</v>
      </c>
      <c r="D38" s="3">
        <f t="shared" si="0"/>
        <v>-1</v>
      </c>
      <c r="E38" s="2" cm="1">
        <f t="array" ref="E38">1*OR(row_id=income_header_row, row_id=expenses_header_row, row_id=savings_header_row)</f>
        <v>0</v>
      </c>
      <c r="F38">
        <f t="shared" si="1"/>
        <v>0</v>
      </c>
      <c r="G38" cm="1">
        <f t="array" ref="G38">1*OR(row_id=income_total_row, row_id=expenses_total_row, row_id= savings_total_row)</f>
        <v>0</v>
      </c>
      <c r="H38" s="3">
        <f t="shared" si="2"/>
        <v>1</v>
      </c>
      <c r="I38" s="2" t="str" cm="1">
        <f t="array" ref="I38">IFERROR(INDEX('Budget Planning'!$C:$C,  header_row_id), "")</f>
        <v/>
      </c>
      <c r="J38" t="str" cm="1">
        <f t="array" ref="J38">IFERROR(INDEX('Budget Planning'!$C:$C,  row_id), "")</f>
        <v/>
      </c>
      <c r="K38" s="50" t="str" cm="1">
        <f t="array" ref="K38">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8" s="51" t="str" cm="1">
        <f t="array" ref="L38">IF(OR(is_header,is_empty), "", INDEX('Budget Planning'!$E:$EM, row_id, MATCH(IF(selected_period="Total Year", selected_year, DATE(selected_year, selected_period, 1)), 'Budget Planning'!$E$9:$EM$9, 0)))</f>
        <v/>
      </c>
      <c r="M38" s="2" t="str" cm="1">
        <f t="array" ref="M38">IF(is_cat, IF(header_row_id=income_header_row, MATCH(income_min_row, $C:$C,0),  IF(header_row_id=expenses_header_row, MATCH(expenses_min_row, $C:$C,0),  IF(header_row_id=savings_header_row, MATCH(savings_min_row, $C:$C,0), ""))), "")</f>
        <v/>
      </c>
      <c r="N38" t="str" cm="1">
        <f t="array" ref="N38">IF(is_cat, IF(header_row_id=income_header_row, MATCH(income_max_row, $C:$C,0),  IF(header_row_id=expenses_header_row, MATCH(expenses_max_row, $C:$C,0),  IF(header_row_id=savings_header_row, MATCH(savings_max_row, $C:$C,0), ""))), "")</f>
        <v/>
      </c>
      <c r="O38" s="2" t="str">
        <f t="shared" si="3"/>
        <v/>
      </c>
      <c r="P38" t="str">
        <f t="shared" ca="1" si="4"/>
        <v/>
      </c>
      <c r="Q38" t="str">
        <f t="shared" si="5"/>
        <v/>
      </c>
      <c r="R38" s="3" t="str">
        <f t="shared" ca="1" si="6"/>
        <v/>
      </c>
      <c r="S38" s="2" t="str">
        <f t="shared" si="7"/>
        <v/>
      </c>
      <c r="T38" t="str">
        <f t="shared" si="8"/>
        <v/>
      </c>
      <c r="U38" t="str">
        <f t="shared" ca="1" si="9"/>
        <v/>
      </c>
      <c r="V38" t="str">
        <f t="shared" si="10"/>
        <v/>
      </c>
      <c r="W38" s="3" t="str">
        <f t="shared" ca="1" si="11"/>
        <v/>
      </c>
      <c r="X38" s="56">
        <f t="shared" si="12"/>
        <v>-1</v>
      </c>
      <c r="Y38" t="str">
        <f t="shared" si="13"/>
        <v/>
      </c>
      <c r="Z38" s="61" t="str">
        <f t="shared" si="14"/>
        <v/>
      </c>
      <c r="AA38" s="61" t="str">
        <f t="shared" si="15"/>
        <v/>
      </c>
      <c r="AB38" s="38" t="str">
        <f t="shared" si="16"/>
        <v/>
      </c>
      <c r="AC38" s="61" t="str">
        <f t="shared" si="17"/>
        <v/>
      </c>
      <c r="AD38" s="61" t="str">
        <f t="shared" si="18"/>
        <v/>
      </c>
      <c r="AE38" s="38"/>
    </row>
    <row r="39" spans="3:44" x14ac:dyDescent="0.2">
      <c r="C39" s="2" cm="1">
        <f t="array" ref="C39">IF(C38=-1,-1,IF(C38&lt;income_max_row,C38+1, IF(C38=income_max_row, income_total_row, IF(C38=income_total_row, "/1", IF(C38="/1", expenses_header_row, IF(C38&lt;expenses_max_row, C38+1, IF(C38=expenses_max_row, expenses_total_row, IF(C38=expenses_total_row, "/2", IF(C38="/2", savings_header_row, IF(C38&lt;savings_max_row, C38+1, IF(C38=savings_max_row, savings_total_row, -1)))))))))))</f>
        <v>-1</v>
      </c>
      <c r="D39" s="3">
        <f t="shared" si="0"/>
        <v>-1</v>
      </c>
      <c r="E39" s="2" cm="1">
        <f t="array" ref="E39">1*OR(row_id=income_header_row, row_id=expenses_header_row, row_id=savings_header_row)</f>
        <v>0</v>
      </c>
      <c r="F39">
        <f t="shared" si="1"/>
        <v>0</v>
      </c>
      <c r="G39" cm="1">
        <f t="array" ref="G39">1*OR(row_id=income_total_row, row_id=expenses_total_row, row_id= savings_total_row)</f>
        <v>0</v>
      </c>
      <c r="H39" s="3">
        <f t="shared" si="2"/>
        <v>1</v>
      </c>
      <c r="I39" s="2" t="str" cm="1">
        <f t="array" ref="I39">IFERROR(INDEX('Budget Planning'!$C:$C,  header_row_id), "")</f>
        <v/>
      </c>
      <c r="J39" t="str" cm="1">
        <f t="array" ref="J39">IFERROR(INDEX('Budget Planning'!$C:$C,  row_id), "")</f>
        <v/>
      </c>
      <c r="K39" s="50" t="str" cm="1">
        <f t="array" ref="K39">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9" s="51" t="str" cm="1">
        <f t="array" ref="L39">IF(OR(is_header,is_empty), "", INDEX('Budget Planning'!$E:$EM, row_id, MATCH(IF(selected_period="Total Year", selected_year, DATE(selected_year, selected_period, 1)), 'Budget Planning'!$E$9:$EM$9, 0)))</f>
        <v/>
      </c>
      <c r="M39" s="2" t="str" cm="1">
        <f t="array" ref="M39">IF(is_cat, IF(header_row_id=income_header_row, MATCH(income_min_row, $C:$C,0),  IF(header_row_id=expenses_header_row, MATCH(expenses_min_row, $C:$C,0),  IF(header_row_id=savings_header_row, MATCH(savings_min_row, $C:$C,0), ""))), "")</f>
        <v/>
      </c>
      <c r="N39" t="str" cm="1">
        <f t="array" ref="N39">IF(is_cat, IF(header_row_id=income_header_row, MATCH(income_max_row, $C:$C,0),  IF(header_row_id=expenses_header_row, MATCH(expenses_max_row, $C:$C,0),  IF(header_row_id=savings_header_row, MATCH(savings_max_row, $C:$C,0), ""))), "")</f>
        <v/>
      </c>
      <c r="O39" s="2" t="str">
        <f t="shared" si="3"/>
        <v/>
      </c>
      <c r="P39" t="str">
        <f t="shared" ca="1" si="4"/>
        <v/>
      </c>
      <c r="Q39" t="str">
        <f t="shared" si="5"/>
        <v/>
      </c>
      <c r="R39" s="3" t="str">
        <f t="shared" ca="1" si="6"/>
        <v/>
      </c>
      <c r="S39" s="2" t="str">
        <f t="shared" si="7"/>
        <v/>
      </c>
      <c r="T39" t="str">
        <f t="shared" si="8"/>
        <v/>
      </c>
      <c r="U39" t="str">
        <f t="shared" ca="1" si="9"/>
        <v/>
      </c>
      <c r="V39" t="str">
        <f t="shared" si="10"/>
        <v/>
      </c>
      <c r="W39" s="3" t="str">
        <f t="shared" ca="1" si="11"/>
        <v/>
      </c>
      <c r="X39" s="56">
        <f t="shared" si="12"/>
        <v>-1</v>
      </c>
      <c r="Y39" t="str">
        <f t="shared" si="13"/>
        <v/>
      </c>
      <c r="Z39" s="61" t="str">
        <f t="shared" si="14"/>
        <v/>
      </c>
      <c r="AA39" s="61" t="str">
        <f t="shared" si="15"/>
        <v/>
      </c>
      <c r="AB39" s="38" t="str">
        <f t="shared" si="16"/>
        <v/>
      </c>
      <c r="AC39" s="61" t="str">
        <f t="shared" si="17"/>
        <v/>
      </c>
      <c r="AD39" s="61" t="str">
        <f t="shared" si="18"/>
        <v/>
      </c>
      <c r="AE39" s="38"/>
    </row>
    <row r="40" spans="3:44" x14ac:dyDescent="0.2">
      <c r="C40" s="2" cm="1">
        <f t="array" ref="C40">IF(C39=-1,-1,IF(C39&lt;income_max_row,C39+1, IF(C39=income_max_row, income_total_row, IF(C39=income_total_row, "/1", IF(C39="/1", expenses_header_row, IF(C39&lt;expenses_max_row, C39+1, IF(C39=expenses_max_row, expenses_total_row, IF(C39=expenses_total_row, "/2", IF(C39="/2", savings_header_row, IF(C39&lt;savings_max_row, C39+1, IF(C39=savings_max_row, savings_total_row, -1)))))))))))</f>
        <v>-1</v>
      </c>
      <c r="D40" s="3">
        <f t="shared" si="0"/>
        <v>-1</v>
      </c>
      <c r="E40" s="2" cm="1">
        <f t="array" ref="E40">1*OR(row_id=income_header_row, row_id=expenses_header_row, row_id=savings_header_row)</f>
        <v>0</v>
      </c>
      <c r="F40">
        <f t="shared" si="1"/>
        <v>0</v>
      </c>
      <c r="G40" cm="1">
        <f t="array" ref="G40">1*OR(row_id=income_total_row, row_id=expenses_total_row, row_id= savings_total_row)</f>
        <v>0</v>
      </c>
      <c r="H40" s="3">
        <f t="shared" si="2"/>
        <v>1</v>
      </c>
      <c r="I40" s="2" t="str" cm="1">
        <f t="array" ref="I40">IFERROR(INDEX('Budget Planning'!$C:$C,  header_row_id), "")</f>
        <v/>
      </c>
      <c r="J40" t="str" cm="1">
        <f t="array" ref="J40">IFERROR(INDEX('Budget Planning'!$C:$C,  row_id), "")</f>
        <v/>
      </c>
      <c r="K40" s="50" t="str" cm="1">
        <f t="array" ref="K40">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0" s="51" t="str" cm="1">
        <f t="array" ref="L40">IF(OR(is_header,is_empty), "", INDEX('Budget Planning'!$E:$EM, row_id, MATCH(IF(selected_period="Total Year", selected_year, DATE(selected_year, selected_period, 1)), 'Budget Planning'!$E$9:$EM$9, 0)))</f>
        <v/>
      </c>
      <c r="M40" s="2" t="str" cm="1">
        <f t="array" ref="M40">IF(is_cat, IF(header_row_id=income_header_row, MATCH(income_min_row, $C:$C,0),  IF(header_row_id=expenses_header_row, MATCH(expenses_min_row, $C:$C,0),  IF(header_row_id=savings_header_row, MATCH(savings_min_row, $C:$C,0), ""))), "")</f>
        <v/>
      </c>
      <c r="N40" t="str" cm="1">
        <f t="array" ref="N40">IF(is_cat, IF(header_row_id=income_header_row, MATCH(income_max_row, $C:$C,0),  IF(header_row_id=expenses_header_row, MATCH(expenses_max_row, $C:$C,0),  IF(header_row_id=savings_header_row, MATCH(savings_max_row, $C:$C,0), ""))), "")</f>
        <v/>
      </c>
      <c r="O40" s="2" t="str">
        <f t="shared" si="3"/>
        <v/>
      </c>
      <c r="P40" t="str">
        <f t="shared" ca="1" si="4"/>
        <v/>
      </c>
      <c r="Q40" t="str">
        <f t="shared" si="5"/>
        <v/>
      </c>
      <c r="R40" s="3" t="str">
        <f t="shared" ca="1" si="6"/>
        <v/>
      </c>
      <c r="S40" s="2" t="str">
        <f t="shared" si="7"/>
        <v/>
      </c>
      <c r="T40" t="str">
        <f t="shared" si="8"/>
        <v/>
      </c>
      <c r="U40" t="str">
        <f t="shared" ca="1" si="9"/>
        <v/>
      </c>
      <c r="V40" t="str">
        <f t="shared" si="10"/>
        <v/>
      </c>
      <c r="W40" s="3" t="str">
        <f t="shared" ca="1" si="11"/>
        <v/>
      </c>
      <c r="X40" s="56">
        <f t="shared" si="12"/>
        <v>-1</v>
      </c>
      <c r="Y40" t="str">
        <f t="shared" si="13"/>
        <v/>
      </c>
      <c r="Z40" s="61" t="str">
        <f t="shared" si="14"/>
        <v/>
      </c>
      <c r="AA40" s="61" t="str">
        <f t="shared" si="15"/>
        <v/>
      </c>
      <c r="AB40" s="38" t="str">
        <f t="shared" si="16"/>
        <v/>
      </c>
      <c r="AC40" s="61" t="str">
        <f t="shared" si="17"/>
        <v/>
      </c>
      <c r="AD40" s="61" t="str">
        <f t="shared" si="18"/>
        <v/>
      </c>
      <c r="AE40" s="38"/>
    </row>
    <row r="41" spans="3:44" x14ac:dyDescent="0.2">
      <c r="C41" s="2" cm="1">
        <f t="array" ref="C41">IF(C40=-1,-1,IF(C40&lt;income_max_row,C40+1, IF(C40=income_max_row, income_total_row, IF(C40=income_total_row, "/1", IF(C40="/1", expenses_header_row, IF(C40&lt;expenses_max_row, C40+1, IF(C40=expenses_max_row, expenses_total_row, IF(C40=expenses_total_row, "/2", IF(C40="/2", savings_header_row, IF(C40&lt;savings_max_row, C40+1, IF(C40=savings_max_row, savings_total_row, -1)))))))))))</f>
        <v>-1</v>
      </c>
      <c r="D41" s="3">
        <f t="shared" si="0"/>
        <v>-1</v>
      </c>
      <c r="E41" s="2" cm="1">
        <f t="array" ref="E41">1*OR(row_id=income_header_row, row_id=expenses_header_row, row_id=savings_header_row)</f>
        <v>0</v>
      </c>
      <c r="F41">
        <f t="shared" si="1"/>
        <v>0</v>
      </c>
      <c r="G41" cm="1">
        <f t="array" ref="G41">1*OR(row_id=income_total_row, row_id=expenses_total_row, row_id= savings_total_row)</f>
        <v>0</v>
      </c>
      <c r="H41" s="3">
        <f t="shared" si="2"/>
        <v>1</v>
      </c>
      <c r="I41" s="2" t="str" cm="1">
        <f t="array" ref="I41">IFERROR(INDEX('Budget Planning'!$C:$C,  header_row_id), "")</f>
        <v/>
      </c>
      <c r="J41" t="str" cm="1">
        <f t="array" ref="J41">IFERROR(INDEX('Budget Planning'!$C:$C,  row_id), "")</f>
        <v/>
      </c>
      <c r="K41" s="50" t="str" cm="1">
        <f t="array" ref="K41">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1" s="51" t="str" cm="1">
        <f t="array" ref="L41">IF(OR(is_header,is_empty), "", INDEX('Budget Planning'!$E:$EM, row_id, MATCH(IF(selected_period="Total Year", selected_year, DATE(selected_year, selected_period, 1)), 'Budget Planning'!$E$9:$EM$9, 0)))</f>
        <v/>
      </c>
      <c r="M41" s="2" t="str" cm="1">
        <f t="array" ref="M41">IF(is_cat, IF(header_row_id=income_header_row, MATCH(income_min_row, $C:$C,0),  IF(header_row_id=expenses_header_row, MATCH(expenses_min_row, $C:$C,0),  IF(header_row_id=savings_header_row, MATCH(savings_min_row, $C:$C,0), ""))), "")</f>
        <v/>
      </c>
      <c r="N41" t="str" cm="1">
        <f t="array" ref="N41">IF(is_cat, IF(header_row_id=income_header_row, MATCH(income_max_row, $C:$C,0),  IF(header_row_id=expenses_header_row, MATCH(expenses_max_row, $C:$C,0),  IF(header_row_id=savings_header_row, MATCH(savings_max_row, $C:$C,0), ""))), "")</f>
        <v/>
      </c>
      <c r="O41" s="2" t="str">
        <f t="shared" si="3"/>
        <v/>
      </c>
      <c r="P41" t="str">
        <f t="shared" ca="1" si="4"/>
        <v/>
      </c>
      <c r="Q41" t="str">
        <f t="shared" si="5"/>
        <v/>
      </c>
      <c r="R41" s="3" t="str">
        <f t="shared" ca="1" si="6"/>
        <v/>
      </c>
      <c r="S41" s="2" t="str">
        <f t="shared" si="7"/>
        <v/>
      </c>
      <c r="T41" t="str">
        <f t="shared" si="8"/>
        <v/>
      </c>
      <c r="U41" t="str">
        <f t="shared" ca="1" si="9"/>
        <v/>
      </c>
      <c r="V41" t="str">
        <f t="shared" si="10"/>
        <v/>
      </c>
      <c r="W41" s="3" t="str">
        <f t="shared" ca="1" si="11"/>
        <v/>
      </c>
      <c r="X41" s="56">
        <f t="shared" si="12"/>
        <v>-1</v>
      </c>
      <c r="Y41" t="str">
        <f t="shared" si="13"/>
        <v/>
      </c>
      <c r="Z41" s="61" t="str">
        <f t="shared" si="14"/>
        <v/>
      </c>
      <c r="AA41" s="61" t="str">
        <f t="shared" si="15"/>
        <v/>
      </c>
      <c r="AB41" s="38" t="str">
        <f t="shared" si="16"/>
        <v/>
      </c>
      <c r="AC41" s="61" t="str">
        <f t="shared" si="17"/>
        <v/>
      </c>
      <c r="AD41" s="61" t="str">
        <f t="shared" si="18"/>
        <v/>
      </c>
      <c r="AE41" s="38"/>
    </row>
    <row r="42" spans="3:44" x14ac:dyDescent="0.2">
      <c r="C42" s="2" cm="1">
        <f t="array" ref="C42">IF(C41=-1,-1,IF(C41&lt;income_max_row,C41+1, IF(C41=income_max_row, income_total_row, IF(C41=income_total_row, "/1", IF(C41="/1", expenses_header_row, IF(C41&lt;expenses_max_row, C41+1, IF(C41=expenses_max_row, expenses_total_row, IF(C41=expenses_total_row, "/2", IF(C41="/2", savings_header_row, IF(C41&lt;savings_max_row, C41+1, IF(C41=savings_max_row, savings_total_row, -1)))))))))))</f>
        <v>-1</v>
      </c>
      <c r="D42" s="3">
        <f t="shared" si="0"/>
        <v>-1</v>
      </c>
      <c r="E42" s="2" cm="1">
        <f t="array" ref="E42">1*OR(row_id=income_header_row, row_id=expenses_header_row, row_id=savings_header_row)</f>
        <v>0</v>
      </c>
      <c r="F42">
        <f t="shared" si="1"/>
        <v>0</v>
      </c>
      <c r="G42" cm="1">
        <f t="array" ref="G42">1*OR(row_id=income_total_row, row_id=expenses_total_row, row_id= savings_total_row)</f>
        <v>0</v>
      </c>
      <c r="H42" s="3">
        <f t="shared" si="2"/>
        <v>1</v>
      </c>
      <c r="I42" s="2" t="str" cm="1">
        <f t="array" ref="I42">IFERROR(INDEX('Budget Planning'!$C:$C,  header_row_id), "")</f>
        <v/>
      </c>
      <c r="J42" t="str" cm="1">
        <f t="array" ref="J42">IFERROR(INDEX('Budget Planning'!$C:$C,  row_id), "")</f>
        <v/>
      </c>
      <c r="K42" s="50" t="str" cm="1">
        <f t="array" ref="K42">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2" s="51" t="str" cm="1">
        <f t="array" ref="L42">IF(OR(is_header,is_empty), "", INDEX('Budget Planning'!$E:$EM, row_id, MATCH(IF(selected_period="Total Year", selected_year, DATE(selected_year, selected_period, 1)), 'Budget Planning'!$E$9:$EM$9, 0)))</f>
        <v/>
      </c>
      <c r="M42" s="2" t="str" cm="1">
        <f t="array" ref="M42">IF(is_cat, IF(header_row_id=income_header_row, MATCH(income_min_row, $C:$C,0),  IF(header_row_id=expenses_header_row, MATCH(expenses_min_row, $C:$C,0),  IF(header_row_id=savings_header_row, MATCH(savings_min_row, $C:$C,0), ""))), "")</f>
        <v/>
      </c>
      <c r="N42" t="str" cm="1">
        <f t="array" ref="N42">IF(is_cat, IF(header_row_id=income_header_row, MATCH(income_max_row, $C:$C,0),  IF(header_row_id=expenses_header_row, MATCH(expenses_max_row, $C:$C,0),  IF(header_row_id=savings_header_row, MATCH(savings_max_row, $C:$C,0), ""))), "")</f>
        <v/>
      </c>
      <c r="O42" s="2" t="str">
        <f t="shared" si="3"/>
        <v/>
      </c>
      <c r="P42" t="str">
        <f t="shared" ca="1" si="4"/>
        <v/>
      </c>
      <c r="Q42" t="str">
        <f t="shared" si="5"/>
        <v/>
      </c>
      <c r="R42" s="3" t="str">
        <f t="shared" ca="1" si="6"/>
        <v/>
      </c>
      <c r="S42" s="2" t="str">
        <f t="shared" si="7"/>
        <v/>
      </c>
      <c r="T42" t="str">
        <f t="shared" si="8"/>
        <v/>
      </c>
      <c r="U42" t="str">
        <f t="shared" ca="1" si="9"/>
        <v/>
      </c>
      <c r="V42" t="str">
        <f t="shared" si="10"/>
        <v/>
      </c>
      <c r="W42" s="3" t="str">
        <f t="shared" ca="1" si="11"/>
        <v/>
      </c>
      <c r="X42" s="56">
        <f t="shared" si="12"/>
        <v>-1</v>
      </c>
      <c r="Y42" t="str">
        <f t="shared" si="13"/>
        <v/>
      </c>
      <c r="Z42" s="61" t="str">
        <f t="shared" si="14"/>
        <v/>
      </c>
      <c r="AA42" s="61" t="str">
        <f t="shared" si="15"/>
        <v/>
      </c>
      <c r="AB42" s="38" t="str">
        <f t="shared" si="16"/>
        <v/>
      </c>
      <c r="AC42" s="61" t="str">
        <f t="shared" si="17"/>
        <v/>
      </c>
      <c r="AD42" s="61" t="str">
        <f t="shared" si="18"/>
        <v/>
      </c>
    </row>
    <row r="43" spans="3:44" x14ac:dyDescent="0.2">
      <c r="C43" s="2" cm="1">
        <f t="array" ref="C43">IF(C42=-1,-1,IF(C42&lt;income_max_row,C42+1, IF(C42=income_max_row, income_total_row, IF(C42=income_total_row, "/1", IF(C42="/1", expenses_header_row, IF(C42&lt;expenses_max_row, C42+1, IF(C42=expenses_max_row, expenses_total_row, IF(C42=expenses_total_row, "/2", IF(C42="/2", savings_header_row, IF(C42&lt;savings_max_row, C42+1, IF(C42=savings_max_row, savings_total_row, -1)))))))))))</f>
        <v>-1</v>
      </c>
      <c r="D43" s="3">
        <f t="shared" si="0"/>
        <v>-1</v>
      </c>
      <c r="E43" s="2" cm="1">
        <f t="array" ref="E43">1*OR(row_id=income_header_row, row_id=expenses_header_row, row_id=savings_header_row)</f>
        <v>0</v>
      </c>
      <c r="F43">
        <f t="shared" si="1"/>
        <v>0</v>
      </c>
      <c r="G43" cm="1">
        <f t="array" ref="G43">1*OR(row_id=income_total_row, row_id=expenses_total_row, row_id= savings_total_row)</f>
        <v>0</v>
      </c>
      <c r="H43" s="3">
        <f t="shared" si="2"/>
        <v>1</v>
      </c>
      <c r="I43" s="2" t="str" cm="1">
        <f t="array" ref="I43">IFERROR(INDEX('Budget Planning'!$C:$C,  header_row_id), "")</f>
        <v/>
      </c>
      <c r="J43" t="str" cm="1">
        <f t="array" ref="J43">IFERROR(INDEX('Budget Planning'!$C:$C,  row_id), "")</f>
        <v/>
      </c>
      <c r="K43" s="50" t="str" cm="1">
        <f t="array" ref="K43">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3" s="51" t="str" cm="1">
        <f t="array" ref="L43">IF(OR(is_header,is_empty), "", INDEX('Budget Planning'!$E:$EM, row_id, MATCH(IF(selected_period="Total Year", selected_year, DATE(selected_year, selected_period, 1)), 'Budget Planning'!$E$9:$EM$9, 0)))</f>
        <v/>
      </c>
      <c r="M43" s="2" t="str" cm="1">
        <f t="array" ref="M43">IF(is_cat, IF(header_row_id=income_header_row, MATCH(income_min_row, $C:$C,0),  IF(header_row_id=expenses_header_row, MATCH(expenses_min_row, $C:$C,0),  IF(header_row_id=savings_header_row, MATCH(savings_min_row, $C:$C,0), ""))), "")</f>
        <v/>
      </c>
      <c r="N43" t="str" cm="1">
        <f t="array" ref="N43">IF(is_cat, IF(header_row_id=income_header_row, MATCH(income_max_row, $C:$C,0),  IF(header_row_id=expenses_header_row, MATCH(expenses_max_row, $C:$C,0),  IF(header_row_id=savings_header_row, MATCH(savings_max_row, $C:$C,0), ""))), "")</f>
        <v/>
      </c>
      <c r="O43" s="2" t="str">
        <f t="shared" si="3"/>
        <v/>
      </c>
      <c r="P43" t="str">
        <f t="shared" ca="1" si="4"/>
        <v/>
      </c>
      <c r="Q43" t="str">
        <f t="shared" si="5"/>
        <v/>
      </c>
      <c r="R43" s="3" t="str">
        <f t="shared" ca="1" si="6"/>
        <v/>
      </c>
      <c r="S43" s="2" t="str">
        <f t="shared" si="7"/>
        <v/>
      </c>
      <c r="T43" t="str">
        <f t="shared" si="8"/>
        <v/>
      </c>
      <c r="U43" t="str">
        <f t="shared" ca="1" si="9"/>
        <v/>
      </c>
      <c r="V43" t="str">
        <f t="shared" si="10"/>
        <v/>
      </c>
      <c r="W43" s="3" t="str">
        <f t="shared" ca="1" si="11"/>
        <v/>
      </c>
      <c r="X43" s="56">
        <f t="shared" si="12"/>
        <v>-1</v>
      </c>
      <c r="Y43" t="str">
        <f t="shared" si="13"/>
        <v/>
      </c>
      <c r="Z43" s="61" t="str">
        <f t="shared" si="14"/>
        <v/>
      </c>
      <c r="AA43" s="61" t="str">
        <f t="shared" si="15"/>
        <v/>
      </c>
      <c r="AB43" s="38" t="str">
        <f t="shared" si="16"/>
        <v/>
      </c>
      <c r="AC43" s="61" t="str">
        <f t="shared" si="17"/>
        <v/>
      </c>
      <c r="AD43" s="61" t="str">
        <f t="shared" si="18"/>
        <v/>
      </c>
    </row>
    <row r="44" spans="3:44" x14ac:dyDescent="0.2">
      <c r="C44" s="2" cm="1">
        <f t="array" ref="C44">IF(C43=-1,-1,IF(C43&lt;income_max_row,C43+1, IF(C43=income_max_row, income_total_row, IF(C43=income_total_row, "/1", IF(C43="/1", expenses_header_row, IF(C43&lt;expenses_max_row, C43+1, IF(C43=expenses_max_row, expenses_total_row, IF(C43=expenses_total_row, "/2", IF(C43="/2", savings_header_row, IF(C43&lt;savings_max_row, C43+1, IF(C43=savings_max_row, savings_total_row, -1)))))))))))</f>
        <v>-1</v>
      </c>
      <c r="D44" s="3">
        <f t="shared" si="0"/>
        <v>-1</v>
      </c>
      <c r="E44" s="2" cm="1">
        <f t="array" ref="E44">1*OR(row_id=income_header_row, row_id=expenses_header_row, row_id=savings_header_row)</f>
        <v>0</v>
      </c>
      <c r="F44">
        <f t="shared" si="1"/>
        <v>0</v>
      </c>
      <c r="G44" cm="1">
        <f t="array" ref="G44">1*OR(row_id=income_total_row, row_id=expenses_total_row, row_id= savings_total_row)</f>
        <v>0</v>
      </c>
      <c r="H44" s="3">
        <f t="shared" si="2"/>
        <v>1</v>
      </c>
      <c r="I44" s="2" t="str" cm="1">
        <f t="array" ref="I44">IFERROR(INDEX('Budget Planning'!$C:$C,  header_row_id), "")</f>
        <v/>
      </c>
      <c r="J44" t="str" cm="1">
        <f t="array" ref="J44">IFERROR(INDEX('Budget Planning'!$C:$C,  row_id), "")</f>
        <v/>
      </c>
      <c r="K44" s="50" t="str" cm="1">
        <f t="array" ref="K44">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4" s="51" t="str" cm="1">
        <f t="array" ref="L44">IF(OR(is_header,is_empty), "", INDEX('Budget Planning'!$E:$EM, row_id, MATCH(IF(selected_period="Total Year", selected_year, DATE(selected_year, selected_period, 1)), 'Budget Planning'!$E$9:$EM$9, 0)))</f>
        <v/>
      </c>
      <c r="M44" s="2" t="str" cm="1">
        <f t="array" ref="M44">IF(is_cat, IF(header_row_id=income_header_row, MATCH(income_min_row, $C:$C,0),  IF(header_row_id=expenses_header_row, MATCH(expenses_min_row, $C:$C,0),  IF(header_row_id=savings_header_row, MATCH(savings_min_row, $C:$C,0), ""))), "")</f>
        <v/>
      </c>
      <c r="N44" t="str" cm="1">
        <f t="array" ref="N44">IF(is_cat, IF(header_row_id=income_header_row, MATCH(income_max_row, $C:$C,0),  IF(header_row_id=expenses_header_row, MATCH(expenses_max_row, $C:$C,0),  IF(header_row_id=savings_header_row, MATCH(savings_max_row, $C:$C,0), ""))), "")</f>
        <v/>
      </c>
      <c r="O44" s="2" t="str">
        <f t="shared" si="3"/>
        <v/>
      </c>
      <c r="P44" t="str">
        <f t="shared" ca="1" si="4"/>
        <v/>
      </c>
      <c r="Q44" t="str">
        <f t="shared" si="5"/>
        <v/>
      </c>
      <c r="R44" s="3" t="str">
        <f t="shared" ca="1" si="6"/>
        <v/>
      </c>
      <c r="S44" s="2" t="str">
        <f t="shared" si="7"/>
        <v/>
      </c>
      <c r="T44" t="str">
        <f t="shared" si="8"/>
        <v/>
      </c>
      <c r="U44" t="str">
        <f t="shared" ca="1" si="9"/>
        <v/>
      </c>
      <c r="V44" t="str">
        <f t="shared" si="10"/>
        <v/>
      </c>
      <c r="W44" s="3" t="str">
        <f t="shared" ca="1" si="11"/>
        <v/>
      </c>
      <c r="X44" s="56">
        <f t="shared" si="12"/>
        <v>-1</v>
      </c>
      <c r="Y44" t="str">
        <f t="shared" si="13"/>
        <v/>
      </c>
      <c r="Z44" s="61" t="str">
        <f t="shared" si="14"/>
        <v/>
      </c>
      <c r="AA44" s="61" t="str">
        <f t="shared" si="15"/>
        <v/>
      </c>
      <c r="AB44" s="38" t="str">
        <f t="shared" si="16"/>
        <v/>
      </c>
      <c r="AC44" s="61" t="str">
        <f t="shared" si="17"/>
        <v/>
      </c>
      <c r="AD44" s="61" t="str">
        <f t="shared" si="18"/>
        <v/>
      </c>
    </row>
    <row r="45" spans="3:44" x14ac:dyDescent="0.2">
      <c r="C45" s="2" cm="1">
        <f t="array" ref="C45">IF(C44=-1,-1,IF(C44&lt;income_max_row,C44+1, IF(C44=income_max_row, income_total_row, IF(C44=income_total_row, "/1", IF(C44="/1", expenses_header_row, IF(C44&lt;expenses_max_row, C44+1, IF(C44=expenses_max_row, expenses_total_row, IF(C44=expenses_total_row, "/2", IF(C44="/2", savings_header_row, IF(C44&lt;savings_max_row, C44+1, IF(C44=savings_max_row, savings_total_row, -1)))))))))))</f>
        <v>-1</v>
      </c>
      <c r="D45" s="3">
        <f t="shared" si="0"/>
        <v>-1</v>
      </c>
      <c r="E45" s="2" cm="1">
        <f t="array" ref="E45">1*OR(row_id=income_header_row, row_id=expenses_header_row, row_id=savings_header_row)</f>
        <v>0</v>
      </c>
      <c r="F45">
        <f t="shared" si="1"/>
        <v>0</v>
      </c>
      <c r="G45" cm="1">
        <f t="array" ref="G45">1*OR(row_id=income_total_row, row_id=expenses_total_row, row_id= savings_total_row)</f>
        <v>0</v>
      </c>
      <c r="H45" s="3">
        <f t="shared" si="2"/>
        <v>1</v>
      </c>
      <c r="I45" s="2" t="str" cm="1">
        <f t="array" ref="I45">IFERROR(INDEX('Budget Planning'!$C:$C,  header_row_id), "")</f>
        <v/>
      </c>
      <c r="K45" s="50" t="str" cm="1">
        <f t="array" ref="K45">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5" s="51" t="str" cm="1">
        <f t="array" ref="L45">IF(OR(is_header,is_empty), "", INDEX('Budget Planning'!$E:$EM, row_id, MATCH(IF(selected_period="Total Year", selected_year, DATE(selected_year, selected_period, 1)), 'Budget Planning'!$E$9:$EM$9, 0)))</f>
        <v/>
      </c>
      <c r="M45" s="2" t="str" cm="1">
        <f t="array" ref="M45">IF(is_cat, IF(header_row_id=income_header_row, MATCH(income_min_row, $C:$C,0),  IF(header_row_id=expenses_header_row, MATCH(expenses_min_row, $C:$C,0),  IF(header_row_id=savings_header_row, MATCH(savings_min_row, $C:$C,0), ""))), "")</f>
        <v/>
      </c>
      <c r="N45" t="str" cm="1">
        <f t="array" ref="N45">IF(is_cat, IF(header_row_id=income_header_row, MATCH(income_max_row, $C:$C,0),  IF(header_row_id=expenses_header_row, MATCH(expenses_max_row, $C:$C,0),  IF(header_row_id=savings_header_row, MATCH(savings_max_row, $C:$C,0), ""))), "")</f>
        <v/>
      </c>
      <c r="O45" s="2" t="str">
        <f t="shared" si="3"/>
        <v/>
      </c>
      <c r="P45" t="str">
        <f t="shared" ca="1" si="4"/>
        <v/>
      </c>
      <c r="Q45" t="str">
        <f t="shared" si="5"/>
        <v/>
      </c>
      <c r="R45" s="3" t="str">
        <f t="shared" ca="1" si="6"/>
        <v/>
      </c>
      <c r="S45" s="2" t="str">
        <f t="shared" si="7"/>
        <v/>
      </c>
      <c r="T45" t="str">
        <f t="shared" si="8"/>
        <v/>
      </c>
      <c r="U45" t="str">
        <f t="shared" ca="1" si="9"/>
        <v/>
      </c>
      <c r="V45" t="str">
        <f t="shared" si="10"/>
        <v/>
      </c>
      <c r="W45" s="3" t="str">
        <f t="shared" ca="1" si="11"/>
        <v/>
      </c>
      <c r="X45" s="56">
        <f t="shared" si="12"/>
        <v>-1</v>
      </c>
      <c r="Y45" t="str">
        <f t="shared" si="13"/>
        <v/>
      </c>
      <c r="Z45" s="61" t="str">
        <f t="shared" si="14"/>
        <v/>
      </c>
      <c r="AA45" s="61" t="str">
        <f t="shared" si="15"/>
        <v/>
      </c>
      <c r="AB45" s="38" t="str">
        <f t="shared" si="16"/>
        <v/>
      </c>
      <c r="AC45" s="61" t="str">
        <f t="shared" si="17"/>
        <v/>
      </c>
      <c r="AD45" s="61" t="str">
        <f t="shared" si="18"/>
        <v/>
      </c>
    </row>
    <row r="46" spans="3:44" x14ac:dyDescent="0.2">
      <c r="C46" s="2" cm="1">
        <f t="array" ref="C46">IF(C45=-1,-1,IF(C45&lt;income_max_row,C45+1, IF(C45=income_max_row, income_total_row, IF(C45=income_total_row, "/1", IF(C45="/1", expenses_header_row, IF(C45&lt;expenses_max_row, C45+1, IF(C45=expenses_max_row, expenses_total_row, IF(C45=expenses_total_row, "/2", IF(C45="/2", savings_header_row, IF(C45&lt;savings_max_row, C45+1, IF(C45=savings_max_row, savings_total_row, -1)))))))))))</f>
        <v>-1</v>
      </c>
      <c r="D46" s="3">
        <f t="shared" si="0"/>
        <v>-1</v>
      </c>
      <c r="E46" s="2" cm="1">
        <f t="array" ref="E46">1*OR(row_id=income_header_row, row_id=expenses_header_row, row_id=savings_header_row)</f>
        <v>0</v>
      </c>
      <c r="F46">
        <f t="shared" si="1"/>
        <v>0</v>
      </c>
      <c r="G46" cm="1">
        <f t="array" ref="G46">1*OR(row_id=income_total_row, row_id=expenses_total_row, row_id= savings_total_row)</f>
        <v>0</v>
      </c>
      <c r="H46" s="3">
        <f t="shared" si="2"/>
        <v>1</v>
      </c>
      <c r="I46" s="2" t="str" cm="1">
        <f t="array" ref="I46">IFERROR(INDEX('Budget Planning'!$C:$C,  header_row_id), "")</f>
        <v/>
      </c>
      <c r="K46" s="50" t="str" cm="1">
        <f t="array" ref="K46">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6" s="51" t="str" cm="1">
        <f t="array" ref="L46">IF(OR(is_header,is_empty), "", INDEX('Budget Planning'!$E:$EM, row_id, MATCH(IF(selected_period="Total Year", selected_year, DATE(selected_year, selected_period, 1)), 'Budget Planning'!$E$9:$EM$9, 0)))</f>
        <v/>
      </c>
      <c r="M46" s="2" t="str" cm="1">
        <f t="array" ref="M46">IF(is_cat, IF(header_row_id=income_header_row, MATCH(income_min_row, $C:$C,0),  IF(header_row_id=expenses_header_row, MATCH(expenses_min_row, $C:$C,0),  IF(header_row_id=savings_header_row, MATCH(savings_min_row, $C:$C,0), ""))), "")</f>
        <v/>
      </c>
      <c r="N46" t="str" cm="1">
        <f t="array" ref="N46">IF(is_cat, IF(header_row_id=income_header_row, MATCH(income_max_row, $C:$C,0),  IF(header_row_id=expenses_header_row, MATCH(expenses_max_row, $C:$C,0),  IF(header_row_id=savings_header_row, MATCH(savings_max_row, $C:$C,0), ""))), "")</f>
        <v/>
      </c>
      <c r="O46" s="2" t="str">
        <f t="shared" si="3"/>
        <v/>
      </c>
      <c r="P46" t="str">
        <f t="shared" ca="1" si="4"/>
        <v/>
      </c>
      <c r="Q46" t="str">
        <f t="shared" si="5"/>
        <v/>
      </c>
      <c r="R46" s="3" t="str">
        <f t="shared" ca="1" si="6"/>
        <v/>
      </c>
      <c r="S46" s="2" t="str">
        <f t="shared" si="7"/>
        <v/>
      </c>
      <c r="T46" t="str">
        <f t="shared" si="8"/>
        <v/>
      </c>
      <c r="U46" t="str">
        <f t="shared" ca="1" si="9"/>
        <v/>
      </c>
      <c r="V46" t="str">
        <f t="shared" si="10"/>
        <v/>
      </c>
      <c r="W46" s="3" t="str">
        <f t="shared" ca="1" si="11"/>
        <v/>
      </c>
      <c r="X46" s="56">
        <f t="shared" si="12"/>
        <v>-1</v>
      </c>
      <c r="Y46" t="str">
        <f t="shared" si="13"/>
        <v/>
      </c>
      <c r="Z46" s="61" t="str">
        <f t="shared" si="14"/>
        <v/>
      </c>
      <c r="AA46" s="61" t="str">
        <f t="shared" si="15"/>
        <v/>
      </c>
      <c r="AB46" s="38" t="str">
        <f t="shared" si="16"/>
        <v/>
      </c>
      <c r="AC46" s="61" t="str">
        <f t="shared" si="17"/>
        <v/>
      </c>
      <c r="AD46" s="61" t="str">
        <f t="shared" si="18"/>
        <v/>
      </c>
    </row>
    <row r="47" spans="3:44" x14ac:dyDescent="0.2">
      <c r="C47" s="2" cm="1">
        <f t="array" ref="C47">IF(C46=-1,-1,IF(C46&lt;income_max_row,C46+1, IF(C46=income_max_row, income_total_row, IF(C46=income_total_row, "/1", IF(C46="/1", expenses_header_row, IF(C46&lt;expenses_max_row, C46+1, IF(C46=expenses_max_row, expenses_total_row, IF(C46=expenses_total_row, "/2", IF(C46="/2", savings_header_row, IF(C46&lt;savings_max_row, C46+1, IF(C46=savings_max_row, savings_total_row, -1)))))))))))</f>
        <v>-1</v>
      </c>
      <c r="D47" s="3">
        <f t="shared" si="0"/>
        <v>-1</v>
      </c>
      <c r="E47" s="2" cm="1">
        <f t="array" ref="E47">1*OR(row_id=income_header_row, row_id=expenses_header_row, row_id=savings_header_row)</f>
        <v>0</v>
      </c>
      <c r="F47">
        <f t="shared" si="1"/>
        <v>0</v>
      </c>
      <c r="G47" cm="1">
        <f t="array" ref="G47">1*OR(row_id=income_total_row, row_id=expenses_total_row, row_id= savings_total_row)</f>
        <v>0</v>
      </c>
      <c r="H47" s="3">
        <f t="shared" si="2"/>
        <v>1</v>
      </c>
      <c r="I47" s="2" t="str" cm="1">
        <f t="array" ref="I47">IFERROR(INDEX('Budget Planning'!$C:$C,  header_row_id), "")</f>
        <v/>
      </c>
      <c r="K47" s="50" t="str" cm="1">
        <f t="array" ref="K47">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7" s="51" t="str" cm="1">
        <f t="array" ref="L47">IF(OR(is_header,is_empty), "", INDEX('Budget Planning'!$E:$EM, row_id, MATCH(IF(selected_period="Total Year", selected_year, DATE(selected_year, selected_period, 1)), 'Budget Planning'!$E$9:$EM$9, 0)))</f>
        <v/>
      </c>
      <c r="M47" s="2" t="str" cm="1">
        <f t="array" ref="M47">IF(is_cat, IF(header_row_id=income_header_row, MATCH(income_min_row, $C:$C,0),  IF(header_row_id=expenses_header_row, MATCH(expenses_min_row, $C:$C,0),  IF(header_row_id=savings_header_row, MATCH(savings_min_row, $C:$C,0), ""))), "")</f>
        <v/>
      </c>
      <c r="N47" t="str" cm="1">
        <f t="array" ref="N47">IF(is_cat, IF(header_row_id=income_header_row, MATCH(income_max_row, $C:$C,0),  IF(header_row_id=expenses_header_row, MATCH(expenses_max_row, $C:$C,0),  IF(header_row_id=savings_header_row, MATCH(savings_max_row, $C:$C,0), ""))), "")</f>
        <v/>
      </c>
      <c r="O47" s="2" t="str">
        <f t="shared" si="3"/>
        <v/>
      </c>
      <c r="P47" t="str">
        <f t="shared" ca="1" si="4"/>
        <v/>
      </c>
      <c r="Q47" t="str">
        <f t="shared" si="5"/>
        <v/>
      </c>
      <c r="R47" s="3" t="str">
        <f t="shared" ca="1" si="6"/>
        <v/>
      </c>
      <c r="S47" s="2" t="str">
        <f t="shared" si="7"/>
        <v/>
      </c>
      <c r="T47" t="str">
        <f t="shared" si="8"/>
        <v/>
      </c>
      <c r="U47" t="str">
        <f t="shared" ca="1" si="9"/>
        <v/>
      </c>
      <c r="V47" t="str">
        <f t="shared" si="10"/>
        <v/>
      </c>
      <c r="W47" s="3" t="str">
        <f t="shared" ca="1" si="11"/>
        <v/>
      </c>
      <c r="X47" s="56">
        <f t="shared" si="12"/>
        <v>-1</v>
      </c>
      <c r="Y47" t="str">
        <f t="shared" si="13"/>
        <v/>
      </c>
      <c r="Z47" s="61" t="str">
        <f t="shared" si="14"/>
        <v/>
      </c>
      <c r="AA47" s="61" t="str">
        <f t="shared" si="15"/>
        <v/>
      </c>
      <c r="AB47" s="38" t="str">
        <f t="shared" si="16"/>
        <v/>
      </c>
      <c r="AC47" s="61" t="str">
        <f t="shared" si="17"/>
        <v/>
      </c>
      <c r="AD47" s="61" t="str">
        <f t="shared" si="18"/>
        <v/>
      </c>
    </row>
    <row r="48" spans="3:44" x14ac:dyDescent="0.2">
      <c r="C48" s="2" cm="1">
        <f t="array" ref="C48">IF(C47=-1,-1,IF(C47&lt;income_max_row,C47+1, IF(C47=income_max_row, income_total_row, IF(C47=income_total_row, "/1", IF(C47="/1", expenses_header_row, IF(C47&lt;expenses_max_row, C47+1, IF(C47=expenses_max_row, expenses_total_row, IF(C47=expenses_total_row, "/2", IF(C47="/2", savings_header_row, IF(C47&lt;savings_max_row, C47+1, IF(C47=savings_max_row, savings_total_row, -1)))))))))))</f>
        <v>-1</v>
      </c>
      <c r="D48" s="3">
        <f t="shared" si="0"/>
        <v>-1</v>
      </c>
      <c r="E48" s="2" cm="1">
        <f t="array" ref="E48">1*OR(row_id=income_header_row, row_id=expenses_header_row, row_id=savings_header_row)</f>
        <v>0</v>
      </c>
      <c r="F48">
        <f t="shared" si="1"/>
        <v>0</v>
      </c>
      <c r="G48" cm="1">
        <f t="array" ref="G48">1*OR(row_id=income_total_row, row_id=expenses_total_row, row_id= savings_total_row)</f>
        <v>0</v>
      </c>
      <c r="H48" s="3">
        <f t="shared" si="2"/>
        <v>1</v>
      </c>
      <c r="I48" s="2" t="str" cm="1">
        <f t="array" ref="I48">IFERROR(INDEX('Budget Planning'!$C:$C,  header_row_id), "")</f>
        <v/>
      </c>
      <c r="K48" s="50" t="str" cm="1">
        <f t="array" ref="K48">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8" s="51" t="str" cm="1">
        <f t="array" ref="L48">IF(OR(is_header,is_empty), "", INDEX('Budget Planning'!$E:$EM, row_id, MATCH(IF(selected_period="Total Year", selected_year, DATE(selected_year, selected_period, 1)), 'Budget Planning'!$E$9:$EM$9, 0)))</f>
        <v/>
      </c>
      <c r="M48" s="2" t="str" cm="1">
        <f t="array" ref="M48">IF(is_cat, IF(header_row_id=income_header_row, MATCH(income_min_row, $C:$C,0),  IF(header_row_id=expenses_header_row, MATCH(expenses_min_row, $C:$C,0),  IF(header_row_id=savings_header_row, MATCH(savings_min_row, $C:$C,0), ""))), "")</f>
        <v/>
      </c>
      <c r="N48" t="str" cm="1">
        <f t="array" ref="N48">IF(is_cat, IF(header_row_id=income_header_row, MATCH(income_max_row, $C:$C,0),  IF(header_row_id=expenses_header_row, MATCH(expenses_max_row, $C:$C,0),  IF(header_row_id=savings_header_row, MATCH(savings_max_row, $C:$C,0), ""))), "")</f>
        <v/>
      </c>
      <c r="O48" s="2" t="str">
        <f t="shared" si="3"/>
        <v/>
      </c>
      <c r="P48" t="str">
        <f t="shared" ca="1" si="4"/>
        <v/>
      </c>
      <c r="Q48" t="str">
        <f t="shared" si="5"/>
        <v/>
      </c>
      <c r="R48" s="3" t="str">
        <f t="shared" ca="1" si="6"/>
        <v/>
      </c>
      <c r="S48" s="2" t="str">
        <f t="shared" si="7"/>
        <v/>
      </c>
      <c r="T48" t="str">
        <f t="shared" si="8"/>
        <v/>
      </c>
      <c r="U48" t="str">
        <f t="shared" ca="1" si="9"/>
        <v/>
      </c>
      <c r="V48" t="str">
        <f t="shared" si="10"/>
        <v/>
      </c>
      <c r="W48" s="3" t="str">
        <f t="shared" ca="1" si="11"/>
        <v/>
      </c>
      <c r="X48" s="56">
        <f t="shared" si="12"/>
        <v>-1</v>
      </c>
      <c r="Y48" t="str">
        <f t="shared" si="13"/>
        <v/>
      </c>
      <c r="Z48" s="61" t="str">
        <f t="shared" si="14"/>
        <v/>
      </c>
      <c r="AA48" s="61" t="str">
        <f t="shared" si="15"/>
        <v/>
      </c>
      <c r="AB48" s="38" t="str">
        <f t="shared" si="16"/>
        <v/>
      </c>
      <c r="AC48" s="61" t="str">
        <f t="shared" si="17"/>
        <v/>
      </c>
      <c r="AD48" s="61" t="str">
        <f t="shared" si="18"/>
        <v/>
      </c>
    </row>
    <row r="49" spans="3:30" x14ac:dyDescent="0.2">
      <c r="C49" s="2" cm="1">
        <f t="array" ref="C49">IF(C48=-1,-1,IF(C48&lt;income_max_row,C48+1, IF(C48=income_max_row, income_total_row, IF(C48=income_total_row, "/1", IF(C48="/1", expenses_header_row, IF(C48&lt;expenses_max_row, C48+1, IF(C48=expenses_max_row, expenses_total_row, IF(C48=expenses_total_row, "/2", IF(C48="/2", savings_header_row, IF(C48&lt;savings_max_row, C48+1, IF(C48=savings_max_row, savings_total_row, -1)))))))))))</f>
        <v>-1</v>
      </c>
      <c r="D49" s="3">
        <f t="shared" si="0"/>
        <v>-1</v>
      </c>
      <c r="E49" s="2" cm="1">
        <f t="array" ref="E49">1*OR(row_id=income_header_row, row_id=expenses_header_row, row_id=savings_header_row)</f>
        <v>0</v>
      </c>
      <c r="F49">
        <f t="shared" si="1"/>
        <v>0</v>
      </c>
      <c r="G49" cm="1">
        <f t="array" ref="G49">1*OR(row_id=income_total_row, row_id=expenses_total_row, row_id= savings_total_row)</f>
        <v>0</v>
      </c>
      <c r="H49" s="3">
        <f t="shared" si="2"/>
        <v>1</v>
      </c>
      <c r="I49" s="2" t="str" cm="1">
        <f t="array" ref="I49">IFERROR(INDEX('Budget Planning'!$C:$C,  header_row_id), "")</f>
        <v/>
      </c>
      <c r="K49" s="50" t="str" cm="1">
        <f t="array" ref="K49">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9" s="51" t="str" cm="1">
        <f t="array" ref="L49">IF(OR(is_header,is_empty), "", INDEX('Budget Planning'!$E:$EM, row_id, MATCH(IF(selected_period="Total Year", selected_year, DATE(selected_year, selected_period, 1)), 'Budget Planning'!$E$9:$EM$9, 0)))</f>
        <v/>
      </c>
      <c r="M49" s="2" t="str" cm="1">
        <f t="array" ref="M49">IF(is_cat, IF(header_row_id=income_header_row, MATCH(income_min_row, $C:$C,0),  IF(header_row_id=expenses_header_row, MATCH(expenses_min_row, $C:$C,0),  IF(header_row_id=savings_header_row, MATCH(savings_min_row, $C:$C,0), ""))), "")</f>
        <v/>
      </c>
      <c r="N49" t="str" cm="1">
        <f t="array" ref="N49">IF(is_cat, IF(header_row_id=income_header_row, MATCH(income_max_row, $C:$C,0),  IF(header_row_id=expenses_header_row, MATCH(expenses_max_row, $C:$C,0),  IF(header_row_id=savings_header_row, MATCH(savings_max_row, $C:$C,0), ""))), "")</f>
        <v/>
      </c>
      <c r="O49" s="2" t="str">
        <f t="shared" si="3"/>
        <v/>
      </c>
      <c r="P49" t="str">
        <f t="shared" ca="1" si="4"/>
        <v/>
      </c>
      <c r="Q49" t="str">
        <f t="shared" si="5"/>
        <v/>
      </c>
      <c r="R49" s="3" t="str">
        <f t="shared" ca="1" si="6"/>
        <v/>
      </c>
      <c r="S49" s="2" t="str">
        <f t="shared" si="7"/>
        <v/>
      </c>
      <c r="T49" t="str">
        <f t="shared" si="8"/>
        <v/>
      </c>
      <c r="U49" t="str">
        <f t="shared" ca="1" si="9"/>
        <v/>
      </c>
      <c r="V49" t="str">
        <f t="shared" si="10"/>
        <v/>
      </c>
      <c r="W49" s="3" t="str">
        <f t="shared" ca="1" si="11"/>
        <v/>
      </c>
      <c r="X49" s="56">
        <f t="shared" si="12"/>
        <v>-1</v>
      </c>
      <c r="Y49" t="str">
        <f t="shared" si="13"/>
        <v/>
      </c>
      <c r="Z49" s="61" t="str">
        <f t="shared" si="14"/>
        <v/>
      </c>
      <c r="AA49" s="61" t="str">
        <f t="shared" si="15"/>
        <v/>
      </c>
      <c r="AB49" s="38" t="str">
        <f t="shared" si="16"/>
        <v/>
      </c>
      <c r="AC49" s="61" t="str">
        <f t="shared" si="17"/>
        <v/>
      </c>
      <c r="AD49" s="61" t="str">
        <f t="shared" si="18"/>
        <v/>
      </c>
    </row>
    <row r="50" spans="3:30" x14ac:dyDescent="0.2">
      <c r="C50" s="2" cm="1">
        <f t="array" ref="C50">IF(C49=-1,-1,IF(C49&lt;income_max_row,C49+1, IF(C49=income_max_row, income_total_row, IF(C49=income_total_row, "/1", IF(C49="/1", expenses_header_row, IF(C49&lt;expenses_max_row, C49+1, IF(C49=expenses_max_row, expenses_total_row, IF(C49=expenses_total_row, "/2", IF(C49="/2", savings_header_row, IF(C49&lt;savings_max_row, C49+1, IF(C49=savings_max_row, savings_total_row, -1)))))))))))</f>
        <v>-1</v>
      </c>
      <c r="D50" s="3">
        <f t="shared" si="0"/>
        <v>-1</v>
      </c>
      <c r="E50" s="2" t="b">
        <v>1</v>
      </c>
      <c r="F50">
        <f t="shared" si="1"/>
        <v>0</v>
      </c>
      <c r="G50" cm="1">
        <f t="array" ref="G50">1*OR(row_id=income_total_row, row_id=expenses_total_row, row_id= savings_total_row)</f>
        <v>0</v>
      </c>
      <c r="H50" s="3">
        <f t="shared" si="2"/>
        <v>1</v>
      </c>
      <c r="I50" s="2" t="str" cm="1">
        <f t="array" ref="I50">IFERROR(INDEX('Budget Planning'!$C:$C,  header_row_id), "")</f>
        <v/>
      </c>
      <c r="K50" s="50" t="str" cm="1">
        <f t="array" ref="K50">IF(OR(is_header, is_empty), "", IF(is_total, IF(selected_period="Total Year", SUM(Tracking[Amount]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50" s="51" t="str" cm="1">
        <f t="array" ref="L50">IF(OR(is_header,is_empty), "", INDEX('Budget Planning'!$E:$EM, row_id, MATCH(IF(selected_period="Total Year", selected_year, DATE(selected_year, selected_period, 1)), 'Budget Planning'!$E$9:$EM$9, 0)))</f>
        <v/>
      </c>
      <c r="M50" s="2" t="str" cm="1">
        <f t="array" ref="M50">IF(is_cat, IF(header_row_id=income_header_row, MATCH(income_min_row, $C:$C,0),  IF(header_row_id=expenses_header_row, MATCH(expenses_min_row, $C:$C,0),  IF(header_row_id=savings_header_row, MATCH(savings_min_row, $C:$C,0), ""))), "")</f>
        <v/>
      </c>
      <c r="N50" t="str" cm="1">
        <f t="array" ref="N50">IF(is_cat, IF(header_row_id=income_header_row, MATCH(income_max_row, $C:$C,0),  IF(header_row_id=expenses_header_row, MATCH(expenses_max_row, $C:$C,0),  IF(header_row_id=savings_header_row, MATCH(savings_max_row, $C:$C,0), ""))), "")</f>
        <v/>
      </c>
      <c r="O50" s="2" t="str">
        <f t="shared" si="3"/>
        <v/>
      </c>
      <c r="P50" t="str">
        <f t="shared" ca="1" si="4"/>
        <v/>
      </c>
      <c r="Q50" t="str">
        <f t="shared" si="5"/>
        <v/>
      </c>
      <c r="R50" s="3" t="str">
        <f t="shared" ca="1" si="6"/>
        <v/>
      </c>
      <c r="S50" s="2" t="str">
        <f t="shared" si="7"/>
        <v/>
      </c>
      <c r="T50" t="str">
        <f t="shared" si="8"/>
        <v/>
      </c>
      <c r="U50" t="str">
        <f t="shared" ca="1" si="9"/>
        <v/>
      </c>
      <c r="V50" t="str">
        <f t="shared" si="10"/>
        <v/>
      </c>
      <c r="W50" s="3" t="str">
        <f t="shared" ca="1" si="11"/>
        <v/>
      </c>
      <c r="X50" s="56">
        <f t="shared" si="12"/>
        <v>-1</v>
      </c>
      <c r="Y50" t="str">
        <f t="shared" si="13"/>
        <v/>
      </c>
      <c r="Z50" s="61" t="str">
        <f t="shared" si="14"/>
        <v/>
      </c>
      <c r="AA50" s="61" t="str">
        <f t="shared" si="15"/>
        <v/>
      </c>
      <c r="AB50" s="38" t="str">
        <f t="shared" si="16"/>
        <v/>
      </c>
      <c r="AC50" s="61" t="str">
        <f t="shared" si="17"/>
        <v/>
      </c>
      <c r="AD50" s="61" t="str">
        <f t="shared" si="18"/>
        <v/>
      </c>
    </row>
    <row r="51" spans="3:30" x14ac:dyDescent="0.2">
      <c r="K51" s="29"/>
      <c r="L51" s="29"/>
      <c r="O51" s="2"/>
      <c r="R51" s="3"/>
      <c r="S51" s="2"/>
      <c r="W51" s="3"/>
    </row>
    <row r="52" spans="3:30" x14ac:dyDescent="0.2">
      <c r="E52" t="b">
        <v>0</v>
      </c>
      <c r="K52" s="29"/>
      <c r="L52" s="29"/>
    </row>
    <row r="53" spans="3:30" x14ac:dyDescent="0.2">
      <c r="K53" s="29"/>
      <c r="L53" s="29"/>
    </row>
    <row r="54" spans="3:30" x14ac:dyDescent="0.2">
      <c r="K54" s="29"/>
      <c r="L54" s="29"/>
    </row>
    <row r="55" spans="3:30" x14ac:dyDescent="0.2">
      <c r="K55" s="29"/>
      <c r="L55" s="29"/>
    </row>
    <row r="56" spans="3:30" x14ac:dyDescent="0.2">
      <c r="K56" s="29"/>
      <c r="L56" s="29"/>
    </row>
    <row r="57" spans="3:30" x14ac:dyDescent="0.2">
      <c r="K57" s="29"/>
      <c r="L57" s="29"/>
    </row>
    <row r="58" spans="3:30" x14ac:dyDescent="0.2">
      <c r="K58" s="29"/>
      <c r="L58" s="29"/>
    </row>
    <row r="59" spans="3:30" x14ac:dyDescent="0.2">
      <c r="K59" s="29"/>
      <c r="L59" s="29"/>
    </row>
    <row r="60" spans="3:30" x14ac:dyDescent="0.2">
      <c r="K60" s="29"/>
      <c r="L60" s="29"/>
    </row>
    <row r="61" spans="3:30" x14ac:dyDescent="0.2">
      <c r="K61" s="29"/>
      <c r="L61" s="29"/>
    </row>
    <row r="62" spans="3:30" x14ac:dyDescent="0.2">
      <c r="K62" s="29"/>
      <c r="L62" s="29"/>
    </row>
    <row r="63" spans="3:30" x14ac:dyDescent="0.2">
      <c r="K63" s="29"/>
      <c r="L63" s="29"/>
    </row>
    <row r="64" spans="3:30" x14ac:dyDescent="0.2">
      <c r="K64" s="29"/>
      <c r="L64" s="29"/>
    </row>
    <row r="65" spans="11:12" x14ac:dyDescent="0.2">
      <c r="K65" s="29"/>
      <c r="L65" s="29"/>
    </row>
    <row r="66" spans="11:12" x14ac:dyDescent="0.2">
      <c r="K66" s="29"/>
      <c r="L66" s="29"/>
    </row>
    <row r="67" spans="11:12" x14ac:dyDescent="0.2">
      <c r="K67" s="29"/>
      <c r="L67" s="29"/>
    </row>
    <row r="68" spans="11:12" x14ac:dyDescent="0.2">
      <c r="K68" s="29"/>
      <c r="L68" s="29"/>
    </row>
    <row r="69" spans="11:12" x14ac:dyDescent="0.2">
      <c r="K69" s="29"/>
      <c r="L69" s="29"/>
    </row>
    <row r="70" spans="11:12" x14ac:dyDescent="0.2">
      <c r="K70" s="29"/>
      <c r="L70" s="29"/>
    </row>
    <row r="71" spans="11:12" x14ac:dyDescent="0.2">
      <c r="K71" s="29"/>
      <c r="L71" s="29"/>
    </row>
    <row r="72" spans="11:12" x14ac:dyDescent="0.2">
      <c r="K72" s="29"/>
      <c r="L72" s="29"/>
    </row>
    <row r="73" spans="11:12" x14ac:dyDescent="0.2">
      <c r="K73" s="29"/>
      <c r="L73" s="29"/>
    </row>
    <row r="74" spans="11:12" x14ac:dyDescent="0.2">
      <c r="K74" s="29"/>
      <c r="L74" s="29"/>
    </row>
    <row r="75" spans="11:12" x14ac:dyDescent="0.2">
      <c r="K75" s="29"/>
      <c r="L75" s="29"/>
    </row>
    <row r="76" spans="11:12" x14ac:dyDescent="0.2">
      <c r="K76" s="29"/>
      <c r="L76" s="29"/>
    </row>
    <row r="77" spans="11:12" x14ac:dyDescent="0.2">
      <c r="K77" s="29"/>
      <c r="L77" s="29"/>
    </row>
    <row r="78" spans="11:12" x14ac:dyDescent="0.2">
      <c r="K78" s="29"/>
      <c r="L78" s="29"/>
    </row>
    <row r="79" spans="11:12" x14ac:dyDescent="0.2">
      <c r="K79" s="29"/>
      <c r="L79" s="29"/>
    </row>
    <row r="80" spans="11:12" x14ac:dyDescent="0.2">
      <c r="K80" s="29"/>
      <c r="L80" s="29"/>
    </row>
    <row r="81" spans="11:12" x14ac:dyDescent="0.2">
      <c r="K81" s="29"/>
      <c r="L81" s="29"/>
    </row>
    <row r="82" spans="11:12" x14ac:dyDescent="0.2">
      <c r="K82" s="29"/>
      <c r="L82" s="29"/>
    </row>
    <row r="83" spans="11:12" x14ac:dyDescent="0.2">
      <c r="K83" s="29"/>
      <c r="L83" s="29"/>
    </row>
    <row r="84" spans="11:12" x14ac:dyDescent="0.2">
      <c r="K84" s="29"/>
      <c r="L84" s="29"/>
    </row>
    <row r="85" spans="11:12" x14ac:dyDescent="0.2">
      <c r="K85" s="29"/>
      <c r="L85" s="29"/>
    </row>
    <row r="86" spans="11:12" x14ac:dyDescent="0.2">
      <c r="K86" s="29"/>
      <c r="L86" s="29"/>
    </row>
    <row r="87" spans="11:12" x14ac:dyDescent="0.2">
      <c r="K87" s="29"/>
      <c r="L87" s="29"/>
    </row>
    <row r="88" spans="11:12" x14ac:dyDescent="0.2">
      <c r="K88" s="29"/>
      <c r="L88" s="29"/>
    </row>
    <row r="89" spans="11:12" x14ac:dyDescent="0.2">
      <c r="K89" s="29"/>
      <c r="L89" s="29"/>
    </row>
    <row r="90" spans="11:12" x14ac:dyDescent="0.2">
      <c r="K90" s="29"/>
      <c r="L90" s="29"/>
    </row>
    <row r="91" spans="11:12" x14ac:dyDescent="0.2">
      <c r="K91" s="29"/>
      <c r="L91" s="29"/>
    </row>
    <row r="92" spans="11:12" x14ac:dyDescent="0.2">
      <c r="K92" s="29"/>
      <c r="L92" s="29"/>
    </row>
    <row r="93" spans="11:12" x14ac:dyDescent="0.2">
      <c r="K93" s="29"/>
      <c r="L93" s="29"/>
    </row>
    <row r="94" spans="11:12" x14ac:dyDescent="0.2">
      <c r="K94" s="29"/>
      <c r="L94" s="29"/>
    </row>
    <row r="95" spans="11:12" x14ac:dyDescent="0.2">
      <c r="K95" s="29"/>
      <c r="L95" s="29"/>
    </row>
    <row r="96" spans="11:12" x14ac:dyDescent="0.2">
      <c r="K96" s="29"/>
      <c r="L96" s="29"/>
    </row>
    <row r="97" spans="11:12" x14ac:dyDescent="0.2">
      <c r="K97" s="29"/>
      <c r="L97" s="29"/>
    </row>
    <row r="98" spans="11:12" x14ac:dyDescent="0.2">
      <c r="K98" s="29"/>
      <c r="L98" s="29"/>
    </row>
    <row r="99" spans="11:12" x14ac:dyDescent="0.2">
      <c r="K99" s="29"/>
      <c r="L99" s="29"/>
    </row>
    <row r="100" spans="11:12" x14ac:dyDescent="0.2">
      <c r="K100" s="29"/>
      <c r="L100" s="29"/>
    </row>
    <row r="101" spans="11:12" x14ac:dyDescent="0.2">
      <c r="K101" s="29"/>
      <c r="L101" s="29"/>
    </row>
    <row r="102" spans="11:12" x14ac:dyDescent="0.2">
      <c r="K102" s="29"/>
      <c r="L102" s="29"/>
    </row>
    <row r="103" spans="11:12" x14ac:dyDescent="0.2">
      <c r="K103" s="29"/>
      <c r="L103" s="29"/>
    </row>
    <row r="104" spans="11:12" x14ac:dyDescent="0.2">
      <c r="K104" s="29"/>
      <c r="L104" s="29"/>
    </row>
    <row r="105" spans="11:12" x14ac:dyDescent="0.2">
      <c r="K105" s="29"/>
      <c r="L105" s="29"/>
    </row>
    <row r="106" spans="11:12" x14ac:dyDescent="0.2">
      <c r="K106" s="29"/>
      <c r="L106" s="29"/>
    </row>
    <row r="107" spans="11:12" x14ac:dyDescent="0.2">
      <c r="K107" s="29"/>
      <c r="L107" s="29"/>
    </row>
    <row r="108" spans="11:12" x14ac:dyDescent="0.2">
      <c r="K108" s="29"/>
      <c r="L108" s="29"/>
    </row>
    <row r="109" spans="11:12" x14ac:dyDescent="0.2">
      <c r="K109" s="29"/>
      <c r="L109" s="29"/>
    </row>
    <row r="110" spans="11:12" x14ac:dyDescent="0.2">
      <c r="K110" s="29"/>
      <c r="L110" s="29"/>
    </row>
    <row r="111" spans="11:12" x14ac:dyDescent="0.2">
      <c r="K111" s="29"/>
      <c r="L111" s="29"/>
    </row>
    <row r="112" spans="11:12" x14ac:dyDescent="0.2">
      <c r="K112" s="29"/>
      <c r="L112" s="29"/>
    </row>
    <row r="113" spans="11:12" x14ac:dyDescent="0.2">
      <c r="K113" s="29"/>
      <c r="L113" s="29"/>
    </row>
    <row r="114" spans="11:12" x14ac:dyDescent="0.2">
      <c r="K114" s="29"/>
      <c r="L114" s="29"/>
    </row>
    <row r="115" spans="11:12" x14ac:dyDescent="0.2">
      <c r="K115" s="29"/>
      <c r="L115" s="29"/>
    </row>
    <row r="116" spans="11:12" x14ac:dyDescent="0.2">
      <c r="K116" s="29"/>
      <c r="L116" s="29"/>
    </row>
    <row r="117" spans="11:12" x14ac:dyDescent="0.2">
      <c r="K117" s="29"/>
      <c r="L117" s="29"/>
    </row>
    <row r="118" spans="11:12" x14ac:dyDescent="0.2">
      <c r="K118" s="29"/>
      <c r="L118" s="29"/>
    </row>
    <row r="119" spans="11:12" x14ac:dyDescent="0.2">
      <c r="K119" s="29"/>
      <c r="L119" s="29"/>
    </row>
    <row r="120" spans="11:12" x14ac:dyDescent="0.2">
      <c r="K120" s="29"/>
      <c r="L120" s="29"/>
    </row>
    <row r="121" spans="11:12" x14ac:dyDescent="0.2">
      <c r="K121" s="29"/>
      <c r="L121" s="29"/>
    </row>
    <row r="122" spans="11:12" x14ac:dyDescent="0.2">
      <c r="K122" s="29"/>
      <c r="L122" s="29"/>
    </row>
    <row r="123" spans="11:12" x14ac:dyDescent="0.2">
      <c r="K123" s="29"/>
      <c r="L123" s="29"/>
    </row>
    <row r="124" spans="11:12" x14ac:dyDescent="0.2">
      <c r="K124" s="29"/>
      <c r="L124" s="29"/>
    </row>
    <row r="125" spans="11:12" x14ac:dyDescent="0.2">
      <c r="K125" s="29"/>
      <c r="L125" s="29"/>
    </row>
    <row r="126" spans="11:12" x14ac:dyDescent="0.2">
      <c r="K126" s="29"/>
      <c r="L126" s="29"/>
    </row>
    <row r="127" spans="11:12" x14ac:dyDescent="0.2">
      <c r="K127" s="29"/>
      <c r="L127" s="29"/>
    </row>
    <row r="128" spans="11:12" x14ac:dyDescent="0.2">
      <c r="K128" s="29"/>
      <c r="L128" s="29"/>
    </row>
    <row r="129" spans="11:12" x14ac:dyDescent="0.2">
      <c r="K129" s="29"/>
      <c r="L129" s="29"/>
    </row>
    <row r="130" spans="11:12" x14ac:dyDescent="0.2">
      <c r="K130" s="29"/>
      <c r="L130" s="29"/>
    </row>
    <row r="131" spans="11:12" x14ac:dyDescent="0.2">
      <c r="K131" s="29"/>
      <c r="L131" s="29"/>
    </row>
    <row r="132" spans="11:12" x14ac:dyDescent="0.2">
      <c r="K132" s="29"/>
      <c r="L132" s="29"/>
    </row>
    <row r="133" spans="11:12" x14ac:dyDescent="0.2">
      <c r="K133" s="29"/>
      <c r="L133" s="29"/>
    </row>
    <row r="134" spans="11:12" x14ac:dyDescent="0.2">
      <c r="K134" s="29"/>
      <c r="L134" s="29"/>
    </row>
    <row r="135" spans="11:12" x14ac:dyDescent="0.2">
      <c r="K135" s="29"/>
      <c r="L135" s="29"/>
    </row>
    <row r="136" spans="11:12" x14ac:dyDescent="0.2">
      <c r="K136" s="29"/>
      <c r="L136" s="29"/>
    </row>
    <row r="137" spans="11:12" x14ac:dyDescent="0.2">
      <c r="K137" s="29"/>
      <c r="L137" s="29"/>
    </row>
    <row r="138" spans="11:12" x14ac:dyDescent="0.2">
      <c r="K138" s="29"/>
      <c r="L138" s="29"/>
    </row>
    <row r="139" spans="11:12" x14ac:dyDescent="0.2">
      <c r="K139" s="29"/>
      <c r="L139" s="29"/>
    </row>
    <row r="140" spans="11:12" x14ac:dyDescent="0.2">
      <c r="K140" s="29"/>
      <c r="L140" s="29"/>
    </row>
    <row r="141" spans="11:12" x14ac:dyDescent="0.2">
      <c r="K141" s="29"/>
      <c r="L141" s="29"/>
    </row>
    <row r="142" spans="11:12" x14ac:dyDescent="0.2">
      <c r="K142" s="29"/>
      <c r="L142" s="29"/>
    </row>
    <row r="143" spans="11:12" x14ac:dyDescent="0.2">
      <c r="K143" s="29"/>
      <c r="L143" s="29"/>
    </row>
    <row r="144" spans="11:12" x14ac:dyDescent="0.2">
      <c r="K144" s="29"/>
      <c r="L144" s="29"/>
    </row>
    <row r="145" spans="11:12" x14ac:dyDescent="0.2">
      <c r="K145" s="29"/>
      <c r="L145" s="29"/>
    </row>
    <row r="146" spans="11:12" x14ac:dyDescent="0.2">
      <c r="K146" s="29"/>
      <c r="L146" s="29"/>
    </row>
    <row r="147" spans="11:12" x14ac:dyDescent="0.2">
      <c r="K147" s="29"/>
      <c r="L147" s="29"/>
    </row>
    <row r="148" spans="11:12" x14ac:dyDescent="0.2">
      <c r="K148" s="29"/>
      <c r="L148" s="29"/>
    </row>
    <row r="149" spans="11:12" x14ac:dyDescent="0.2">
      <c r="K149" s="29"/>
      <c r="L149" s="29"/>
    </row>
    <row r="150" spans="11:12" x14ac:dyDescent="0.2">
      <c r="K150" s="29"/>
      <c r="L150" s="29"/>
    </row>
    <row r="151" spans="11:12" x14ac:dyDescent="0.2">
      <c r="K151" s="29"/>
      <c r="L151" s="29"/>
    </row>
    <row r="152" spans="11:12" x14ac:dyDescent="0.2">
      <c r="K152" s="29"/>
      <c r="L152" s="29"/>
    </row>
    <row r="153" spans="11:12" x14ac:dyDescent="0.2">
      <c r="K153" s="29"/>
      <c r="L153" s="29"/>
    </row>
    <row r="154" spans="11:12" x14ac:dyDescent="0.2">
      <c r="K154" s="29"/>
      <c r="L154" s="29"/>
    </row>
    <row r="155" spans="11:12" x14ac:dyDescent="0.2">
      <c r="K155" s="29"/>
      <c r="L155" s="29"/>
    </row>
    <row r="156" spans="11:12" x14ac:dyDescent="0.2">
      <c r="K156" s="29"/>
      <c r="L156" s="29"/>
    </row>
    <row r="157" spans="11:12" x14ac:dyDescent="0.2">
      <c r="K157" s="29"/>
      <c r="L157" s="29"/>
    </row>
    <row r="158" spans="11:12" x14ac:dyDescent="0.2">
      <c r="K158" s="29"/>
      <c r="L158" s="29"/>
    </row>
    <row r="159" spans="11:12" x14ac:dyDescent="0.2">
      <c r="K159" s="29"/>
      <c r="L159" s="29"/>
    </row>
    <row r="160" spans="11:12" x14ac:dyDescent="0.2">
      <c r="K160" s="29"/>
      <c r="L160" s="29"/>
    </row>
    <row r="161" spans="11:12" x14ac:dyDescent="0.2">
      <c r="K161" s="29"/>
      <c r="L161" s="29"/>
    </row>
    <row r="162" spans="11:12" x14ac:dyDescent="0.2">
      <c r="K162" s="29"/>
      <c r="L162" s="29"/>
    </row>
    <row r="163" spans="11:12" x14ac:dyDescent="0.2">
      <c r="K163" s="29"/>
      <c r="L163" s="29"/>
    </row>
    <row r="164" spans="11:12" x14ac:dyDescent="0.2">
      <c r="K164" s="29"/>
      <c r="L164" s="29"/>
    </row>
    <row r="165" spans="11:12" x14ac:dyDescent="0.2">
      <c r="K165" s="29"/>
      <c r="L165" s="29"/>
    </row>
    <row r="166" spans="11:12" x14ac:dyDescent="0.2">
      <c r="K166" s="29"/>
      <c r="L166" s="29"/>
    </row>
    <row r="167" spans="11:12" x14ac:dyDescent="0.2">
      <c r="K167" s="29"/>
      <c r="L167" s="29"/>
    </row>
    <row r="168" spans="11:12" x14ac:dyDescent="0.2">
      <c r="K168" s="29"/>
      <c r="L168" s="29"/>
    </row>
    <row r="169" spans="11:12" x14ac:dyDescent="0.2">
      <c r="K169" s="29"/>
      <c r="L169" s="29"/>
    </row>
    <row r="170" spans="11:12" x14ac:dyDescent="0.2">
      <c r="K170" s="29"/>
      <c r="L170" s="29"/>
    </row>
    <row r="171" spans="11:12" x14ac:dyDescent="0.2">
      <c r="K171" s="29"/>
      <c r="L171" s="29"/>
    </row>
    <row r="172" spans="11:12" x14ac:dyDescent="0.2">
      <c r="K172" s="29"/>
      <c r="L172" s="29"/>
    </row>
    <row r="173" spans="11:12" x14ac:dyDescent="0.2">
      <c r="K173" s="29"/>
      <c r="L173" s="29"/>
    </row>
    <row r="174" spans="11:12" x14ac:dyDescent="0.2">
      <c r="K174" s="29"/>
      <c r="L174" s="29"/>
    </row>
    <row r="175" spans="11:12" x14ac:dyDescent="0.2">
      <c r="K175" s="29"/>
      <c r="L175" s="29"/>
    </row>
    <row r="176" spans="11:12" x14ac:dyDescent="0.2">
      <c r="K176" s="29"/>
      <c r="L176" s="29"/>
    </row>
    <row r="177" spans="11:12" x14ac:dyDescent="0.2">
      <c r="K177" s="29"/>
      <c r="L177" s="29"/>
    </row>
    <row r="178" spans="11:12" x14ac:dyDescent="0.2">
      <c r="K178" s="29"/>
      <c r="L178" s="29"/>
    </row>
    <row r="179" spans="11:12" x14ac:dyDescent="0.2">
      <c r="K179" s="29"/>
      <c r="L179" s="29"/>
    </row>
    <row r="180" spans="11:12" x14ac:dyDescent="0.2">
      <c r="K180" s="29"/>
      <c r="L180" s="29"/>
    </row>
    <row r="181" spans="11:12" x14ac:dyDescent="0.2">
      <c r="K181" s="29"/>
      <c r="L181" s="29"/>
    </row>
    <row r="182" spans="11:12" x14ac:dyDescent="0.2">
      <c r="K182" s="29"/>
      <c r="L182" s="29"/>
    </row>
    <row r="183" spans="11:12" x14ac:dyDescent="0.2">
      <c r="K183" s="29"/>
      <c r="L183" s="29"/>
    </row>
    <row r="184" spans="11:12" x14ac:dyDescent="0.2">
      <c r="K184" s="29"/>
      <c r="L184" s="29"/>
    </row>
    <row r="185" spans="11:12" x14ac:dyDescent="0.2">
      <c r="K185" s="29"/>
      <c r="L185" s="29"/>
    </row>
    <row r="186" spans="11:12" x14ac:dyDescent="0.2">
      <c r="K186" s="29"/>
      <c r="L186" s="29"/>
    </row>
    <row r="187" spans="11:12" x14ac:dyDescent="0.2">
      <c r="K187" s="29"/>
      <c r="L187" s="29"/>
    </row>
    <row r="188" spans="11:12" x14ac:dyDescent="0.2">
      <c r="K188" s="29"/>
      <c r="L188" s="29"/>
    </row>
    <row r="189" spans="11:12" x14ac:dyDescent="0.2">
      <c r="K189" s="29"/>
      <c r="L189" s="29"/>
    </row>
    <row r="190" spans="11:12" x14ac:dyDescent="0.2">
      <c r="K190" s="29"/>
      <c r="L190" s="29"/>
    </row>
    <row r="191" spans="11:12" x14ac:dyDescent="0.2">
      <c r="K191" s="29"/>
      <c r="L191" s="29"/>
    </row>
    <row r="192" spans="11:12" x14ac:dyDescent="0.2">
      <c r="K192" s="29"/>
      <c r="L192" s="29"/>
    </row>
    <row r="193" spans="11:12" x14ac:dyDescent="0.2">
      <c r="K193" s="29"/>
      <c r="L193" s="29"/>
    </row>
    <row r="194" spans="11:12" x14ac:dyDescent="0.2">
      <c r="K194" s="29"/>
      <c r="L194" s="29"/>
    </row>
    <row r="195" spans="11:12" x14ac:dyDescent="0.2">
      <c r="K195" s="29"/>
      <c r="L195" s="29"/>
    </row>
    <row r="196" spans="11:12" x14ac:dyDescent="0.2">
      <c r="K196" s="29"/>
      <c r="L196" s="29"/>
    </row>
    <row r="197" spans="11:12" x14ac:dyDescent="0.2">
      <c r="K197" s="29"/>
      <c r="L197" s="29"/>
    </row>
    <row r="198" spans="11:12" x14ac:dyDescent="0.2">
      <c r="K198" s="29"/>
      <c r="L198" s="29"/>
    </row>
    <row r="199" spans="11:12" x14ac:dyDescent="0.2">
      <c r="K199" s="29"/>
      <c r="L199" s="29"/>
    </row>
    <row r="200" spans="11:12" x14ac:dyDescent="0.2">
      <c r="K200" s="29"/>
      <c r="L200" s="29"/>
    </row>
    <row r="201" spans="11:12" x14ac:dyDescent="0.2">
      <c r="K201" s="29"/>
      <c r="L201" s="29"/>
    </row>
    <row r="202" spans="11:12" x14ac:dyDescent="0.2">
      <c r="K202" s="29"/>
      <c r="L202" s="29"/>
    </row>
    <row r="203" spans="11:12" x14ac:dyDescent="0.2">
      <c r="K203" s="29"/>
      <c r="L203" s="29"/>
    </row>
    <row r="204" spans="11:12" x14ac:dyDescent="0.2">
      <c r="K204" s="29"/>
      <c r="L204" s="29"/>
    </row>
    <row r="205" spans="11:12" x14ac:dyDescent="0.2">
      <c r="K205" s="29"/>
      <c r="L205" s="29"/>
    </row>
    <row r="206" spans="11:12" x14ac:dyDescent="0.2">
      <c r="K206" s="29"/>
      <c r="L206" s="29"/>
    </row>
    <row r="207" spans="11:12" x14ac:dyDescent="0.2">
      <c r="K207" s="29"/>
      <c r="L207" s="29"/>
    </row>
    <row r="208" spans="11:12" x14ac:dyDescent="0.2">
      <c r="K208" s="29"/>
      <c r="L208" s="29"/>
    </row>
    <row r="209" spans="11:12" x14ac:dyDescent="0.2">
      <c r="K209" s="29"/>
      <c r="L209" s="29"/>
    </row>
    <row r="210" spans="11:12" x14ac:dyDescent="0.2">
      <c r="K210" s="29"/>
      <c r="L210" s="29"/>
    </row>
    <row r="211" spans="11:12" x14ac:dyDescent="0.2">
      <c r="K211" s="29"/>
      <c r="L211" s="29"/>
    </row>
    <row r="212" spans="11:12" x14ac:dyDescent="0.2">
      <c r="K212" s="29"/>
      <c r="L212" s="29"/>
    </row>
    <row r="213" spans="11:12" x14ac:dyDescent="0.2">
      <c r="K213" s="29"/>
      <c r="L213" s="29"/>
    </row>
    <row r="214" spans="11:12" x14ac:dyDescent="0.2">
      <c r="K214" s="29"/>
      <c r="L214" s="29"/>
    </row>
    <row r="215" spans="11:12" x14ac:dyDescent="0.2">
      <c r="K215" s="29"/>
      <c r="L215" s="29"/>
    </row>
    <row r="216" spans="11:12" x14ac:dyDescent="0.2">
      <c r="K216" s="29"/>
      <c r="L216" s="29"/>
    </row>
    <row r="217" spans="11:12" x14ac:dyDescent="0.2">
      <c r="K217" s="29"/>
      <c r="L217" s="29"/>
    </row>
    <row r="218" spans="11:12" x14ac:dyDescent="0.2">
      <c r="K218" s="29"/>
      <c r="L218" s="29"/>
    </row>
    <row r="219" spans="11:12" x14ac:dyDescent="0.2">
      <c r="K219" s="29"/>
      <c r="L219" s="29"/>
    </row>
    <row r="220" spans="11:12" x14ac:dyDescent="0.2">
      <c r="K220" s="29"/>
      <c r="L220" s="29"/>
    </row>
    <row r="221" spans="11:12" x14ac:dyDescent="0.2">
      <c r="K221" s="29"/>
      <c r="L221" s="29"/>
    </row>
    <row r="222" spans="11:12" x14ac:dyDescent="0.2">
      <c r="K222" s="29"/>
      <c r="L222" s="29"/>
    </row>
    <row r="223" spans="11:12" x14ac:dyDescent="0.2">
      <c r="K223" s="29"/>
      <c r="L223" s="29"/>
    </row>
    <row r="224" spans="11:12" x14ac:dyDescent="0.2">
      <c r="K224" s="29"/>
      <c r="L224" s="29"/>
    </row>
    <row r="225" spans="11:12" x14ac:dyDescent="0.2">
      <c r="K225" s="29"/>
      <c r="L225" s="29"/>
    </row>
    <row r="226" spans="11:12" x14ac:dyDescent="0.2">
      <c r="K226" s="29"/>
      <c r="L226" s="29"/>
    </row>
    <row r="227" spans="11:12" x14ac:dyDescent="0.2">
      <c r="K227" s="29"/>
      <c r="L227" s="29"/>
    </row>
    <row r="228" spans="11:12" x14ac:dyDescent="0.2">
      <c r="K228" s="29"/>
      <c r="L228" s="29"/>
    </row>
    <row r="229" spans="11:12" x14ac:dyDescent="0.2">
      <c r="K229" s="29"/>
      <c r="L229" s="29"/>
    </row>
  </sheetData>
  <mergeCells count="9">
    <mergeCell ref="Y11:AD11"/>
    <mergeCell ref="C11:X11"/>
    <mergeCell ref="AF11:AR11"/>
    <mergeCell ref="AQ5:AR5"/>
    <mergeCell ref="AQ6:AR6"/>
    <mergeCell ref="AN7:AP7"/>
    <mergeCell ref="AQ8:AR8"/>
    <mergeCell ref="AQ9:AR9"/>
    <mergeCell ref="AN9:AP9"/>
  </mergeCells>
  <conditionalFormatting sqref="Y13:AD50">
    <cfRule type="expression" dxfId="30" priority="28" stopIfTrue="1">
      <formula>is_total</formula>
    </cfRule>
    <cfRule type="expression" dxfId="29" priority="27" stopIfTrue="1">
      <formula>row_id=savings_header_row</formula>
    </cfRule>
    <cfRule type="expression" dxfId="28" priority="26" stopIfTrue="1">
      <formula>row_id=expenses_header_row</formula>
    </cfRule>
    <cfRule type="expression" dxfId="27" priority="25" stopIfTrue="1">
      <formula>row_id=income_header_row</formula>
    </cfRule>
  </conditionalFormatting>
  <conditionalFormatting sqref="AB13:AB50">
    <cfRule type="expression" dxfId="26" priority="32" stopIfTrue="1">
      <formula>AND(OR(is_cat, is_total), out_budget &gt; 0, out_percentage_completed &gt;= 1, header_row_id = income_header_row)</formula>
    </cfRule>
    <cfRule type="expression" dxfId="25" priority="31" stopIfTrue="1">
      <formula>AND(OR(is_cat, is_total), out_budget &gt; 0, out_percentage_completed &gt;= 1, header_row_id = expenses_header_row)</formula>
    </cfRule>
    <cfRule type="expression" dxfId="24" priority="29" stopIfTrue="1">
      <formula>AND(OR(is_cat, is_total), out_budget &gt; 0, out_percentage_completed &gt;= 1, header_row_id = savings_header_row)</formula>
    </cfRule>
    <cfRule type="dataBar" priority="33">
      <dataBar>
        <cfvo type="num" val="0"/>
        <cfvo type="num" val="1"/>
        <color theme="0" tint="-0.14999847407452621"/>
      </dataBar>
      <extLst>
        <ext xmlns:x14="http://schemas.microsoft.com/office/spreadsheetml/2009/9/main" uri="{B025F937-C7B1-47D3-B67F-A62EFF666E3E}">
          <x14:id>{30861B50-A6DB-194D-9E2E-A5B804D24C3E}</x14:id>
        </ext>
      </extLst>
    </cfRule>
  </conditionalFormatting>
  <conditionalFormatting sqref="AH16">
    <cfRule type="expression" dxfId="23" priority="13">
      <formula>AI16 &lt;&gt; ""</formula>
    </cfRule>
  </conditionalFormatting>
  <conditionalFormatting sqref="AH17">
    <cfRule type="expression" dxfId="22" priority="14">
      <formula>AI17 &lt;&gt; ""</formula>
    </cfRule>
  </conditionalFormatting>
  <conditionalFormatting sqref="AH18">
    <cfRule type="expression" dxfId="21" priority="15">
      <formula>AI18 &lt;&gt; ""</formula>
    </cfRule>
  </conditionalFormatting>
  <conditionalFormatting sqref="AH19">
    <cfRule type="expression" dxfId="20" priority="16">
      <formula>AI19 &lt;&gt; ""</formula>
    </cfRule>
  </conditionalFormatting>
  <conditionalFormatting sqref="AH20">
    <cfRule type="expression" dxfId="19" priority="17">
      <formula>AI20 &lt;&gt; ""</formula>
    </cfRule>
  </conditionalFormatting>
  <conditionalFormatting sqref="AH21">
    <cfRule type="expression" dxfId="18" priority="18">
      <formula>AI21 &lt;&gt; ""</formula>
    </cfRule>
  </conditionalFormatting>
  <conditionalFormatting sqref="AH29">
    <cfRule type="expression" dxfId="17" priority="7" stopIfTrue="1">
      <formula>AI29 &lt;&gt; ""</formula>
    </cfRule>
  </conditionalFormatting>
  <conditionalFormatting sqref="AH30">
    <cfRule type="expression" dxfId="16" priority="8">
      <formula>AI30 &lt;&gt; ""</formula>
    </cfRule>
  </conditionalFormatting>
  <conditionalFormatting sqref="AH31">
    <cfRule type="expression" dxfId="15" priority="9" stopIfTrue="1">
      <formula>AI31 &lt;&gt; ""</formula>
    </cfRule>
  </conditionalFormatting>
  <conditionalFormatting sqref="AH32">
    <cfRule type="expression" dxfId="14" priority="10" stopIfTrue="1">
      <formula>AI32 &lt;&gt; ""</formula>
    </cfRule>
  </conditionalFormatting>
  <conditionalFormatting sqref="AH33">
    <cfRule type="expression" dxfId="13" priority="11" stopIfTrue="1">
      <formula>AI33 &lt;&gt; ""</formula>
    </cfRule>
  </conditionalFormatting>
  <conditionalFormatting sqref="AH34">
    <cfRule type="expression" dxfId="12" priority="12">
      <formula>AI34 &lt;&gt; ""</formula>
    </cfRule>
  </conditionalFormatting>
  <conditionalFormatting sqref="AO29">
    <cfRule type="expression" dxfId="11" priority="1">
      <formula>AP29 &lt;&gt; ""</formula>
    </cfRule>
  </conditionalFormatting>
  <conditionalFormatting sqref="AO30">
    <cfRule type="expression" dxfId="10" priority="2" stopIfTrue="1">
      <formula>AP30 &lt;&gt; ""</formula>
    </cfRule>
  </conditionalFormatting>
  <conditionalFormatting sqref="AO31">
    <cfRule type="expression" dxfId="9" priority="3">
      <formula>AP31 &lt;&gt; ""</formula>
    </cfRule>
  </conditionalFormatting>
  <conditionalFormatting sqref="AO32">
    <cfRule type="expression" dxfId="8" priority="4">
      <formula>AP32 &lt;&gt; ""</formula>
    </cfRule>
  </conditionalFormatting>
  <conditionalFormatting sqref="AO33">
    <cfRule type="expression" dxfId="7" priority="5">
      <formula>AP33 &lt;&gt; ""</formula>
    </cfRule>
  </conditionalFormatting>
  <conditionalFormatting sqref="AO34">
    <cfRule type="expression" dxfId="6" priority="6">
      <formula>AP34 &lt;&gt; ""</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19" r:id="rId3" name="Check Box 47">
              <controlPr defaultSize="0" autoFill="0" autoLine="0" autoPict="0">
                <anchor moveWithCells="1">
                  <from>
                    <xdr:col>42</xdr:col>
                    <xdr:colOff>139700</xdr:colOff>
                    <xdr:row>12</xdr:row>
                    <xdr:rowOff>114300</xdr:rowOff>
                  </from>
                  <to>
                    <xdr:col>43</xdr:col>
                    <xdr:colOff>215900</xdr:colOff>
                    <xdr:row>13</xdr:row>
                    <xdr:rowOff>88900</xdr:rowOff>
                  </to>
                </anchor>
              </controlPr>
            </control>
          </mc:Choice>
        </mc:AlternateContent>
        <mc:AlternateContent xmlns:mc="http://schemas.openxmlformats.org/markup-compatibility/2006">
          <mc:Choice Requires="x14">
            <control shapeId="3120" r:id="rId4" name="Check Box 48">
              <controlPr defaultSize="0" autoFill="0" autoLine="0" autoPict="0">
                <anchor moveWithCells="1">
                  <from>
                    <xdr:col>42</xdr:col>
                    <xdr:colOff>165100</xdr:colOff>
                    <xdr:row>13</xdr:row>
                    <xdr:rowOff>190500</xdr:rowOff>
                  </from>
                  <to>
                    <xdr:col>43</xdr:col>
                    <xdr:colOff>241300</xdr:colOff>
                    <xdr:row>14</xdr:row>
                    <xdr:rowOff>165100</xdr:rowOff>
                  </to>
                </anchor>
              </controlPr>
            </control>
          </mc:Choice>
        </mc:AlternateContent>
        <mc:AlternateContent xmlns:mc="http://schemas.openxmlformats.org/markup-compatibility/2006">
          <mc:Choice Requires="x14">
            <control shapeId="3121" r:id="rId5" name="Check Box 49">
              <controlPr defaultSize="0" autoFill="0" autoLine="0" autoPict="0">
                <anchor moveWithCells="1">
                  <from>
                    <xdr:col>41</xdr:col>
                    <xdr:colOff>723900</xdr:colOff>
                    <xdr:row>13</xdr:row>
                    <xdr:rowOff>165100</xdr:rowOff>
                  </from>
                  <to>
                    <xdr:col>42</xdr:col>
                    <xdr:colOff>114300</xdr:colOff>
                    <xdr:row>14</xdr:row>
                    <xdr:rowOff>152400</xdr:rowOff>
                  </to>
                </anchor>
              </controlPr>
            </control>
          </mc:Choice>
        </mc:AlternateContent>
        <mc:AlternateContent xmlns:mc="http://schemas.openxmlformats.org/markup-compatibility/2006">
          <mc:Choice Requires="x14">
            <control shapeId="3122" r:id="rId6" name="Check Box 50">
              <controlPr defaultSize="0" autoFill="0" autoLine="0" autoPict="0">
                <anchor moveWithCells="1">
                  <from>
                    <xdr:col>41</xdr:col>
                    <xdr:colOff>749300</xdr:colOff>
                    <xdr:row>12</xdr:row>
                    <xdr:rowOff>127000</xdr:rowOff>
                  </from>
                  <to>
                    <xdr:col>42</xdr:col>
                    <xdr:colOff>139700</xdr:colOff>
                    <xdr:row>13</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0861B50-A6DB-194D-9E2E-A5B804D24C3E}">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FF7B2E79-1444-9441-916B-8FD9546ADC86}">
          <x14:formula1>
            <xm:f>'Dropdown Data'!$C$8:$C$18</xm:f>
          </x14:formula1>
          <xm:sqref>AQ6</xm:sqref>
        </x14:dataValidation>
        <x14:dataValidation type="list" allowBlank="1" showInputMessage="1" showErrorMessage="1" xr:uid="{477A2DDC-42A0-E84B-9DD1-6AC2301C91EB}">
          <x14:formula1>
            <xm:f>'Dropdown Data'!E8:E21</xm:f>
          </x14:formula1>
          <xm:sqref>AQ9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6D39-14F5-E34E-B444-AED06EF6C80F}">
  <dimension ref="C1:R102"/>
  <sheetViews>
    <sheetView showGridLines="0" zoomScale="90" zoomScaleNormal="90" workbookViewId="0">
      <selection activeCell="E9" sqref="E9"/>
    </sheetView>
    <sheetView workbookViewId="1">
      <selection activeCell="E9" sqref="E9"/>
    </sheetView>
  </sheetViews>
  <sheetFormatPr baseColWidth="10" defaultRowHeight="16" x14ac:dyDescent="0.2"/>
  <cols>
    <col min="1" max="1" width="7.1640625" customWidth="1"/>
    <col min="2" max="2" width="3.1640625" customWidth="1"/>
    <col min="3" max="3" width="2.5" customWidth="1"/>
    <col min="4" max="4" width="26.83203125" customWidth="1"/>
    <col min="5" max="5" width="29.33203125" customWidth="1"/>
    <col min="6" max="6" width="11.33203125" customWidth="1"/>
    <col min="7" max="7" width="8.5" customWidth="1"/>
    <col min="8" max="8" width="41.5" customWidth="1"/>
    <col min="9" max="9" width="29.33203125" customWidth="1"/>
    <col min="10" max="10" width="7.83203125" customWidth="1"/>
    <col min="11" max="11" width="7.5" customWidth="1"/>
    <col min="12" max="12" width="21.33203125" customWidth="1"/>
    <col min="13" max="13" width="29.33203125" customWidth="1"/>
    <col min="14" max="14" width="10.5" bestFit="1" customWidth="1"/>
    <col min="16" max="16" width="29.33203125" customWidth="1"/>
    <col min="17" max="17" width="10.5" bestFit="1" customWidth="1"/>
  </cols>
  <sheetData>
    <row r="1" spans="3:13" ht="8" customHeight="1" x14ac:dyDescent="0.2"/>
    <row r="2" spans="3:13" ht="28" customHeight="1" x14ac:dyDescent="0.2"/>
    <row r="3" spans="3:13" ht="10" customHeight="1" x14ac:dyDescent="0.2"/>
    <row r="6" spans="3:13" x14ac:dyDescent="0.2">
      <c r="C6" s="97" t="s">
        <v>44</v>
      </c>
      <c r="D6" s="97"/>
      <c r="E6" s="97"/>
      <c r="F6" s="97"/>
    </row>
    <row r="8" spans="3:13" x14ac:dyDescent="0.2">
      <c r="D8" s="7" t="s">
        <v>45</v>
      </c>
      <c r="E8" s="33" cm="1">
        <f t="array" aca="1" ref="E8" ca="1">current_date</f>
        <v>45441</v>
      </c>
      <c r="H8" s="7"/>
      <c r="I8" s="33"/>
      <c r="L8" s="7"/>
      <c r="M8" s="33"/>
    </row>
    <row r="9" spans="3:13" x14ac:dyDescent="0.2">
      <c r="D9" s="7" t="s">
        <v>46</v>
      </c>
      <c r="E9" s="33">
        <f>MAX(Tracking[Date])</f>
        <v>44635</v>
      </c>
      <c r="H9" s="7"/>
      <c r="I9" s="33"/>
      <c r="L9" s="7"/>
      <c r="M9" s="33"/>
    </row>
    <row r="10" spans="3:13" x14ac:dyDescent="0.2">
      <c r="D10" s="7" t="s">
        <v>47</v>
      </c>
      <c r="E10" t="str">
        <f ca="1">IF(E9=0,"","("&amp;_xlfn.DAYS(E8,E9)&amp;" days ago)")</f>
        <v>(806 days ago)</v>
      </c>
      <c r="H10" s="7"/>
      <c r="L10" s="7"/>
    </row>
    <row r="11" spans="3:13" x14ac:dyDescent="0.2">
      <c r="D11" s="7" t="s">
        <v>48</v>
      </c>
      <c r="E11">
        <f>COUNT(Tracking[Date])</f>
        <v>59</v>
      </c>
      <c r="H11" s="7"/>
      <c r="L11" s="7"/>
    </row>
    <row r="12" spans="3:13" x14ac:dyDescent="0.2">
      <c r="D12" s="7" t="s">
        <v>49</v>
      </c>
      <c r="E12" t="str" cm="1">
        <f t="array" aca="1" ref="E12" ca="1">"(" &amp; SUMPRODUCT(--(YEAR(Tracking[Date])=YEAR(current_date))) &amp; " this year)"</f>
        <v>(0 this year)</v>
      </c>
      <c r="H12" s="7"/>
      <c r="L12" s="7"/>
    </row>
    <row r="13" spans="3:13" x14ac:dyDescent="0.2">
      <c r="D13" s="7" t="s">
        <v>50</v>
      </c>
      <c r="E13" s="29">
        <f>_xlfn.IFNA(INDEX(Tracking[Balance],MATCH(Calculations!E9,Tracking[Date],0)), "-")</f>
        <v>2611</v>
      </c>
      <c r="H13" s="7"/>
      <c r="I13" s="29"/>
      <c r="L13" s="7"/>
      <c r="M13" s="29"/>
    </row>
    <row r="14" spans="3:13" x14ac:dyDescent="0.2">
      <c r="D14" s="7" t="s">
        <v>51</v>
      </c>
      <c r="E14" t="str">
        <f>IF(E13&gt;=0, "of tracked income left to be allocated", "allocated not covered by income")</f>
        <v>of tracked income left to be allocated</v>
      </c>
      <c r="H14" s="7"/>
      <c r="L14" s="7"/>
    </row>
    <row r="17" spans="3:14" x14ac:dyDescent="0.2">
      <c r="C17" s="97" t="s">
        <v>61</v>
      </c>
      <c r="D17" s="97"/>
      <c r="E17" s="97"/>
      <c r="F17" s="97"/>
    </row>
    <row r="19" spans="3:14" x14ac:dyDescent="0.2">
      <c r="D19" s="7" t="s">
        <v>63</v>
      </c>
      <c r="E19" cm="1">
        <f t="array" ref="E19">IF('Budget Dashboard'!$AQ$6="Current Year", YEAR(current_date), 'Budget Dashboard'!$AQ$6)</f>
        <v>2022</v>
      </c>
    </row>
    <row r="20" spans="3:14" x14ac:dyDescent="0.2">
      <c r="D20" s="44" t="s">
        <v>62</v>
      </c>
      <c r="E20" s="82" t="str" cm="1">
        <f t="array" ref="E20">IF('Budget Dashboard'!$AQ$9="Total Year", "Total Year", IF('Budget Dashboard'!$AQ$9="Current Month", MONTH(current_date), MONTH('Budget Dashboard'!$AQ$9)))</f>
        <v>Total Year</v>
      </c>
    </row>
    <row r="21" spans="3:14" x14ac:dyDescent="0.2">
      <c r="D21" s="44" t="s">
        <v>64</v>
      </c>
      <c r="E21" s="45" t="str">
        <f>IF(selected_period="Total Year", "Total Year", TEXT(DATE(selected_year, selected_period, 1), "mmmm"))</f>
        <v>Total Year</v>
      </c>
    </row>
    <row r="22" spans="3:14" x14ac:dyDescent="0.2">
      <c r="D22" s="7" t="s">
        <v>108</v>
      </c>
      <c r="E22">
        <f>IF(selected_period="Total Year", DATE(selected_year, 12, 31) - DATE(selected_year-1, 12, 31), DAY(EOMONTH(DATE(selected_year, selected_period,1),0)))</f>
        <v>365</v>
      </c>
    </row>
    <row r="23" spans="3:14" x14ac:dyDescent="0.2">
      <c r="D23" s="7" t="s">
        <v>106</v>
      </c>
      <c r="E23" cm="1">
        <f t="array" aca="1" ref="E23" ca="1">IF(selected_year=YEAR(current_date), IF(selected_period="Total Year", current_date-DATE(selected_year-1,12,31), IF(selected_period=MONTH(current_date), DAY(current_date), IF(selected_period&lt;MONTH(current_date), E22, 0))), IF(selected_year&lt;YEAR(current_date), E22, 0))</f>
        <v>365</v>
      </c>
    </row>
    <row r="24" spans="3:14" x14ac:dyDescent="0.2">
      <c r="D24" s="7" t="s">
        <v>107</v>
      </c>
      <c r="E24" s="57">
        <f ca="1">E23/E22</f>
        <v>1</v>
      </c>
    </row>
    <row r="25" spans="3:14" x14ac:dyDescent="0.2">
      <c r="D25" s="7" t="s">
        <v>109</v>
      </c>
      <c r="E25" s="49">
        <f ca="1">F41-(J41+N41)</f>
        <v>2611</v>
      </c>
    </row>
    <row r="26" spans="3:14" x14ac:dyDescent="0.2">
      <c r="D26" s="7" t="s">
        <v>51</v>
      </c>
      <c r="E26" t="str">
        <f ca="1">IF(E25&gt;=0, "of tracked income left to be allocated", "allocated not covered by Income")</f>
        <v>of tracked income left to be allocated</v>
      </c>
    </row>
    <row r="27" spans="3:14" x14ac:dyDescent="0.2">
      <c r="D27" s="7" t="s">
        <v>110</v>
      </c>
      <c r="E27" s="85">
        <f ca="1">IFERROR(IF(Savings_rate_calculation_type="% allocated to Savings", N41/F41, (F41-J41)/F41), "-")</f>
        <v>0.22720588235294117</v>
      </c>
    </row>
    <row r="32" spans="3:14" x14ac:dyDescent="0.2">
      <c r="D32" s="66" t="s">
        <v>87</v>
      </c>
      <c r="E32" s="65"/>
      <c r="F32" s="65"/>
      <c r="G32" s="65"/>
      <c r="H32" s="66" t="s">
        <v>87</v>
      </c>
      <c r="I32" s="65"/>
      <c r="J32" s="65"/>
      <c r="K32" s="65"/>
      <c r="L32" s="66" t="s">
        <v>87</v>
      </c>
      <c r="M32" s="65"/>
      <c r="N32" s="65"/>
    </row>
    <row r="34" spans="4:14" x14ac:dyDescent="0.2">
      <c r="D34" s="68" t="s">
        <v>5</v>
      </c>
      <c r="E34" s="68" t="s">
        <v>33</v>
      </c>
      <c r="F34" s="68" t="s">
        <v>34</v>
      </c>
      <c r="G34" s="7"/>
      <c r="H34" s="68" t="s">
        <v>11</v>
      </c>
      <c r="I34" s="68" t="s">
        <v>33</v>
      </c>
      <c r="J34" s="68" t="s">
        <v>34</v>
      </c>
      <c r="L34" s="68" t="s">
        <v>20</v>
      </c>
      <c r="M34" s="68" t="s">
        <v>33</v>
      </c>
      <c r="N34" s="68" t="s">
        <v>34</v>
      </c>
    </row>
    <row r="35" spans="4:14" x14ac:dyDescent="0.2">
      <c r="D35" s="38">
        <v>1</v>
      </c>
      <c r="E35" s="38" t="str" cm="1">
        <f t="array" aca="1" ref="E35" ca="1">IF(F35="", "", INDEX('Budget Dashboard'!$J:$J, MATCH(income_header_row + Calculations!D35,'Budget Dashboard'!$X:$X, 0 )))</f>
        <v>Employment (Net)</v>
      </c>
      <c r="F35" s="61" cm="1">
        <f t="array" aca="1" ref="F35" ca="1">IF(D35&gt;COUNTA(Income[]), "", IF(INDEX('Budget Dashboard'!$K:$K, MATCH(income_header_row + Calculations!D35,'Budget Dashboard'!$X:$X, 0 )) = 0, "", INDEX('Budget Dashboard'!$K:$K, MATCH(income_header_row + Calculations!D35,'Budget Dashboard'!$X:$X, 0))))</f>
        <v>10500</v>
      </c>
      <c r="H35" s="38">
        <v>1</v>
      </c>
      <c r="I35" s="38" t="str" cm="1">
        <f t="array" aca="1" ref="I35" ca="1">IF(J35="", "", INDEX('Budget Dashboard'!$J:$J, MATCH(expenses_header_row + Calculations!H35,'Budget Dashboard'!$X:$X, 0 )))</f>
        <v>Housing</v>
      </c>
      <c r="J35" s="61" cm="1">
        <f t="array" aca="1" ref="J35" ca="1">IF(H35&gt;COUNTA(Expenses[]), "", IF(INDEX('Budget Dashboard'!$K:$K, MATCH(expenses_header_row + Calculations!H35,'Budget Dashboard'!$X:$X, 0 )) = 0, "", INDEX('Budget Dashboard'!$K:$K, MATCH(expenses_header_row + Calculations!H35,'Budget Dashboard'!$X:$X, 0))))</f>
        <v>3600</v>
      </c>
      <c r="L35" s="38">
        <v>1</v>
      </c>
      <c r="M35" s="38" t="str" cm="1">
        <f t="array" aca="1" ref="M35" ca="1">IF(N35="", "", INDEX('Budget Dashboard'!$J:$J, MATCH(savings_header_row + Calculations!L35,'Budget Dashboard'!$X:$X, 0 )))</f>
        <v>Emergency Fund</v>
      </c>
      <c r="N35" s="61" cm="1">
        <f t="array" aca="1" ref="N35" ca="1">IF(L35&gt;COUNTA(Expenses[]), "", IF(INDEX('Budget Dashboard'!$K:$K, MATCH(savings_header_row + Calculations!L35,'Budget Dashboard'!$X:$X, 0 )) = 0, "", INDEX('Budget Dashboard'!$K:$K, MATCH(savings_header_row + Calculations!L35,'Budget Dashboard'!$X:$X, 0))))</f>
        <v>1140</v>
      </c>
    </row>
    <row r="36" spans="4:14" x14ac:dyDescent="0.2">
      <c r="D36" s="38">
        <v>2</v>
      </c>
      <c r="E36" s="38" t="str" cm="1">
        <f t="array" aca="1" ref="E36" ca="1">IF(F36="", "", INDEX('Budget Dashboard'!$J:$J, MATCH(income_header_row + Calculations!D36,'Budget Dashboard'!$X:$X, 0 )))</f>
        <v>Side hustle (Net)</v>
      </c>
      <c r="F36" s="61" cm="1">
        <f t="array" aca="1" ref="F36" ca="1">IF(D36&gt;COUNTA(Income[]), "", IF(INDEX('Budget Dashboard'!$K:$K, MATCH(income_header_row + Calculations!D36,'Budget Dashboard'!$X:$X, 0 )) = 0, "", INDEX('Budget Dashboard'!$K:$K, MATCH(income_header_row + Calculations!D36,'Budget Dashboard'!$X:$X, 0))))</f>
        <v>2800</v>
      </c>
      <c r="H36" s="38">
        <v>2</v>
      </c>
      <c r="I36" s="38" t="str" cm="1">
        <f t="array" aca="1" ref="I36" ca="1">IF(J36="", "", INDEX('Budget Dashboard'!$J:$J, MATCH(expenses_header_row + Calculations!H36,'Budget Dashboard'!$X:$X, 0 )))</f>
        <v>Groceries</v>
      </c>
      <c r="J36" s="61" cm="1">
        <f t="array" aca="1" ref="J36" ca="1">IF(H36&gt;COUNTA(Expenses[]), "", IF(INDEX('Budget Dashboard'!$K:$K, MATCH(expenses_header_row + Calculations!H36,'Budget Dashboard'!$X:$X, 0 )) = 0, "", INDEX('Budget Dashboard'!$K:$K, MATCH(expenses_header_row + Calculations!H36,'Budget Dashboard'!$X:$X, 0))))</f>
        <v>900</v>
      </c>
      <c r="L36" s="38">
        <v>2</v>
      </c>
      <c r="M36" s="38" t="str" cm="1">
        <f t="array" aca="1" ref="M36" ca="1">IF(N36="", "", INDEX('Budget Dashboard'!$J:$J, MATCH(savings_header_row + Calculations!L36,'Budget Dashboard'!$X:$X, 0 )))</f>
        <v>Retirement Account</v>
      </c>
      <c r="N36" s="61" cm="1">
        <f t="array" aca="1" ref="N36" ca="1">IF(L36&gt;COUNTA(Expenses[]), "", IF(INDEX('Budget Dashboard'!$K:$K, MATCH(savings_header_row + Calculations!L36,'Budget Dashboard'!$X:$X, 0 )) = 0, "", INDEX('Budget Dashboard'!$K:$K, MATCH(savings_header_row + Calculations!L36,'Budget Dashboard'!$X:$X, 0))))</f>
        <v>800</v>
      </c>
    </row>
    <row r="37" spans="4:14" x14ac:dyDescent="0.2">
      <c r="D37" s="38">
        <v>3</v>
      </c>
      <c r="E37" s="38" t="str" cm="1">
        <f t="array" aca="1" ref="E37" ca="1">IF(F37="", "", INDEX('Budget Dashboard'!$J:$J, MATCH(income_header_row + Calculations!D37,'Budget Dashboard'!$X:$X, 0 )))</f>
        <v>Dividends</v>
      </c>
      <c r="F37" s="61" cm="1">
        <f t="array" aca="1" ref="F37" ca="1">IF(D37&gt;COUNTA(Income[]), "", IF(INDEX('Budget Dashboard'!$K:$K, MATCH(income_header_row + Calculations!D37,'Budget Dashboard'!$X:$X, 0 )) = 0, "", INDEX('Budget Dashboard'!$K:$K, MATCH(income_header_row + Calculations!D37,'Budget Dashboard'!$X:$X, 0))))</f>
        <v>300</v>
      </c>
      <c r="H37" s="38">
        <v>3</v>
      </c>
      <c r="I37" s="38" t="str" cm="1">
        <f t="array" aca="1" ref="I37" ca="1">IF(J37="", "", INDEX('Budget Dashboard'!$J:$J, MATCH(expenses_header_row + Calculations!H37,'Budget Dashboard'!$X:$X, 0 )))</f>
        <v>Utilities</v>
      </c>
      <c r="J37" s="61" cm="1">
        <f t="array" aca="1" ref="J37" ca="1">IF(H37&gt;COUNTA(Expenses[]), "", IF(INDEX('Budget Dashboard'!$K:$K, MATCH(expenses_header_row + Calculations!H37,'Budget Dashboard'!$X:$X, 0 )) = 0, "", INDEX('Budget Dashboard'!$K:$K, MATCH(expenses_header_row + Calculations!H37,'Budget Dashboard'!$X:$X, 0))))</f>
        <v>900</v>
      </c>
      <c r="L37" s="38">
        <v>3</v>
      </c>
      <c r="M37" s="38" t="str" cm="1">
        <f t="array" aca="1" ref="M37" ca="1">IF(N37="", "", INDEX('Budget Dashboard'!$J:$J, MATCH(savings_header_row + Calculations!L37,'Budget Dashboard'!$X:$X, 0 )))</f>
        <v>Stock Portfolio</v>
      </c>
      <c r="N37" s="61" cm="1">
        <f t="array" aca="1" ref="N37" ca="1">IF(L37&gt;COUNTA(Expenses[]), "", IF(INDEX('Budget Dashboard'!$K:$K, MATCH(savings_header_row + Calculations!L37,'Budget Dashboard'!$X:$X, 0 )) = 0, "", INDEX('Budget Dashboard'!$K:$K, MATCH(savings_header_row + Calculations!L37,'Budget Dashboard'!$X:$X, 0))))</f>
        <v>750</v>
      </c>
    </row>
    <row r="38" spans="4:14" x14ac:dyDescent="0.2">
      <c r="D38" s="38">
        <v>4</v>
      </c>
      <c r="E38" s="38" t="str" cm="1">
        <f t="array" ref="E38">IF(F38="", "", INDEX('Budget Dashboard'!$J:$J, MATCH(income_header_row + Calculations!D38,'Budget Dashboard'!$X:$X, 0 )))</f>
        <v/>
      </c>
      <c r="F38" s="61" t="str" cm="1">
        <f t="array" ref="F38">IF(D38&gt;COUNTA(Income[]), "", IF(INDEX('Budget Dashboard'!$K:$K, MATCH(income_header_row + Calculations!D38,'Budget Dashboard'!$X:$X, 0 )) = 0, "", INDEX('Budget Dashboard'!$K:$K, MATCH(income_header_row + Calculations!D38,'Budget Dashboard'!$X:$X, 0))))</f>
        <v/>
      </c>
      <c r="H38" s="38">
        <v>4</v>
      </c>
      <c r="I38" s="38" t="str" cm="1">
        <f t="array" aca="1" ref="I38" ca="1">IF(J38="", "", INDEX('Budget Dashboard'!$J:$J, MATCH(expenses_header_row + Calculations!H38,'Budget Dashboard'!$X:$X, 0 )))</f>
        <v>Fun &amp; Vacation</v>
      </c>
      <c r="J38" s="61" cm="1">
        <f t="array" aca="1" ref="J38" ca="1">IF(H38&gt;COUNTA(Expenses[]), "", IF(INDEX('Budget Dashboard'!$K:$K, MATCH(expenses_header_row + Calculations!H38,'Budget Dashboard'!$X:$X, 0 )) = 0, "", INDEX('Budget Dashboard'!$K:$K, MATCH(expenses_header_row + Calculations!H38,'Budget Dashboard'!$X:$X, 0))))</f>
        <v>730</v>
      </c>
      <c r="L38" s="38">
        <v>4</v>
      </c>
      <c r="M38" s="38" t="str" cm="1">
        <f t="array" aca="1" ref="M38" ca="1">IF(N38="", "", INDEX('Budget Dashboard'!$J:$J, MATCH(savings_header_row + Calculations!L38,'Budget Dashboard'!$X:$X, 0 )))</f>
        <v>Sinking Fund Rest</v>
      </c>
      <c r="N38" s="61" cm="1">
        <f t="array" aca="1" ref="N38" ca="1">IF(L38&gt;COUNTA(Expenses[]), "", IF(INDEX('Budget Dashboard'!$K:$K, MATCH(savings_header_row + Calculations!L38,'Budget Dashboard'!$X:$X, 0 )) = 0, "", INDEX('Budget Dashboard'!$K:$K, MATCH(savings_header_row + Calculations!L38,'Budget Dashboard'!$X:$X, 0))))</f>
        <v>400</v>
      </c>
    </row>
    <row r="39" spans="4:14" x14ac:dyDescent="0.2">
      <c r="D39" s="38">
        <v>5</v>
      </c>
      <c r="E39" s="38" t="str" cm="1">
        <f t="array" ref="E39">IF(F39="", "", INDEX('Budget Dashboard'!$J:$J, MATCH(income_header_row + Calculations!D39,'Budget Dashboard'!$X:$X, 0 )))</f>
        <v/>
      </c>
      <c r="F39" s="61" t="str" cm="1">
        <f t="array" ref="F39">IF(D39&gt;COUNTA(Income[]), "", IF(INDEX('Budget Dashboard'!$K:$K, MATCH(income_header_row + Calculations!D39,'Budget Dashboard'!$X:$X, 0 )) = 0, "", INDEX('Budget Dashboard'!$K:$K, MATCH(income_header_row + Calculations!D39,'Budget Dashboard'!$X:$X, 0))))</f>
        <v/>
      </c>
      <c r="H39" s="38">
        <v>5</v>
      </c>
      <c r="I39" s="38" t="str" cm="1">
        <f t="array" aca="1" ref="I39" ca="1">IF(J39="", "", INDEX('Budget Dashboard'!$J:$J, MATCH(expenses_header_row + Calculations!H39,'Budget Dashboard'!$X:$X, 0 )))</f>
        <v>Transportation</v>
      </c>
      <c r="J39" s="61" cm="1">
        <f t="array" aca="1" ref="J39" ca="1">IF(H39&gt;COUNTA(Expenses[]), "", IF(INDEX('Budget Dashboard'!$K:$K, MATCH(expenses_header_row + Calculations!H39,'Budget Dashboard'!$X:$X, 0 )) = 0, "", INDEX('Budget Dashboard'!$K:$K, MATCH(expenses_header_row + Calculations!H39,'Budget Dashboard'!$X:$X, 0))))</f>
        <v>610</v>
      </c>
      <c r="L39" s="38">
        <v>5</v>
      </c>
      <c r="M39" s="38" t="str" cm="1">
        <f t="array" aca="1" ref="M39" ca="1">IF(N39="", "", INDEX('Budget Dashboard'!$J:$J, MATCH(savings_header_row + Calculations!L39,'Budget Dashboard'!$X:$X, 0 )))</f>
        <v/>
      </c>
      <c r="N39" s="61" t="str" cm="1">
        <f t="array" aca="1" ref="N39" ca="1">IF(L39&gt;COUNTA(Expenses[]), "", IF(INDEX('Budget Dashboard'!$K:$K, MATCH(savings_header_row + Calculations!L39,'Budget Dashboard'!$X:$X, 0 )) = 0, "", INDEX('Budget Dashboard'!$K:$K, MATCH(savings_header_row + Calculations!L39,'Budget Dashboard'!$X:$X, 0))))</f>
        <v/>
      </c>
    </row>
    <row r="40" spans="4:14" ht="17" thickBot="1" x14ac:dyDescent="0.25">
      <c r="D40" s="69">
        <v>6</v>
      </c>
      <c r="E40" s="69" t="str">
        <f ca="1">IF(F40="","", "Other")</f>
        <v/>
      </c>
      <c r="F40" s="71" t="str">
        <f ca="1">IF(F41-SUM(F35:F39)=0, "", F41-SUM(F35:F39))</f>
        <v/>
      </c>
      <c r="H40" s="69">
        <v>6</v>
      </c>
      <c r="I40" s="69" t="str">
        <f ca="1">IF(J40="","", "Other")</f>
        <v>Other</v>
      </c>
      <c r="J40" s="71">
        <f ca="1">IF(J41-SUM(J35:J39)=0, "", J41-SUM(J35:J39))</f>
        <v>1159</v>
      </c>
      <c r="L40" s="69">
        <v>6</v>
      </c>
      <c r="M40" s="69" t="str">
        <f ca="1">IF(N40="","", "Other")</f>
        <v/>
      </c>
      <c r="N40" s="71" t="str">
        <f ca="1">IF(N41-SUM(N35:N39)=0, "", N41-SUM(N35:N39))</f>
        <v/>
      </c>
    </row>
    <row r="41" spans="4:14" ht="17" thickTop="1" x14ac:dyDescent="0.2">
      <c r="D41" s="38"/>
      <c r="E41" s="70" t="s">
        <v>7</v>
      </c>
      <c r="F41" s="72" cm="1">
        <f t="array" aca="1" ref="F41" ca="1">INDEX('Budget Dashboard'!$K:$K, MATCH(income_total_row,'Budget Dashboard'!$X:$X, ))</f>
        <v>13600</v>
      </c>
      <c r="H41" s="38"/>
      <c r="I41" s="70" t="s">
        <v>7</v>
      </c>
      <c r="J41" s="72" cm="1">
        <f t="array" aca="1" ref="J41" ca="1">INDEX('Budget Dashboard'!$K:$K, MATCH(expenses_total_row,'Budget Dashboard'!$X:$X, ))</f>
        <v>7899</v>
      </c>
      <c r="L41" s="38"/>
      <c r="M41" s="70" t="s">
        <v>7</v>
      </c>
      <c r="N41" s="72" cm="1">
        <f t="array" aca="1" ref="N41" ca="1">INDEX('Budget Dashboard'!$K:$K, MATCH(savings_total_row,'Budget Dashboard'!$X:$X, ))</f>
        <v>3090</v>
      </c>
    </row>
    <row r="47" spans="4:14" x14ac:dyDescent="0.2">
      <c r="D47" s="66" t="s">
        <v>88</v>
      </c>
      <c r="E47" s="65"/>
      <c r="F47" s="65"/>
      <c r="G47" s="65"/>
      <c r="H47" s="66"/>
      <c r="I47" s="65"/>
      <c r="J47" s="65"/>
      <c r="K47" s="65"/>
      <c r="L47" s="66"/>
      <c r="M47" s="65"/>
      <c r="N47" s="65"/>
    </row>
    <row r="49" spans="4:18" x14ac:dyDescent="0.2">
      <c r="D49" s="79" t="s">
        <v>102</v>
      </c>
      <c r="E49" s="80" t="b">
        <v>1</v>
      </c>
    </row>
    <row r="50" spans="4:18" x14ac:dyDescent="0.2">
      <c r="D50" s="79" t="s">
        <v>103</v>
      </c>
      <c r="E50" s="80" t="b">
        <v>1</v>
      </c>
    </row>
    <row r="51" spans="4:18" x14ac:dyDescent="0.2">
      <c r="D51" s="79" t="s">
        <v>104</v>
      </c>
      <c r="E51" s="80" t="b">
        <v>1</v>
      </c>
    </row>
    <row r="52" spans="4:18" x14ac:dyDescent="0.2">
      <c r="D52" s="79" t="s">
        <v>105</v>
      </c>
      <c r="E52" s="80" t="b">
        <v>1</v>
      </c>
    </row>
    <row r="53" spans="4:18" x14ac:dyDescent="0.2">
      <c r="M53" s="98" t="s">
        <v>96</v>
      </c>
      <c r="N53" s="98"/>
      <c r="O53" s="98"/>
      <c r="P53" s="99" t="s">
        <v>100</v>
      </c>
      <c r="Q53" s="99"/>
      <c r="R53" s="99"/>
    </row>
    <row r="54" spans="4:18" s="70" customFormat="1" x14ac:dyDescent="0.2">
      <c r="D54" s="68" t="s">
        <v>89</v>
      </c>
      <c r="E54" s="68" t="s">
        <v>32</v>
      </c>
      <c r="F54" s="68" t="s">
        <v>90</v>
      </c>
      <c r="G54" s="68" t="s">
        <v>91</v>
      </c>
      <c r="H54" s="68" t="s">
        <v>95</v>
      </c>
      <c r="I54" s="68" t="s">
        <v>92</v>
      </c>
      <c r="J54" s="68" t="s">
        <v>101</v>
      </c>
      <c r="K54" s="68" t="s">
        <v>93</v>
      </c>
      <c r="L54" s="68" t="s">
        <v>94</v>
      </c>
      <c r="M54" s="68" t="s">
        <v>97</v>
      </c>
      <c r="N54" s="68" t="s">
        <v>98</v>
      </c>
      <c r="O54" s="68" t="s">
        <v>99</v>
      </c>
      <c r="P54" s="68" t="s">
        <v>97</v>
      </c>
      <c r="Q54" s="68" t="s">
        <v>98</v>
      </c>
      <c r="R54" s="68" t="s">
        <v>99</v>
      </c>
    </row>
    <row r="55" spans="4:18" x14ac:dyDescent="0.2">
      <c r="D55" s="100">
        <f>DATE(selected_year,1,1)</f>
        <v>44562</v>
      </c>
      <c r="E55" s="38" t="s">
        <v>5</v>
      </c>
      <c r="F55" s="38">
        <f>MONTH(D55)</f>
        <v>1</v>
      </c>
      <c r="G55" s="38">
        <f>IF(selected_period="Total Year", 1, IF(selected_period=cc_month_number, 1, 0))</f>
        <v>1</v>
      </c>
      <c r="H55" s="38">
        <f>1*$E$49</f>
        <v>1</v>
      </c>
      <c r="I55" s="38">
        <f>1*$E$52</f>
        <v>1</v>
      </c>
      <c r="J55" s="78" cm="1">
        <f t="array" ref="J55">SUM(Tracking[Amount] * (Tracking[Type]=cc_type) * (YEAR(Tracking[Effective Date])=selected_year)  * (MONTH(Tracking[Effective Date])=cc_month_number) )</f>
        <v>4850</v>
      </c>
      <c r="K55" s="78" cm="1">
        <f t="array" aca="1" ref="K55" ca="1">INDEX('Budget Planning'!$E:$EM, income_total_row, MATCH(DATE(selected_year, cc_month_number, 1), 'Budget Planning'!$E$9:$EM$9, 0))</f>
        <v>4650</v>
      </c>
      <c r="L55" s="78">
        <f ca="1">cc_budget-cc_tracked</f>
        <v>-200</v>
      </c>
      <c r="M55" s="29">
        <f ca="1">cc_in_focus * cc_show_type * MIN(cc_tracked, cc_budget)</f>
        <v>4650</v>
      </c>
      <c r="N55" s="29">
        <f ca="1">cc_in_focus * cc_show_type * cc_show_remaining_budget * IF(cc_delta&gt;0, cc_delta, 0)</f>
        <v>0</v>
      </c>
      <c r="O55" s="29">
        <f ca="1">cc_in_focus * cc_show_type * IF(cc_delta&lt;0, ABS(cc_delta), 0)</f>
        <v>200</v>
      </c>
      <c r="P55" s="29">
        <f ca="1">NOT(cc_in_focus )* cc_show_type * MIN(cc_tracked, cc_budget)</f>
        <v>0</v>
      </c>
      <c r="Q55" s="29">
        <f ca="1">NOT(cc_in_focus )* cc_show_type * cc_show_remaining_budget * IF(cc_delta&gt;0, cc_delta, 0)</f>
        <v>0</v>
      </c>
      <c r="R55" s="29">
        <f ca="1">NOT(cc_in_focus) * cc_show_type * IF(cc_delta&lt;0, ABS(cc_delta), 0)</f>
        <v>0</v>
      </c>
    </row>
    <row r="56" spans="4:18" x14ac:dyDescent="0.2">
      <c r="D56" s="100"/>
      <c r="E56" s="38" t="s">
        <v>11</v>
      </c>
      <c r="F56" s="38">
        <f>MONTH(D55)</f>
        <v>1</v>
      </c>
      <c r="G56" s="38">
        <f>IF(selected_period="Total Year", 1, IF(selected_period=cc_month_number, 1, 0))</f>
        <v>1</v>
      </c>
      <c r="H56" s="38">
        <f>1*$E$50</f>
        <v>1</v>
      </c>
      <c r="I56" s="38">
        <f t="shared" ref="I56:I57" si="0">1*$E$52</f>
        <v>1</v>
      </c>
      <c r="J56" s="78" cm="1">
        <f t="array" ref="J56">SUM(Tracking[Amount] * (Tracking[Type]=cc_type) * (YEAR(Tracking[Effective Date])=selected_year)  * (MONTH(Tracking[Effective Date])=cc_month_number) )</f>
        <v>2800</v>
      </c>
      <c r="K56" s="78" cm="1">
        <f t="array" aca="1" ref="K56" ca="1">INDEX('Budget Planning'!$E:$EM, expenses_total_row, MATCH(DATE(selected_year, cc_month_number, 1), 'Budget Planning'!$E$9:$EM$9, 0))</f>
        <v>2900</v>
      </c>
      <c r="L56" s="78">
        <f ca="1">cc_budget-cc_tracked</f>
        <v>100</v>
      </c>
      <c r="M56" s="29">
        <f ca="1">cc_in_focus * cc_show_type * MIN(cc_tracked, cc_budget)</f>
        <v>2800</v>
      </c>
      <c r="N56" s="29">
        <f ca="1">cc_in_focus * cc_show_type * cc_show_remaining_budget * IF(cc_delta&gt;0, cc_delta, 0)</f>
        <v>100</v>
      </c>
      <c r="O56" s="29">
        <f ca="1">cc_in_focus * cc_show_type * IF(cc_delta&lt;0, ABS(cc_delta), 0)</f>
        <v>0</v>
      </c>
      <c r="P56" s="29">
        <f ca="1">NOT(cc_in_focus )* cc_show_type * MIN(cc_tracked, cc_budget)</f>
        <v>0</v>
      </c>
      <c r="Q56" s="29">
        <f ca="1">NOT(cc_in_focus )* cc_show_type * cc_show_remaining_budget * IF(cc_delta&gt;0, cc_delta, 0)</f>
        <v>0</v>
      </c>
      <c r="R56" s="29">
        <f ca="1">NOT(cc_in_focus) * cc_show_type * IF(cc_delta&lt;0, ABS(cc_delta), 0)</f>
        <v>0</v>
      </c>
    </row>
    <row r="57" spans="4:18" x14ac:dyDescent="0.2">
      <c r="D57" s="100"/>
      <c r="E57" s="38" t="s">
        <v>20</v>
      </c>
      <c r="F57" s="38">
        <f>MONTH(D55)</f>
        <v>1</v>
      </c>
      <c r="G57" s="38">
        <f>IF(selected_period="Total Year", 1, IF(selected_period=cc_month_number, 1, 0))</f>
        <v>1</v>
      </c>
      <c r="H57" s="38">
        <f>1*$E$51</f>
        <v>1</v>
      </c>
      <c r="I57" s="38">
        <f t="shared" si="0"/>
        <v>1</v>
      </c>
      <c r="J57" s="78" cm="1">
        <f t="array" ref="J57">SUM(Tracking[Amount] * (Tracking[Type]=cc_type) * (YEAR(Tracking[Effective Date])=selected_year)  * (MONTH(Tracking[Effective Date])=cc_month_number) )</f>
        <v>2050</v>
      </c>
      <c r="K57" s="78" cm="1">
        <f t="array" aca="1" ref="K57" ca="1">INDEX('Budget Planning'!$E:$EM, savings_total_row, MATCH(DATE(selected_year, cc_month_number, 1), 'Budget Planning'!$E$9:$EM$9, 0))</f>
        <v>1750</v>
      </c>
      <c r="L57" s="78">
        <f ca="1">cc_budget-cc_tracked</f>
        <v>-300</v>
      </c>
      <c r="M57" s="29">
        <f ca="1">cc_in_focus * cc_show_type * MIN(cc_tracked, cc_budget)</f>
        <v>1750</v>
      </c>
      <c r="N57" s="29">
        <f ca="1">cc_in_focus * cc_show_type * cc_show_remaining_budget * IF(cc_delta&gt;0, cc_delta, 0)</f>
        <v>0</v>
      </c>
      <c r="O57" s="29">
        <f ca="1">cc_in_focus * cc_show_type * IF(cc_delta&lt;0, ABS(cc_delta), 0)</f>
        <v>300</v>
      </c>
      <c r="P57" s="29">
        <f ca="1">NOT(cc_in_focus )* cc_show_type * MIN(cc_tracked, cc_budget)</f>
        <v>0</v>
      </c>
      <c r="Q57" s="29">
        <f ca="1">NOT(cc_in_focus )* cc_show_type * cc_show_remaining_budget * IF(cc_delta&gt;0, cc_delta, 0)</f>
        <v>0</v>
      </c>
      <c r="R57" s="29">
        <f ca="1">NOT(cc_in_focus) * cc_show_type * IF(cc_delta&lt;0, ABS(cc_delta), 0)</f>
        <v>0</v>
      </c>
    </row>
    <row r="58" spans="4:18" x14ac:dyDescent="0.2">
      <c r="D58" s="101"/>
      <c r="E58" s="77"/>
      <c r="F58" s="77"/>
      <c r="G58" s="77"/>
      <c r="H58" s="77"/>
      <c r="I58" s="77"/>
      <c r="J58" s="81"/>
      <c r="K58" s="81"/>
      <c r="L58" s="81"/>
      <c r="M58" s="77"/>
      <c r="N58" s="77"/>
      <c r="O58" s="77"/>
      <c r="P58" s="77"/>
      <c r="Q58" s="77"/>
      <c r="R58" s="77"/>
    </row>
    <row r="59" spans="4:18" x14ac:dyDescent="0.2">
      <c r="D59" s="102">
        <f>DATE(selected_year,2,1)</f>
        <v>44593</v>
      </c>
      <c r="E59" s="38" t="s">
        <v>5</v>
      </c>
      <c r="F59" s="38">
        <f t="shared" ref="F59" si="1">MONTH(D59)</f>
        <v>2</v>
      </c>
      <c r="G59" s="38">
        <f>IF(selected_period="Total Year", 1, IF(selected_period=cc_month_number, 1, 0))</f>
        <v>1</v>
      </c>
      <c r="H59" s="38">
        <f t="shared" ref="H59" si="2">1*$E$49</f>
        <v>1</v>
      </c>
      <c r="I59" s="38">
        <f t="shared" ref="I59:I101" si="3">1*$E$52</f>
        <v>1</v>
      </c>
      <c r="J59" s="78" cm="1">
        <f t="array" ref="J59">SUM(Tracking[Amount] * (Tracking[Type]=cc_type) * (YEAR(Tracking[Effective Date])=selected_year)  * (MONTH(Tracking[Effective Date])=cc_month_number) )</f>
        <v>4050</v>
      </c>
      <c r="K59" s="78" cm="1">
        <f t="array" aca="1" ref="K59" ca="1">INDEX('Budget Planning'!$E:$EM, income_total_row, MATCH(DATE(selected_year, cc_month_number, 1), 'Budget Planning'!$E$9:$EM$9, 0))</f>
        <v>4550</v>
      </c>
      <c r="L59" s="78">
        <f ca="1">cc_budget-cc_tracked</f>
        <v>500</v>
      </c>
      <c r="M59" s="29">
        <f ca="1">cc_in_focus * cc_show_type * MIN(cc_tracked, cc_budget)</f>
        <v>4050</v>
      </c>
      <c r="N59" s="29">
        <f ca="1">cc_in_focus * cc_show_type * cc_show_remaining_budget * IF(cc_delta&gt;0, cc_delta, 0)</f>
        <v>500</v>
      </c>
      <c r="O59" s="29">
        <f ca="1">cc_in_focus * cc_show_type * IF(cc_delta&lt;0, ABS(cc_delta), 0)</f>
        <v>0</v>
      </c>
      <c r="P59" s="29">
        <f ca="1">NOT(cc_in_focus )* cc_show_type * MIN(cc_tracked, cc_budget)</f>
        <v>0</v>
      </c>
      <c r="Q59" s="29">
        <f ca="1">NOT(cc_in_focus )* cc_show_type * cc_show_remaining_budget * IF(cc_delta&gt;0, cc_delta, 0)</f>
        <v>0</v>
      </c>
      <c r="R59" s="29">
        <f ca="1">NOT(cc_in_focus) * cc_show_type * IF(cc_delta&lt;0, ABS(cc_delta), 0)</f>
        <v>0</v>
      </c>
    </row>
    <row r="60" spans="4:18" x14ac:dyDescent="0.2">
      <c r="D60" s="100"/>
      <c r="E60" s="38" t="s">
        <v>11</v>
      </c>
      <c r="F60" s="38">
        <f t="shared" ref="F60" si="4">MONTH(D59)</f>
        <v>2</v>
      </c>
      <c r="G60" s="38">
        <f>IF(selected_period="Total Year", 1, IF(selected_period=cc_month_number, 1, 0))</f>
        <v>1</v>
      </c>
      <c r="H60" s="38">
        <f t="shared" ref="H60" si="5">1*$E$50</f>
        <v>1</v>
      </c>
      <c r="I60" s="38">
        <f t="shared" si="3"/>
        <v>1</v>
      </c>
      <c r="J60" s="78" cm="1">
        <f t="array" ref="J60">SUM(Tracking[Amount] * (Tracking[Type]=cc_type) * (YEAR(Tracking[Effective Date])=selected_year)  * (MONTH(Tracking[Effective Date])=cc_month_number) )</f>
        <v>3019</v>
      </c>
      <c r="K60" s="78" cm="1">
        <f t="array" aca="1" ref="K60" ca="1">INDEX('Budget Planning'!$E:$EM, expenses_total_row, MATCH(DATE(selected_year, cc_month_number, 1), 'Budget Planning'!$E$9:$EM$9, 0))</f>
        <v>2900</v>
      </c>
      <c r="L60" s="78">
        <f ca="1">cc_budget-cc_tracked</f>
        <v>-119</v>
      </c>
      <c r="M60" s="29">
        <f ca="1">cc_in_focus * cc_show_type * MIN(cc_tracked, cc_budget)</f>
        <v>2900</v>
      </c>
      <c r="N60" s="29">
        <f ca="1">cc_in_focus * cc_show_type * cc_show_remaining_budget * IF(cc_delta&gt;0, cc_delta, 0)</f>
        <v>0</v>
      </c>
      <c r="O60" s="29">
        <f ca="1">cc_in_focus * cc_show_type * IF(cc_delta&lt;0, ABS(cc_delta), 0)</f>
        <v>119</v>
      </c>
      <c r="P60" s="29">
        <f ca="1">NOT(cc_in_focus )* cc_show_type * MIN(cc_tracked, cc_budget)</f>
        <v>0</v>
      </c>
      <c r="Q60" s="29">
        <f ca="1">NOT(cc_in_focus )* cc_show_type * cc_show_remaining_budget * IF(cc_delta&gt;0, cc_delta, 0)</f>
        <v>0</v>
      </c>
      <c r="R60" s="29">
        <f ca="1">NOT(cc_in_focus) * cc_show_type * IF(cc_delta&lt;0, ABS(cc_delta), 0)</f>
        <v>0</v>
      </c>
    </row>
    <row r="61" spans="4:18" x14ac:dyDescent="0.2">
      <c r="D61" s="100"/>
      <c r="E61" s="38" t="s">
        <v>20</v>
      </c>
      <c r="F61" s="38">
        <f t="shared" ref="F61" si="6">MONTH(D59)</f>
        <v>2</v>
      </c>
      <c r="G61" s="38">
        <f>IF(selected_period="Total Year", 1, IF(selected_period=cc_month_number, 1, 0))</f>
        <v>1</v>
      </c>
      <c r="H61" s="38">
        <f t="shared" ref="H61" si="7">1*$E$51</f>
        <v>1</v>
      </c>
      <c r="I61" s="38">
        <f t="shared" si="3"/>
        <v>1</v>
      </c>
      <c r="J61" s="78" cm="1">
        <f t="array" ref="J61">SUM(Tracking[Amount] * (Tracking[Type]=cc_type) * (YEAR(Tracking[Effective Date])=selected_year)  * (MONTH(Tracking[Effective Date])=cc_month_number) )</f>
        <v>1040</v>
      </c>
      <c r="K61" s="78" cm="1">
        <f t="array" aca="1" ref="K61" ca="1">INDEX('Budget Planning'!$E:$EM, savings_total_row, MATCH(DATE(selected_year, cc_month_number, 1), 'Budget Planning'!$E$9:$EM$9, 0))</f>
        <v>1650</v>
      </c>
      <c r="L61" s="78">
        <f ca="1">cc_budget-cc_tracked</f>
        <v>610</v>
      </c>
      <c r="M61" s="29">
        <f ca="1">cc_in_focus * cc_show_type * MIN(cc_tracked, cc_budget)</f>
        <v>1040</v>
      </c>
      <c r="N61" s="29">
        <f ca="1">cc_in_focus * cc_show_type * cc_show_remaining_budget * IF(cc_delta&gt;0, cc_delta, 0)</f>
        <v>610</v>
      </c>
      <c r="O61" s="29">
        <f ca="1">cc_in_focus * cc_show_type * IF(cc_delta&lt;0, ABS(cc_delta), 0)</f>
        <v>0</v>
      </c>
      <c r="P61" s="29">
        <f ca="1">NOT(cc_in_focus )* cc_show_type * MIN(cc_tracked, cc_budget)</f>
        <v>0</v>
      </c>
      <c r="Q61" s="29">
        <f ca="1">NOT(cc_in_focus )* cc_show_type * cc_show_remaining_budget * IF(cc_delta&gt;0, cc_delta, 0)</f>
        <v>0</v>
      </c>
      <c r="R61" s="29">
        <f ca="1">NOT(cc_in_focus) * cc_show_type * IF(cc_delta&lt;0, ABS(cc_delta), 0)</f>
        <v>0</v>
      </c>
    </row>
    <row r="62" spans="4:18" x14ac:dyDescent="0.2">
      <c r="D62" s="101"/>
      <c r="E62" s="77"/>
      <c r="F62" s="77"/>
      <c r="G62" s="77"/>
      <c r="H62" s="77"/>
      <c r="I62" s="77"/>
      <c r="J62" s="81"/>
      <c r="K62" s="81"/>
      <c r="L62" s="81"/>
      <c r="M62" s="77"/>
      <c r="N62" s="77"/>
      <c r="O62" s="77"/>
      <c r="P62" s="77"/>
      <c r="Q62" s="77"/>
      <c r="R62" s="77"/>
    </row>
    <row r="63" spans="4:18" x14ac:dyDescent="0.2">
      <c r="D63" s="102">
        <f>DATE(selected_year,3,1)</f>
        <v>44621</v>
      </c>
      <c r="E63" s="76" t="s">
        <v>5</v>
      </c>
      <c r="F63" s="38">
        <f t="shared" ref="F63" si="8">MONTH(D63)</f>
        <v>3</v>
      </c>
      <c r="G63" s="38">
        <f>IF(selected_period="Total Year", 1, IF(selected_period=cc_month_number, 1, 0))</f>
        <v>1</v>
      </c>
      <c r="H63" s="38">
        <f t="shared" ref="H63" si="9">1*$E$49</f>
        <v>1</v>
      </c>
      <c r="I63" s="38">
        <f t="shared" ref="I63" si="10">1*$E$52</f>
        <v>1</v>
      </c>
      <c r="J63" s="78" cm="1">
        <f t="array" ref="J63">SUM(Tracking[Amount] * (Tracking[Type]=cc_type) * (YEAR(Tracking[Effective Date])=selected_year)  * (MONTH(Tracking[Effective Date])=cc_month_number) )</f>
        <v>4700</v>
      </c>
      <c r="K63" s="78" cm="1">
        <f t="array" aca="1" ref="K63" ca="1">INDEX('Budget Planning'!$E:$EM, income_total_row, MATCH(DATE(selected_year, cc_month_number, 1), 'Budget Planning'!$E$9:$EM$9, 0))</f>
        <v>4600</v>
      </c>
      <c r="L63" s="78">
        <f ca="1">cc_budget-cc_tracked</f>
        <v>-100</v>
      </c>
      <c r="M63" s="29">
        <f ca="1">cc_in_focus * cc_show_type * MIN(cc_tracked, cc_budget)</f>
        <v>4600</v>
      </c>
      <c r="N63" s="29">
        <f ca="1">cc_in_focus * cc_show_type * cc_show_remaining_budget * IF(cc_delta&gt;0, cc_delta, 0)</f>
        <v>0</v>
      </c>
      <c r="O63" s="29">
        <f ca="1">cc_in_focus * cc_show_type * IF(cc_delta&lt;0, ABS(cc_delta), 0)</f>
        <v>100</v>
      </c>
      <c r="P63" s="29">
        <f ca="1">NOT(cc_in_focus )* cc_show_type * MIN(cc_tracked, cc_budget)</f>
        <v>0</v>
      </c>
      <c r="Q63" s="29">
        <f ca="1">NOT(cc_in_focus )* cc_show_type * cc_show_remaining_budget * IF(cc_delta&gt;0, cc_delta, 0)</f>
        <v>0</v>
      </c>
      <c r="R63" s="29">
        <f ca="1">NOT(cc_in_focus) * cc_show_type * IF(cc_delta&lt;0, ABS(cc_delta), 0)</f>
        <v>0</v>
      </c>
    </row>
    <row r="64" spans="4:18" x14ac:dyDescent="0.2">
      <c r="D64" s="100"/>
      <c r="E64" s="38" t="s">
        <v>11</v>
      </c>
      <c r="F64" s="38">
        <f t="shared" ref="F64" si="11">MONTH(D63)</f>
        <v>3</v>
      </c>
      <c r="G64" s="38">
        <f>IF(selected_period="Total Year", 1, IF(selected_period=cc_month_number, 1, 0))</f>
        <v>1</v>
      </c>
      <c r="H64" s="38">
        <f t="shared" ref="H64" si="12">1*$E$50</f>
        <v>1</v>
      </c>
      <c r="I64" s="38">
        <f t="shared" si="3"/>
        <v>1</v>
      </c>
      <c r="J64" s="78" cm="1">
        <f t="array" ref="J64">SUM(Tracking[Amount] * (Tracking[Type]=cc_type) * (YEAR(Tracking[Effective Date])=selected_year)  * (MONTH(Tracking[Effective Date])=cc_month_number) )</f>
        <v>2080</v>
      </c>
      <c r="K64" s="78" cm="1">
        <f t="array" aca="1" ref="K64" ca="1">INDEX('Budget Planning'!$E:$EM, expenses_total_row, MATCH(DATE(selected_year, cc_month_number, 1), 'Budget Planning'!$E$9:$EM$9, 0))</f>
        <v>3050</v>
      </c>
      <c r="L64" s="78">
        <f ca="1">cc_budget-cc_tracked</f>
        <v>970</v>
      </c>
      <c r="M64" s="29">
        <f ca="1">cc_in_focus * cc_show_type * MIN(cc_tracked, cc_budget)</f>
        <v>2080</v>
      </c>
      <c r="N64" s="29">
        <f ca="1">cc_in_focus * cc_show_type * cc_show_remaining_budget * IF(cc_delta&gt;0, cc_delta, 0)</f>
        <v>970</v>
      </c>
      <c r="O64" s="29">
        <f ca="1">cc_in_focus * cc_show_type * IF(cc_delta&lt;0, ABS(cc_delta), 0)</f>
        <v>0</v>
      </c>
      <c r="P64" s="29">
        <f ca="1">NOT(cc_in_focus )* cc_show_type * MIN(cc_tracked, cc_budget)</f>
        <v>0</v>
      </c>
      <c r="Q64" s="29">
        <f ca="1">NOT(cc_in_focus )* cc_show_type * cc_show_remaining_budget * IF(cc_delta&gt;0, cc_delta, 0)</f>
        <v>0</v>
      </c>
      <c r="R64" s="29">
        <f ca="1">NOT(cc_in_focus) * cc_show_type * IF(cc_delta&lt;0, ABS(cc_delta), 0)</f>
        <v>0</v>
      </c>
    </row>
    <row r="65" spans="4:18" x14ac:dyDescent="0.2">
      <c r="D65" s="100"/>
      <c r="E65" s="38" t="s">
        <v>20</v>
      </c>
      <c r="F65" s="38">
        <f t="shared" ref="F65" si="13">MONTH(D63)</f>
        <v>3</v>
      </c>
      <c r="G65" s="38">
        <f>IF(selected_period="Total Year", 1, IF(selected_period=cc_month_number, 1, 0))</f>
        <v>1</v>
      </c>
      <c r="H65" s="38">
        <f t="shared" ref="H65" si="14">1*$E$51</f>
        <v>1</v>
      </c>
      <c r="I65" s="38">
        <f t="shared" si="3"/>
        <v>1</v>
      </c>
      <c r="J65" s="78" cm="1">
        <f t="array" ref="J65">SUM(Tracking[Amount] * (Tracking[Type]=cc_type) * (YEAR(Tracking[Effective Date])=selected_year)  * (MONTH(Tracking[Effective Date])=cc_month_number) )</f>
        <v>0</v>
      </c>
      <c r="K65" s="78" cm="1">
        <f t="array" aca="1" ref="K65" ca="1">INDEX('Budget Planning'!$E:$EM, savings_total_row, MATCH(DATE(selected_year, cc_month_number, 1), 'Budget Planning'!$E$9:$EM$9, 0))</f>
        <v>1550</v>
      </c>
      <c r="L65" s="78">
        <f ca="1">cc_budget-cc_tracked</f>
        <v>1550</v>
      </c>
      <c r="M65" s="29">
        <f ca="1">cc_in_focus * cc_show_type * MIN(cc_tracked, cc_budget)</f>
        <v>0</v>
      </c>
      <c r="N65" s="29">
        <f ca="1">cc_in_focus * cc_show_type * cc_show_remaining_budget * IF(cc_delta&gt;0, cc_delta, 0)</f>
        <v>1550</v>
      </c>
      <c r="O65" s="29">
        <f ca="1">cc_in_focus * cc_show_type * IF(cc_delta&lt;0, ABS(cc_delta), 0)</f>
        <v>0</v>
      </c>
      <c r="P65" s="29">
        <f ca="1">NOT(cc_in_focus )* cc_show_type * MIN(cc_tracked, cc_budget)</f>
        <v>0</v>
      </c>
      <c r="Q65" s="29">
        <f ca="1">NOT(cc_in_focus )* cc_show_type * cc_show_remaining_budget * IF(cc_delta&gt;0, cc_delta, 0)</f>
        <v>0</v>
      </c>
      <c r="R65" s="29">
        <f ca="1">NOT(cc_in_focus) * cc_show_type * IF(cc_delta&lt;0, ABS(cc_delta), 0)</f>
        <v>0</v>
      </c>
    </row>
    <row r="66" spans="4:18" x14ac:dyDescent="0.2">
      <c r="D66" s="101"/>
      <c r="E66" s="77"/>
      <c r="F66" s="77"/>
      <c r="G66" s="77"/>
      <c r="H66" s="77"/>
      <c r="I66" s="77"/>
      <c r="J66" s="81"/>
      <c r="K66" s="81"/>
      <c r="L66" s="81"/>
      <c r="M66" s="77"/>
      <c r="N66" s="77"/>
      <c r="O66" s="77"/>
      <c r="P66" s="77"/>
      <c r="Q66" s="77"/>
      <c r="R66" s="77"/>
    </row>
    <row r="67" spans="4:18" x14ac:dyDescent="0.2">
      <c r="D67" s="102">
        <f>DATE(selected_year,4,1)</f>
        <v>44652</v>
      </c>
      <c r="E67" s="76" t="s">
        <v>5</v>
      </c>
      <c r="F67" s="38">
        <f t="shared" ref="F67" si="15">MONTH(D67)</f>
        <v>4</v>
      </c>
      <c r="G67" s="38">
        <f>IF(selected_period="Total Year", 1, IF(selected_period=cc_month_number, 1, 0))</f>
        <v>1</v>
      </c>
      <c r="H67" s="38">
        <f t="shared" ref="H67" si="16">1*$E$49</f>
        <v>1</v>
      </c>
      <c r="I67" s="38">
        <f t="shared" ref="I67" si="17">1*$E$52</f>
        <v>1</v>
      </c>
      <c r="J67" s="78" cm="1">
        <f t="array" ref="J67">SUM(Tracking[Amount] * (Tracking[Type]=cc_type) * (YEAR(Tracking[Effective Date])=selected_year)  * (MONTH(Tracking[Effective Date])=cc_month_number) )</f>
        <v>0</v>
      </c>
      <c r="K67" s="78" cm="1">
        <f t="array" aca="1" ref="K67" ca="1">INDEX('Budget Planning'!$E:$EM, income_total_row, MATCH(DATE(selected_year, cc_month_number, 1), 'Budget Planning'!$E$9:$EM$9, 0))</f>
        <v>5650</v>
      </c>
      <c r="L67" s="78">
        <f ca="1">cc_budget-cc_tracked</f>
        <v>5650</v>
      </c>
      <c r="M67" s="29">
        <f ca="1">cc_in_focus * cc_show_type * MIN(cc_tracked, cc_budget)</f>
        <v>0</v>
      </c>
      <c r="N67" s="29">
        <f ca="1">cc_in_focus * cc_show_type * cc_show_remaining_budget * IF(cc_delta&gt;0, cc_delta, 0)</f>
        <v>5650</v>
      </c>
      <c r="O67" s="29">
        <f ca="1">cc_in_focus * cc_show_type * IF(cc_delta&lt;0, ABS(cc_delta), 0)</f>
        <v>0</v>
      </c>
      <c r="P67" s="29">
        <f ca="1">NOT(cc_in_focus )* cc_show_type * MIN(cc_tracked, cc_budget)</f>
        <v>0</v>
      </c>
      <c r="Q67" s="29">
        <f ca="1">NOT(cc_in_focus )* cc_show_type * cc_show_remaining_budget * IF(cc_delta&gt;0, cc_delta, 0)</f>
        <v>0</v>
      </c>
      <c r="R67" s="29">
        <f ca="1">NOT(cc_in_focus) * cc_show_type * IF(cc_delta&lt;0, ABS(cc_delta), 0)</f>
        <v>0</v>
      </c>
    </row>
    <row r="68" spans="4:18" x14ac:dyDescent="0.2">
      <c r="D68" s="100"/>
      <c r="E68" s="38" t="s">
        <v>11</v>
      </c>
      <c r="F68" s="38">
        <f t="shared" ref="F68" si="18">MONTH(D67)</f>
        <v>4</v>
      </c>
      <c r="G68" s="38">
        <f>IF(selected_period="Total Year", 1, IF(selected_period=cc_month_number, 1, 0))</f>
        <v>1</v>
      </c>
      <c r="H68" s="38">
        <f t="shared" ref="H68" si="19">1*$E$50</f>
        <v>1</v>
      </c>
      <c r="I68" s="38">
        <f t="shared" si="3"/>
        <v>1</v>
      </c>
      <c r="J68" s="78" cm="1">
        <f t="array" ref="J68">SUM(Tracking[Amount] * (Tracking[Type]=cc_type) * (YEAR(Tracking[Effective Date])=selected_year)  * (MONTH(Tracking[Effective Date])=cc_month_number) )</f>
        <v>0</v>
      </c>
      <c r="K68" s="78" cm="1">
        <f t="array" aca="1" ref="K68" ca="1">INDEX('Budget Planning'!$E:$EM, expenses_total_row, MATCH(DATE(selected_year, cc_month_number, 1), 'Budget Planning'!$E$9:$EM$9, 0))</f>
        <v>3800</v>
      </c>
      <c r="L68" s="78">
        <f ca="1">cc_budget-cc_tracked</f>
        <v>3800</v>
      </c>
      <c r="M68" s="29">
        <f ca="1">cc_in_focus * cc_show_type * MIN(cc_tracked, cc_budget)</f>
        <v>0</v>
      </c>
      <c r="N68" s="29">
        <f ca="1">cc_in_focus * cc_show_type * cc_show_remaining_budget * IF(cc_delta&gt;0, cc_delta, 0)</f>
        <v>3800</v>
      </c>
      <c r="O68" s="29">
        <f ca="1">cc_in_focus * cc_show_type * IF(cc_delta&lt;0, ABS(cc_delta), 0)</f>
        <v>0</v>
      </c>
      <c r="P68" s="29">
        <f ca="1">NOT(cc_in_focus )* cc_show_type * MIN(cc_tracked, cc_budget)</f>
        <v>0</v>
      </c>
      <c r="Q68" s="29">
        <f ca="1">NOT(cc_in_focus )* cc_show_type * cc_show_remaining_budget * IF(cc_delta&gt;0, cc_delta, 0)</f>
        <v>0</v>
      </c>
      <c r="R68" s="29">
        <f ca="1">NOT(cc_in_focus) * cc_show_type * IF(cc_delta&lt;0, ABS(cc_delta), 0)</f>
        <v>0</v>
      </c>
    </row>
    <row r="69" spans="4:18" x14ac:dyDescent="0.2">
      <c r="D69" s="100"/>
      <c r="E69" s="38" t="s">
        <v>20</v>
      </c>
      <c r="F69" s="38">
        <f t="shared" ref="F69" si="20">MONTH(D67)</f>
        <v>4</v>
      </c>
      <c r="G69" s="38">
        <f>IF(selected_period="Total Year", 1, IF(selected_period=cc_month_number, 1, 0))</f>
        <v>1</v>
      </c>
      <c r="H69" s="38">
        <f t="shared" ref="H69" si="21">1*$E$51</f>
        <v>1</v>
      </c>
      <c r="I69" s="38">
        <f t="shared" si="3"/>
        <v>1</v>
      </c>
      <c r="J69" s="78" cm="1">
        <f t="array" ref="J69">SUM(Tracking[Amount] * (Tracking[Type]=cc_type) * (YEAR(Tracking[Effective Date])=selected_year)  * (MONTH(Tracking[Effective Date])=cc_month_number) )</f>
        <v>0</v>
      </c>
      <c r="K69" s="78" cm="1">
        <f t="array" aca="1" ref="K69" ca="1">INDEX('Budget Planning'!$E:$EM, savings_total_row, MATCH(DATE(selected_year, cc_month_number, 1), 'Budget Planning'!$E$9:$EM$9, 0))</f>
        <v>1850</v>
      </c>
      <c r="L69" s="78">
        <f ca="1">cc_budget-cc_tracked</f>
        <v>1850</v>
      </c>
      <c r="M69" s="29">
        <f ca="1">cc_in_focus * cc_show_type * MIN(cc_tracked, cc_budget)</f>
        <v>0</v>
      </c>
      <c r="N69" s="29">
        <f ca="1">cc_in_focus * cc_show_type * cc_show_remaining_budget * IF(cc_delta&gt;0, cc_delta, 0)</f>
        <v>1850</v>
      </c>
      <c r="O69" s="29">
        <f ca="1">cc_in_focus * cc_show_type * IF(cc_delta&lt;0, ABS(cc_delta), 0)</f>
        <v>0</v>
      </c>
      <c r="P69" s="29">
        <f ca="1">NOT(cc_in_focus )* cc_show_type * MIN(cc_tracked, cc_budget)</f>
        <v>0</v>
      </c>
      <c r="Q69" s="29">
        <f ca="1">NOT(cc_in_focus )* cc_show_type * cc_show_remaining_budget * IF(cc_delta&gt;0, cc_delta, 0)</f>
        <v>0</v>
      </c>
      <c r="R69" s="29">
        <f ca="1">NOT(cc_in_focus) * cc_show_type * IF(cc_delta&lt;0, ABS(cc_delta), 0)</f>
        <v>0</v>
      </c>
    </row>
    <row r="70" spans="4:18" x14ac:dyDescent="0.2">
      <c r="D70" s="101"/>
      <c r="E70" s="77"/>
      <c r="F70" s="77"/>
      <c r="G70" s="77"/>
      <c r="H70" s="77"/>
      <c r="I70" s="77"/>
      <c r="J70" s="81"/>
      <c r="K70" s="81"/>
      <c r="L70" s="81"/>
      <c r="M70" s="77"/>
      <c r="N70" s="77"/>
      <c r="O70" s="77"/>
      <c r="P70" s="77"/>
      <c r="Q70" s="77"/>
      <c r="R70" s="77"/>
    </row>
    <row r="71" spans="4:18" x14ac:dyDescent="0.2">
      <c r="D71" s="102">
        <f>DATE(selected_year,5,1)</f>
        <v>44682</v>
      </c>
      <c r="E71" s="76" t="s">
        <v>5</v>
      </c>
      <c r="F71" s="38">
        <f t="shared" ref="F71" si="22">MONTH(D71)</f>
        <v>5</v>
      </c>
      <c r="G71" s="38">
        <f>IF(selected_period="Total Year", 1, IF(selected_period=cc_month_number, 1, 0))</f>
        <v>1</v>
      </c>
      <c r="H71" s="38">
        <f t="shared" ref="H71" si="23">1*$E$49</f>
        <v>1</v>
      </c>
      <c r="I71" s="38">
        <f t="shared" ref="I71" si="24">1*$E$52</f>
        <v>1</v>
      </c>
      <c r="J71" s="78" cm="1">
        <f t="array" ref="J71">SUM(Tracking[Amount] * (Tracking[Type]=cc_type) * (YEAR(Tracking[Effective Date])=selected_year)  * (MONTH(Tracking[Effective Date])=cc_month_number) )</f>
        <v>0</v>
      </c>
      <c r="K71" s="78" cm="1">
        <f t="array" aca="1" ref="K71" ca="1">INDEX('Budget Planning'!$E:$EM, income_total_row, MATCH(DATE(selected_year, cc_month_number, 1), 'Budget Planning'!$E$9:$EM$9, 0))</f>
        <v>5550</v>
      </c>
      <c r="L71" s="78">
        <f ca="1">cc_budget-cc_tracked</f>
        <v>5550</v>
      </c>
      <c r="M71" s="29">
        <f ca="1">cc_in_focus * cc_show_type * MIN(cc_tracked, cc_budget)</f>
        <v>0</v>
      </c>
      <c r="N71" s="29">
        <f ca="1">cc_in_focus * cc_show_type * cc_show_remaining_budget * IF(cc_delta&gt;0, cc_delta, 0)</f>
        <v>5550</v>
      </c>
      <c r="O71" s="29">
        <f ca="1">cc_in_focus * cc_show_type * IF(cc_delta&lt;0, ABS(cc_delta), 0)</f>
        <v>0</v>
      </c>
      <c r="P71" s="29">
        <f ca="1">NOT(cc_in_focus )* cc_show_type * MIN(cc_tracked, cc_budget)</f>
        <v>0</v>
      </c>
      <c r="Q71" s="29">
        <f ca="1">NOT(cc_in_focus )* cc_show_type * cc_show_remaining_budget * IF(cc_delta&gt;0, cc_delta, 0)</f>
        <v>0</v>
      </c>
      <c r="R71" s="29">
        <f ca="1">NOT(cc_in_focus) * cc_show_type * IF(cc_delta&lt;0, ABS(cc_delta), 0)</f>
        <v>0</v>
      </c>
    </row>
    <row r="72" spans="4:18" x14ac:dyDescent="0.2">
      <c r="D72" s="100"/>
      <c r="E72" s="38" t="s">
        <v>11</v>
      </c>
      <c r="F72" s="38">
        <f t="shared" ref="F72" si="25">MONTH(D71)</f>
        <v>5</v>
      </c>
      <c r="G72" s="38">
        <f>IF(selected_period="Total Year", 1, IF(selected_period=cc_month_number, 1, 0))</f>
        <v>1</v>
      </c>
      <c r="H72" s="38">
        <f t="shared" ref="H72" si="26">1*$E$50</f>
        <v>1</v>
      </c>
      <c r="I72" s="38">
        <f t="shared" si="3"/>
        <v>1</v>
      </c>
      <c r="J72" s="78" cm="1">
        <f t="array" ref="J72">SUM(Tracking[Amount] * (Tracking[Type]=cc_type) * (YEAR(Tracking[Effective Date])=selected_year)  * (MONTH(Tracking[Effective Date])=cc_month_number) )</f>
        <v>0</v>
      </c>
      <c r="K72" s="78" cm="1">
        <f t="array" aca="1" ref="K72" ca="1">INDEX('Budget Planning'!$E:$EM, expenses_total_row, MATCH(DATE(selected_year, cc_month_number, 1), 'Budget Planning'!$E$9:$EM$9, 0))</f>
        <v>2900</v>
      </c>
      <c r="L72" s="78">
        <f ca="1">cc_budget-cc_tracked</f>
        <v>2900</v>
      </c>
      <c r="M72" s="29">
        <f ca="1">cc_in_focus * cc_show_type * MIN(cc_tracked, cc_budget)</f>
        <v>0</v>
      </c>
      <c r="N72" s="29">
        <f ca="1">cc_in_focus * cc_show_type * cc_show_remaining_budget * IF(cc_delta&gt;0, cc_delta, 0)</f>
        <v>2900</v>
      </c>
      <c r="O72" s="29">
        <f ca="1">cc_in_focus * cc_show_type * IF(cc_delta&lt;0, ABS(cc_delta), 0)</f>
        <v>0</v>
      </c>
      <c r="P72" s="29">
        <f ca="1">NOT(cc_in_focus )* cc_show_type * MIN(cc_tracked, cc_budget)</f>
        <v>0</v>
      </c>
      <c r="Q72" s="29">
        <f ca="1">NOT(cc_in_focus )* cc_show_type * cc_show_remaining_budget * IF(cc_delta&gt;0, cc_delta, 0)</f>
        <v>0</v>
      </c>
      <c r="R72" s="29">
        <f ca="1">NOT(cc_in_focus) * cc_show_type * IF(cc_delta&lt;0, ABS(cc_delta), 0)</f>
        <v>0</v>
      </c>
    </row>
    <row r="73" spans="4:18" x14ac:dyDescent="0.2">
      <c r="D73" s="100"/>
      <c r="E73" s="38" t="s">
        <v>20</v>
      </c>
      <c r="F73" s="38">
        <f t="shared" ref="F73" si="27">MONTH(D71)</f>
        <v>5</v>
      </c>
      <c r="G73" s="38">
        <f>IF(selected_period="Total Year", 1, IF(selected_period=cc_month_number, 1, 0))</f>
        <v>1</v>
      </c>
      <c r="H73" s="38">
        <f t="shared" ref="H73" si="28">1*$E$51</f>
        <v>1</v>
      </c>
      <c r="I73" s="38">
        <f t="shared" si="3"/>
        <v>1</v>
      </c>
      <c r="J73" s="78" cm="1">
        <f t="array" ref="J73">SUM(Tracking[Amount] * (Tracking[Type]=cc_type) * (YEAR(Tracking[Effective Date])=selected_year)  * (MONTH(Tracking[Effective Date])=cc_month_number) )</f>
        <v>0</v>
      </c>
      <c r="K73" s="78" cm="1">
        <f t="array" aca="1" ref="K73" ca="1">INDEX('Budget Planning'!$E:$EM, savings_total_row, MATCH(DATE(selected_year, cc_month_number, 1), 'Budget Planning'!$E$9:$EM$9, 0))</f>
        <v>2650</v>
      </c>
      <c r="L73" s="78">
        <f ca="1">cc_budget-cc_tracked</f>
        <v>2650</v>
      </c>
      <c r="M73" s="29">
        <f ca="1">cc_in_focus * cc_show_type * MIN(cc_tracked, cc_budget)</f>
        <v>0</v>
      </c>
      <c r="N73" s="29">
        <f ca="1">cc_in_focus * cc_show_type * cc_show_remaining_budget * IF(cc_delta&gt;0, cc_delta, 0)</f>
        <v>2650</v>
      </c>
      <c r="O73" s="29">
        <f ca="1">cc_in_focus * cc_show_type * IF(cc_delta&lt;0, ABS(cc_delta), 0)</f>
        <v>0</v>
      </c>
      <c r="P73" s="29">
        <f ca="1">NOT(cc_in_focus )* cc_show_type * MIN(cc_tracked, cc_budget)</f>
        <v>0</v>
      </c>
      <c r="Q73" s="29">
        <f ca="1">NOT(cc_in_focus )* cc_show_type * cc_show_remaining_budget * IF(cc_delta&gt;0, cc_delta, 0)</f>
        <v>0</v>
      </c>
      <c r="R73" s="29">
        <f ca="1">NOT(cc_in_focus) * cc_show_type * IF(cc_delta&lt;0, ABS(cc_delta), 0)</f>
        <v>0</v>
      </c>
    </row>
    <row r="74" spans="4:18" x14ac:dyDescent="0.2">
      <c r="D74" s="101"/>
      <c r="E74" s="77"/>
      <c r="F74" s="77"/>
      <c r="G74" s="77"/>
      <c r="H74" s="77"/>
      <c r="I74" s="77"/>
      <c r="J74" s="81"/>
      <c r="K74" s="81"/>
      <c r="L74" s="81"/>
      <c r="M74" s="77"/>
      <c r="N74" s="77"/>
      <c r="O74" s="77"/>
      <c r="P74" s="77"/>
      <c r="Q74" s="77"/>
      <c r="R74" s="77"/>
    </row>
    <row r="75" spans="4:18" x14ac:dyDescent="0.2">
      <c r="D75" s="102">
        <f>DATE(selected_year,6,1)</f>
        <v>44713</v>
      </c>
      <c r="E75" s="76" t="s">
        <v>5</v>
      </c>
      <c r="F75" s="38">
        <f t="shared" ref="F75" si="29">MONTH(D75)</f>
        <v>6</v>
      </c>
      <c r="G75" s="38">
        <f>IF(selected_period="Total Year", 1, IF(selected_period=cc_month_number, 1, 0))</f>
        <v>1</v>
      </c>
      <c r="H75" s="38">
        <f t="shared" ref="H75" si="30">1*$E$49</f>
        <v>1</v>
      </c>
      <c r="I75" s="38">
        <f t="shared" ref="I75" si="31">1*$E$52</f>
        <v>1</v>
      </c>
      <c r="J75" s="78" cm="1">
        <f t="array" ref="J75">SUM(Tracking[Amount] * (Tracking[Type]=cc_type) * (YEAR(Tracking[Effective Date])=selected_year)  * (MONTH(Tracking[Effective Date])=cc_month_number) )</f>
        <v>0</v>
      </c>
      <c r="K75" s="78" cm="1">
        <f t="array" aca="1" ref="K75" ca="1">INDEX('Budget Planning'!$E:$EM, income_total_row, MATCH(DATE(selected_year, cc_month_number, 1), 'Budget Planning'!$E$9:$EM$9, 0))</f>
        <v>5600</v>
      </c>
      <c r="L75" s="78">
        <f ca="1">cc_budget-cc_tracked</f>
        <v>5600</v>
      </c>
      <c r="M75" s="29">
        <f ca="1">cc_in_focus * cc_show_type * MIN(cc_tracked, cc_budget)</f>
        <v>0</v>
      </c>
      <c r="N75" s="29">
        <f ca="1">cc_in_focus * cc_show_type * cc_show_remaining_budget * IF(cc_delta&gt;0, cc_delta, 0)</f>
        <v>5600</v>
      </c>
      <c r="O75" s="29">
        <f ca="1">cc_in_focus * cc_show_type * IF(cc_delta&lt;0, ABS(cc_delta), 0)</f>
        <v>0</v>
      </c>
      <c r="P75" s="29">
        <f ca="1">NOT(cc_in_focus )* cc_show_type * MIN(cc_tracked, cc_budget)</f>
        <v>0</v>
      </c>
      <c r="Q75" s="29">
        <f ca="1">NOT(cc_in_focus )* cc_show_type * cc_show_remaining_budget * IF(cc_delta&gt;0, cc_delta, 0)</f>
        <v>0</v>
      </c>
      <c r="R75" s="29">
        <f ca="1">NOT(cc_in_focus) * cc_show_type * IF(cc_delta&lt;0, ABS(cc_delta), 0)</f>
        <v>0</v>
      </c>
    </row>
    <row r="76" spans="4:18" x14ac:dyDescent="0.2">
      <c r="D76" s="100"/>
      <c r="E76" s="38" t="s">
        <v>11</v>
      </c>
      <c r="F76" s="38">
        <f t="shared" ref="F76" si="32">MONTH(D75)</f>
        <v>6</v>
      </c>
      <c r="G76" s="38">
        <f>IF(selected_period="Total Year", 1, IF(selected_period=cc_month_number, 1, 0))</f>
        <v>1</v>
      </c>
      <c r="H76" s="38">
        <f t="shared" ref="H76" si="33">1*$E$50</f>
        <v>1</v>
      </c>
      <c r="I76" s="38">
        <f t="shared" si="3"/>
        <v>1</v>
      </c>
      <c r="J76" s="78" cm="1">
        <f t="array" ref="J76">SUM(Tracking[Amount] * (Tracking[Type]=cc_type) * (YEAR(Tracking[Effective Date])=selected_year)  * (MONTH(Tracking[Effective Date])=cc_month_number) )</f>
        <v>0</v>
      </c>
      <c r="K76" s="78" cm="1">
        <f t="array" aca="1" ref="K76" ca="1">INDEX('Budget Planning'!$E:$EM, expenses_total_row, MATCH(DATE(selected_year, cc_month_number, 1), 'Budget Planning'!$E$9:$EM$9, 0))</f>
        <v>3050</v>
      </c>
      <c r="L76" s="78">
        <f ca="1">cc_budget-cc_tracked</f>
        <v>3050</v>
      </c>
      <c r="M76" s="29">
        <f ca="1">cc_in_focus * cc_show_type * MIN(cc_tracked, cc_budget)</f>
        <v>0</v>
      </c>
      <c r="N76" s="29">
        <f ca="1">cc_in_focus * cc_show_type * cc_show_remaining_budget * IF(cc_delta&gt;0, cc_delta, 0)</f>
        <v>3050</v>
      </c>
      <c r="O76" s="29">
        <f ca="1">cc_in_focus * cc_show_type * IF(cc_delta&lt;0, ABS(cc_delta), 0)</f>
        <v>0</v>
      </c>
      <c r="P76" s="29">
        <f ca="1">NOT(cc_in_focus )* cc_show_type * MIN(cc_tracked, cc_budget)</f>
        <v>0</v>
      </c>
      <c r="Q76" s="29">
        <f ca="1">NOT(cc_in_focus )* cc_show_type * cc_show_remaining_budget * IF(cc_delta&gt;0, cc_delta, 0)</f>
        <v>0</v>
      </c>
      <c r="R76" s="29">
        <f ca="1">NOT(cc_in_focus) * cc_show_type * IF(cc_delta&lt;0, ABS(cc_delta), 0)</f>
        <v>0</v>
      </c>
    </row>
    <row r="77" spans="4:18" x14ac:dyDescent="0.2">
      <c r="D77" s="100"/>
      <c r="E77" s="38" t="s">
        <v>20</v>
      </c>
      <c r="F77" s="38">
        <f t="shared" ref="F77" si="34">MONTH(D75)</f>
        <v>6</v>
      </c>
      <c r="G77" s="38">
        <f>IF(selected_period="Total Year", 1, IF(selected_period=cc_month_number, 1, 0))</f>
        <v>1</v>
      </c>
      <c r="H77" s="38">
        <f t="shared" ref="H77" si="35">1*$E$51</f>
        <v>1</v>
      </c>
      <c r="I77" s="38">
        <f t="shared" si="3"/>
        <v>1</v>
      </c>
      <c r="J77" s="78" cm="1">
        <f t="array" ref="J77">SUM(Tracking[Amount] * (Tracking[Type]=cc_type) * (YEAR(Tracking[Effective Date])=selected_year)  * (MONTH(Tracking[Effective Date])=cc_month_number) )</f>
        <v>0</v>
      </c>
      <c r="K77" s="78" cm="1">
        <f t="array" aca="1" ref="K77" ca="1">INDEX('Budget Planning'!$E:$EM, savings_total_row, MATCH(DATE(selected_year, cc_month_number, 1), 'Budget Planning'!$E$9:$EM$9, 0))</f>
        <v>2550</v>
      </c>
      <c r="L77" s="78">
        <f ca="1">cc_budget-cc_tracked</f>
        <v>2550</v>
      </c>
      <c r="M77" s="29">
        <f ca="1">cc_in_focus * cc_show_type * MIN(cc_tracked, cc_budget)</f>
        <v>0</v>
      </c>
      <c r="N77" s="29">
        <f ca="1">cc_in_focus * cc_show_type * cc_show_remaining_budget * IF(cc_delta&gt;0, cc_delta, 0)</f>
        <v>2550</v>
      </c>
      <c r="O77" s="29">
        <f ca="1">cc_in_focus * cc_show_type * IF(cc_delta&lt;0, ABS(cc_delta), 0)</f>
        <v>0</v>
      </c>
      <c r="P77" s="29">
        <f ca="1">NOT(cc_in_focus )* cc_show_type * MIN(cc_tracked, cc_budget)</f>
        <v>0</v>
      </c>
      <c r="Q77" s="29">
        <f ca="1">NOT(cc_in_focus )* cc_show_type * cc_show_remaining_budget * IF(cc_delta&gt;0, cc_delta, 0)</f>
        <v>0</v>
      </c>
      <c r="R77" s="29">
        <f ca="1">NOT(cc_in_focus) * cc_show_type * IF(cc_delta&lt;0, ABS(cc_delta), 0)</f>
        <v>0</v>
      </c>
    </row>
    <row r="78" spans="4:18" x14ac:dyDescent="0.2">
      <c r="D78" s="101"/>
      <c r="E78" s="77"/>
      <c r="F78" s="77"/>
      <c r="G78" s="77"/>
      <c r="H78" s="77"/>
      <c r="I78" s="77"/>
      <c r="J78" s="81"/>
      <c r="K78" s="81"/>
      <c r="L78" s="81"/>
      <c r="M78" s="77"/>
      <c r="N78" s="77"/>
      <c r="O78" s="77"/>
      <c r="P78" s="77"/>
      <c r="Q78" s="77"/>
      <c r="R78" s="77"/>
    </row>
    <row r="79" spans="4:18" x14ac:dyDescent="0.2">
      <c r="D79" s="102">
        <f>DATE(selected_year,7,1)</f>
        <v>44743</v>
      </c>
      <c r="E79" s="76" t="s">
        <v>5</v>
      </c>
      <c r="F79" s="38">
        <f t="shared" ref="F79" si="36">MONTH(D79)</f>
        <v>7</v>
      </c>
      <c r="G79" s="38">
        <f>IF(selected_period="Total Year", 1, IF(selected_period=cc_month_number, 1, 0))</f>
        <v>1</v>
      </c>
      <c r="H79" s="38">
        <f t="shared" ref="H79" si="37">1*$E$49</f>
        <v>1</v>
      </c>
      <c r="I79" s="38">
        <f t="shared" ref="I79" si="38">1*$E$52</f>
        <v>1</v>
      </c>
      <c r="J79" s="78" cm="1">
        <f t="array" ref="J79">SUM(Tracking[Amount] * (Tracking[Type]=cc_type) * (YEAR(Tracking[Effective Date])=selected_year)  * (MONTH(Tracking[Effective Date])=cc_month_number) )</f>
        <v>0</v>
      </c>
      <c r="K79" s="78" cm="1">
        <f t="array" aca="1" ref="K79" ca="1">INDEX('Budget Planning'!$E:$EM, income_total_row, MATCH(DATE(selected_year, cc_month_number, 1), 'Budget Planning'!$E$9:$EM$9, 0))</f>
        <v>5650</v>
      </c>
      <c r="L79" s="78">
        <f ca="1">cc_budget-cc_tracked</f>
        <v>5650</v>
      </c>
      <c r="M79" s="29">
        <f ca="1">cc_in_focus * cc_show_type * MIN(cc_tracked, cc_budget)</f>
        <v>0</v>
      </c>
      <c r="N79" s="29">
        <f ca="1">cc_in_focus * cc_show_type * cc_show_remaining_budget * IF(cc_delta&gt;0, cc_delta, 0)</f>
        <v>5650</v>
      </c>
      <c r="O79" s="29">
        <f ca="1">cc_in_focus * cc_show_type * IF(cc_delta&lt;0, ABS(cc_delta), 0)</f>
        <v>0</v>
      </c>
      <c r="P79" s="29">
        <f ca="1">NOT(cc_in_focus )* cc_show_type * MIN(cc_tracked, cc_budget)</f>
        <v>0</v>
      </c>
      <c r="Q79" s="29">
        <f ca="1">NOT(cc_in_focus )* cc_show_type * cc_show_remaining_budget * IF(cc_delta&gt;0, cc_delta, 0)</f>
        <v>0</v>
      </c>
      <c r="R79" s="29">
        <f ca="1">NOT(cc_in_focus) * cc_show_type * IF(cc_delta&lt;0, ABS(cc_delta), 0)</f>
        <v>0</v>
      </c>
    </row>
    <row r="80" spans="4:18" x14ac:dyDescent="0.2">
      <c r="D80" s="100"/>
      <c r="E80" s="38" t="s">
        <v>11</v>
      </c>
      <c r="F80" s="38">
        <f t="shared" ref="F80" si="39">MONTH(D79)</f>
        <v>7</v>
      </c>
      <c r="G80" s="38">
        <f>IF(selected_period="Total Year", 1, IF(selected_period=cc_month_number, 1, 0))</f>
        <v>1</v>
      </c>
      <c r="H80" s="38">
        <f t="shared" ref="H80" si="40">1*$E$50</f>
        <v>1</v>
      </c>
      <c r="I80" s="38">
        <f t="shared" si="3"/>
        <v>1</v>
      </c>
      <c r="J80" s="78" cm="1">
        <f t="array" ref="J80">SUM(Tracking[Amount] * (Tracking[Type]=cc_type) * (YEAR(Tracking[Effective Date])=selected_year)  * (MONTH(Tracking[Effective Date])=cc_month_number) )</f>
        <v>0</v>
      </c>
      <c r="K80" s="78" cm="1">
        <f t="array" aca="1" ref="K80" ca="1">INDEX('Budget Planning'!$E:$EM, expenses_total_row, MATCH(DATE(selected_year, cc_month_number, 1), 'Budget Planning'!$E$9:$EM$9, 0))</f>
        <v>2900</v>
      </c>
      <c r="L80" s="78">
        <f ca="1">cc_budget-cc_tracked</f>
        <v>2900</v>
      </c>
      <c r="M80" s="29">
        <f ca="1">cc_in_focus * cc_show_type * MIN(cc_tracked, cc_budget)</f>
        <v>0</v>
      </c>
      <c r="N80" s="29">
        <f ca="1">cc_in_focus * cc_show_type * cc_show_remaining_budget * IF(cc_delta&gt;0, cc_delta, 0)</f>
        <v>2900</v>
      </c>
      <c r="O80" s="29">
        <f ca="1">cc_in_focus * cc_show_type * IF(cc_delta&lt;0, ABS(cc_delta), 0)</f>
        <v>0</v>
      </c>
      <c r="P80" s="29">
        <f ca="1">NOT(cc_in_focus )* cc_show_type * MIN(cc_tracked, cc_budget)</f>
        <v>0</v>
      </c>
      <c r="Q80" s="29">
        <f ca="1">NOT(cc_in_focus )* cc_show_type * cc_show_remaining_budget * IF(cc_delta&gt;0, cc_delta, 0)</f>
        <v>0</v>
      </c>
      <c r="R80" s="29">
        <f ca="1">NOT(cc_in_focus) * cc_show_type * IF(cc_delta&lt;0, ABS(cc_delta), 0)</f>
        <v>0</v>
      </c>
    </row>
    <row r="81" spans="4:18" x14ac:dyDescent="0.2">
      <c r="D81" s="100"/>
      <c r="E81" s="38" t="s">
        <v>20</v>
      </c>
      <c r="F81" s="38">
        <f t="shared" ref="F81" si="41">MONTH(D79)</f>
        <v>7</v>
      </c>
      <c r="G81" s="38">
        <f>IF(selected_period="Total Year", 1, IF(selected_period=cc_month_number, 1, 0))</f>
        <v>1</v>
      </c>
      <c r="H81" s="38">
        <f t="shared" ref="H81" si="42">1*$E$51</f>
        <v>1</v>
      </c>
      <c r="I81" s="38">
        <f t="shared" si="3"/>
        <v>1</v>
      </c>
      <c r="J81" s="78" cm="1">
        <f t="array" ref="J81">SUM(Tracking[Amount] * (Tracking[Type]=cc_type) * (YEAR(Tracking[Effective Date])=selected_year)  * (MONTH(Tracking[Effective Date])=cc_month_number) )</f>
        <v>0</v>
      </c>
      <c r="K81" s="78" cm="1">
        <f t="array" aca="1" ref="K81" ca="1">INDEX('Budget Planning'!$E:$EM, savings_total_row, MATCH(DATE(selected_year, cc_month_number, 1), 'Budget Planning'!$E$9:$EM$9, 0))</f>
        <v>2750</v>
      </c>
      <c r="L81" s="78">
        <f ca="1">cc_budget-cc_tracked</f>
        <v>2750</v>
      </c>
      <c r="M81" s="29">
        <f ca="1">cc_in_focus * cc_show_type * MIN(cc_tracked, cc_budget)</f>
        <v>0</v>
      </c>
      <c r="N81" s="29">
        <f ca="1">cc_in_focus * cc_show_type * cc_show_remaining_budget * IF(cc_delta&gt;0, cc_delta, 0)</f>
        <v>2750</v>
      </c>
      <c r="O81" s="29">
        <f ca="1">cc_in_focus * cc_show_type * IF(cc_delta&lt;0, ABS(cc_delta), 0)</f>
        <v>0</v>
      </c>
      <c r="P81" s="29">
        <f ca="1">NOT(cc_in_focus )* cc_show_type * MIN(cc_tracked, cc_budget)</f>
        <v>0</v>
      </c>
      <c r="Q81" s="29">
        <f ca="1">NOT(cc_in_focus )* cc_show_type * cc_show_remaining_budget * IF(cc_delta&gt;0, cc_delta, 0)</f>
        <v>0</v>
      </c>
      <c r="R81" s="29">
        <f ca="1">NOT(cc_in_focus) * cc_show_type * IF(cc_delta&lt;0, ABS(cc_delta), 0)</f>
        <v>0</v>
      </c>
    </row>
    <row r="82" spans="4:18" x14ac:dyDescent="0.2">
      <c r="D82" s="101"/>
      <c r="E82" s="77"/>
      <c r="F82" s="77"/>
      <c r="G82" s="77"/>
      <c r="H82" s="77"/>
      <c r="I82" s="77"/>
      <c r="J82" s="81"/>
      <c r="K82" s="81"/>
      <c r="L82" s="81"/>
      <c r="M82" s="77"/>
      <c r="N82" s="77"/>
      <c r="O82" s="77"/>
      <c r="P82" s="77"/>
      <c r="Q82" s="77"/>
      <c r="R82" s="77"/>
    </row>
    <row r="83" spans="4:18" x14ac:dyDescent="0.2">
      <c r="D83" s="102">
        <f>DATE(selected_year,8,1)</f>
        <v>44774</v>
      </c>
      <c r="E83" s="76" t="s">
        <v>5</v>
      </c>
      <c r="F83" s="38">
        <f t="shared" ref="F83" si="43">MONTH(D83)</f>
        <v>8</v>
      </c>
      <c r="G83" s="38">
        <f>IF(selected_period="Total Year", 1, IF(selected_period=cc_month_number, 1, 0))</f>
        <v>1</v>
      </c>
      <c r="H83" s="38">
        <f t="shared" ref="H83" si="44">1*$E$49</f>
        <v>1</v>
      </c>
      <c r="I83" s="38">
        <f t="shared" ref="I83" si="45">1*$E$52</f>
        <v>1</v>
      </c>
      <c r="J83" s="78" cm="1">
        <f t="array" ref="J83">SUM(Tracking[Amount] * (Tracking[Type]=cc_type) * (YEAR(Tracking[Effective Date])=selected_year)  * (MONTH(Tracking[Effective Date])=cc_month_number) )</f>
        <v>0</v>
      </c>
      <c r="K83" s="78" cm="1">
        <f t="array" aca="1" ref="K83" ca="1">INDEX('Budget Planning'!$E:$EM, income_total_row, MATCH(DATE(selected_year, cc_month_number, 1), 'Budget Planning'!$E$9:$EM$9, 0))</f>
        <v>5550</v>
      </c>
      <c r="L83" s="78">
        <f ca="1">cc_budget-cc_tracked</f>
        <v>5550</v>
      </c>
      <c r="M83" s="29">
        <f ca="1">cc_in_focus * cc_show_type * MIN(cc_tracked, cc_budget)</f>
        <v>0</v>
      </c>
      <c r="N83" s="29">
        <f ca="1">cc_in_focus * cc_show_type * cc_show_remaining_budget * IF(cc_delta&gt;0, cc_delta, 0)</f>
        <v>5550</v>
      </c>
      <c r="O83" s="29">
        <f ca="1">cc_in_focus * cc_show_type * IF(cc_delta&lt;0, ABS(cc_delta), 0)</f>
        <v>0</v>
      </c>
      <c r="P83" s="29">
        <f ca="1">NOT(cc_in_focus )* cc_show_type * MIN(cc_tracked, cc_budget)</f>
        <v>0</v>
      </c>
      <c r="Q83" s="29">
        <f ca="1">NOT(cc_in_focus )* cc_show_type * cc_show_remaining_budget * IF(cc_delta&gt;0, cc_delta, 0)</f>
        <v>0</v>
      </c>
      <c r="R83" s="29">
        <f ca="1">NOT(cc_in_focus) * cc_show_type * IF(cc_delta&lt;0, ABS(cc_delta), 0)</f>
        <v>0</v>
      </c>
    </row>
    <row r="84" spans="4:18" x14ac:dyDescent="0.2">
      <c r="D84" s="100"/>
      <c r="E84" s="38" t="s">
        <v>11</v>
      </c>
      <c r="F84" s="38">
        <f t="shared" ref="F84" si="46">MONTH(D83)</f>
        <v>8</v>
      </c>
      <c r="G84" s="38">
        <f>IF(selected_period="Total Year", 1, IF(selected_period=cc_month_number, 1, 0))</f>
        <v>1</v>
      </c>
      <c r="H84" s="38">
        <f t="shared" ref="H84" si="47">1*$E$50</f>
        <v>1</v>
      </c>
      <c r="I84" s="38">
        <f t="shared" si="3"/>
        <v>1</v>
      </c>
      <c r="J84" s="78" cm="1">
        <f t="array" ref="J84">SUM(Tracking[Amount] * (Tracking[Type]=cc_type) * (YEAR(Tracking[Effective Date])=selected_year)  * (MONTH(Tracking[Effective Date])=cc_month_number) )</f>
        <v>0</v>
      </c>
      <c r="K84" s="78" cm="1">
        <f t="array" aca="1" ref="K84" ca="1">INDEX('Budget Planning'!$E:$EM, expenses_total_row, MATCH(DATE(selected_year, cc_month_number, 1), 'Budget Planning'!$E$9:$EM$9, 0))</f>
        <v>4100</v>
      </c>
      <c r="L84" s="78">
        <f ca="1">cc_budget-cc_tracked</f>
        <v>4100</v>
      </c>
      <c r="M84" s="29">
        <f ca="1">cc_in_focus * cc_show_type * MIN(cc_tracked, cc_budget)</f>
        <v>0</v>
      </c>
      <c r="N84" s="29">
        <f ca="1">cc_in_focus * cc_show_type * cc_show_remaining_budget * IF(cc_delta&gt;0, cc_delta, 0)</f>
        <v>4100</v>
      </c>
      <c r="O84" s="29">
        <f ca="1">cc_in_focus * cc_show_type * IF(cc_delta&lt;0, ABS(cc_delta), 0)</f>
        <v>0</v>
      </c>
      <c r="P84" s="29">
        <f ca="1">NOT(cc_in_focus )* cc_show_type * MIN(cc_tracked, cc_budget)</f>
        <v>0</v>
      </c>
      <c r="Q84" s="29">
        <f ca="1">NOT(cc_in_focus )* cc_show_type * cc_show_remaining_budget * IF(cc_delta&gt;0, cc_delta, 0)</f>
        <v>0</v>
      </c>
      <c r="R84" s="29">
        <f ca="1">NOT(cc_in_focus) * cc_show_type * IF(cc_delta&lt;0, ABS(cc_delta), 0)</f>
        <v>0</v>
      </c>
    </row>
    <row r="85" spans="4:18" x14ac:dyDescent="0.2">
      <c r="D85" s="100"/>
      <c r="E85" s="38" t="s">
        <v>20</v>
      </c>
      <c r="F85" s="38">
        <f t="shared" ref="F85" si="48">MONTH(D83)</f>
        <v>8</v>
      </c>
      <c r="G85" s="38">
        <f>IF(selected_period="Total Year", 1, IF(selected_period=cc_month_number, 1, 0))</f>
        <v>1</v>
      </c>
      <c r="H85" s="38">
        <f t="shared" ref="H85" si="49">1*$E$51</f>
        <v>1</v>
      </c>
      <c r="I85" s="38">
        <f t="shared" si="3"/>
        <v>1</v>
      </c>
      <c r="J85" s="78" cm="1">
        <f t="array" ref="J85">SUM(Tracking[Amount] * (Tracking[Type]=cc_type) * (YEAR(Tracking[Effective Date])=selected_year)  * (MONTH(Tracking[Effective Date])=cc_month_number) )</f>
        <v>0</v>
      </c>
      <c r="K85" s="78" cm="1">
        <f t="array" aca="1" ref="K85" ca="1">INDEX('Budget Planning'!$E:$EM, savings_total_row, MATCH(DATE(selected_year, cc_month_number, 1), 'Budget Planning'!$E$9:$EM$9, 0))</f>
        <v>1450</v>
      </c>
      <c r="L85" s="78">
        <f ca="1">cc_budget-cc_tracked</f>
        <v>1450</v>
      </c>
      <c r="M85" s="29">
        <f ca="1">cc_in_focus * cc_show_type * MIN(cc_tracked, cc_budget)</f>
        <v>0</v>
      </c>
      <c r="N85" s="29">
        <f ca="1">cc_in_focus * cc_show_type * cc_show_remaining_budget * IF(cc_delta&gt;0, cc_delta, 0)</f>
        <v>1450</v>
      </c>
      <c r="O85" s="29">
        <f ca="1">cc_in_focus * cc_show_type * IF(cc_delta&lt;0, ABS(cc_delta), 0)</f>
        <v>0</v>
      </c>
      <c r="P85" s="29">
        <f ca="1">NOT(cc_in_focus )* cc_show_type * MIN(cc_tracked, cc_budget)</f>
        <v>0</v>
      </c>
      <c r="Q85" s="29">
        <f ca="1">NOT(cc_in_focus )* cc_show_type * cc_show_remaining_budget * IF(cc_delta&gt;0, cc_delta, 0)</f>
        <v>0</v>
      </c>
      <c r="R85" s="29">
        <f ca="1">NOT(cc_in_focus) * cc_show_type * IF(cc_delta&lt;0, ABS(cc_delta), 0)</f>
        <v>0</v>
      </c>
    </row>
    <row r="86" spans="4:18" x14ac:dyDescent="0.2">
      <c r="D86" s="101"/>
      <c r="E86" s="77"/>
      <c r="F86" s="77"/>
      <c r="G86" s="77"/>
      <c r="H86" s="77"/>
      <c r="I86" s="77"/>
      <c r="J86" s="81"/>
      <c r="K86" s="81"/>
      <c r="L86" s="81"/>
      <c r="M86" s="77"/>
      <c r="N86" s="77"/>
      <c r="O86" s="77"/>
      <c r="P86" s="77"/>
      <c r="Q86" s="77"/>
      <c r="R86" s="77"/>
    </row>
    <row r="87" spans="4:18" x14ac:dyDescent="0.2">
      <c r="D87" s="102">
        <f>DATE(selected_year,9,1)</f>
        <v>44805</v>
      </c>
      <c r="E87" s="76" t="s">
        <v>5</v>
      </c>
      <c r="F87" s="38">
        <f t="shared" ref="F87" si="50">MONTH(D87)</f>
        <v>9</v>
      </c>
      <c r="G87" s="38">
        <f>IF(selected_period="Total Year", 1, IF(selected_period=cc_month_number, 1, 0))</f>
        <v>1</v>
      </c>
      <c r="H87" s="38">
        <f t="shared" ref="H87" si="51">1*$E$49</f>
        <v>1</v>
      </c>
      <c r="I87" s="38">
        <f t="shared" ref="I87" si="52">1*$E$52</f>
        <v>1</v>
      </c>
      <c r="J87" s="78" cm="1">
        <f t="array" ref="J87">SUM(Tracking[Amount] * (Tracking[Type]=cc_type) * (YEAR(Tracking[Effective Date])=selected_year)  * (MONTH(Tracking[Effective Date])=cc_month_number) )</f>
        <v>0</v>
      </c>
      <c r="K87" s="78" cm="1">
        <f t="array" aca="1" ref="K87" ca="1">INDEX('Budget Planning'!$E:$EM, income_total_row, MATCH(DATE(selected_year, cc_month_number, 1), 'Budget Planning'!$E$9:$EM$9, 0))</f>
        <v>5600</v>
      </c>
      <c r="L87" s="78">
        <f ca="1">cc_budget-cc_tracked</f>
        <v>5600</v>
      </c>
      <c r="M87" s="29">
        <f ca="1">cc_in_focus * cc_show_type * MIN(cc_tracked, cc_budget)</f>
        <v>0</v>
      </c>
      <c r="N87" s="29">
        <f ca="1">cc_in_focus * cc_show_type * cc_show_remaining_budget * IF(cc_delta&gt;0, cc_delta, 0)</f>
        <v>5600</v>
      </c>
      <c r="O87" s="29">
        <f ca="1">cc_in_focus * cc_show_type * IF(cc_delta&lt;0, ABS(cc_delta), 0)</f>
        <v>0</v>
      </c>
      <c r="P87" s="29">
        <f ca="1">NOT(cc_in_focus )* cc_show_type * MIN(cc_tracked, cc_budget)</f>
        <v>0</v>
      </c>
      <c r="Q87" s="29">
        <f ca="1">NOT(cc_in_focus )* cc_show_type * cc_show_remaining_budget * IF(cc_delta&gt;0, cc_delta, 0)</f>
        <v>0</v>
      </c>
      <c r="R87" s="29">
        <f ca="1">NOT(cc_in_focus) * cc_show_type * IF(cc_delta&lt;0, ABS(cc_delta), 0)</f>
        <v>0</v>
      </c>
    </row>
    <row r="88" spans="4:18" x14ac:dyDescent="0.2">
      <c r="D88" s="100"/>
      <c r="E88" s="38" t="s">
        <v>11</v>
      </c>
      <c r="F88" s="38">
        <f t="shared" ref="F88" si="53">MONTH(D87)</f>
        <v>9</v>
      </c>
      <c r="G88" s="38">
        <f>IF(selected_period="Total Year", 1, IF(selected_period=cc_month_number, 1, 0))</f>
        <v>1</v>
      </c>
      <c r="H88" s="38">
        <f t="shared" ref="H88" si="54">1*$E$50</f>
        <v>1</v>
      </c>
      <c r="I88" s="38">
        <f t="shared" si="3"/>
        <v>1</v>
      </c>
      <c r="J88" s="78" cm="1">
        <f t="array" ref="J88">SUM(Tracking[Amount] * (Tracking[Type]=cc_type) * (YEAR(Tracking[Effective Date])=selected_year)  * (MONTH(Tracking[Effective Date])=cc_month_number) )</f>
        <v>0</v>
      </c>
      <c r="K88" s="78" cm="1">
        <f t="array" aca="1" ref="K88" ca="1">INDEX('Budget Planning'!$E:$EM, expenses_total_row, MATCH(DATE(selected_year, cc_month_number, 1), 'Budget Planning'!$E$9:$EM$9, 0))</f>
        <v>3050</v>
      </c>
      <c r="L88" s="78">
        <f ca="1">cc_budget-cc_tracked</f>
        <v>3050</v>
      </c>
      <c r="M88" s="29">
        <f ca="1">cc_in_focus * cc_show_type * MIN(cc_tracked, cc_budget)</f>
        <v>0</v>
      </c>
      <c r="N88" s="29">
        <f ca="1">cc_in_focus * cc_show_type * cc_show_remaining_budget * IF(cc_delta&gt;0, cc_delta, 0)</f>
        <v>3050</v>
      </c>
      <c r="O88" s="29">
        <f ca="1">cc_in_focus * cc_show_type * IF(cc_delta&lt;0, ABS(cc_delta), 0)</f>
        <v>0</v>
      </c>
      <c r="P88" s="29">
        <f ca="1">NOT(cc_in_focus )* cc_show_type * MIN(cc_tracked, cc_budget)</f>
        <v>0</v>
      </c>
      <c r="Q88" s="29">
        <f ca="1">NOT(cc_in_focus )* cc_show_type * cc_show_remaining_budget * IF(cc_delta&gt;0, cc_delta, 0)</f>
        <v>0</v>
      </c>
      <c r="R88" s="29">
        <f ca="1">NOT(cc_in_focus) * cc_show_type * IF(cc_delta&lt;0, ABS(cc_delta), 0)</f>
        <v>0</v>
      </c>
    </row>
    <row r="89" spans="4:18" x14ac:dyDescent="0.2">
      <c r="D89" s="100"/>
      <c r="E89" s="38" t="s">
        <v>20</v>
      </c>
      <c r="F89" s="38">
        <f t="shared" ref="F89" si="55">MONTH(D87)</f>
        <v>9</v>
      </c>
      <c r="G89" s="38">
        <f>IF(selected_period="Total Year", 1, IF(selected_period=cc_month_number, 1, 0))</f>
        <v>1</v>
      </c>
      <c r="H89" s="38">
        <f t="shared" ref="H89" si="56">1*$E$51</f>
        <v>1</v>
      </c>
      <c r="I89" s="38">
        <f t="shared" si="3"/>
        <v>1</v>
      </c>
      <c r="J89" s="78" cm="1">
        <f t="array" ref="J89">SUM(Tracking[Amount] * (Tracking[Type]=cc_type) * (YEAR(Tracking[Effective Date])=selected_year)  * (MONTH(Tracking[Effective Date])=cc_month_number) )</f>
        <v>0</v>
      </c>
      <c r="K89" s="78" cm="1">
        <f t="array" aca="1" ref="K89" ca="1">INDEX('Budget Planning'!$E:$EM, savings_total_row, MATCH(DATE(selected_year, cc_month_number, 1), 'Budget Planning'!$E$9:$EM$9, 0))</f>
        <v>2550</v>
      </c>
      <c r="L89" s="78">
        <f ca="1">cc_budget-cc_tracked</f>
        <v>2550</v>
      </c>
      <c r="M89" s="29">
        <f ca="1">cc_in_focus * cc_show_type * MIN(cc_tracked, cc_budget)</f>
        <v>0</v>
      </c>
      <c r="N89" s="29">
        <f ca="1">cc_in_focus * cc_show_type * cc_show_remaining_budget * IF(cc_delta&gt;0, cc_delta, 0)</f>
        <v>2550</v>
      </c>
      <c r="O89" s="29">
        <f ca="1">cc_in_focus * cc_show_type * IF(cc_delta&lt;0, ABS(cc_delta), 0)</f>
        <v>0</v>
      </c>
      <c r="P89" s="29">
        <f ca="1">NOT(cc_in_focus )* cc_show_type * MIN(cc_tracked, cc_budget)</f>
        <v>0</v>
      </c>
      <c r="Q89" s="29">
        <f ca="1">NOT(cc_in_focus )* cc_show_type * cc_show_remaining_budget * IF(cc_delta&gt;0, cc_delta, 0)</f>
        <v>0</v>
      </c>
      <c r="R89" s="29">
        <f ca="1">NOT(cc_in_focus) * cc_show_type * IF(cc_delta&lt;0, ABS(cc_delta), 0)</f>
        <v>0</v>
      </c>
    </row>
    <row r="90" spans="4:18" x14ac:dyDescent="0.2">
      <c r="D90" s="101"/>
      <c r="E90" s="77"/>
      <c r="F90" s="77"/>
      <c r="G90" s="77"/>
      <c r="H90" s="77"/>
      <c r="I90" s="77"/>
      <c r="J90" s="81"/>
      <c r="K90" s="81"/>
      <c r="L90" s="81"/>
      <c r="M90" s="77"/>
      <c r="N90" s="77"/>
      <c r="O90" s="77"/>
      <c r="P90" s="77"/>
      <c r="Q90" s="77"/>
      <c r="R90" s="77"/>
    </row>
    <row r="91" spans="4:18" x14ac:dyDescent="0.2">
      <c r="D91" s="102">
        <f>DATE(selected_year,10,1)</f>
        <v>44835</v>
      </c>
      <c r="E91" s="76" t="s">
        <v>5</v>
      </c>
      <c r="F91" s="38">
        <f t="shared" ref="F91" si="57">MONTH(D91)</f>
        <v>10</v>
      </c>
      <c r="G91" s="38">
        <f>IF(selected_period="Total Year", 1, IF(selected_period=cc_month_number, 1, 0))</f>
        <v>1</v>
      </c>
      <c r="H91" s="38">
        <f t="shared" ref="H91" si="58">1*$E$49</f>
        <v>1</v>
      </c>
      <c r="I91" s="38">
        <f t="shared" ref="I91" si="59">1*$E$52</f>
        <v>1</v>
      </c>
      <c r="J91" s="78" cm="1">
        <f t="array" ref="J91">SUM(Tracking[Amount] * (Tracking[Type]=cc_type) * (YEAR(Tracking[Effective Date])=selected_year)  * (MONTH(Tracking[Effective Date])=cc_month_number) )</f>
        <v>0</v>
      </c>
      <c r="K91" s="78" cm="1">
        <f t="array" aca="1" ref="K91" ca="1">INDEX('Budget Planning'!$E:$EM, income_total_row, MATCH(DATE(selected_year, cc_month_number, 1), 'Budget Planning'!$E$9:$EM$9, 0))</f>
        <v>5650</v>
      </c>
      <c r="L91" s="78">
        <f ca="1">cc_budget-cc_tracked</f>
        <v>5650</v>
      </c>
      <c r="M91" s="29">
        <f ca="1">cc_in_focus * cc_show_type * MIN(cc_tracked, cc_budget)</f>
        <v>0</v>
      </c>
      <c r="N91" s="29">
        <f ca="1">cc_in_focus * cc_show_type * cc_show_remaining_budget * IF(cc_delta&gt;0, cc_delta, 0)</f>
        <v>5650</v>
      </c>
      <c r="O91" s="29">
        <f ca="1">cc_in_focus * cc_show_type * IF(cc_delta&lt;0, ABS(cc_delta), 0)</f>
        <v>0</v>
      </c>
      <c r="P91" s="29">
        <f ca="1">NOT(cc_in_focus )* cc_show_type * MIN(cc_tracked, cc_budget)</f>
        <v>0</v>
      </c>
      <c r="Q91" s="29">
        <f ca="1">NOT(cc_in_focus )* cc_show_type * cc_show_remaining_budget * IF(cc_delta&gt;0, cc_delta, 0)</f>
        <v>0</v>
      </c>
      <c r="R91" s="29">
        <f ca="1">NOT(cc_in_focus) * cc_show_type * IF(cc_delta&lt;0, ABS(cc_delta), 0)</f>
        <v>0</v>
      </c>
    </row>
    <row r="92" spans="4:18" x14ac:dyDescent="0.2">
      <c r="D92" s="100"/>
      <c r="E92" s="38" t="s">
        <v>11</v>
      </c>
      <c r="F92" s="38">
        <f t="shared" ref="F92" si="60">MONTH(D91)</f>
        <v>10</v>
      </c>
      <c r="G92" s="38">
        <f>IF(selected_period="Total Year", 1, IF(selected_period=cc_month_number, 1, 0))</f>
        <v>1</v>
      </c>
      <c r="H92" s="38">
        <f t="shared" ref="H92" si="61">1*$E$50</f>
        <v>1</v>
      </c>
      <c r="I92" s="38">
        <f t="shared" si="3"/>
        <v>1</v>
      </c>
      <c r="J92" s="78" cm="1">
        <f t="array" ref="J92">SUM(Tracking[Amount] * (Tracking[Type]=cc_type) * (YEAR(Tracking[Effective Date])=selected_year)  * (MONTH(Tracking[Effective Date])=cc_month_number) )</f>
        <v>0</v>
      </c>
      <c r="K92" s="78" cm="1">
        <f t="array" aca="1" ref="K92" ca="1">INDEX('Budget Planning'!$E:$EM, expenses_total_row, MATCH(DATE(selected_year, cc_month_number, 1), 'Budget Planning'!$E$9:$EM$9, 0))</f>
        <v>2900</v>
      </c>
      <c r="L92" s="78">
        <f ca="1">cc_budget-cc_tracked</f>
        <v>2900</v>
      </c>
      <c r="M92" s="29">
        <f ca="1">cc_in_focus * cc_show_type * MIN(cc_tracked, cc_budget)</f>
        <v>0</v>
      </c>
      <c r="N92" s="29">
        <f ca="1">cc_in_focus * cc_show_type * cc_show_remaining_budget * IF(cc_delta&gt;0, cc_delta, 0)</f>
        <v>2900</v>
      </c>
      <c r="O92" s="29">
        <f ca="1">cc_in_focus * cc_show_type * IF(cc_delta&lt;0, ABS(cc_delta), 0)</f>
        <v>0</v>
      </c>
      <c r="P92" s="29">
        <f ca="1">NOT(cc_in_focus )* cc_show_type * MIN(cc_tracked, cc_budget)</f>
        <v>0</v>
      </c>
      <c r="Q92" s="29">
        <f ca="1">NOT(cc_in_focus )* cc_show_type * cc_show_remaining_budget * IF(cc_delta&gt;0, cc_delta, 0)</f>
        <v>0</v>
      </c>
      <c r="R92" s="29">
        <f ca="1">NOT(cc_in_focus) * cc_show_type * IF(cc_delta&lt;0, ABS(cc_delta), 0)</f>
        <v>0</v>
      </c>
    </row>
    <row r="93" spans="4:18" x14ac:dyDescent="0.2">
      <c r="D93" s="100"/>
      <c r="E93" s="38" t="s">
        <v>20</v>
      </c>
      <c r="F93" s="38">
        <f t="shared" ref="F93" si="62">MONTH(D91)</f>
        <v>10</v>
      </c>
      <c r="G93" s="38">
        <f>IF(selected_period="Total Year", 1, IF(selected_period=cc_month_number, 1, 0))</f>
        <v>1</v>
      </c>
      <c r="H93" s="38">
        <f t="shared" ref="H93" si="63">1*$E$51</f>
        <v>1</v>
      </c>
      <c r="I93" s="38">
        <f t="shared" si="3"/>
        <v>1</v>
      </c>
      <c r="J93" s="78" cm="1">
        <f t="array" ref="J93">SUM(Tracking[Amount] * (Tracking[Type]=cc_type) * (YEAR(Tracking[Effective Date])=selected_year)  * (MONTH(Tracking[Effective Date])=cc_month_number) )</f>
        <v>0</v>
      </c>
      <c r="K93" s="78" cm="1">
        <f t="array" aca="1" ref="K93" ca="1">INDEX('Budget Planning'!$E:$EM, savings_total_row, MATCH(DATE(selected_year, cc_month_number, 1), 'Budget Planning'!$E$9:$EM$9, 0))</f>
        <v>2750</v>
      </c>
      <c r="L93" s="78">
        <f ca="1">cc_budget-cc_tracked</f>
        <v>2750</v>
      </c>
      <c r="M93" s="29">
        <f ca="1">cc_in_focus * cc_show_type * MIN(cc_tracked, cc_budget)</f>
        <v>0</v>
      </c>
      <c r="N93" s="29">
        <f ca="1">cc_in_focus * cc_show_type * cc_show_remaining_budget * IF(cc_delta&gt;0, cc_delta, 0)</f>
        <v>2750</v>
      </c>
      <c r="O93" s="29">
        <f ca="1">cc_in_focus * cc_show_type * IF(cc_delta&lt;0, ABS(cc_delta), 0)</f>
        <v>0</v>
      </c>
      <c r="P93" s="29">
        <f ca="1">NOT(cc_in_focus )* cc_show_type * MIN(cc_tracked, cc_budget)</f>
        <v>0</v>
      </c>
      <c r="Q93" s="29">
        <f ca="1">NOT(cc_in_focus )* cc_show_type * cc_show_remaining_budget * IF(cc_delta&gt;0, cc_delta, 0)</f>
        <v>0</v>
      </c>
      <c r="R93" s="29">
        <f ca="1">NOT(cc_in_focus) * cc_show_type * IF(cc_delta&lt;0, ABS(cc_delta), 0)</f>
        <v>0</v>
      </c>
    </row>
    <row r="94" spans="4:18" x14ac:dyDescent="0.2">
      <c r="D94" s="101"/>
      <c r="E94" s="77"/>
      <c r="F94" s="77"/>
      <c r="G94" s="77"/>
      <c r="H94" s="77"/>
      <c r="I94" s="77"/>
      <c r="J94" s="81"/>
      <c r="K94" s="81"/>
      <c r="L94" s="81"/>
      <c r="M94" s="77"/>
      <c r="N94" s="77"/>
      <c r="O94" s="77"/>
      <c r="P94" s="77"/>
      <c r="Q94" s="77"/>
      <c r="R94" s="77"/>
    </row>
    <row r="95" spans="4:18" x14ac:dyDescent="0.2">
      <c r="D95" s="102">
        <f>DATE(selected_year,11,1)</f>
        <v>44866</v>
      </c>
      <c r="E95" s="76" t="s">
        <v>5</v>
      </c>
      <c r="F95" s="38">
        <f t="shared" ref="F95" si="64">MONTH(D95)</f>
        <v>11</v>
      </c>
      <c r="G95" s="38">
        <f>IF(selected_period="Total Year", 1, IF(selected_period=cc_month_number, 1, 0))</f>
        <v>1</v>
      </c>
      <c r="H95" s="38">
        <f t="shared" ref="H95" si="65">1*$E$49</f>
        <v>1</v>
      </c>
      <c r="I95" s="38">
        <f t="shared" ref="I95" si="66">1*$E$52</f>
        <v>1</v>
      </c>
      <c r="J95" s="78" cm="1">
        <f t="array" ref="J95">SUM(Tracking[Amount] * (Tracking[Type]=cc_type) * (YEAR(Tracking[Effective Date])=selected_year)  * (MONTH(Tracking[Effective Date])=cc_month_number) )</f>
        <v>0</v>
      </c>
      <c r="K95" s="78" cm="1">
        <f t="array" aca="1" ref="K95" ca="1">INDEX('Budget Planning'!$E:$EM, income_total_row, MATCH(DATE(selected_year, cc_month_number, 1), 'Budget Planning'!$E$9:$EM$9, 0))</f>
        <v>5550</v>
      </c>
      <c r="L95" s="78">
        <f ca="1">cc_budget-cc_tracked</f>
        <v>5550</v>
      </c>
      <c r="M95" s="29">
        <f ca="1">cc_in_focus * cc_show_type * MIN(cc_tracked, cc_budget)</f>
        <v>0</v>
      </c>
      <c r="N95" s="29">
        <f ca="1">cc_in_focus * cc_show_type * cc_show_remaining_budget * IF(cc_delta&gt;0, cc_delta, 0)</f>
        <v>5550</v>
      </c>
      <c r="O95" s="29">
        <f ca="1">cc_in_focus * cc_show_type * IF(cc_delta&lt;0, ABS(cc_delta), 0)</f>
        <v>0</v>
      </c>
      <c r="P95" s="29">
        <f ca="1">NOT(cc_in_focus )* cc_show_type * MIN(cc_tracked, cc_budget)</f>
        <v>0</v>
      </c>
      <c r="Q95" s="29">
        <f ca="1">NOT(cc_in_focus )* cc_show_type * cc_show_remaining_budget * IF(cc_delta&gt;0, cc_delta, 0)</f>
        <v>0</v>
      </c>
      <c r="R95" s="29">
        <f ca="1">NOT(cc_in_focus) * cc_show_type * IF(cc_delta&lt;0, ABS(cc_delta), 0)</f>
        <v>0</v>
      </c>
    </row>
    <row r="96" spans="4:18" x14ac:dyDescent="0.2">
      <c r="D96" s="100"/>
      <c r="E96" s="38" t="s">
        <v>11</v>
      </c>
      <c r="F96" s="38">
        <f t="shared" ref="F96" si="67">MONTH(D95)</f>
        <v>11</v>
      </c>
      <c r="G96" s="38">
        <f>IF(selected_period="Total Year", 1, IF(selected_period=cc_month_number, 1, 0))</f>
        <v>1</v>
      </c>
      <c r="H96" s="38">
        <f t="shared" ref="H96" si="68">1*$E$50</f>
        <v>1</v>
      </c>
      <c r="I96" s="38">
        <f t="shared" si="3"/>
        <v>1</v>
      </c>
      <c r="J96" s="78" cm="1">
        <f t="array" ref="J96">SUM(Tracking[Amount] * (Tracking[Type]=cc_type) * (YEAR(Tracking[Effective Date])=selected_year)  * (MONTH(Tracking[Effective Date])=cc_month_number) )</f>
        <v>0</v>
      </c>
      <c r="K96" s="78" cm="1">
        <f t="array" aca="1" ref="K96" ca="1">INDEX('Budget Planning'!$E:$EM, expenses_total_row, MATCH(DATE(selected_year, cc_month_number, 1), 'Budget Planning'!$E$9:$EM$9, 0))</f>
        <v>2900</v>
      </c>
      <c r="L96" s="78">
        <f ca="1">cc_budget-cc_tracked</f>
        <v>2900</v>
      </c>
      <c r="M96" s="29">
        <f ca="1">cc_in_focus * cc_show_type * MIN(cc_tracked, cc_budget)</f>
        <v>0</v>
      </c>
      <c r="N96" s="29">
        <f ca="1">cc_in_focus * cc_show_type * cc_show_remaining_budget * IF(cc_delta&gt;0, cc_delta, 0)</f>
        <v>2900</v>
      </c>
      <c r="O96" s="29">
        <f ca="1">cc_in_focus * cc_show_type * IF(cc_delta&lt;0, ABS(cc_delta), 0)</f>
        <v>0</v>
      </c>
      <c r="P96" s="29">
        <f ca="1">NOT(cc_in_focus )* cc_show_type * MIN(cc_tracked, cc_budget)</f>
        <v>0</v>
      </c>
      <c r="Q96" s="29">
        <f ca="1">NOT(cc_in_focus )* cc_show_type * cc_show_remaining_budget * IF(cc_delta&gt;0, cc_delta, 0)</f>
        <v>0</v>
      </c>
      <c r="R96" s="29">
        <f ca="1">NOT(cc_in_focus) * cc_show_type * IF(cc_delta&lt;0, ABS(cc_delta), 0)</f>
        <v>0</v>
      </c>
    </row>
    <row r="97" spans="4:18" x14ac:dyDescent="0.2">
      <c r="D97" s="100"/>
      <c r="E97" s="38" t="s">
        <v>20</v>
      </c>
      <c r="F97" s="38">
        <f t="shared" ref="F97" si="69">MONTH(D95)</f>
        <v>11</v>
      </c>
      <c r="G97" s="38">
        <f>IF(selected_period="Total Year", 1, IF(selected_period=cc_month_number, 1, 0))</f>
        <v>1</v>
      </c>
      <c r="H97" s="38">
        <f t="shared" ref="H97" si="70">1*$E$51</f>
        <v>1</v>
      </c>
      <c r="I97" s="38">
        <f t="shared" si="3"/>
        <v>1</v>
      </c>
      <c r="J97" s="78" cm="1">
        <f t="array" ref="J97">SUM(Tracking[Amount] * (Tracking[Type]=cc_type) * (YEAR(Tracking[Effective Date])=selected_year)  * (MONTH(Tracking[Effective Date])=cc_month_number) )</f>
        <v>0</v>
      </c>
      <c r="K97" s="78" cm="1">
        <f t="array" aca="1" ref="K97" ca="1">INDEX('Budget Planning'!$E:$EM, savings_total_row, MATCH(DATE(selected_year, cc_month_number, 1), 'Budget Planning'!$E$9:$EM$9, 0))</f>
        <v>2650</v>
      </c>
      <c r="L97" s="78">
        <f ca="1">cc_budget-cc_tracked</f>
        <v>2650</v>
      </c>
      <c r="M97" s="29">
        <f ca="1">cc_in_focus * cc_show_type * MIN(cc_tracked, cc_budget)</f>
        <v>0</v>
      </c>
      <c r="N97" s="29">
        <f ca="1">cc_in_focus * cc_show_type * cc_show_remaining_budget * IF(cc_delta&gt;0, cc_delta, 0)</f>
        <v>2650</v>
      </c>
      <c r="O97" s="29">
        <f ca="1">cc_in_focus * cc_show_type * IF(cc_delta&lt;0, ABS(cc_delta), 0)</f>
        <v>0</v>
      </c>
      <c r="P97" s="29">
        <f ca="1">NOT(cc_in_focus )* cc_show_type * MIN(cc_tracked, cc_budget)</f>
        <v>0</v>
      </c>
      <c r="Q97" s="29">
        <f ca="1">NOT(cc_in_focus )* cc_show_type * cc_show_remaining_budget * IF(cc_delta&gt;0, cc_delta, 0)</f>
        <v>0</v>
      </c>
      <c r="R97" s="29">
        <f ca="1">NOT(cc_in_focus) * cc_show_type * IF(cc_delta&lt;0, ABS(cc_delta), 0)</f>
        <v>0</v>
      </c>
    </row>
    <row r="98" spans="4:18" x14ac:dyDescent="0.2">
      <c r="D98" s="101"/>
      <c r="E98" s="77"/>
      <c r="F98" s="77"/>
      <c r="G98" s="77"/>
      <c r="H98" s="77"/>
      <c r="I98" s="77"/>
      <c r="J98" s="81"/>
      <c r="K98" s="81"/>
      <c r="L98" s="81"/>
      <c r="M98" s="77"/>
      <c r="N98" s="77"/>
      <c r="O98" s="77"/>
      <c r="P98" s="77"/>
      <c r="Q98" s="77"/>
      <c r="R98" s="77"/>
    </row>
    <row r="99" spans="4:18" x14ac:dyDescent="0.2">
      <c r="D99" s="102">
        <f>DATE(selected_year,12,1)</f>
        <v>44896</v>
      </c>
      <c r="E99" s="76" t="s">
        <v>5</v>
      </c>
      <c r="F99" s="38">
        <f t="shared" ref="F99" si="71">MONTH(D99)</f>
        <v>12</v>
      </c>
      <c r="G99" s="38">
        <f>IF(selected_period="Total Year", 1, IF(selected_period=cc_month_number, 1, 0))</f>
        <v>1</v>
      </c>
      <c r="H99" s="38">
        <f t="shared" ref="H99" si="72">1*$E$49</f>
        <v>1</v>
      </c>
      <c r="I99" s="38">
        <f t="shared" ref="I99" si="73">1*$E$52</f>
        <v>1</v>
      </c>
      <c r="J99" s="78" cm="1">
        <f t="array" ref="J99">SUM(Tracking[Amount] * (Tracking[Type]=cc_type) * (YEAR(Tracking[Effective Date])=selected_year)  * (MONTH(Tracking[Effective Date])=cc_month_number) )</f>
        <v>0</v>
      </c>
      <c r="K99" s="78" cm="1">
        <f t="array" aca="1" ref="K99" ca="1">INDEX('Budget Planning'!$E:$EM, income_total_row, MATCH(DATE(selected_year, cc_month_number, 1), 'Budget Planning'!$E$9:$EM$9, 0))</f>
        <v>5600</v>
      </c>
      <c r="L99" s="78">
        <f ca="1">cc_budget-cc_tracked</f>
        <v>5600</v>
      </c>
      <c r="M99" s="29">
        <f ca="1">cc_in_focus * cc_show_type * MIN(cc_tracked, cc_budget)</f>
        <v>0</v>
      </c>
      <c r="N99" s="29">
        <f ca="1">cc_in_focus * cc_show_type * cc_show_remaining_budget * IF(cc_delta&gt;0, cc_delta, 0)</f>
        <v>5600</v>
      </c>
      <c r="O99" s="29">
        <f ca="1">cc_in_focus * cc_show_type * IF(cc_delta&lt;0, ABS(cc_delta), 0)</f>
        <v>0</v>
      </c>
      <c r="P99" s="29">
        <f ca="1">NOT(cc_in_focus )* cc_show_type * MIN(cc_tracked, cc_budget)</f>
        <v>0</v>
      </c>
      <c r="Q99" s="29">
        <f ca="1">NOT(cc_in_focus )* cc_show_type * cc_show_remaining_budget * IF(cc_delta&gt;0, cc_delta, 0)</f>
        <v>0</v>
      </c>
      <c r="R99" s="29">
        <f ca="1">NOT(cc_in_focus) * cc_show_type * IF(cc_delta&lt;0, ABS(cc_delta), 0)</f>
        <v>0</v>
      </c>
    </row>
    <row r="100" spans="4:18" x14ac:dyDescent="0.2">
      <c r="D100" s="100"/>
      <c r="E100" s="38" t="s">
        <v>11</v>
      </c>
      <c r="F100" s="38">
        <f t="shared" ref="F100" si="74">MONTH(D99)</f>
        <v>12</v>
      </c>
      <c r="G100" s="38">
        <f>IF(selected_period="Total Year", 1, IF(selected_period=cc_month_number, 1, 0))</f>
        <v>1</v>
      </c>
      <c r="H100" s="38">
        <f t="shared" ref="H100" si="75">1*$E$50</f>
        <v>1</v>
      </c>
      <c r="I100" s="38">
        <f t="shared" si="3"/>
        <v>1</v>
      </c>
      <c r="J100" s="78" cm="1">
        <f t="array" ref="J100">SUM(Tracking[Amount] * (Tracking[Type]=cc_type) * (YEAR(Tracking[Effective Date])=selected_year)  * (MONTH(Tracking[Effective Date])=cc_month_number) )</f>
        <v>0</v>
      </c>
      <c r="K100" s="78" cm="1">
        <f t="array" aca="1" ref="K100" ca="1">INDEX('Budget Planning'!$E:$EM, expenses_total_row, MATCH(DATE(selected_year, cc_month_number, 1), 'Budget Planning'!$E$9:$EM$9, 0))</f>
        <v>3350</v>
      </c>
      <c r="L100" s="78">
        <f ca="1">cc_budget-cc_tracked</f>
        <v>3350</v>
      </c>
      <c r="M100" s="29">
        <f ca="1">cc_in_focus * cc_show_type * MIN(cc_tracked, cc_budget)</f>
        <v>0</v>
      </c>
      <c r="N100" s="29">
        <f ca="1">cc_in_focus * cc_show_type * cc_show_remaining_budget * IF(cc_delta&gt;0, cc_delta, 0)</f>
        <v>3350</v>
      </c>
      <c r="O100" s="29">
        <f ca="1">cc_in_focus * cc_show_type * IF(cc_delta&lt;0, ABS(cc_delta), 0)</f>
        <v>0</v>
      </c>
      <c r="P100" s="29">
        <f ca="1">NOT(cc_in_focus )* cc_show_type * MIN(cc_tracked, cc_budget)</f>
        <v>0</v>
      </c>
      <c r="Q100" s="29">
        <f ca="1">NOT(cc_in_focus )* cc_show_type * cc_show_remaining_budget * IF(cc_delta&gt;0, cc_delta, 0)</f>
        <v>0</v>
      </c>
      <c r="R100" s="29">
        <f ca="1">NOT(cc_in_focus) * cc_show_type * IF(cc_delta&lt;0, ABS(cc_delta), 0)</f>
        <v>0</v>
      </c>
    </row>
    <row r="101" spans="4:18" x14ac:dyDescent="0.2">
      <c r="D101" s="100"/>
      <c r="E101" s="38" t="s">
        <v>20</v>
      </c>
      <c r="F101" s="38">
        <f t="shared" ref="F101" si="76">MONTH(D99)</f>
        <v>12</v>
      </c>
      <c r="G101" s="38">
        <f>IF(selected_period="Total Year", 1, IF(selected_period=cc_month_number, 1, 0))</f>
        <v>1</v>
      </c>
      <c r="H101" s="38">
        <f t="shared" ref="H101" si="77">1*$E$51</f>
        <v>1</v>
      </c>
      <c r="I101" s="38">
        <f t="shared" si="3"/>
        <v>1</v>
      </c>
      <c r="J101" s="78" cm="1">
        <f t="array" ref="J101">SUM(Tracking[Amount] * (Tracking[Type]=cc_type) * (YEAR(Tracking[Effective Date])=selected_year)  * (MONTH(Tracking[Effective Date])=cc_month_number) )</f>
        <v>0</v>
      </c>
      <c r="K101" s="78" cm="1">
        <f t="array" aca="1" ref="K101" ca="1">INDEX('Budget Planning'!$E:$EM, savings_total_row, MATCH(DATE(selected_year, cc_month_number, 1), 'Budget Planning'!$E$9:$EM$9, 0))</f>
        <v>2250</v>
      </c>
      <c r="L101" s="78">
        <f ca="1">cc_budget-cc_tracked</f>
        <v>2250</v>
      </c>
      <c r="M101" s="29">
        <f ca="1">cc_in_focus * cc_show_type * MIN(cc_tracked, cc_budget)</f>
        <v>0</v>
      </c>
      <c r="N101" s="29">
        <f ca="1">cc_in_focus * cc_show_type * cc_show_remaining_budget * IF(cc_delta&gt;0, cc_delta, 0)</f>
        <v>2250</v>
      </c>
      <c r="O101" s="29">
        <f ca="1">cc_in_focus * cc_show_type * IF(cc_delta&lt;0, ABS(cc_delta), 0)</f>
        <v>0</v>
      </c>
      <c r="P101" s="29">
        <f ca="1">NOT(cc_in_focus )* cc_show_type * MIN(cc_tracked, cc_budget)</f>
        <v>0</v>
      </c>
      <c r="Q101" s="29">
        <f ca="1">NOT(cc_in_focus )* cc_show_type * cc_show_remaining_budget * IF(cc_delta&gt;0, cc_delta, 0)</f>
        <v>0</v>
      </c>
      <c r="R101" s="29">
        <f ca="1">NOT(cc_in_focus) * cc_show_type * IF(cc_delta&lt;0, ABS(cc_delta), 0)</f>
        <v>0</v>
      </c>
    </row>
    <row r="102" spans="4:18" x14ac:dyDescent="0.2">
      <c r="D102" s="101"/>
      <c r="E102" s="77"/>
      <c r="F102" s="77"/>
      <c r="G102" s="77"/>
      <c r="H102" s="77"/>
      <c r="I102" s="77"/>
      <c r="J102" s="81"/>
      <c r="K102" s="81"/>
      <c r="L102" s="81"/>
      <c r="M102" s="77"/>
      <c r="N102" s="77"/>
      <c r="O102" s="77"/>
      <c r="P102" s="77"/>
      <c r="Q102" s="77"/>
      <c r="R102" s="77"/>
    </row>
  </sheetData>
  <mergeCells count="16">
    <mergeCell ref="D99:D102"/>
    <mergeCell ref="D75:D78"/>
    <mergeCell ref="D79:D82"/>
    <mergeCell ref="D83:D86"/>
    <mergeCell ref="D87:D90"/>
    <mergeCell ref="D91:D94"/>
    <mergeCell ref="D59:D62"/>
    <mergeCell ref="D63:D66"/>
    <mergeCell ref="D67:D70"/>
    <mergeCell ref="D71:D74"/>
    <mergeCell ref="D95:D98"/>
    <mergeCell ref="C6:F6"/>
    <mergeCell ref="C17:F17"/>
    <mergeCell ref="M53:O53"/>
    <mergeCell ref="P53:R53"/>
    <mergeCell ref="D55:D58"/>
  </mergeCells>
  <phoneticPr fontId="25"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A9F03-BEF3-3C4A-A443-D0A8EAEC4DAB}">
  <dimension ref="C1:E21"/>
  <sheetViews>
    <sheetView showGridLines="0" zoomScale="82" zoomScaleNormal="82" workbookViewId="0">
      <selection activeCell="C9" sqref="C9"/>
    </sheetView>
    <sheetView workbookViewId="1"/>
  </sheetViews>
  <sheetFormatPr baseColWidth="10" defaultRowHeight="16" x14ac:dyDescent="0.2"/>
  <cols>
    <col min="1" max="1" width="7.1640625" customWidth="1"/>
    <col min="2" max="2" width="3.1640625" customWidth="1"/>
    <col min="3" max="3" width="20.1640625" customWidth="1"/>
    <col min="5" max="5" width="18" customWidth="1"/>
  </cols>
  <sheetData>
    <row r="1" spans="3:5" ht="8" customHeight="1" x14ac:dyDescent="0.2"/>
    <row r="2" spans="3:5" ht="28" customHeight="1" x14ac:dyDescent="0.2"/>
    <row r="3" spans="3:5" ht="10" customHeight="1" x14ac:dyDescent="0.2"/>
    <row r="7" spans="3:5" x14ac:dyDescent="0.2">
      <c r="C7" s="1" t="s">
        <v>52</v>
      </c>
      <c r="E7" s="1" t="s">
        <v>54</v>
      </c>
    </row>
    <row r="8" spans="3:5" x14ac:dyDescent="0.2">
      <c r="C8" s="36" t="s">
        <v>53</v>
      </c>
      <c r="E8" s="40" t="s">
        <v>55</v>
      </c>
    </row>
    <row r="9" spans="3:5" x14ac:dyDescent="0.2">
      <c r="C9" s="36">
        <f>starting_year</f>
        <v>2022</v>
      </c>
      <c r="E9" s="40" t="s">
        <v>56</v>
      </c>
    </row>
    <row r="10" spans="3:5" x14ac:dyDescent="0.2">
      <c r="C10" s="36">
        <f>C9+1</f>
        <v>2023</v>
      </c>
      <c r="E10" s="41">
        <v>36526</v>
      </c>
    </row>
    <row r="11" spans="3:5" x14ac:dyDescent="0.2">
      <c r="C11" s="36">
        <f t="shared" ref="C11:C18" si="0">C10+1</f>
        <v>2024</v>
      </c>
      <c r="E11" s="41">
        <v>36557</v>
      </c>
    </row>
    <row r="12" spans="3:5" x14ac:dyDescent="0.2">
      <c r="C12" s="36">
        <f t="shared" si="0"/>
        <v>2025</v>
      </c>
      <c r="E12" s="41">
        <v>36586</v>
      </c>
    </row>
    <row r="13" spans="3:5" x14ac:dyDescent="0.2">
      <c r="C13" s="36">
        <f t="shared" si="0"/>
        <v>2026</v>
      </c>
      <c r="E13" s="41">
        <v>36617</v>
      </c>
    </row>
    <row r="14" spans="3:5" x14ac:dyDescent="0.2">
      <c r="C14" s="36">
        <f t="shared" si="0"/>
        <v>2027</v>
      </c>
      <c r="E14" s="41">
        <v>36647</v>
      </c>
    </row>
    <row r="15" spans="3:5" x14ac:dyDescent="0.2">
      <c r="C15" s="36">
        <f t="shared" si="0"/>
        <v>2028</v>
      </c>
      <c r="E15" s="41">
        <v>36678</v>
      </c>
    </row>
    <row r="16" spans="3:5" x14ac:dyDescent="0.2">
      <c r="C16" s="36">
        <f t="shared" si="0"/>
        <v>2029</v>
      </c>
      <c r="E16" s="41">
        <v>36708</v>
      </c>
    </row>
    <row r="17" spans="3:5" x14ac:dyDescent="0.2">
      <c r="C17" s="36">
        <f t="shared" si="0"/>
        <v>2030</v>
      </c>
      <c r="E17" s="41">
        <v>36739</v>
      </c>
    </row>
    <row r="18" spans="3:5" x14ac:dyDescent="0.2">
      <c r="C18" s="37">
        <f t="shared" si="0"/>
        <v>2031</v>
      </c>
      <c r="E18" s="41">
        <v>36770</v>
      </c>
    </row>
    <row r="19" spans="3:5" x14ac:dyDescent="0.2">
      <c r="C19" s="35"/>
      <c r="E19" s="41">
        <v>36800</v>
      </c>
    </row>
    <row r="20" spans="3:5" x14ac:dyDescent="0.2">
      <c r="C20" s="35"/>
      <c r="E20" s="41">
        <v>36831</v>
      </c>
    </row>
    <row r="21" spans="3:5" x14ac:dyDescent="0.2">
      <c r="E21" s="42">
        <v>36861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header_row_id</vt:lpstr>
      <vt:lpstr>'Budget Dashboard'!is_cat</vt:lpstr>
      <vt:lpstr>'Budget Dashboard'!is_empty</vt:lpstr>
      <vt:lpstr>'Budget Dashboard'!is_header</vt:lpstr>
      <vt:lpstr>'Budget Dashboard'!is_total</vt:lpstr>
      <vt:lpstr>'Budget Dashboard'!item</vt:lpstr>
      <vt:lpstr>'Budget Dashboard'!iten</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shift_late_income_status</vt:lpstr>
      <vt:lpstr>shift_late_starting_day</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 Khuong</dc:creator>
  <cp:lastModifiedBy>Edison Khuong</cp:lastModifiedBy>
  <dcterms:created xsi:type="dcterms:W3CDTF">2024-05-24T23:54:41Z</dcterms:created>
  <dcterms:modified xsi:type="dcterms:W3CDTF">2024-05-30T03:07:58Z</dcterms:modified>
</cp:coreProperties>
</file>