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ist_test\"/>
    </mc:Choice>
  </mc:AlternateContent>
  <xr:revisionPtr revIDLastSave="0" documentId="8_{72C3DA78-74F1-449D-A8A7-D8616B0C0E7E}" xr6:coauthVersionLast="47" xr6:coauthVersionMax="47" xr10:uidLastSave="{00000000-0000-0000-0000-000000000000}"/>
  <bookViews>
    <workbookView xWindow="-110" yWindow="-110" windowWidth="19420" windowHeight="10300" xr2:uid="{510938D8-AFCF-4B9D-ADD9-F60D88AB52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" l="1"/>
  <c r="G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</calcChain>
</file>

<file path=xl/sharedStrings.xml><?xml version="1.0" encoding="utf-8"?>
<sst xmlns="http://schemas.openxmlformats.org/spreadsheetml/2006/main" count="46" uniqueCount="45">
  <si>
    <t>GAS</t>
  </si>
  <si>
    <t>Symbol</t>
  </si>
  <si>
    <t>MM</t>
  </si>
  <si>
    <t>Tc K</t>
  </si>
  <si>
    <t>Pc Mpa</t>
  </si>
  <si>
    <t>Vc m3/kmol</t>
  </si>
  <si>
    <t>atomic_volume</t>
  </si>
  <si>
    <t>density</t>
  </si>
  <si>
    <t>argon</t>
  </si>
  <si>
    <t>Ar</t>
  </si>
  <si>
    <t>bromine</t>
  </si>
  <si>
    <t>Br2</t>
  </si>
  <si>
    <t>deuterium bromide</t>
  </si>
  <si>
    <t>BrD</t>
  </si>
  <si>
    <t>bromine trifluoride</t>
  </si>
  <si>
    <t>BrF3</t>
  </si>
  <si>
    <t>bromine pentafluoride</t>
  </si>
  <si>
    <t>BrF5</t>
  </si>
  <si>
    <t>hydrogen bromide</t>
  </si>
  <si>
    <t>HBr</t>
  </si>
  <si>
    <t>bromochlorodifluoromethane</t>
  </si>
  <si>
    <t>CBrClF2</t>
  </si>
  <si>
    <t>bromotrifluoromethane</t>
  </si>
  <si>
    <t>CBrF3</t>
  </si>
  <si>
    <t>dibromodifluoromethane</t>
  </si>
  <si>
    <t>CBr2F2</t>
  </si>
  <si>
    <t>chlorotrifluoromethane</t>
  </si>
  <si>
    <t>CClF3</t>
  </si>
  <si>
    <t>dichlorodifluoromethane (R-12)</t>
  </si>
  <si>
    <t>CCl2F2</t>
  </si>
  <si>
    <t>trichlorofluoromethane (R-11)</t>
  </si>
  <si>
    <t>CCl3F</t>
  </si>
  <si>
    <t>tetrachloromethane</t>
  </si>
  <si>
    <t>CCl4</t>
  </si>
  <si>
    <t>tetrafluoromethane</t>
  </si>
  <si>
    <t>CF4</t>
  </si>
  <si>
    <t>octafluoropropane (R-218)</t>
  </si>
  <si>
    <t>C3F8</t>
  </si>
  <si>
    <t>benzene</t>
  </si>
  <si>
    <t>C6H6</t>
  </si>
  <si>
    <t>air</t>
  </si>
  <si>
    <t>oxygen</t>
  </si>
  <si>
    <t>O2</t>
  </si>
  <si>
    <t>water</t>
  </si>
  <si>
    <t>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</si>
</sst>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271F-7E39-474F-A7B2-170A159D0883}">
  <dimension ref="A1:H20"/>
  <sheetViews>
    <sheetView tabSelected="1" workbookViewId="0">
      <selection activeCell="I7" sqref="I7"/>
    </sheetView>
  </sheetViews>
  <sheetFormatPr defaultRowHeight="14.5" x14ac:dyDescent="0.35"/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 t="s">
        <v>9</v>
      </c>
      <c r="C2">
        <v>39.948</v>
      </c>
      <c r="D2">
        <v>150.86000000000001</v>
      </c>
      <c r="E2">
        <v>4.8979999999999997</v>
      </c>
      <c r="F2">
        <v>7.4590000000000004E-2</v>
      </c>
      <c r="G2">
        <v>16.2</v>
      </c>
    </row>
    <row r="3" spans="1:8" x14ac:dyDescent="0.35">
      <c r="A3" t="s">
        <v>10</v>
      </c>
      <c r="B3" t="s">
        <v>11</v>
      </c>
      <c r="C3">
        <v>159.80799999999999</v>
      </c>
      <c r="D3">
        <v>584.15</v>
      </c>
      <c r="E3">
        <v>10.3</v>
      </c>
      <c r="F3">
        <v>0.13500000000000001</v>
      </c>
      <c r="G3">
        <v>69</v>
      </c>
    </row>
    <row r="4" spans="1:8" x14ac:dyDescent="0.35">
      <c r="A4" t="s">
        <v>12</v>
      </c>
      <c r="B4" t="s">
        <v>13</v>
      </c>
      <c r="C4">
        <v>81.918000000000006</v>
      </c>
      <c r="D4">
        <v>516.4</v>
      </c>
      <c r="E4">
        <v>8.94</v>
      </c>
      <c r="F4">
        <v>0.14299999999999999</v>
      </c>
      <c r="G4">
        <f>21.9+(0.5*6.84)</f>
        <v>25.32</v>
      </c>
    </row>
    <row r="5" spans="1:8" x14ac:dyDescent="0.35">
      <c r="A5" t="s">
        <v>14</v>
      </c>
      <c r="B5" t="s">
        <v>15</v>
      </c>
      <c r="C5">
        <v>136.899</v>
      </c>
      <c r="D5">
        <v>584.15</v>
      </c>
      <c r="E5">
        <v>7.32</v>
      </c>
      <c r="F5">
        <f>161.205/1000</f>
        <v>0.16120500000000001</v>
      </c>
      <c r="G5">
        <f>21.9+(14.7*3)</f>
        <v>66</v>
      </c>
    </row>
    <row r="6" spans="1:8" x14ac:dyDescent="0.35">
      <c r="A6" t="s">
        <v>16</v>
      </c>
      <c r="B6" t="s">
        <v>17</v>
      </c>
      <c r="C6">
        <v>174.89599999999999</v>
      </c>
      <c r="D6">
        <v>512.15</v>
      </c>
      <c r="E6">
        <v>5.82</v>
      </c>
      <c r="F6">
        <f>215.749/1000</f>
        <v>0.215749</v>
      </c>
      <c r="G6">
        <f>21.9+(14.7*5)</f>
        <v>95.4</v>
      </c>
    </row>
    <row r="7" spans="1:8" x14ac:dyDescent="0.35">
      <c r="A7" t="s">
        <v>18</v>
      </c>
      <c r="B7" t="s">
        <v>19</v>
      </c>
      <c r="C7">
        <v>80.912000000000006</v>
      </c>
      <c r="D7">
        <v>363.15</v>
      </c>
      <c r="E7">
        <v>8.5519999999999996</v>
      </c>
      <c r="F7">
        <f>100/1000</f>
        <v>0.1</v>
      </c>
      <c r="G7">
        <f>2.31 + (21.9)</f>
        <v>24.209999999999997</v>
      </c>
    </row>
    <row r="8" spans="1:8" x14ac:dyDescent="0.35">
      <c r="A8" t="s">
        <v>20</v>
      </c>
      <c r="B8" t="s">
        <v>21</v>
      </c>
      <c r="C8">
        <v>165.36500000000001</v>
      </c>
      <c r="D8">
        <v>426.15</v>
      </c>
      <c r="E8">
        <v>4.2539999999999996</v>
      </c>
      <c r="F8">
        <f>246/1000</f>
        <v>0.246</v>
      </c>
      <c r="G8">
        <f xml:space="preserve"> 15.9+21.9+21+(14.7*2)</f>
        <v>88.199999999999989</v>
      </c>
    </row>
    <row r="9" spans="1:8" x14ac:dyDescent="0.35">
      <c r="A9" t="s">
        <v>22</v>
      </c>
      <c r="B9" t="s">
        <v>23</v>
      </c>
      <c r="C9">
        <v>148.91</v>
      </c>
      <c r="D9">
        <v>340.15</v>
      </c>
      <c r="E9">
        <v>3.97</v>
      </c>
      <c r="F9">
        <f>200/1000</f>
        <v>0.2</v>
      </c>
      <c r="G9">
        <f>15.9+21.9+(14.7*3)</f>
        <v>81.899999999999991</v>
      </c>
    </row>
    <row r="10" spans="1:8" x14ac:dyDescent="0.35">
      <c r="A10" t="s">
        <v>24</v>
      </c>
      <c r="B10" t="s">
        <v>25</v>
      </c>
      <c r="C10">
        <v>209.816</v>
      </c>
      <c r="D10">
        <v>478</v>
      </c>
      <c r="E10">
        <v>4.07</v>
      </c>
      <c r="F10">
        <f>249/1000</f>
        <v>0.249</v>
      </c>
      <c r="G10">
        <f>15.9+(21.9*2)+(14.7*2)</f>
        <v>89.1</v>
      </c>
    </row>
    <row r="11" spans="1:8" x14ac:dyDescent="0.35">
      <c r="A11" t="s">
        <v>26</v>
      </c>
      <c r="B11" t="s">
        <v>27</v>
      </c>
      <c r="C11">
        <v>104.459</v>
      </c>
      <c r="D11">
        <v>302</v>
      </c>
      <c r="E11">
        <v>3.87</v>
      </c>
      <c r="F11">
        <f>180.276/1000</f>
        <v>0.18027600000000002</v>
      </c>
      <c r="G11">
        <f>15.9+21+(14.7*3)</f>
        <v>81</v>
      </c>
    </row>
    <row r="12" spans="1:8" x14ac:dyDescent="0.35">
      <c r="A12" t="s">
        <v>28</v>
      </c>
      <c r="B12" t="s">
        <v>29</v>
      </c>
      <c r="C12">
        <v>120.913</v>
      </c>
      <c r="D12">
        <v>384.95</v>
      </c>
      <c r="E12">
        <v>4.125</v>
      </c>
      <c r="F12">
        <f>217/1000</f>
        <v>0.217</v>
      </c>
      <c r="G12">
        <f>15.9+(21*2)+(14.7*2)</f>
        <v>87.3</v>
      </c>
    </row>
    <row r="13" spans="1:8" x14ac:dyDescent="0.35">
      <c r="A13" t="s">
        <v>30</v>
      </c>
      <c r="B13" t="s">
        <v>31</v>
      </c>
      <c r="C13">
        <v>137.36799999999999</v>
      </c>
      <c r="D13">
        <v>471.2</v>
      </c>
      <c r="E13">
        <v>4.4080000000000004</v>
      </c>
      <c r="F13">
        <f>248/1000</f>
        <v>0.248</v>
      </c>
      <c r="G13">
        <f>15.9+(21*3)+(14.7*1)</f>
        <v>93.600000000000009</v>
      </c>
    </row>
    <row r="14" spans="1:8" x14ac:dyDescent="0.35">
      <c r="A14" t="s">
        <v>32</v>
      </c>
      <c r="B14" t="s">
        <v>33</v>
      </c>
      <c r="C14">
        <v>153.822</v>
      </c>
      <c r="D14">
        <v>556.35</v>
      </c>
      <c r="E14">
        <v>4.5599999999999996</v>
      </c>
      <c r="F14">
        <f>276/1000</f>
        <v>0.27600000000000002</v>
      </c>
      <c r="G14">
        <f>15.9+(21*4)</f>
        <v>99.9</v>
      </c>
    </row>
    <row r="15" spans="1:8" x14ac:dyDescent="0.35">
      <c r="A15" t="s">
        <v>34</v>
      </c>
      <c r="B15" t="s">
        <v>35</v>
      </c>
      <c r="C15">
        <v>88.004999999999995</v>
      </c>
      <c r="D15">
        <v>227.51</v>
      </c>
      <c r="E15">
        <v>3.7450000000000001</v>
      </c>
      <c r="F15">
        <f>143/1000</f>
        <v>0.14299999999999999</v>
      </c>
      <c r="G15">
        <f>15.9+(14.7*4)</f>
        <v>74.7</v>
      </c>
    </row>
    <row r="16" spans="1:8" x14ac:dyDescent="0.35">
      <c r="A16" t="s">
        <v>36</v>
      </c>
      <c r="B16" t="s">
        <v>37</v>
      </c>
      <c r="C16">
        <v>188.02</v>
      </c>
      <c r="D16">
        <v>345.05</v>
      </c>
      <c r="E16">
        <v>2.68</v>
      </c>
      <c r="F16">
        <f>299/1000</f>
        <v>0.29899999999999999</v>
      </c>
      <c r="G16">
        <f>(15.9*3)+(14.7*8)</f>
        <v>165.3</v>
      </c>
    </row>
    <row r="17" spans="1:8" x14ac:dyDescent="0.35">
      <c r="A17" t="s">
        <v>38</v>
      </c>
      <c r="B17" t="s">
        <v>39</v>
      </c>
      <c r="C17">
        <v>78.111999999999995</v>
      </c>
      <c r="D17">
        <v>562.04999999999995</v>
      </c>
      <c r="E17">
        <v>4.8949999999999996</v>
      </c>
      <c r="F17">
        <v>0.25600000000000001</v>
      </c>
      <c r="G17">
        <f>((15.9*6)+(2.31*6)) -18.3</f>
        <v>90.960000000000008</v>
      </c>
      <c r="H17">
        <v>876</v>
      </c>
    </row>
    <row r="18" spans="1:8" x14ac:dyDescent="0.35">
      <c r="A18" t="s">
        <v>40</v>
      </c>
      <c r="B18" t="s">
        <v>40</v>
      </c>
      <c r="C18">
        <v>28.96</v>
      </c>
      <c r="D18">
        <v>132.44999999999999</v>
      </c>
      <c r="E18">
        <v>3.774</v>
      </c>
      <c r="F18">
        <v>9.1469999999999996E-2</v>
      </c>
      <c r="G18">
        <v>19.7</v>
      </c>
    </row>
    <row r="19" spans="1:8" x14ac:dyDescent="0.35">
      <c r="A19" t="s">
        <v>41</v>
      </c>
      <c r="B19" t="s">
        <v>42</v>
      </c>
      <c r="C19">
        <v>32</v>
      </c>
      <c r="D19">
        <v>154.58000000000001</v>
      </c>
      <c r="E19">
        <v>5.0430000000000001</v>
      </c>
      <c r="F19">
        <v>7.3400000000000007E-2</v>
      </c>
      <c r="G19">
        <v>16.3</v>
      </c>
      <c r="H19" s="1"/>
    </row>
    <row r="20" spans="1:8" x14ac:dyDescent="0.35">
      <c r="A20" t="s">
        <v>43</v>
      </c>
      <c r="B20" t="s">
        <v>44</v>
      </c>
      <c r="C20">
        <v>18</v>
      </c>
      <c r="D20">
        <v>647.14</v>
      </c>
      <c r="E20">
        <v>22.064</v>
      </c>
      <c r="F20">
        <f xml:space="preserve"> 55.95/1000</f>
        <v>5.595E-2</v>
      </c>
      <c r="G20">
        <v>12.7</v>
      </c>
      <c r="H20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Amaadi</dc:creator>
  <cp:lastModifiedBy>Edward Amaadi</cp:lastModifiedBy>
  <dcterms:created xsi:type="dcterms:W3CDTF">2025-06-28T00:36:12Z</dcterms:created>
  <dcterms:modified xsi:type="dcterms:W3CDTF">2025-06-28T00:37:34Z</dcterms:modified>
</cp:coreProperties>
</file>