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tableau\판매상세정보\"/>
    </mc:Choice>
  </mc:AlternateContent>
  <xr:revisionPtr revIDLastSave="0" documentId="13_ncr:40009_{3C259EF8-2B27-4B1A-99AF-659F345A8098}" xr6:coauthVersionLast="47" xr6:coauthVersionMax="47" xr10:uidLastSave="{00000000-0000-0000-0000-000000000000}"/>
  <bookViews>
    <workbookView xWindow="-120" yWindow="-120" windowWidth="29040" windowHeight="15840"/>
  </bookViews>
  <sheets>
    <sheet name="판매 상세 정보0322" sheetId="1" r:id="rId1"/>
  </sheets>
  <calcPr calcId="0"/>
</workbook>
</file>

<file path=xl/calcChain.xml><?xml version="1.0" encoding="utf-8"?>
<calcChain xmlns="http://schemas.openxmlformats.org/spreadsheetml/2006/main">
  <c r="H5" i="1" l="1"/>
  <c r="H7" i="1"/>
  <c r="H10" i="1"/>
  <c r="H11" i="1"/>
  <c r="H12" i="1"/>
  <c r="H13" i="1"/>
  <c r="H14" i="1"/>
  <c r="H17" i="1"/>
  <c r="H18" i="1"/>
  <c r="H19" i="1"/>
  <c r="H21" i="1"/>
  <c r="H22" i="1"/>
  <c r="H23" i="1"/>
  <c r="H27" i="1"/>
  <c r="H29" i="1"/>
  <c r="H30" i="1"/>
  <c r="H31" i="1"/>
  <c r="H32" i="1"/>
  <c r="H33" i="1"/>
  <c r="H36" i="1"/>
  <c r="H37" i="1"/>
  <c r="H38" i="1"/>
  <c r="H39" i="1"/>
  <c r="H40" i="1"/>
  <c r="H42" i="1"/>
  <c r="H44" i="1"/>
  <c r="H46" i="1"/>
  <c r="H48" i="1"/>
  <c r="H51" i="1"/>
  <c r="H52" i="1"/>
  <c r="H53" i="1"/>
  <c r="H55" i="1"/>
  <c r="H58" i="1"/>
  <c r="H60" i="1"/>
  <c r="H61" i="1"/>
  <c r="H67" i="1"/>
  <c r="H69" i="1"/>
  <c r="H70" i="1"/>
  <c r="H72" i="1"/>
  <c r="H73" i="1"/>
  <c r="H77" i="1"/>
  <c r="H78" i="1"/>
  <c r="H79" i="1"/>
  <c r="H80" i="1"/>
  <c r="H82" i="1"/>
  <c r="H83" i="1"/>
  <c r="H84" i="1"/>
  <c r="H86" i="1"/>
  <c r="H87" i="1"/>
  <c r="H89" i="1"/>
  <c r="H90" i="1"/>
  <c r="H91" i="1"/>
  <c r="H92" i="1"/>
  <c r="H95" i="1"/>
  <c r="H96" i="1"/>
  <c r="H97" i="1"/>
  <c r="H98" i="1"/>
  <c r="H99" i="1"/>
  <c r="H100" i="1"/>
  <c r="H104" i="1"/>
  <c r="H106" i="1"/>
  <c r="H108" i="1"/>
  <c r="H109" i="1"/>
  <c r="H110" i="1"/>
  <c r="H111" i="1"/>
  <c r="H112" i="1"/>
  <c r="H114" i="1"/>
  <c r="H115" i="1"/>
  <c r="H117" i="1"/>
  <c r="H118" i="1"/>
  <c r="H119" i="1"/>
  <c r="H120" i="1"/>
  <c r="H124" i="1"/>
  <c r="H126" i="1"/>
  <c r="H128" i="1"/>
  <c r="H131" i="1"/>
  <c r="H134" i="1"/>
  <c r="H136" i="1"/>
  <c r="H140" i="1"/>
  <c r="H142" i="1"/>
  <c r="H143" i="1"/>
  <c r="H145" i="1"/>
  <c r="H146" i="1"/>
  <c r="H147" i="1"/>
  <c r="H150" i="1"/>
  <c r="H153" i="1"/>
  <c r="H159" i="1"/>
  <c r="H164" i="1"/>
  <c r="H167" i="1"/>
  <c r="H168" i="1"/>
  <c r="H169" i="1"/>
  <c r="H171" i="1"/>
  <c r="H173" i="1"/>
  <c r="H177" i="1"/>
  <c r="H180" i="1"/>
  <c r="H184" i="1"/>
  <c r="H186" i="1"/>
  <c r="H187" i="1"/>
  <c r="H190" i="1"/>
  <c r="H191" i="1"/>
  <c r="H192" i="1"/>
  <c r="H194" i="1"/>
  <c r="H196" i="1"/>
  <c r="H197" i="1"/>
  <c r="H199" i="1"/>
  <c r="H200" i="1"/>
  <c r="H203" i="1"/>
  <c r="H204" i="1"/>
  <c r="H206" i="1"/>
  <c r="H208" i="1"/>
  <c r="H212" i="1"/>
  <c r="H214" i="1"/>
  <c r="H215" i="1"/>
  <c r="H216" i="1"/>
  <c r="H218" i="1"/>
  <c r="H219" i="1"/>
  <c r="H222" i="1"/>
  <c r="H223" i="1"/>
  <c r="H224" i="1"/>
  <c r="H225" i="1"/>
  <c r="H226" i="1"/>
  <c r="H228" i="1"/>
  <c r="H230" i="1"/>
  <c r="H234" i="1"/>
  <c r="H236" i="1"/>
  <c r="H238" i="1"/>
  <c r="H239" i="1"/>
  <c r="H243" i="1"/>
  <c r="H244" i="1"/>
  <c r="H247" i="1"/>
  <c r="H250" i="1"/>
  <c r="H252" i="1"/>
  <c r="H254" i="1"/>
  <c r="H255" i="1"/>
  <c r="H260" i="1"/>
  <c r="H263" i="1"/>
  <c r="H264" i="1"/>
  <c r="H267" i="1"/>
  <c r="H268" i="1"/>
  <c r="H270" i="1"/>
  <c r="H272" i="1"/>
  <c r="H274" i="1"/>
  <c r="H275" i="1"/>
  <c r="H276" i="1"/>
  <c r="H277" i="1"/>
  <c r="H281" i="1"/>
  <c r="H288" i="1"/>
  <c r="H294" i="1"/>
  <c r="H295" i="1"/>
  <c r="H297" i="1"/>
  <c r="H302" i="1"/>
  <c r="H309" i="1"/>
  <c r="H315" i="1"/>
  <c r="H328" i="1"/>
  <c r="H333" i="1"/>
  <c r="H343" i="1"/>
  <c r="H347" i="1"/>
  <c r="H358" i="1"/>
  <c r="H374" i="1"/>
  <c r="H390" i="1"/>
  <c r="H427" i="1"/>
  <c r="H434" i="1"/>
  <c r="H436" i="1"/>
  <c r="H453" i="1"/>
  <c r="H461" i="1"/>
  <c r="H463" i="1"/>
  <c r="H468" i="1"/>
  <c r="H469" i="1"/>
  <c r="H471" i="1"/>
  <c r="H472" i="1"/>
  <c r="H480" i="1"/>
  <c r="H485" i="1"/>
  <c r="H487" i="1"/>
  <c r="H491" i="1"/>
  <c r="H492" i="1"/>
  <c r="H493" i="1"/>
  <c r="H494" i="1"/>
  <c r="H495" i="1"/>
  <c r="H500" i="1"/>
</calcChain>
</file>

<file path=xl/sharedStrings.xml><?xml version="1.0" encoding="utf-8"?>
<sst xmlns="http://schemas.openxmlformats.org/spreadsheetml/2006/main" count="11547" uniqueCount="1570">
  <si>
    <t>판매 일시</t>
  </si>
  <si>
    <t>OD</t>
  </si>
  <si>
    <t>BO</t>
  </si>
  <si>
    <t>단  가</t>
  </si>
  <si>
    <t>수  량</t>
  </si>
  <si>
    <t>금  액</t>
  </si>
  <si>
    <t>거 래 처</t>
  </si>
  <si>
    <t>차량 번호</t>
  </si>
  <si>
    <t>ID</t>
  </si>
  <si>
    <t>성  명</t>
  </si>
  <si>
    <t>READ</t>
  </si>
  <si>
    <t>지불1</t>
  </si>
  <si>
    <t>지불2</t>
  </si>
  <si>
    <t>지불3</t>
  </si>
  <si>
    <t>지불4</t>
  </si>
  <si>
    <t>지불5</t>
  </si>
  <si>
    <t>신용 카드</t>
  </si>
  <si>
    <t>유효 기간</t>
  </si>
  <si>
    <t>승인 번호</t>
  </si>
  <si>
    <t>카 드 사</t>
  </si>
  <si>
    <t>승인 금액</t>
  </si>
  <si>
    <t>가맹점 번호</t>
  </si>
  <si>
    <t>SERIAL</t>
  </si>
  <si>
    <t>보너스 발생</t>
  </si>
  <si>
    <t>현금영수증 발행</t>
  </si>
  <si>
    <t>결제 정보</t>
  </si>
  <si>
    <t>1,032.00 원</t>
  </si>
  <si>
    <t>23.848 ℓ</t>
  </si>
  <si>
    <t>24,611 원</t>
  </si>
  <si>
    <t>[0022]안진교통(주)</t>
  </si>
  <si>
    <t>서울33사5514</t>
  </si>
  <si>
    <t>자동</t>
  </si>
  <si>
    <t>거래카드</t>
  </si>
  <si>
    <t>0.000 ℓ</t>
  </si>
  <si>
    <t>0 원</t>
  </si>
  <si>
    <t>941017**********</t>
  </si>
  <si>
    <t>****</t>
  </si>
  <si>
    <t>신한유류구매</t>
  </si>
  <si>
    <t>0 점</t>
  </si>
  <si>
    <t>41.459 ℓ</t>
  </si>
  <si>
    <t>42,785 원</t>
  </si>
  <si>
    <t>서울33사5567</t>
  </si>
  <si>
    <t>190 점</t>
  </si>
  <si>
    <t>39.000 ℓ</t>
  </si>
  <si>
    <t>40,248 원</t>
  </si>
  <si>
    <t>서울33사5564</t>
  </si>
  <si>
    <t>180 점</t>
  </si>
  <si>
    <t>4.414 ℓ</t>
  </si>
  <si>
    <t>4,555 원</t>
  </si>
  <si>
    <t>[0000]충전원</t>
  </si>
  <si>
    <t>미등록번호</t>
  </si>
  <si>
    <t>수동</t>
  </si>
  <si>
    <t>신용카드</t>
  </si>
  <si>
    <t>541145**********</t>
  </si>
  <si>
    <t>삼성 마스타</t>
  </si>
  <si>
    <t>14.306 ℓ</t>
  </si>
  <si>
    <t>14,763 원</t>
  </si>
  <si>
    <t>[0079](주)케이씨엠로지스틱스</t>
  </si>
  <si>
    <t xml:space="preserve">    81누2513</t>
  </si>
  <si>
    <t>외    상</t>
  </si>
  <si>
    <t>13 점</t>
  </si>
  <si>
    <t>29.070 ℓ</t>
  </si>
  <si>
    <t>30,000 원</t>
  </si>
  <si>
    <t>451842**********</t>
  </si>
  <si>
    <t>신한카드</t>
  </si>
  <si>
    <t>189 점</t>
  </si>
  <si>
    <t>30.712 ℓ</t>
  </si>
  <si>
    <t>31,694 원</t>
  </si>
  <si>
    <t>[0071](주)논스톱익스프레스</t>
  </si>
  <si>
    <t xml:space="preserve">    85어7477</t>
  </si>
  <si>
    <t>30.943 ℓ</t>
  </si>
  <si>
    <t>31,933 원</t>
  </si>
  <si>
    <t>[0001]개인택시</t>
  </si>
  <si>
    <t>서울31바4694</t>
  </si>
  <si>
    <t>김용옥</t>
  </si>
  <si>
    <t>418163**********</t>
  </si>
  <si>
    <t>295 점</t>
  </si>
  <si>
    <t>57.204 ℓ</t>
  </si>
  <si>
    <t>59,034 원</t>
  </si>
  <si>
    <t>941061**********</t>
  </si>
  <si>
    <t>267 점</t>
  </si>
  <si>
    <t>22.623 ℓ</t>
  </si>
  <si>
    <t>23,346 원</t>
  </si>
  <si>
    <t>949025**********</t>
  </si>
  <si>
    <t>현대 카드</t>
  </si>
  <si>
    <t>56.271 ℓ</t>
  </si>
  <si>
    <t>58,071 원</t>
  </si>
  <si>
    <t>457973**********</t>
  </si>
  <si>
    <t>KB국민카드</t>
  </si>
  <si>
    <t>53 점</t>
  </si>
  <si>
    <t>38.089 ℓ</t>
  </si>
  <si>
    <t>39,307 원</t>
  </si>
  <si>
    <t>461954**********</t>
  </si>
  <si>
    <t>신한카드체크</t>
  </si>
  <si>
    <t>36 점</t>
  </si>
  <si>
    <t>35.370 ℓ</t>
  </si>
  <si>
    <t>36,501 원</t>
  </si>
  <si>
    <t>558526**********</t>
  </si>
  <si>
    <t>KB 기업카드</t>
  </si>
  <si>
    <t>35.719 ℓ</t>
  </si>
  <si>
    <t>36,862 원</t>
  </si>
  <si>
    <t xml:space="preserve">    94저6813</t>
  </si>
  <si>
    <t>18.707 ℓ</t>
  </si>
  <si>
    <t>19,305 원</t>
  </si>
  <si>
    <t xml:space="preserve">    91수1493</t>
  </si>
  <si>
    <t>121 점</t>
  </si>
  <si>
    <t>62.327 ℓ</t>
  </si>
  <si>
    <t>64,321 원</t>
  </si>
  <si>
    <t>53.069 ℓ</t>
  </si>
  <si>
    <t>54,767 원</t>
  </si>
  <si>
    <t>468911**********</t>
  </si>
  <si>
    <t>삼성비자</t>
  </si>
  <si>
    <t>28.832 ℓ</t>
  </si>
  <si>
    <t>29,754 원</t>
  </si>
  <si>
    <t>513792**********</t>
  </si>
  <si>
    <t>롯데카드</t>
  </si>
  <si>
    <t>145 점</t>
  </si>
  <si>
    <t>997.00 원</t>
  </si>
  <si>
    <t>59.633 ℓ</t>
  </si>
  <si>
    <t>59,454 원</t>
  </si>
  <si>
    <t>[0100]VIP(고객우대)</t>
  </si>
  <si>
    <t xml:space="preserve">    75누7762</t>
  </si>
  <si>
    <t>이재훈</t>
  </si>
  <si>
    <t>557042**********</t>
  </si>
  <si>
    <t>37.466 ℓ</t>
  </si>
  <si>
    <t>38,664 원</t>
  </si>
  <si>
    <t>532092**********</t>
  </si>
  <si>
    <t>하나체크카드</t>
  </si>
  <si>
    <t>45.042 ℓ</t>
  </si>
  <si>
    <t>46,483 원</t>
  </si>
  <si>
    <t>52.511 ℓ</t>
  </si>
  <si>
    <t>54,191 원</t>
  </si>
  <si>
    <t>943520**********</t>
  </si>
  <si>
    <t>우리카드</t>
  </si>
  <si>
    <t>30.016 ℓ</t>
  </si>
  <si>
    <t>30,976 원</t>
  </si>
  <si>
    <t>서울32아2815</t>
  </si>
  <si>
    <t>고승덕</t>
  </si>
  <si>
    <t>285 점</t>
  </si>
  <si>
    <t>29.283 ℓ</t>
  </si>
  <si>
    <t>30,220 원</t>
  </si>
  <si>
    <t>서울31사7816</t>
  </si>
  <si>
    <t>주상욱</t>
  </si>
  <si>
    <t>418164**********</t>
  </si>
  <si>
    <t>41.757 ℓ</t>
  </si>
  <si>
    <t>43,093 원</t>
  </si>
  <si>
    <t>[0060]동양운수(주)</t>
  </si>
  <si>
    <t>서울33사4172</t>
  </si>
  <si>
    <t>194 점</t>
  </si>
  <si>
    <t>38.273 ℓ</t>
  </si>
  <si>
    <t>39,497 원</t>
  </si>
  <si>
    <t>356297**********</t>
  </si>
  <si>
    <t>신한JCB개인</t>
  </si>
  <si>
    <t>34.997 ℓ</t>
  </si>
  <si>
    <t>36,116 원</t>
  </si>
  <si>
    <t>[0055]태영운수㈜</t>
  </si>
  <si>
    <t>서울34사2748</t>
  </si>
  <si>
    <t>940934**********</t>
  </si>
  <si>
    <t>롯데택시유류</t>
  </si>
  <si>
    <t>162 점</t>
  </si>
  <si>
    <t>23.699 ℓ</t>
  </si>
  <si>
    <t>24,457 원</t>
  </si>
  <si>
    <t>953001**********</t>
  </si>
  <si>
    <t>광주카드</t>
  </si>
  <si>
    <t>18.632 ℓ</t>
  </si>
  <si>
    <t>19,228 원</t>
  </si>
  <si>
    <t>949057**********</t>
  </si>
  <si>
    <t>현대로컬개인</t>
  </si>
  <si>
    <t>87 점</t>
  </si>
  <si>
    <t>33.501 ℓ</t>
  </si>
  <si>
    <t>34,573 원</t>
  </si>
  <si>
    <t>941081**********</t>
  </si>
  <si>
    <t>신한카드법인</t>
  </si>
  <si>
    <t>170 점</t>
  </si>
  <si>
    <t>48.470 ℓ</t>
  </si>
  <si>
    <t>50,021 원</t>
  </si>
  <si>
    <t>941009**********</t>
  </si>
  <si>
    <t>삼성카드</t>
  </si>
  <si>
    <t>45 점</t>
  </si>
  <si>
    <t>41.837 ℓ</t>
  </si>
  <si>
    <t>43,175 원</t>
  </si>
  <si>
    <t>553152**********</t>
  </si>
  <si>
    <t>39 점</t>
  </si>
  <si>
    <t>26.204 ℓ</t>
  </si>
  <si>
    <t>27,042 원</t>
  </si>
  <si>
    <t>서울32사9700</t>
  </si>
  <si>
    <t>양희구</t>
  </si>
  <si>
    <t>123 점</t>
  </si>
  <si>
    <t>53.457 ℓ</t>
  </si>
  <si>
    <t>55,167 원</t>
  </si>
  <si>
    <t>[0011]효신교통(주)</t>
  </si>
  <si>
    <t>서울34아3482</t>
  </si>
  <si>
    <t>248 점</t>
  </si>
  <si>
    <t>56.329 ℓ</t>
  </si>
  <si>
    <t>58,131 원</t>
  </si>
  <si>
    <t>654900**********</t>
  </si>
  <si>
    <t>262 점</t>
  </si>
  <si>
    <t>55.601 ℓ</t>
  </si>
  <si>
    <t>57,380 원</t>
  </si>
  <si>
    <t>47.157 ℓ</t>
  </si>
  <si>
    <t>48,666 원</t>
  </si>
  <si>
    <t>30.204 ℓ</t>
  </si>
  <si>
    <t>31,170 원</t>
  </si>
  <si>
    <t>20.133 ℓ</t>
  </si>
  <si>
    <t>20,777 원</t>
  </si>
  <si>
    <t>625320**********</t>
  </si>
  <si>
    <t>36.264 ℓ</t>
  </si>
  <si>
    <t>37,424 원</t>
  </si>
  <si>
    <t>서울32자2214</t>
  </si>
  <si>
    <t>안동열</t>
  </si>
  <si>
    <t>185 점</t>
  </si>
  <si>
    <t>31.478 ℓ</t>
  </si>
  <si>
    <t>32,485 원</t>
  </si>
  <si>
    <t>50.130 ℓ</t>
  </si>
  <si>
    <t>51,734 원</t>
  </si>
  <si>
    <t>서울34아3483</t>
  </si>
  <si>
    <t>38.760 ℓ</t>
  </si>
  <si>
    <t>40,000 원</t>
  </si>
  <si>
    <t>46.714 ℓ</t>
  </si>
  <si>
    <t>48,208 원</t>
  </si>
  <si>
    <t>[0061]통운산업(주)</t>
  </si>
  <si>
    <t>서울33아4511</t>
  </si>
  <si>
    <t>42.233 ℓ</t>
  </si>
  <si>
    <t>43,584 원</t>
  </si>
  <si>
    <t>403293**********</t>
  </si>
  <si>
    <t>현대비자개인</t>
  </si>
  <si>
    <t>27.574 ℓ</t>
  </si>
  <si>
    <t>28,456 원</t>
  </si>
  <si>
    <t>서울34아3417</t>
  </si>
  <si>
    <t>29.190 ℓ</t>
  </si>
  <si>
    <t>30,124 원</t>
  </si>
  <si>
    <t>현    금</t>
  </si>
  <si>
    <t>16.287 ℓ</t>
  </si>
  <si>
    <t>16,808 원</t>
  </si>
  <si>
    <t>서울33아4533</t>
  </si>
  <si>
    <t>18.626 ℓ</t>
  </si>
  <si>
    <t>19,222 원</t>
  </si>
  <si>
    <t>서울32자2639</t>
  </si>
  <si>
    <t>이영선</t>
  </si>
  <si>
    <t>95 점</t>
  </si>
  <si>
    <t>15.816 ℓ</t>
  </si>
  <si>
    <t>16,322 원</t>
  </si>
  <si>
    <t>510737**********</t>
  </si>
  <si>
    <t>15 점</t>
  </si>
  <si>
    <t>49.973 ℓ</t>
  </si>
  <si>
    <t>51,572 원</t>
  </si>
  <si>
    <t>553184**********</t>
  </si>
  <si>
    <t>하나기업</t>
  </si>
  <si>
    <t>210 점</t>
  </si>
  <si>
    <t>31.674 ℓ</t>
  </si>
  <si>
    <t>32,687 원</t>
  </si>
  <si>
    <t>서울34사2718</t>
  </si>
  <si>
    <t>48.440 ℓ</t>
  </si>
  <si>
    <t>49,990 원</t>
  </si>
  <si>
    <t>520504**********</t>
  </si>
  <si>
    <t>KB체크카드</t>
  </si>
  <si>
    <t>43.648 ℓ</t>
  </si>
  <si>
    <t>45,044 원</t>
  </si>
  <si>
    <t>서울33아4508</t>
  </si>
  <si>
    <t>38.598 ℓ</t>
  </si>
  <si>
    <t>39,833 원</t>
  </si>
  <si>
    <t>서울32아3287</t>
  </si>
  <si>
    <t>이인배</t>
  </si>
  <si>
    <t>390 점</t>
  </si>
  <si>
    <t>37.863 ℓ</t>
  </si>
  <si>
    <t>39,074 원</t>
  </si>
  <si>
    <t>379971*********</t>
  </si>
  <si>
    <t>하나카드</t>
  </si>
  <si>
    <t>19.866 ℓ</t>
  </si>
  <si>
    <t>20,501 원</t>
  </si>
  <si>
    <t>서울34사2722</t>
  </si>
  <si>
    <t>90 점</t>
  </si>
  <si>
    <t>52.145 ℓ</t>
  </si>
  <si>
    <t>53,813 원</t>
  </si>
  <si>
    <t>400933**********</t>
  </si>
  <si>
    <t>37.264 ℓ</t>
  </si>
  <si>
    <t>38,456 원</t>
  </si>
  <si>
    <t>625003**********</t>
  </si>
  <si>
    <t>IBK비씨카드</t>
  </si>
  <si>
    <t>19.898 ℓ</t>
  </si>
  <si>
    <t>20,534 원</t>
  </si>
  <si>
    <t>[0087](주)파워로지스틱스</t>
  </si>
  <si>
    <t xml:space="preserve">    68러0428</t>
  </si>
  <si>
    <t>19.752 ℓ</t>
  </si>
  <si>
    <t>20,384 원</t>
  </si>
  <si>
    <t>[0083](주)비젼익스프레스</t>
  </si>
  <si>
    <t xml:space="preserve">    82러2755</t>
  </si>
  <si>
    <t>31.840 ℓ</t>
  </si>
  <si>
    <t>32,858 원</t>
  </si>
  <si>
    <t>서울32사8130</t>
  </si>
  <si>
    <t>이창선</t>
  </si>
  <si>
    <t>548841**********</t>
  </si>
  <si>
    <t>202 점</t>
  </si>
  <si>
    <t>31.789 ℓ</t>
  </si>
  <si>
    <t>32,806 원</t>
  </si>
  <si>
    <t>서울34사2787</t>
  </si>
  <si>
    <t>144 점</t>
  </si>
  <si>
    <t>36.518 ℓ</t>
  </si>
  <si>
    <t>37,686 원</t>
  </si>
  <si>
    <t>서울33아4562</t>
  </si>
  <si>
    <t>10.720 ℓ</t>
  </si>
  <si>
    <t>11,063 원</t>
  </si>
  <si>
    <t>553224**********</t>
  </si>
  <si>
    <t>우리체크</t>
  </si>
  <si>
    <t>31.189 ℓ</t>
  </si>
  <si>
    <t>32,187 원</t>
  </si>
  <si>
    <t>서울31아6735</t>
  </si>
  <si>
    <t>권환욱</t>
  </si>
  <si>
    <t>55.256 ℓ</t>
  </si>
  <si>
    <t>57,024 원</t>
  </si>
  <si>
    <t>407423**********</t>
  </si>
  <si>
    <t>45.313 ℓ</t>
  </si>
  <si>
    <t>46,763 원</t>
  </si>
  <si>
    <t>서울33아4506</t>
  </si>
  <si>
    <t>36.832 ℓ</t>
  </si>
  <si>
    <t>38,010 원</t>
  </si>
  <si>
    <t>414003**********</t>
  </si>
  <si>
    <t>19.380 ℓ</t>
  </si>
  <si>
    <t>20,000 원</t>
  </si>
  <si>
    <t>558920**********</t>
  </si>
  <si>
    <t>25.198 ℓ</t>
  </si>
  <si>
    <t>26,004 원</t>
  </si>
  <si>
    <t>서울31자8300</t>
  </si>
  <si>
    <t>권병우</t>
  </si>
  <si>
    <t>118 점</t>
  </si>
  <si>
    <t>31.618 ℓ</t>
  </si>
  <si>
    <t>32,629 원</t>
  </si>
  <si>
    <t>서울34사2778</t>
  </si>
  <si>
    <t>41.968 ℓ</t>
  </si>
  <si>
    <t>41,842 원</t>
  </si>
  <si>
    <t xml:space="preserve">    20누4436</t>
  </si>
  <si>
    <t>이동근</t>
  </si>
  <si>
    <t>527289**********</t>
  </si>
  <si>
    <t>37.887 ℓ</t>
  </si>
  <si>
    <t>39,099 원</t>
  </si>
  <si>
    <t>943003**********</t>
  </si>
  <si>
    <t>28.464 ℓ</t>
  </si>
  <si>
    <t>29,374 원</t>
  </si>
  <si>
    <t>943646**********</t>
  </si>
  <si>
    <t>45.178 ℓ</t>
  </si>
  <si>
    <t>46,623 원</t>
  </si>
  <si>
    <t>370301*********</t>
  </si>
  <si>
    <t>현대아멕스법인</t>
  </si>
  <si>
    <t>9.690 ℓ</t>
  </si>
  <si>
    <t>10,000 원</t>
  </si>
  <si>
    <t>55.384 ℓ</t>
  </si>
  <si>
    <t>55,217 원</t>
  </si>
  <si>
    <t xml:space="preserve">    77저1150</t>
  </si>
  <si>
    <t>김현규</t>
  </si>
  <si>
    <t>941049**********</t>
  </si>
  <si>
    <t>50 점</t>
  </si>
  <si>
    <t>35.955 ℓ</t>
  </si>
  <si>
    <t>37,105 원</t>
  </si>
  <si>
    <t>515594**********</t>
  </si>
  <si>
    <t>신한프리미엄</t>
  </si>
  <si>
    <t>436420**********</t>
  </si>
  <si>
    <t>41.629 ℓ</t>
  </si>
  <si>
    <t>42,961 원</t>
  </si>
  <si>
    <t>서울34사2716</t>
  </si>
  <si>
    <t>25.631 ℓ</t>
  </si>
  <si>
    <t>26,451 원</t>
  </si>
  <si>
    <t>543017**********</t>
  </si>
  <si>
    <t>NH카드</t>
  </si>
  <si>
    <t>24 점</t>
  </si>
  <si>
    <t>420189**********</t>
  </si>
  <si>
    <t>25.105 ℓ</t>
  </si>
  <si>
    <t>25,908 원</t>
  </si>
  <si>
    <t>서울33사4138</t>
  </si>
  <si>
    <t>18.066 ℓ</t>
  </si>
  <si>
    <t>18,644 원</t>
  </si>
  <si>
    <t>356517**********</t>
  </si>
  <si>
    <t>54.798 ℓ</t>
  </si>
  <si>
    <t>56,551 원</t>
  </si>
  <si>
    <t>449914**********</t>
  </si>
  <si>
    <t>51 점</t>
  </si>
  <si>
    <t>53.500 ℓ</t>
  </si>
  <si>
    <t>55,212 원</t>
  </si>
  <si>
    <t>46.762 ℓ</t>
  </si>
  <si>
    <t>48,258 원</t>
  </si>
  <si>
    <t>44 점</t>
  </si>
  <si>
    <t>19.195 ℓ</t>
  </si>
  <si>
    <t>19,809 원</t>
  </si>
  <si>
    <t>서울34아3492</t>
  </si>
  <si>
    <t>19.065 ℓ</t>
  </si>
  <si>
    <t>19,675 원</t>
  </si>
  <si>
    <t>서울32바8421</t>
  </si>
  <si>
    <t>박갑수</t>
  </si>
  <si>
    <t>181 점</t>
  </si>
  <si>
    <t>27.709 ℓ</t>
  </si>
  <si>
    <t>28,595 원</t>
  </si>
  <si>
    <t>49.262 ℓ</t>
  </si>
  <si>
    <t>50,838 원</t>
  </si>
  <si>
    <t>250 점</t>
  </si>
  <si>
    <t>48.007 ℓ</t>
  </si>
  <si>
    <t>49,543 원</t>
  </si>
  <si>
    <t>44.826 ℓ</t>
  </si>
  <si>
    <t>46,260 원</t>
  </si>
  <si>
    <t>513041**********</t>
  </si>
  <si>
    <t>625817**********</t>
  </si>
  <si>
    <t>삼성은련</t>
  </si>
  <si>
    <t>35.539 ℓ</t>
  </si>
  <si>
    <t>36,676 원</t>
  </si>
  <si>
    <t>949019**********</t>
  </si>
  <si>
    <t>28.546 ℓ</t>
  </si>
  <si>
    <t>29,459 원</t>
  </si>
  <si>
    <t>서울32사8587</t>
  </si>
  <si>
    <t>한득수</t>
  </si>
  <si>
    <t>276 점</t>
  </si>
  <si>
    <t>40.200 ℓ</t>
  </si>
  <si>
    <t>41,486 원</t>
  </si>
  <si>
    <t>서울34사2726</t>
  </si>
  <si>
    <t>17.248 ℓ</t>
  </si>
  <si>
    <t>17,799 원</t>
  </si>
  <si>
    <t>서울34아3487</t>
  </si>
  <si>
    <t>41.334 ℓ</t>
  </si>
  <si>
    <t>42,656 원</t>
  </si>
  <si>
    <t>29.044 ℓ</t>
  </si>
  <si>
    <t>29,973 원</t>
  </si>
  <si>
    <t>서울34아3445</t>
  </si>
  <si>
    <t>132 점</t>
  </si>
  <si>
    <t>쿠    폰</t>
  </si>
  <si>
    <t>4.845 ℓ</t>
  </si>
  <si>
    <t>5,000 원</t>
  </si>
  <si>
    <t>muffin P</t>
  </si>
  <si>
    <t>1.938 ℓ</t>
  </si>
  <si>
    <t>2,000 원</t>
  </si>
  <si>
    <t>31.977 ℓ</t>
  </si>
  <si>
    <t>33,000 원</t>
  </si>
  <si>
    <t>940915**********</t>
  </si>
  <si>
    <t>172 점</t>
  </si>
  <si>
    <t>43.991 ℓ</t>
  </si>
  <si>
    <t>45,398 원</t>
  </si>
  <si>
    <t>서울33사4157</t>
  </si>
  <si>
    <t>944320**********</t>
  </si>
  <si>
    <t>252 점</t>
  </si>
  <si>
    <t>25.735 ℓ</t>
  </si>
  <si>
    <t>26,558 원</t>
  </si>
  <si>
    <t>546112**********</t>
  </si>
  <si>
    <t>NH체크카드</t>
  </si>
  <si>
    <t>14.487 ℓ</t>
  </si>
  <si>
    <t>14,950 원</t>
  </si>
  <si>
    <t>941010**********</t>
  </si>
  <si>
    <t>18.397 ℓ</t>
  </si>
  <si>
    <t>18,985 원</t>
  </si>
  <si>
    <t>457972**********</t>
  </si>
  <si>
    <t>20.981 ℓ</t>
  </si>
  <si>
    <t>21,652 원</t>
  </si>
  <si>
    <t>44.414 ℓ</t>
  </si>
  <si>
    <t>45,835 원</t>
  </si>
  <si>
    <t>서울33아4535</t>
  </si>
  <si>
    <t>36.428 ℓ</t>
  </si>
  <si>
    <t>37,593 원</t>
  </si>
  <si>
    <t>14.825 ℓ</t>
  </si>
  <si>
    <t>15,299 원</t>
  </si>
  <si>
    <t>[0074](주)카스항운</t>
  </si>
  <si>
    <t xml:space="preserve">    82수2169</t>
  </si>
  <si>
    <t>14 점</t>
  </si>
  <si>
    <t>28.936 ℓ</t>
  </si>
  <si>
    <t>29,861 원</t>
  </si>
  <si>
    <t>184 점</t>
  </si>
  <si>
    <t>20.377 ℓ</t>
  </si>
  <si>
    <t>21,029 원</t>
  </si>
  <si>
    <t>541707**********</t>
  </si>
  <si>
    <t>33.446 ℓ</t>
  </si>
  <si>
    <t>34,516 원</t>
  </si>
  <si>
    <t>942003**********</t>
  </si>
  <si>
    <t>33.411 ℓ</t>
  </si>
  <si>
    <t>34,480 원</t>
  </si>
  <si>
    <t>29.526 ℓ</t>
  </si>
  <si>
    <t>30,470 원</t>
  </si>
  <si>
    <t>서울33사4174</t>
  </si>
  <si>
    <t>60.136 ℓ</t>
  </si>
  <si>
    <t>62,060 원</t>
  </si>
  <si>
    <t>서울33아4560</t>
  </si>
  <si>
    <t>27.508 ℓ</t>
  </si>
  <si>
    <t>28,388 원</t>
  </si>
  <si>
    <t>서울33아4531</t>
  </si>
  <si>
    <t>127 점</t>
  </si>
  <si>
    <t>43.948 ℓ</t>
  </si>
  <si>
    <t>45,354 원</t>
  </si>
  <si>
    <t>473867**********</t>
  </si>
  <si>
    <t>41 점</t>
  </si>
  <si>
    <t>37.997 ℓ</t>
  </si>
  <si>
    <t>39,212 원</t>
  </si>
  <si>
    <t>서울34아3424</t>
  </si>
  <si>
    <t>53.412 ℓ</t>
  </si>
  <si>
    <t>55,121 원</t>
  </si>
  <si>
    <t>29.153 ℓ</t>
  </si>
  <si>
    <t>30,085 원</t>
  </si>
  <si>
    <t>서울33사4111</t>
  </si>
  <si>
    <t>48.278 ℓ</t>
  </si>
  <si>
    <t>49,822 원</t>
  </si>
  <si>
    <t>949029**********</t>
  </si>
  <si>
    <t>현대체크카드</t>
  </si>
  <si>
    <t>26.631 ℓ</t>
  </si>
  <si>
    <t>27,483 원</t>
  </si>
  <si>
    <t>서울34사2747</t>
  </si>
  <si>
    <t>122 점</t>
  </si>
  <si>
    <t>15.391 ℓ</t>
  </si>
  <si>
    <t>15,883 원</t>
  </si>
  <si>
    <t>서울32자2618</t>
  </si>
  <si>
    <t>이명구</t>
  </si>
  <si>
    <t>143 점</t>
  </si>
  <si>
    <t>511845**********</t>
  </si>
  <si>
    <t>33.538 ℓ</t>
  </si>
  <si>
    <t>34,611 원</t>
  </si>
  <si>
    <t>서울33아4563</t>
  </si>
  <si>
    <t>25.043 ℓ</t>
  </si>
  <si>
    <t>25,844 원</t>
  </si>
  <si>
    <t>서울33사5535</t>
  </si>
  <si>
    <t>38.347 ℓ</t>
  </si>
  <si>
    <t>39,574 원</t>
  </si>
  <si>
    <t>451844**********</t>
  </si>
  <si>
    <t>16.212 ℓ</t>
  </si>
  <si>
    <t>16,730 원</t>
  </si>
  <si>
    <t xml:space="preserve">    85우7418</t>
  </si>
  <si>
    <t>56.062 ℓ</t>
  </si>
  <si>
    <t>57,855 원</t>
  </si>
  <si>
    <t>475520**********</t>
  </si>
  <si>
    <t>26.104 ℓ</t>
  </si>
  <si>
    <t>26,939 원</t>
  </si>
  <si>
    <t>서울34아3433</t>
  </si>
  <si>
    <t>24.742 ℓ</t>
  </si>
  <si>
    <t>25,533 원</t>
  </si>
  <si>
    <t>서울34아3498</t>
  </si>
  <si>
    <t>20.398 ℓ</t>
  </si>
  <si>
    <t>21,050 원</t>
  </si>
  <si>
    <t>서울34아3463</t>
  </si>
  <si>
    <t>21.475 ℓ</t>
  </si>
  <si>
    <t>22,162 원</t>
  </si>
  <si>
    <t>944541**********</t>
  </si>
  <si>
    <t>100 점</t>
  </si>
  <si>
    <t>23.619 ℓ</t>
  </si>
  <si>
    <t>24,374 원</t>
  </si>
  <si>
    <t>서울34아3499</t>
  </si>
  <si>
    <t>19.834 ℓ</t>
  </si>
  <si>
    <t>20,468 원</t>
  </si>
  <si>
    <t>409217**********</t>
  </si>
  <si>
    <t>9.211 ℓ</t>
  </si>
  <si>
    <t>9,505 원</t>
  </si>
  <si>
    <t>서울34아3472</t>
  </si>
  <si>
    <t>47.250 ℓ</t>
  </si>
  <si>
    <t>48,762 원</t>
  </si>
  <si>
    <t>941019**********</t>
  </si>
  <si>
    <t>신한법인체크</t>
  </si>
  <si>
    <t>34.832 ℓ</t>
  </si>
  <si>
    <t>35,946 원</t>
  </si>
  <si>
    <t>944071**********</t>
  </si>
  <si>
    <t>우체국체크</t>
  </si>
  <si>
    <t>45.517 ℓ</t>
  </si>
  <si>
    <t>46,973 원</t>
  </si>
  <si>
    <t>513708**********</t>
  </si>
  <si>
    <t>28.920 ℓ</t>
  </si>
  <si>
    <t>29,845 원</t>
  </si>
  <si>
    <t>마감카드</t>
  </si>
  <si>
    <t>531764**********</t>
  </si>
  <si>
    <t>29 점</t>
  </si>
  <si>
    <t>28.734 ℓ</t>
  </si>
  <si>
    <t>29,653 원</t>
  </si>
  <si>
    <t>서울34사2743</t>
  </si>
  <si>
    <t>131 점</t>
  </si>
  <si>
    <t>53.798 ℓ</t>
  </si>
  <si>
    <t>55,519 원</t>
  </si>
  <si>
    <t>426586**********</t>
  </si>
  <si>
    <t>36.112 ℓ</t>
  </si>
  <si>
    <t>37,267 원</t>
  </si>
  <si>
    <t>서울34사2715</t>
  </si>
  <si>
    <t>167 점</t>
  </si>
  <si>
    <t>36.986 ℓ</t>
  </si>
  <si>
    <t>38,169 원</t>
  </si>
  <si>
    <t>서울33사4120</t>
  </si>
  <si>
    <t>47.374 ℓ</t>
  </si>
  <si>
    <t>48,889 원</t>
  </si>
  <si>
    <t>490220**********</t>
  </si>
  <si>
    <t>42.993 ℓ</t>
  </si>
  <si>
    <t>44,368 원</t>
  </si>
  <si>
    <t>서울33아4513</t>
  </si>
  <si>
    <t>33.231 ℓ</t>
  </si>
  <si>
    <t>34,294 원</t>
  </si>
  <si>
    <t>서울34아3474</t>
  </si>
  <si>
    <t>45.630 ℓ</t>
  </si>
  <si>
    <t>47,090 원</t>
  </si>
  <si>
    <t>서울31아1925</t>
  </si>
  <si>
    <t>김광현</t>
  </si>
  <si>
    <t>447 점</t>
  </si>
  <si>
    <t>9.192 ℓ</t>
  </si>
  <si>
    <t>9,486 원</t>
  </si>
  <si>
    <t>31.493 ℓ</t>
  </si>
  <si>
    <t>32,500 원</t>
  </si>
  <si>
    <t>서울33사4142</t>
  </si>
  <si>
    <t>57.007 ℓ</t>
  </si>
  <si>
    <t>58,831 원</t>
  </si>
  <si>
    <t>58.811 ℓ</t>
  </si>
  <si>
    <t>60,692 원</t>
  </si>
  <si>
    <t>서울33사4153</t>
  </si>
  <si>
    <t>30.075 ℓ</t>
  </si>
  <si>
    <t>31,037 원</t>
  </si>
  <si>
    <t>서울31아5899</t>
  </si>
  <si>
    <t>김현기</t>
  </si>
  <si>
    <t>33.256 ℓ</t>
  </si>
  <si>
    <t>34,320 원</t>
  </si>
  <si>
    <t>서울33사4159</t>
  </si>
  <si>
    <t>25.636 ℓ</t>
  </si>
  <si>
    <t>26,456 원</t>
  </si>
  <si>
    <t>서울37바3698</t>
  </si>
  <si>
    <t>32.312 ℓ</t>
  </si>
  <si>
    <t>33,345 원</t>
  </si>
  <si>
    <t>149 점</t>
  </si>
  <si>
    <t>28.751 ℓ</t>
  </si>
  <si>
    <t>29,671 원</t>
  </si>
  <si>
    <t>서울33사4150</t>
  </si>
  <si>
    <t>42.163 ℓ</t>
  </si>
  <si>
    <t>43,512 원</t>
  </si>
  <si>
    <t>서울32아2387</t>
  </si>
  <si>
    <t>김승택</t>
  </si>
  <si>
    <t>409 점</t>
  </si>
  <si>
    <t>38.481 ℓ</t>
  </si>
  <si>
    <t>39,712 원</t>
  </si>
  <si>
    <t>126 점</t>
  </si>
  <si>
    <t>53.106 ℓ</t>
  </si>
  <si>
    <t>54,805 원</t>
  </si>
  <si>
    <t>28.186 ℓ</t>
  </si>
  <si>
    <t>29,087 원</t>
  </si>
  <si>
    <t>서울33사4189</t>
  </si>
  <si>
    <t>38.040 ℓ</t>
  </si>
  <si>
    <t>39,257 원</t>
  </si>
  <si>
    <t>32.590 ℓ</t>
  </si>
  <si>
    <t>33,632 원</t>
  </si>
  <si>
    <t>서울37바1763</t>
  </si>
  <si>
    <t>27.384 ℓ</t>
  </si>
  <si>
    <t>28,260 원</t>
  </si>
  <si>
    <t>945120**********</t>
  </si>
  <si>
    <t>26 점</t>
  </si>
  <si>
    <t>34.473 ℓ</t>
  </si>
  <si>
    <t>35,576 원</t>
  </si>
  <si>
    <t>서울34아3452</t>
  </si>
  <si>
    <t>30.071 ℓ</t>
  </si>
  <si>
    <t>31,033 원</t>
  </si>
  <si>
    <t>서울34사2786</t>
  </si>
  <si>
    <t>140 점</t>
  </si>
  <si>
    <t>32.324 ℓ</t>
  </si>
  <si>
    <t>33,358 원</t>
  </si>
  <si>
    <t>서울33사4152</t>
  </si>
  <si>
    <t>40.994 ℓ</t>
  </si>
  <si>
    <t>42,305 원</t>
  </si>
  <si>
    <t>37.174 ℓ</t>
  </si>
  <si>
    <t>38,363 원</t>
  </si>
  <si>
    <t>서울31자7439</t>
  </si>
  <si>
    <t>김경동</t>
  </si>
  <si>
    <t>29.984 ℓ</t>
  </si>
  <si>
    <t>30,943 원</t>
  </si>
  <si>
    <t>서울33사5571</t>
  </si>
  <si>
    <t>135 점</t>
  </si>
  <si>
    <t>55.704 ℓ</t>
  </si>
  <si>
    <t>57,486 원</t>
  </si>
  <si>
    <t>524283**********</t>
  </si>
  <si>
    <t>삼성마스터</t>
  </si>
  <si>
    <t>22.694 ℓ</t>
  </si>
  <si>
    <t>23,420 원</t>
  </si>
  <si>
    <t>서울33사4128</t>
  </si>
  <si>
    <t>104 점</t>
  </si>
  <si>
    <t>32.051 ℓ</t>
  </si>
  <si>
    <t>33,076 원</t>
  </si>
  <si>
    <t>서울34사2758</t>
  </si>
  <si>
    <t>34.382 ℓ</t>
  </si>
  <si>
    <t>35,482 원</t>
  </si>
  <si>
    <t>서울34아3443</t>
  </si>
  <si>
    <t>효신교통</t>
  </si>
  <si>
    <t>28.605 ℓ</t>
  </si>
  <si>
    <t>29,520 원</t>
  </si>
  <si>
    <t>서울31사7378</t>
  </si>
  <si>
    <t>송재관</t>
  </si>
  <si>
    <t>29.925 ℓ</t>
  </si>
  <si>
    <t>30,882 원</t>
  </si>
  <si>
    <t>625804**********</t>
  </si>
  <si>
    <t>639 점</t>
  </si>
  <si>
    <t>29.098 ℓ</t>
  </si>
  <si>
    <t>30,029 원</t>
  </si>
  <si>
    <t>29.165 ℓ</t>
  </si>
  <si>
    <t>30,098 원</t>
  </si>
  <si>
    <t>서울34아3506</t>
  </si>
  <si>
    <t>22.904 ℓ</t>
  </si>
  <si>
    <t>23,636 원</t>
  </si>
  <si>
    <t>서울33사4117</t>
  </si>
  <si>
    <t>43.482 ℓ</t>
  </si>
  <si>
    <t>44,873 원</t>
  </si>
  <si>
    <t>43.540 ℓ</t>
  </si>
  <si>
    <t>44,933 원</t>
  </si>
  <si>
    <t>35.574 ℓ</t>
  </si>
  <si>
    <t>36,712 원</t>
  </si>
  <si>
    <t>20.783 ℓ</t>
  </si>
  <si>
    <t>21,448 원</t>
  </si>
  <si>
    <t>서울33사4168</t>
  </si>
  <si>
    <t>22.760 ℓ</t>
  </si>
  <si>
    <t>23,488 원</t>
  </si>
  <si>
    <t>26.998 ℓ</t>
  </si>
  <si>
    <t>27,861 원</t>
  </si>
  <si>
    <t>서울33사4166</t>
  </si>
  <si>
    <t>44.107 ℓ</t>
  </si>
  <si>
    <t>45,518 원</t>
  </si>
  <si>
    <t>542879**********</t>
  </si>
  <si>
    <t>40.004 ℓ</t>
  </si>
  <si>
    <t>41,284 원</t>
  </si>
  <si>
    <t>259 점</t>
  </si>
  <si>
    <t>36.976 ℓ</t>
  </si>
  <si>
    <t>38,159 원</t>
  </si>
  <si>
    <t>서울34아3451</t>
  </si>
  <si>
    <t>49.339 ℓ</t>
  </si>
  <si>
    <t>50,917 원</t>
  </si>
  <si>
    <t>944542**********</t>
  </si>
  <si>
    <t>36.938 ℓ</t>
  </si>
  <si>
    <t>38,120 원</t>
  </si>
  <si>
    <t>서울34사2749</t>
  </si>
  <si>
    <t>171 점</t>
  </si>
  <si>
    <t>27.181 ℓ</t>
  </si>
  <si>
    <t>28,050 원</t>
  </si>
  <si>
    <t>서울33사5601</t>
  </si>
  <si>
    <t>42.352 ℓ</t>
  </si>
  <si>
    <t>43,707 원</t>
  </si>
  <si>
    <t>465887**********</t>
  </si>
  <si>
    <t>38.778 ℓ</t>
  </si>
  <si>
    <t>40,018 원</t>
  </si>
  <si>
    <t>29.009 ℓ</t>
  </si>
  <si>
    <t>29,937 원</t>
  </si>
  <si>
    <t>서울31바6372</t>
  </si>
  <si>
    <t>31.520 ℓ</t>
  </si>
  <si>
    <t>32,528 원</t>
  </si>
  <si>
    <t>서울32사9772</t>
  </si>
  <si>
    <t>최영준</t>
  </si>
  <si>
    <t>304 점</t>
  </si>
  <si>
    <t>49.568 ℓ</t>
  </si>
  <si>
    <t>51,154 원</t>
  </si>
  <si>
    <t>33.520 ℓ</t>
  </si>
  <si>
    <t>34,592 원</t>
  </si>
  <si>
    <t>서울34사2711</t>
  </si>
  <si>
    <t>153 점</t>
  </si>
  <si>
    <t>28.584 ℓ</t>
  </si>
  <si>
    <t>29,498 원</t>
  </si>
  <si>
    <t>서울34아3431</t>
  </si>
  <si>
    <t>21.710 ℓ</t>
  </si>
  <si>
    <t>22,404 원</t>
  </si>
  <si>
    <t>서울32자2200</t>
  </si>
  <si>
    <t>김병규</t>
  </si>
  <si>
    <t>209 점</t>
  </si>
  <si>
    <t>56.066 ℓ</t>
  </si>
  <si>
    <t>57,860 원</t>
  </si>
  <si>
    <t>413720**********</t>
  </si>
  <si>
    <t>20.752 ℓ</t>
  </si>
  <si>
    <t>21,416 원</t>
  </si>
  <si>
    <t>서울33사5523</t>
  </si>
  <si>
    <t>25.575 ℓ</t>
  </si>
  <si>
    <t>26,393 원</t>
  </si>
  <si>
    <t>537044**********</t>
  </si>
  <si>
    <t>63 점</t>
  </si>
  <si>
    <t>25.166 ℓ</t>
  </si>
  <si>
    <t>25,971 원</t>
  </si>
  <si>
    <t>944003**********</t>
  </si>
  <si>
    <t>IBK비씨체크</t>
  </si>
  <si>
    <t>45.000 ℓ</t>
  </si>
  <si>
    <t>46,440 원</t>
  </si>
  <si>
    <t>서울33사4129</t>
  </si>
  <si>
    <t>208 점</t>
  </si>
  <si>
    <t>9.412 ℓ</t>
  </si>
  <si>
    <t>9,713 원</t>
  </si>
  <si>
    <t>655620**********</t>
  </si>
  <si>
    <t>23.049 ℓ</t>
  </si>
  <si>
    <t>23,786 원</t>
  </si>
  <si>
    <t>115 점</t>
  </si>
  <si>
    <t>21.220 ℓ</t>
  </si>
  <si>
    <t>21,899 원</t>
  </si>
  <si>
    <t>서울33사5566</t>
  </si>
  <si>
    <t>20.385 ℓ</t>
  </si>
  <si>
    <t>21,037 원</t>
  </si>
  <si>
    <t>서울34아3507</t>
  </si>
  <si>
    <t>37.476 ℓ</t>
  </si>
  <si>
    <t>38,675 원</t>
  </si>
  <si>
    <t>443567**********</t>
  </si>
  <si>
    <t>35.353 ℓ</t>
  </si>
  <si>
    <t>36,484 원</t>
  </si>
  <si>
    <t>626415**********</t>
  </si>
  <si>
    <t>39.329 ℓ</t>
  </si>
  <si>
    <t>40,587 원</t>
  </si>
  <si>
    <t>535020**********</t>
  </si>
  <si>
    <t>53.058 ℓ</t>
  </si>
  <si>
    <t>54,755 원</t>
  </si>
  <si>
    <t>379183*********</t>
  </si>
  <si>
    <t>삼성아멕스</t>
  </si>
  <si>
    <t>244 점</t>
  </si>
  <si>
    <t>22.324 ℓ</t>
  </si>
  <si>
    <t>23,038 원</t>
  </si>
  <si>
    <t>서울33사4164</t>
  </si>
  <si>
    <t>44.637 ℓ</t>
  </si>
  <si>
    <t>46,065 원</t>
  </si>
  <si>
    <t>538903**********</t>
  </si>
  <si>
    <t>291 점</t>
  </si>
  <si>
    <t>26.743 ℓ</t>
  </si>
  <si>
    <t>27,598 원</t>
  </si>
  <si>
    <t>서울33사4119</t>
  </si>
  <si>
    <t>32.010 ℓ</t>
  </si>
  <si>
    <t>33,034 원</t>
  </si>
  <si>
    <t>524140**********</t>
  </si>
  <si>
    <t>NH Titanium</t>
  </si>
  <si>
    <t>53.407 ℓ</t>
  </si>
  <si>
    <t>55,116 원</t>
  </si>
  <si>
    <t>서울33아4524</t>
  </si>
  <si>
    <t>25.413 ℓ</t>
  </si>
  <si>
    <t>26,226 원</t>
  </si>
  <si>
    <t>서울33사4102</t>
  </si>
  <si>
    <t>31.038 ℓ</t>
  </si>
  <si>
    <t>32,031 원</t>
  </si>
  <si>
    <t>서울34아3448</t>
  </si>
  <si>
    <t>41.845 ℓ</t>
  </si>
  <si>
    <t>43,184 원</t>
  </si>
  <si>
    <t>34.096 ℓ</t>
  </si>
  <si>
    <t>35,187 원</t>
  </si>
  <si>
    <t>서울38아6534</t>
  </si>
  <si>
    <t>박다진</t>
  </si>
  <si>
    <t>333 점</t>
  </si>
  <si>
    <t>16.421 ℓ</t>
  </si>
  <si>
    <t>16,946 원</t>
  </si>
  <si>
    <t>73 점</t>
  </si>
  <si>
    <t>19.743 ℓ</t>
  </si>
  <si>
    <t>20,374 원</t>
  </si>
  <si>
    <t>서울37바1759</t>
  </si>
  <si>
    <t>36.750 ℓ</t>
  </si>
  <si>
    <t>37,926 원</t>
  </si>
  <si>
    <t>559410**********</t>
  </si>
  <si>
    <t>25.525 ℓ</t>
  </si>
  <si>
    <t>26,341 원</t>
  </si>
  <si>
    <t xml:space="preserve">    73라3688</t>
  </si>
  <si>
    <t>373라3688</t>
  </si>
  <si>
    <t>165 점</t>
  </si>
  <si>
    <t>24.101 ℓ</t>
  </si>
  <si>
    <t>24,872 원</t>
  </si>
  <si>
    <t xml:space="preserve">    73라3677</t>
  </si>
  <si>
    <t>373라3677</t>
  </si>
  <si>
    <t>152 점</t>
  </si>
  <si>
    <t>28.896 ℓ</t>
  </si>
  <si>
    <t>29,820 원</t>
  </si>
  <si>
    <t>서울33사5593</t>
  </si>
  <si>
    <t>377988*********</t>
  </si>
  <si>
    <t>36.406 ℓ</t>
  </si>
  <si>
    <t>37,570 원</t>
  </si>
  <si>
    <t>34 점</t>
  </si>
  <si>
    <t>39.279 ℓ</t>
  </si>
  <si>
    <t>40,535 원</t>
  </si>
  <si>
    <t>[0085]유앤아이로지스틱스(주)</t>
  </si>
  <si>
    <t xml:space="preserve">    15버8575</t>
  </si>
  <si>
    <t>26.499 ℓ</t>
  </si>
  <si>
    <t>27,346 원</t>
  </si>
  <si>
    <t>서울33사4104</t>
  </si>
  <si>
    <t>42.702 ℓ</t>
  </si>
  <si>
    <t>44,068 원</t>
  </si>
  <si>
    <t>37.032 ℓ</t>
  </si>
  <si>
    <t>38,217 원</t>
  </si>
  <si>
    <t>서울33사4187</t>
  </si>
  <si>
    <t>21.279 ℓ</t>
  </si>
  <si>
    <t>21,959 원</t>
  </si>
  <si>
    <t>62.566 ℓ</t>
  </si>
  <si>
    <t>64,568 원</t>
  </si>
  <si>
    <t>529942**********</t>
  </si>
  <si>
    <t>현대마스터개인</t>
  </si>
  <si>
    <t>51.982 ℓ</t>
  </si>
  <si>
    <t>53,645 원</t>
  </si>
  <si>
    <t>서울33아4504</t>
  </si>
  <si>
    <t>56.455 ℓ</t>
  </si>
  <si>
    <t>58,261 원</t>
  </si>
  <si>
    <t>서울34아3427</t>
  </si>
  <si>
    <t>55.436 ℓ</t>
  </si>
  <si>
    <t>57,209 원</t>
  </si>
  <si>
    <t>552194**********</t>
  </si>
  <si>
    <t>19.202 ℓ</t>
  </si>
  <si>
    <t>19,816 원</t>
  </si>
  <si>
    <t>52.057 ℓ</t>
  </si>
  <si>
    <t>51,900 원</t>
  </si>
  <si>
    <t xml:space="preserve">    77저1183</t>
  </si>
  <si>
    <t>50.755 ℓ</t>
  </si>
  <si>
    <t>52,379 원</t>
  </si>
  <si>
    <t>서울34아3466</t>
  </si>
  <si>
    <t>44.513 ℓ</t>
  </si>
  <si>
    <t>45,937 원</t>
  </si>
  <si>
    <t>서울33아4553</t>
  </si>
  <si>
    <t>30.621 ℓ</t>
  </si>
  <si>
    <t>31,600 원</t>
  </si>
  <si>
    <t>서울31바7488</t>
  </si>
  <si>
    <t>김국현</t>
  </si>
  <si>
    <t>40.836 ℓ</t>
  </si>
  <si>
    <t>42,142 원</t>
  </si>
  <si>
    <t>941116**********</t>
  </si>
  <si>
    <t>36.277 ℓ</t>
  </si>
  <si>
    <t>37,437 원</t>
  </si>
  <si>
    <t>서울33사4114</t>
  </si>
  <si>
    <t>서울37바2461</t>
  </si>
  <si>
    <t>113 점</t>
  </si>
  <si>
    <t>19.241 ℓ</t>
  </si>
  <si>
    <t>19,856 원</t>
  </si>
  <si>
    <t>655614**********</t>
  </si>
  <si>
    <t>86 점</t>
  </si>
  <si>
    <t>48.450 ℓ</t>
  </si>
  <si>
    <t>50,000 원</t>
  </si>
  <si>
    <t>554648**********</t>
  </si>
  <si>
    <t>23.145 ℓ</t>
  </si>
  <si>
    <t>23,885 원</t>
  </si>
  <si>
    <t>서울33사4173</t>
  </si>
  <si>
    <t>52.891 ℓ</t>
  </si>
  <si>
    <t>54,583 원</t>
  </si>
  <si>
    <t>서울33아4523</t>
  </si>
  <si>
    <t>55.657 ℓ</t>
  </si>
  <si>
    <t>57,438 원</t>
  </si>
  <si>
    <t>52 점</t>
  </si>
  <si>
    <t>36.650 ℓ</t>
  </si>
  <si>
    <t>37,822 원</t>
  </si>
  <si>
    <t>46.188 ℓ</t>
  </si>
  <si>
    <t>47,666 원</t>
  </si>
  <si>
    <t>서울33사4171</t>
  </si>
  <si>
    <t>55 점</t>
  </si>
  <si>
    <t>26.231 ℓ</t>
  </si>
  <si>
    <t>27,070 원</t>
  </si>
  <si>
    <t>19.573 ℓ</t>
  </si>
  <si>
    <t>20,199 원</t>
  </si>
  <si>
    <t>430969**********</t>
  </si>
  <si>
    <t>52.190 ℓ</t>
  </si>
  <si>
    <t>53,860 원</t>
  </si>
  <si>
    <t>서울34아3461</t>
  </si>
  <si>
    <t>15.504 ℓ</t>
  </si>
  <si>
    <t>16,000 원</t>
  </si>
  <si>
    <t>42.335 ℓ</t>
  </si>
  <si>
    <t>43,689 원</t>
  </si>
  <si>
    <t>422155**********</t>
  </si>
  <si>
    <t>31.881 ℓ</t>
  </si>
  <si>
    <t>32,901 원</t>
  </si>
  <si>
    <t>27.371 ℓ</t>
  </si>
  <si>
    <t>28,246 원</t>
  </si>
  <si>
    <t>518831**********</t>
  </si>
  <si>
    <t>30.919 ℓ</t>
  </si>
  <si>
    <t>31,908 원</t>
  </si>
  <si>
    <t>서울33아4537</t>
  </si>
  <si>
    <t>35.841 ℓ</t>
  </si>
  <si>
    <t>36,987 원</t>
  </si>
  <si>
    <t>서울34아3425</t>
  </si>
  <si>
    <t>51.213 ℓ</t>
  </si>
  <si>
    <t>52,851 원</t>
  </si>
  <si>
    <t>서울33아4522</t>
  </si>
  <si>
    <t>44.640 ℓ</t>
  </si>
  <si>
    <t>46,068 원</t>
  </si>
  <si>
    <t>428909**********</t>
  </si>
  <si>
    <t>39.975 ℓ</t>
  </si>
  <si>
    <t>41,254 원</t>
  </si>
  <si>
    <t>서울34사2735</t>
  </si>
  <si>
    <t>33.944 ℓ</t>
  </si>
  <si>
    <t>35,030 원</t>
  </si>
  <si>
    <t>서울34아3479</t>
  </si>
  <si>
    <t>19.702 ℓ</t>
  </si>
  <si>
    <t>20,332 원</t>
  </si>
  <si>
    <t>서울32아2671</t>
  </si>
  <si>
    <t>서정식</t>
  </si>
  <si>
    <t>38.761 ℓ</t>
  </si>
  <si>
    <t>40,001 원</t>
  </si>
  <si>
    <t>서울33아4551</t>
  </si>
  <si>
    <t>38.478 ℓ</t>
  </si>
  <si>
    <t>39,709 원</t>
  </si>
  <si>
    <t>서울31아3022</t>
  </si>
  <si>
    <t>정병래</t>
  </si>
  <si>
    <t>177 점</t>
  </si>
  <si>
    <t>22.607 ℓ</t>
  </si>
  <si>
    <t>23,330 원</t>
  </si>
  <si>
    <t>37.835 ℓ</t>
  </si>
  <si>
    <t>39,045 원</t>
  </si>
  <si>
    <t>53.172 ℓ</t>
  </si>
  <si>
    <t>54,873 원</t>
  </si>
  <si>
    <t>서울33사4151</t>
  </si>
  <si>
    <t>48.433 ℓ</t>
  </si>
  <si>
    <t>49,982 원</t>
  </si>
  <si>
    <t>서울34사2763</t>
  </si>
  <si>
    <t>221 점</t>
  </si>
  <si>
    <t>29.744 ℓ</t>
  </si>
  <si>
    <t>30,695 원</t>
  </si>
  <si>
    <t>서울33사5590</t>
  </si>
  <si>
    <t>34.753 ℓ</t>
  </si>
  <si>
    <t>35,865 원</t>
  </si>
  <si>
    <t>서울37바1761</t>
  </si>
  <si>
    <t>45.312 ℓ</t>
  </si>
  <si>
    <t>46,761 원</t>
  </si>
  <si>
    <t>서울32사4506</t>
  </si>
  <si>
    <t>이선호</t>
  </si>
  <si>
    <t>52.874 ℓ</t>
  </si>
  <si>
    <t>54,565 원</t>
  </si>
  <si>
    <t>460205**********</t>
  </si>
  <si>
    <t>50.017 ℓ</t>
  </si>
  <si>
    <t>51,617 원</t>
  </si>
  <si>
    <t>19.896 ℓ</t>
  </si>
  <si>
    <t>20,532 원</t>
  </si>
  <si>
    <t>서울31자2198</t>
  </si>
  <si>
    <t>박성석</t>
  </si>
  <si>
    <t>18 점</t>
  </si>
  <si>
    <t>32.820 ℓ</t>
  </si>
  <si>
    <t>33,870 원</t>
  </si>
  <si>
    <t>943020**********</t>
  </si>
  <si>
    <t>비씨카드</t>
  </si>
  <si>
    <t>30 점</t>
  </si>
  <si>
    <t>20.000 ℓ</t>
  </si>
  <si>
    <t>20,640 원</t>
  </si>
  <si>
    <t>30.587 ℓ</t>
  </si>
  <si>
    <t>31,565 원</t>
  </si>
  <si>
    <t>서울34아3420</t>
  </si>
  <si>
    <t>44.396 ℓ</t>
  </si>
  <si>
    <t>45,816 원</t>
  </si>
  <si>
    <t>서울33사5558</t>
  </si>
  <si>
    <t>40.137 ℓ</t>
  </si>
  <si>
    <t>41,421 원</t>
  </si>
  <si>
    <t>서울33아4543</t>
  </si>
  <si>
    <t>34.343 ℓ</t>
  </si>
  <si>
    <t>35,441 원</t>
  </si>
  <si>
    <t>548020**********</t>
  </si>
  <si>
    <t>26.019 ℓ</t>
  </si>
  <si>
    <t>26,851 원</t>
  </si>
  <si>
    <t>서울33사5527</t>
  </si>
  <si>
    <t>39.371 ℓ</t>
  </si>
  <si>
    <t>40,630 원</t>
  </si>
  <si>
    <t>서울33사4162</t>
  </si>
  <si>
    <t>34.987 ℓ</t>
  </si>
  <si>
    <t>36,106 원</t>
  </si>
  <si>
    <t>서울33사5509</t>
  </si>
  <si>
    <t>163 점</t>
  </si>
  <si>
    <t>62.357 ℓ</t>
  </si>
  <si>
    <t>64,352 원</t>
  </si>
  <si>
    <t>서울32자5414</t>
  </si>
  <si>
    <t>김병수</t>
  </si>
  <si>
    <t>608 점</t>
  </si>
  <si>
    <t>28.478 ℓ</t>
  </si>
  <si>
    <t>29,389 원</t>
  </si>
  <si>
    <t>30.441 ℓ</t>
  </si>
  <si>
    <t>31,415 원</t>
  </si>
  <si>
    <t>서울34사2755</t>
  </si>
  <si>
    <t>28.095 ℓ</t>
  </si>
  <si>
    <t>28,994 원</t>
  </si>
  <si>
    <t>37.236 ℓ</t>
  </si>
  <si>
    <t>38,427 원</t>
  </si>
  <si>
    <t>서울34사2788</t>
  </si>
  <si>
    <t>39.656 ℓ</t>
  </si>
  <si>
    <t>40,924 원</t>
  </si>
  <si>
    <t>서울37바3697</t>
  </si>
  <si>
    <t>32.888 ℓ</t>
  </si>
  <si>
    <t>33,940 원</t>
  </si>
  <si>
    <t>서울37바1767</t>
  </si>
  <si>
    <t>37.885 ℓ</t>
  </si>
  <si>
    <t>39,097 원</t>
  </si>
  <si>
    <t>서울33사5522</t>
  </si>
  <si>
    <t>40.107 ℓ</t>
  </si>
  <si>
    <t>41,390 원</t>
  </si>
  <si>
    <t>서울32사7357</t>
  </si>
  <si>
    <t>김길현</t>
  </si>
  <si>
    <t>23.734 ℓ</t>
  </si>
  <si>
    <t>24,493 원</t>
  </si>
  <si>
    <t>941085**********</t>
  </si>
  <si>
    <t>삼성법인</t>
  </si>
  <si>
    <t>28.808 ℓ</t>
  </si>
  <si>
    <t>29,729 원</t>
  </si>
  <si>
    <t>서울33사5510</t>
  </si>
  <si>
    <t>42.043 ℓ</t>
  </si>
  <si>
    <t>43,388 원</t>
  </si>
  <si>
    <t>34.816 ℓ</t>
  </si>
  <si>
    <t>35,930 원</t>
  </si>
  <si>
    <t>158 점</t>
  </si>
  <si>
    <t>38.422 ℓ</t>
  </si>
  <si>
    <t>39,651 원</t>
  </si>
  <si>
    <t>서울33사5553</t>
  </si>
  <si>
    <t>26.145 ℓ</t>
  </si>
  <si>
    <t>26,981 원</t>
  </si>
  <si>
    <t>서울34아3408</t>
  </si>
  <si>
    <t>34.312 ℓ</t>
  </si>
  <si>
    <t>35,409 원</t>
  </si>
  <si>
    <t>서울34아3440</t>
  </si>
  <si>
    <t>21.422 ℓ</t>
  </si>
  <si>
    <t>22,107 원</t>
  </si>
  <si>
    <t>서울34아3501</t>
  </si>
  <si>
    <t>110 점</t>
  </si>
  <si>
    <t>30.143 ℓ</t>
  </si>
  <si>
    <t>31,107 원</t>
  </si>
  <si>
    <t>서울33아4501</t>
  </si>
  <si>
    <t>33.960 ℓ</t>
  </si>
  <si>
    <t>35,046 원</t>
  </si>
  <si>
    <t>22.007 ℓ</t>
  </si>
  <si>
    <t>22,711 원</t>
  </si>
  <si>
    <t>99 점</t>
  </si>
  <si>
    <t>45.251 ℓ</t>
  </si>
  <si>
    <t>46,699 원</t>
  </si>
  <si>
    <t>서울34아3486</t>
  </si>
  <si>
    <t>33.564 ℓ</t>
  </si>
  <si>
    <t>34,638 원</t>
  </si>
  <si>
    <t>서울33사5591</t>
  </si>
  <si>
    <t>42.100 ℓ</t>
  </si>
  <si>
    <t>43,447 원</t>
  </si>
  <si>
    <t>47.572 ℓ</t>
  </si>
  <si>
    <t>49,094 원</t>
  </si>
  <si>
    <t>서울34사2734</t>
  </si>
  <si>
    <t>27.959 ℓ</t>
  </si>
  <si>
    <t>28,853 원</t>
  </si>
  <si>
    <t>서울34아3471</t>
  </si>
  <si>
    <t>33.197 ℓ</t>
  </si>
  <si>
    <t>34,259 원</t>
  </si>
  <si>
    <t>서울33사4156</t>
  </si>
  <si>
    <t>33.920 ℓ</t>
  </si>
  <si>
    <t>35,005 원</t>
  </si>
  <si>
    <t>서울33사5532</t>
  </si>
  <si>
    <t>17.579 ℓ</t>
  </si>
  <si>
    <t>18,141 원</t>
  </si>
  <si>
    <t>43.381 ℓ</t>
  </si>
  <si>
    <t>44,769 원</t>
  </si>
  <si>
    <t>서울34아3490</t>
  </si>
  <si>
    <t>199 점</t>
  </si>
  <si>
    <t>50.316 ℓ</t>
  </si>
  <si>
    <t>51,926 원</t>
  </si>
  <si>
    <t>서울33아4532</t>
  </si>
  <si>
    <t>230 점</t>
  </si>
  <si>
    <t>28.056 ℓ</t>
  </si>
  <si>
    <t>28,953 원</t>
  </si>
  <si>
    <t>서울34아3454</t>
  </si>
  <si>
    <t>39.467 ℓ</t>
  </si>
  <si>
    <t>40,729 원</t>
  </si>
  <si>
    <t>서울33사4167</t>
  </si>
  <si>
    <t>31.244 ℓ</t>
  </si>
  <si>
    <t>32,243 원</t>
  </si>
  <si>
    <t>서울34아3406</t>
  </si>
  <si>
    <t>38.588 ℓ</t>
  </si>
  <si>
    <t>39,822 원</t>
  </si>
  <si>
    <t>서울33사5588</t>
  </si>
  <si>
    <t>37.382 ℓ</t>
  </si>
  <si>
    <t>38,578 원</t>
  </si>
  <si>
    <t>30.962 ℓ</t>
  </si>
  <si>
    <t>31,952 원</t>
  </si>
  <si>
    <t>서울34아3481</t>
  </si>
  <si>
    <t>40.301 ℓ</t>
  </si>
  <si>
    <t>41,590 원</t>
  </si>
  <si>
    <t>서울33사5598</t>
  </si>
  <si>
    <t>513894**********</t>
  </si>
  <si>
    <t>40.296 ℓ</t>
  </si>
  <si>
    <t>41,585 원</t>
  </si>
  <si>
    <t>43.524 ℓ</t>
  </si>
  <si>
    <t>44,916 원</t>
  </si>
  <si>
    <t>45.252 ℓ</t>
  </si>
  <si>
    <t>46,700 원</t>
  </si>
  <si>
    <t>서울33사5526</t>
  </si>
  <si>
    <t>30.773 ℓ</t>
  </si>
  <si>
    <t>31,757 원</t>
  </si>
  <si>
    <t>485480**********</t>
  </si>
  <si>
    <t>40.128 ℓ</t>
  </si>
  <si>
    <t>41,412 원</t>
  </si>
  <si>
    <t>서울33사5577</t>
  </si>
  <si>
    <t>43.377 ℓ</t>
  </si>
  <si>
    <t>44,765 원</t>
  </si>
  <si>
    <t>34.659 ℓ</t>
  </si>
  <si>
    <t>35,768 원</t>
  </si>
  <si>
    <t>49.271 ℓ</t>
  </si>
  <si>
    <t>50,847 원</t>
  </si>
  <si>
    <t>서울33사5605</t>
  </si>
  <si>
    <t>54.675 ℓ</t>
  </si>
  <si>
    <t>56,424 원</t>
  </si>
  <si>
    <t>서울34사2750</t>
  </si>
  <si>
    <t>48.171 ℓ</t>
  </si>
  <si>
    <t>49,712 원</t>
  </si>
  <si>
    <t>서울33아4561</t>
  </si>
  <si>
    <t>39.114 ℓ</t>
  </si>
  <si>
    <t>40,365 원</t>
  </si>
  <si>
    <t>서울34아3444</t>
  </si>
  <si>
    <t>27.920 ℓ</t>
  </si>
  <si>
    <t>28,813 원</t>
  </si>
  <si>
    <t>42.645 ℓ</t>
  </si>
  <si>
    <t>44,009 원</t>
  </si>
  <si>
    <t>서울34아3460</t>
  </si>
  <si>
    <t>25.319 ℓ</t>
  </si>
  <si>
    <t>26,129 원</t>
  </si>
  <si>
    <t>서울31사3556</t>
  </si>
  <si>
    <t>이석근</t>
  </si>
  <si>
    <t>247 점</t>
  </si>
  <si>
    <t>15.467 ℓ</t>
  </si>
  <si>
    <t>15,961 원</t>
  </si>
  <si>
    <t>239 점</t>
  </si>
  <si>
    <t>31.851 ℓ</t>
  </si>
  <si>
    <t>32,870 원</t>
  </si>
  <si>
    <t>서울33아4536</t>
  </si>
  <si>
    <t>41.675 ℓ</t>
  </si>
  <si>
    <t>43,008 원</t>
  </si>
  <si>
    <t>서울33사4131</t>
  </si>
  <si>
    <t>38.047 ℓ</t>
  </si>
  <si>
    <t>39,264 원</t>
  </si>
  <si>
    <t>서울33사4160</t>
  </si>
  <si>
    <t>52.966 ℓ</t>
  </si>
  <si>
    <t>54,660 원</t>
  </si>
  <si>
    <t>서울33아4530</t>
  </si>
  <si>
    <t>35.714 ℓ</t>
  </si>
  <si>
    <t>36,856 원</t>
  </si>
  <si>
    <t>서울34아3458</t>
  </si>
  <si>
    <t>57.143 ℓ</t>
  </si>
  <si>
    <t>58,971 원</t>
  </si>
  <si>
    <t>서울33사4133</t>
  </si>
  <si>
    <t>30.184 ℓ</t>
  </si>
  <si>
    <t>31,149 원</t>
  </si>
  <si>
    <t>서울33사5516</t>
  </si>
  <si>
    <t>35.873 ℓ</t>
  </si>
  <si>
    <t>37,020 원</t>
  </si>
  <si>
    <t>46.883 ℓ</t>
  </si>
  <si>
    <t>48,383 원</t>
  </si>
  <si>
    <t>서울33사4161</t>
  </si>
  <si>
    <t>26.401 ℓ</t>
  </si>
  <si>
    <t>27,245 원</t>
  </si>
  <si>
    <t>서울34사2780</t>
  </si>
  <si>
    <t>36.408 ℓ</t>
  </si>
  <si>
    <t>37,573 원</t>
  </si>
  <si>
    <t>서울33사5585</t>
  </si>
  <si>
    <t>168 점</t>
  </si>
  <si>
    <t>37.133 ℓ</t>
  </si>
  <si>
    <t>38,321 원</t>
  </si>
  <si>
    <t>서울33사5505</t>
  </si>
  <si>
    <t>37.990 ℓ</t>
  </si>
  <si>
    <t>39,205 원</t>
  </si>
  <si>
    <t>서울33사4124</t>
  </si>
  <si>
    <t>39.255 ℓ</t>
  </si>
  <si>
    <t>40,511 원</t>
  </si>
  <si>
    <t>서울33사5573</t>
  </si>
  <si>
    <t>25.224 ℓ</t>
  </si>
  <si>
    <t>26,031 원</t>
  </si>
  <si>
    <t>서울33사5524</t>
  </si>
  <si>
    <t>22.107 ℓ</t>
  </si>
  <si>
    <t>22,814 원</t>
  </si>
  <si>
    <t>서울33사5512</t>
  </si>
  <si>
    <t>26.704 ℓ</t>
  </si>
  <si>
    <t>27,558 원</t>
  </si>
  <si>
    <t>43.341 ℓ</t>
  </si>
  <si>
    <t>44,727 원</t>
  </si>
  <si>
    <t>서울33사5546</t>
  </si>
  <si>
    <t>23.951 ℓ</t>
  </si>
  <si>
    <t>24,717 원</t>
  </si>
  <si>
    <t>서울33아4519</t>
  </si>
  <si>
    <t>53.161 ℓ</t>
  </si>
  <si>
    <t>54,862 원</t>
  </si>
  <si>
    <t>서울33사5541</t>
  </si>
  <si>
    <t>43.325 ℓ</t>
  </si>
  <si>
    <t>44,711 원</t>
  </si>
  <si>
    <t>서울33사4184</t>
  </si>
  <si>
    <t>31.772 ℓ</t>
  </si>
  <si>
    <t>32,788 원</t>
  </si>
  <si>
    <t>서울34아3455</t>
  </si>
  <si>
    <t>38.604 ℓ</t>
  </si>
  <si>
    <t>39,839 원</t>
  </si>
  <si>
    <t>37.604 ℓ</t>
  </si>
  <si>
    <t>38,807 원</t>
  </si>
  <si>
    <t>서울33사5503</t>
  </si>
  <si>
    <t>35.799 ℓ</t>
  </si>
  <si>
    <t>36,944 원</t>
  </si>
  <si>
    <t>37.469 ℓ</t>
  </si>
  <si>
    <t>38,668 원</t>
  </si>
  <si>
    <t>서울34사2789</t>
  </si>
  <si>
    <t>42.580 ℓ</t>
  </si>
  <si>
    <t>43,942 원</t>
  </si>
  <si>
    <t>서울33사4101</t>
  </si>
  <si>
    <t>29.359 ℓ</t>
  </si>
  <si>
    <t>30,298 원</t>
  </si>
  <si>
    <t>29.379 ℓ</t>
  </si>
  <si>
    <t>30,319 원</t>
  </si>
  <si>
    <t>34.887 ℓ</t>
  </si>
  <si>
    <t>36,003 원</t>
  </si>
  <si>
    <t>50.078 ℓ</t>
  </si>
  <si>
    <t>51,680 원</t>
  </si>
  <si>
    <t>서울33사4149</t>
  </si>
  <si>
    <t>37.559 ℓ</t>
  </si>
  <si>
    <t>38,760 원</t>
  </si>
  <si>
    <t>서울33아4550</t>
  </si>
  <si>
    <t>33.399 ℓ</t>
  </si>
  <si>
    <t>34,467 원</t>
  </si>
  <si>
    <t>서울34아3469</t>
  </si>
  <si>
    <t>37.301 ℓ</t>
  </si>
  <si>
    <t>38,494 원</t>
  </si>
  <si>
    <t>서울33아4544</t>
  </si>
  <si>
    <t>42.322 ℓ</t>
  </si>
  <si>
    <t>43,676 원</t>
  </si>
  <si>
    <t>서울34사2707</t>
  </si>
  <si>
    <t>30.566 ℓ</t>
  </si>
  <si>
    <t>31,544 원</t>
  </si>
  <si>
    <t>서울33사5559</t>
  </si>
  <si>
    <t>43.912 ℓ</t>
  </si>
  <si>
    <t>45,317 원</t>
  </si>
  <si>
    <t>서울33사5595</t>
  </si>
  <si>
    <t>48.262 ℓ</t>
  </si>
  <si>
    <t>49,806 원</t>
  </si>
  <si>
    <t>서울34사2727</t>
  </si>
  <si>
    <t>39.036 ℓ</t>
  </si>
  <si>
    <t>40,285 원</t>
  </si>
  <si>
    <t>서울34사2742</t>
  </si>
  <si>
    <t>23.549 ℓ</t>
  </si>
  <si>
    <t>24,302 원</t>
  </si>
  <si>
    <t>48.043 ℓ</t>
  </si>
  <si>
    <t>49,580 원</t>
  </si>
  <si>
    <t>59.218 ℓ</t>
  </si>
  <si>
    <t>61,112 원</t>
  </si>
  <si>
    <t>서울31아6435</t>
  </si>
  <si>
    <t>김형선</t>
  </si>
  <si>
    <t>275 점</t>
  </si>
  <si>
    <t>32.823 ℓ</t>
  </si>
  <si>
    <t>33,873 원</t>
  </si>
  <si>
    <t>서울32사8386</t>
  </si>
  <si>
    <t>박승래</t>
  </si>
  <si>
    <t>314 점</t>
  </si>
  <si>
    <t>48.408 ℓ</t>
  </si>
  <si>
    <t>49,957 원</t>
  </si>
  <si>
    <t>서울33사5518</t>
  </si>
  <si>
    <t>35.378 ℓ</t>
  </si>
  <si>
    <t>36,510 원</t>
  </si>
  <si>
    <t>36.964 ℓ</t>
  </si>
  <si>
    <t>38,146 원</t>
  </si>
  <si>
    <t>서울34아3414</t>
  </si>
  <si>
    <t>43.754 ℓ</t>
  </si>
  <si>
    <t>45,154 원</t>
  </si>
  <si>
    <t>24.467 ℓ</t>
  </si>
  <si>
    <t>25,249 원</t>
  </si>
  <si>
    <t>40.490 ℓ</t>
  </si>
  <si>
    <t>41,785 원</t>
  </si>
  <si>
    <t>서울34아3503</t>
  </si>
  <si>
    <t>38.820 ℓ</t>
  </si>
  <si>
    <t>40,062 원</t>
  </si>
  <si>
    <t>서울37바1758</t>
  </si>
  <si>
    <t>36.459 ℓ</t>
  </si>
  <si>
    <t>37,625 원</t>
  </si>
  <si>
    <t>서울34아3434</t>
  </si>
  <si>
    <t>41.805 ℓ</t>
  </si>
  <si>
    <t>43,142 원</t>
  </si>
  <si>
    <t>서울32사1646</t>
  </si>
  <si>
    <t>최윤규</t>
  </si>
  <si>
    <t>31.587 ℓ</t>
  </si>
  <si>
    <t>32,597 원</t>
  </si>
  <si>
    <t>서울33사5536</t>
  </si>
  <si>
    <t>36.349 ℓ</t>
  </si>
  <si>
    <t>37,512 원</t>
  </si>
  <si>
    <t>26.348 ℓ</t>
  </si>
  <si>
    <t>27,191 원</t>
  </si>
  <si>
    <t>38.682 ℓ</t>
  </si>
  <si>
    <t>39,919 원</t>
  </si>
  <si>
    <t>서울33아4541</t>
  </si>
  <si>
    <t>34.437 ℓ</t>
  </si>
  <si>
    <t>35,538 원</t>
  </si>
  <si>
    <t>32.835 ℓ</t>
  </si>
  <si>
    <t>33,885 원</t>
  </si>
  <si>
    <t>40.615 ℓ</t>
  </si>
  <si>
    <t>41,914 원</t>
  </si>
  <si>
    <t>서울33아4510</t>
  </si>
  <si>
    <t>27.400 ℓ</t>
  </si>
  <si>
    <t>28,276 원</t>
  </si>
  <si>
    <t>서울34사2721</t>
  </si>
  <si>
    <t>55.678 ℓ</t>
  </si>
  <si>
    <t>57,459 원</t>
  </si>
  <si>
    <t>서울33사4105</t>
  </si>
  <si>
    <t>258 점</t>
  </si>
  <si>
    <t>42.094 ℓ</t>
  </si>
  <si>
    <t>43,441 원</t>
  </si>
  <si>
    <t>서울37바1766</t>
  </si>
  <si>
    <t>43.986 ℓ</t>
  </si>
  <si>
    <t>45,393 원</t>
  </si>
  <si>
    <t>서울34아3409</t>
  </si>
  <si>
    <t>40.979 ℓ</t>
  </si>
  <si>
    <t>42,290 원</t>
  </si>
  <si>
    <t>서울33아4565</t>
  </si>
  <si>
    <t>45.934 ℓ</t>
  </si>
  <si>
    <t>47,403 원</t>
  </si>
  <si>
    <t>서울34아3421</t>
  </si>
  <si>
    <t>235 점</t>
  </si>
  <si>
    <t>47.131 ℓ</t>
  </si>
  <si>
    <t>48,639 원</t>
  </si>
  <si>
    <t>서울33사4145</t>
  </si>
  <si>
    <t>14.549 ℓ</t>
  </si>
  <si>
    <t>15,014 원</t>
  </si>
  <si>
    <t>52.442 ℓ</t>
  </si>
  <si>
    <t>54,120 원</t>
  </si>
  <si>
    <t>34.523 ℓ</t>
  </si>
  <si>
    <t>35,627 원</t>
  </si>
  <si>
    <t>서울33사4110</t>
  </si>
  <si>
    <t>25.514 ℓ</t>
  </si>
  <si>
    <t>26,330 원</t>
  </si>
  <si>
    <t>서울33사5570</t>
  </si>
  <si>
    <t>34.937 ℓ</t>
  </si>
  <si>
    <t>36,054 원</t>
  </si>
  <si>
    <t>서울34아3467</t>
  </si>
  <si>
    <t>23.541 ℓ</t>
  </si>
  <si>
    <t>24,294 원</t>
  </si>
  <si>
    <t>108 점</t>
  </si>
  <si>
    <t>30.677 ℓ</t>
  </si>
  <si>
    <t>31,658 원</t>
  </si>
  <si>
    <t>서울37바1762</t>
  </si>
  <si>
    <t>26.243 ℓ</t>
  </si>
  <si>
    <t>27,082 원</t>
  </si>
  <si>
    <t>서울31자4989</t>
  </si>
  <si>
    <t>정윤화</t>
  </si>
  <si>
    <t>257 점</t>
  </si>
  <si>
    <t>36.160 ℓ</t>
  </si>
  <si>
    <t>37,317 원</t>
  </si>
  <si>
    <t>538720**********</t>
  </si>
  <si>
    <t>56.900 ℓ</t>
  </si>
  <si>
    <t>58,720 원</t>
  </si>
  <si>
    <t>서울33사4185</t>
  </si>
  <si>
    <t>42.344 ℓ</t>
  </si>
  <si>
    <t>43,699 원</t>
  </si>
  <si>
    <t>30.753 ℓ</t>
  </si>
  <si>
    <t>31,737 원</t>
  </si>
  <si>
    <t>서울33아4554</t>
  </si>
  <si>
    <t>38.049 ℓ</t>
  </si>
  <si>
    <t>39,266 원</t>
  </si>
  <si>
    <t>서울33사4106</t>
  </si>
  <si>
    <t>32.906 ℓ</t>
  </si>
  <si>
    <t>33,958 원</t>
  </si>
  <si>
    <t>서울34아3450</t>
  </si>
  <si>
    <t>42.298 ℓ</t>
  </si>
  <si>
    <t>43,651 원</t>
  </si>
  <si>
    <t>43.631 ℓ</t>
  </si>
  <si>
    <t>45,027 원</t>
  </si>
  <si>
    <t>서울33사5528</t>
  </si>
  <si>
    <t>32.842 ℓ</t>
  </si>
  <si>
    <t>33,892 원</t>
  </si>
  <si>
    <t>서울33아4516</t>
  </si>
  <si>
    <t>29.714 ℓ</t>
  </si>
  <si>
    <t>30,664 원</t>
  </si>
  <si>
    <t>서울33사5561</t>
  </si>
  <si>
    <t>29.422 ℓ</t>
  </si>
  <si>
    <t>30,363 원</t>
  </si>
  <si>
    <t>50.246 ℓ</t>
  </si>
  <si>
    <t>51,853 원</t>
  </si>
  <si>
    <t>서울34사2704</t>
  </si>
  <si>
    <t>27.779 ℓ</t>
  </si>
  <si>
    <t>28,667 원</t>
  </si>
  <si>
    <t>서울33사4154</t>
  </si>
  <si>
    <t>35.643 ℓ</t>
  </si>
  <si>
    <t>36,783 원</t>
  </si>
  <si>
    <t>서울33사4118</t>
  </si>
  <si>
    <t>46.911 ℓ</t>
  </si>
  <si>
    <t>48,412 원</t>
  </si>
  <si>
    <t>서울33사4183</t>
  </si>
  <si>
    <t>45.944 ℓ</t>
  </si>
  <si>
    <t>47,414 원</t>
  </si>
  <si>
    <t>서울34아3468</t>
  </si>
  <si>
    <t>35.180 ℓ</t>
  </si>
  <si>
    <t>36,305 원</t>
  </si>
  <si>
    <t>11.209 ℓ</t>
  </si>
  <si>
    <t>11,567 원</t>
  </si>
  <si>
    <t>45.239 ℓ</t>
  </si>
  <si>
    <t>46,686 원</t>
  </si>
  <si>
    <t>38.702 ℓ</t>
  </si>
  <si>
    <t>39,940 원</t>
  </si>
  <si>
    <t>29.831 ℓ</t>
  </si>
  <si>
    <t>30,785 원</t>
  </si>
  <si>
    <t>38.303 ℓ</t>
  </si>
  <si>
    <t>39,528 원</t>
  </si>
  <si>
    <t>서울34아3439</t>
  </si>
  <si>
    <t>40.554 ℓ</t>
  </si>
  <si>
    <t>41,851 원</t>
  </si>
  <si>
    <t>41.176 ℓ</t>
  </si>
  <si>
    <t>42,493 원</t>
  </si>
  <si>
    <t>서울34아3437</t>
  </si>
  <si>
    <t>37.729 ℓ</t>
  </si>
  <si>
    <t>38,936 원</t>
  </si>
  <si>
    <t>408966**********</t>
  </si>
  <si>
    <t>241 점</t>
  </si>
  <si>
    <t>33.194 ℓ</t>
  </si>
  <si>
    <t>34,256 원</t>
  </si>
  <si>
    <t>154 점</t>
  </si>
  <si>
    <t>56.851 ℓ</t>
  </si>
  <si>
    <t>58,670 원</t>
  </si>
  <si>
    <t>534292**********</t>
  </si>
  <si>
    <t>30.884 ℓ</t>
  </si>
  <si>
    <t>31,872 원</t>
  </si>
  <si>
    <t>서울33사5560</t>
  </si>
  <si>
    <t>30.740 ℓ</t>
  </si>
  <si>
    <t>31,723 원</t>
  </si>
  <si>
    <t>서울34아3465</t>
  </si>
  <si>
    <t>44.016 ℓ</t>
  </si>
  <si>
    <t>45,424 원</t>
  </si>
  <si>
    <t>서울33사4126</t>
  </si>
  <si>
    <t>42.546 ℓ</t>
  </si>
  <si>
    <t>43,907 원</t>
  </si>
  <si>
    <t>서울34사2740</t>
  </si>
  <si>
    <t>53.339 ℓ</t>
  </si>
  <si>
    <t>55,045 원</t>
  </si>
  <si>
    <t>21.590 ℓ</t>
  </si>
  <si>
    <t>22,280 원</t>
  </si>
  <si>
    <t>41.565 ℓ</t>
  </si>
  <si>
    <t>42,895 원</t>
  </si>
  <si>
    <t>서울33아4540</t>
  </si>
  <si>
    <t>942520**********</t>
  </si>
  <si>
    <t>537699**********</t>
  </si>
  <si>
    <t>225 점</t>
  </si>
  <si>
    <t>37.588 ℓ</t>
  </si>
  <si>
    <t>38,790 원</t>
  </si>
  <si>
    <t>45.761 ℓ</t>
  </si>
  <si>
    <t>47,225 원</t>
  </si>
  <si>
    <t>서울34사2772</t>
  </si>
  <si>
    <t>212 점</t>
  </si>
  <si>
    <t>50.816 ℓ</t>
  </si>
  <si>
    <t>52,442 원</t>
  </si>
  <si>
    <t>서울34아3446</t>
  </si>
  <si>
    <t>28.168 ℓ</t>
  </si>
  <si>
    <t>29,069 원</t>
  </si>
  <si>
    <t>서울33아4512</t>
  </si>
  <si>
    <t>47.474 ℓ</t>
  </si>
  <si>
    <t>48,993 원</t>
  </si>
  <si>
    <t>서울34아3428</t>
  </si>
  <si>
    <t>38.018 ℓ</t>
  </si>
  <si>
    <t>39,234 원</t>
  </si>
  <si>
    <t>서울34사2728</t>
  </si>
  <si>
    <t>176 점</t>
  </si>
  <si>
    <t>40.483 ℓ</t>
  </si>
  <si>
    <t>41,778 원</t>
  </si>
  <si>
    <t>서울34아3497</t>
  </si>
  <si>
    <t>41.462 ℓ</t>
  </si>
  <si>
    <t>42,788 원</t>
  </si>
  <si>
    <t>서울34아3484</t>
  </si>
  <si>
    <t>55.047 ℓ</t>
  </si>
  <si>
    <t>56,808 원</t>
  </si>
  <si>
    <t>서울34아3422</t>
  </si>
  <si>
    <t>49.057 ℓ</t>
  </si>
  <si>
    <t>50,626 원</t>
  </si>
  <si>
    <t>51.252 ℓ</t>
  </si>
  <si>
    <t>52,892 원</t>
  </si>
  <si>
    <t>944025**********</t>
  </si>
  <si>
    <t>하나SK비씨체크</t>
  </si>
  <si>
    <t>328 점</t>
  </si>
  <si>
    <t>37.333 ℓ</t>
  </si>
  <si>
    <t>38,527 원</t>
  </si>
  <si>
    <t>서울32사4906</t>
  </si>
  <si>
    <t>한정석</t>
  </si>
  <si>
    <t>361 점</t>
  </si>
  <si>
    <t>2.688 ℓ</t>
  </si>
  <si>
    <t>2,774 원</t>
  </si>
  <si>
    <t>377989*********</t>
  </si>
  <si>
    <t>48.111 ℓ</t>
  </si>
  <si>
    <t>49,650 원</t>
  </si>
  <si>
    <t>466 점</t>
  </si>
  <si>
    <t>48.322 ℓ</t>
  </si>
  <si>
    <t>49,868 원</t>
  </si>
  <si>
    <t>서울34아3416</t>
  </si>
  <si>
    <t>222 점</t>
  </si>
  <si>
    <t>14.281 ℓ</t>
  </si>
  <si>
    <t>14,737 원</t>
  </si>
  <si>
    <t>64 점</t>
  </si>
  <si>
    <t>29.161 ℓ</t>
  </si>
  <si>
    <t>30,094 원</t>
  </si>
  <si>
    <t>33.698 ℓ</t>
  </si>
  <si>
    <t>34,776 원</t>
  </si>
  <si>
    <t>536510**********</t>
  </si>
  <si>
    <t>카카오뱅크체크</t>
  </si>
  <si>
    <t>23.180 ℓ</t>
  </si>
  <si>
    <t>23,921 원</t>
  </si>
  <si>
    <t>37.631 ℓ</t>
  </si>
  <si>
    <t>38,835 원</t>
  </si>
  <si>
    <t>553208**********</t>
  </si>
  <si>
    <t>59.244 ℓ</t>
  </si>
  <si>
    <t>61,139 원</t>
  </si>
  <si>
    <t>서울33사4169</t>
  </si>
  <si>
    <t>37.751 ℓ</t>
  </si>
  <si>
    <t>38,959 원</t>
  </si>
  <si>
    <t>서울34사2744</t>
  </si>
  <si>
    <t>46.993 ℓ</t>
  </si>
  <si>
    <t>48,496 원</t>
  </si>
  <si>
    <t>서울31바8403</t>
  </si>
  <si>
    <t>김종진</t>
  </si>
  <si>
    <t>456 점</t>
  </si>
  <si>
    <t>62.457 ℓ</t>
  </si>
  <si>
    <t>64,455 원</t>
  </si>
  <si>
    <t>서울33아4520</t>
  </si>
  <si>
    <t>29.397 ℓ</t>
  </si>
  <si>
    <t>30,337 원</t>
  </si>
  <si>
    <t>43.797 ℓ</t>
  </si>
  <si>
    <t>45,198 원</t>
  </si>
  <si>
    <t>서울34아3477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</si>
</sst>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1"/>
  <sheetViews>
    <sheetView tabSelected="1" workbookViewId="0">
      <selection activeCell="AK1" sqref="AK1"/>
    </sheetView>
  </sheetViews>
  <sheetFormatPr defaultRowHeight="16.5" x14ac:dyDescent="0.3"/>
  <cols>
    <col min="1" max="1" width="16.25" customWidth="1"/>
    <col min="2" max="2" width="4.625" customWidth="1"/>
    <col min="3" max="3" width="5.75" customWidth="1"/>
    <col min="4" max="4" width="12" customWidth="1"/>
    <col min="7" max="7" width="26.75" customWidth="1"/>
    <col min="8" max="8" width="15" customWidth="1"/>
    <col min="10" max="10" width="12.125" customWidth="1"/>
    <col min="27" max="27" width="15.625" customWidth="1"/>
    <col min="28" max="28" width="9.5" customWidth="1"/>
    <col min="29" max="29" width="10.25" customWidth="1"/>
    <col min="30" max="30" width="13" customWidth="1"/>
    <col min="32" max="32" width="12.375" customWidth="1"/>
    <col min="33" max="33" width="9.875" customWidth="1"/>
    <col min="34" max="34" width="11.375" customWidth="1"/>
    <col min="35" max="35" width="15.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4</v>
      </c>
      <c r="Q1" t="s">
        <v>5</v>
      </c>
      <c r="R1" t="s">
        <v>13</v>
      </c>
      <c r="S1" t="s">
        <v>4</v>
      </c>
      <c r="T1" t="s">
        <v>5</v>
      </c>
      <c r="U1" t="s">
        <v>14</v>
      </c>
      <c r="V1" t="s">
        <v>4</v>
      </c>
      <c r="W1" t="s">
        <v>5</v>
      </c>
      <c r="X1" t="s">
        <v>15</v>
      </c>
      <c r="Y1" t="s">
        <v>4</v>
      </c>
      <c r="Z1" t="s">
        <v>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3">
      <c r="A2" s="1">
        <v>45373.375925925924</v>
      </c>
      <c r="B2">
        <v>8</v>
      </c>
      <c r="C2">
        <v>1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>
        <v>0</v>
      </c>
      <c r="K2" t="s">
        <v>31</v>
      </c>
      <c r="L2" t="s">
        <v>32</v>
      </c>
      <c r="M2" t="s">
        <v>27</v>
      </c>
      <c r="N2" t="s">
        <v>28</v>
      </c>
      <c r="P2" t="s">
        <v>33</v>
      </c>
      <c r="Q2" t="s">
        <v>34</v>
      </c>
      <c r="S2" t="s">
        <v>33</v>
      </c>
      <c r="T2" t="s">
        <v>34</v>
      </c>
      <c r="V2" t="s">
        <v>33</v>
      </c>
      <c r="W2" t="s">
        <v>34</v>
      </c>
      <c r="Y2" t="s">
        <v>33</v>
      </c>
      <c r="Z2" t="s">
        <v>34</v>
      </c>
      <c r="AA2" t="s">
        <v>35</v>
      </c>
      <c r="AB2" t="s">
        <v>36</v>
      </c>
      <c r="AC2">
        <v>34025158</v>
      </c>
      <c r="AD2" t="s">
        <v>37</v>
      </c>
      <c r="AE2" t="s">
        <v>28</v>
      </c>
      <c r="AF2">
        <v>85671469</v>
      </c>
      <c r="AG2">
        <v>1327993</v>
      </c>
      <c r="AH2" t="s">
        <v>38</v>
      </c>
      <c r="AI2" t="s">
        <v>34</v>
      </c>
    </row>
    <row r="3" spans="1:36" x14ac:dyDescent="0.3">
      <c r="A3" s="1">
        <v>45373.379502314812</v>
      </c>
      <c r="B3">
        <v>8</v>
      </c>
      <c r="C3">
        <v>1</v>
      </c>
      <c r="D3" t="s">
        <v>26</v>
      </c>
      <c r="E3" t="s">
        <v>39</v>
      </c>
      <c r="F3" t="s">
        <v>40</v>
      </c>
      <c r="G3" t="s">
        <v>29</v>
      </c>
      <c r="H3" t="s">
        <v>41</v>
      </c>
      <c r="I3">
        <v>0</v>
      </c>
      <c r="K3" t="s">
        <v>31</v>
      </c>
      <c r="L3" t="s">
        <v>32</v>
      </c>
      <c r="M3" t="s">
        <v>39</v>
      </c>
      <c r="N3" t="s">
        <v>40</v>
      </c>
      <c r="P3" t="s">
        <v>33</v>
      </c>
      <c r="Q3" t="s">
        <v>34</v>
      </c>
      <c r="S3" t="s">
        <v>33</v>
      </c>
      <c r="T3" t="s">
        <v>34</v>
      </c>
      <c r="V3" t="s">
        <v>33</v>
      </c>
      <c r="W3" t="s">
        <v>34</v>
      </c>
      <c r="Y3" t="s">
        <v>33</v>
      </c>
      <c r="Z3" t="s">
        <v>34</v>
      </c>
      <c r="AA3" t="s">
        <v>35</v>
      </c>
      <c r="AB3" t="s">
        <v>36</v>
      </c>
      <c r="AC3">
        <v>34092990</v>
      </c>
      <c r="AD3" t="s">
        <v>37</v>
      </c>
      <c r="AE3" t="s">
        <v>40</v>
      </c>
      <c r="AF3">
        <v>85671469</v>
      </c>
      <c r="AG3">
        <v>1327994</v>
      </c>
      <c r="AH3" t="s">
        <v>42</v>
      </c>
      <c r="AI3" t="s">
        <v>34</v>
      </c>
    </row>
    <row r="4" spans="1:36" x14ac:dyDescent="0.3">
      <c r="A4" s="1">
        <v>45373.380347222221</v>
      </c>
      <c r="B4">
        <v>5</v>
      </c>
      <c r="C4">
        <v>1</v>
      </c>
      <c r="D4" t="s">
        <v>26</v>
      </c>
      <c r="E4" t="s">
        <v>43</v>
      </c>
      <c r="F4" t="s">
        <v>44</v>
      </c>
      <c r="G4" t="s">
        <v>29</v>
      </c>
      <c r="H4" t="s">
        <v>45</v>
      </c>
      <c r="I4">
        <v>0</v>
      </c>
      <c r="K4" t="s">
        <v>31</v>
      </c>
      <c r="L4" t="s">
        <v>32</v>
      </c>
      <c r="M4" t="s">
        <v>43</v>
      </c>
      <c r="N4" t="s">
        <v>44</v>
      </c>
      <c r="P4" t="s">
        <v>33</v>
      </c>
      <c r="Q4" t="s">
        <v>34</v>
      </c>
      <c r="S4" t="s">
        <v>33</v>
      </c>
      <c r="T4" t="s">
        <v>34</v>
      </c>
      <c r="V4" t="s">
        <v>33</v>
      </c>
      <c r="W4" t="s">
        <v>34</v>
      </c>
      <c r="Y4" t="s">
        <v>33</v>
      </c>
      <c r="Z4" t="s">
        <v>34</v>
      </c>
      <c r="AA4" t="s">
        <v>35</v>
      </c>
      <c r="AB4" t="s">
        <v>36</v>
      </c>
      <c r="AC4">
        <v>34100688</v>
      </c>
      <c r="AD4" t="s">
        <v>37</v>
      </c>
      <c r="AE4" t="s">
        <v>44</v>
      </c>
      <c r="AF4">
        <v>85671469</v>
      </c>
      <c r="AG4">
        <v>1327995</v>
      </c>
      <c r="AH4" t="s">
        <v>46</v>
      </c>
      <c r="AI4" t="s">
        <v>34</v>
      </c>
    </row>
    <row r="5" spans="1:36" x14ac:dyDescent="0.3">
      <c r="A5" s="1">
        <v>45373.380706018521</v>
      </c>
      <c r="B5">
        <v>5</v>
      </c>
      <c r="C5">
        <v>1</v>
      </c>
      <c r="D5" t="s">
        <v>26</v>
      </c>
      <c r="E5" t="s">
        <v>47</v>
      </c>
      <c r="F5" t="s">
        <v>48</v>
      </c>
      <c r="G5" t="s">
        <v>49</v>
      </c>
      <c r="H5">
        <f>---0--5564</f>
        <v>5564</v>
      </c>
      <c r="I5">
        <v>0</v>
      </c>
      <c r="J5" t="s">
        <v>50</v>
      </c>
      <c r="K5" t="s">
        <v>51</v>
      </c>
      <c r="L5" t="s">
        <v>52</v>
      </c>
      <c r="M5" t="s">
        <v>47</v>
      </c>
      <c r="N5" t="s">
        <v>48</v>
      </c>
      <c r="P5" t="s">
        <v>33</v>
      </c>
      <c r="Q5" t="s">
        <v>34</v>
      </c>
      <c r="S5" t="s">
        <v>33</v>
      </c>
      <c r="T5" t="s">
        <v>34</v>
      </c>
      <c r="V5" t="s">
        <v>33</v>
      </c>
      <c r="W5" t="s">
        <v>34</v>
      </c>
      <c r="Y5" t="s">
        <v>33</v>
      </c>
      <c r="Z5" t="s">
        <v>34</v>
      </c>
      <c r="AA5" t="s">
        <v>53</v>
      </c>
      <c r="AB5" t="s">
        <v>36</v>
      </c>
      <c r="AC5">
        <v>23504175</v>
      </c>
      <c r="AD5" t="s">
        <v>54</v>
      </c>
      <c r="AE5" t="s">
        <v>48</v>
      </c>
      <c r="AF5">
        <v>156704864</v>
      </c>
      <c r="AG5">
        <v>1327996</v>
      </c>
      <c r="AH5" t="s">
        <v>38</v>
      </c>
      <c r="AI5" t="s">
        <v>34</v>
      </c>
    </row>
    <row r="6" spans="1:36" x14ac:dyDescent="0.3">
      <c r="A6" s="1">
        <v>45373.393182870372</v>
      </c>
      <c r="B6">
        <v>6</v>
      </c>
      <c r="C6">
        <v>2</v>
      </c>
      <c r="D6" t="s">
        <v>26</v>
      </c>
      <c r="E6" t="s">
        <v>55</v>
      </c>
      <c r="F6" t="s">
        <v>56</v>
      </c>
      <c r="G6" t="s">
        <v>57</v>
      </c>
      <c r="H6" t="s">
        <v>58</v>
      </c>
      <c r="I6">
        <v>0</v>
      </c>
      <c r="K6" t="s">
        <v>31</v>
      </c>
      <c r="L6" t="s">
        <v>59</v>
      </c>
      <c r="M6" t="s">
        <v>55</v>
      </c>
      <c r="N6" t="s">
        <v>56</v>
      </c>
      <c r="P6" t="s">
        <v>33</v>
      </c>
      <c r="Q6" t="s">
        <v>34</v>
      </c>
      <c r="S6" t="s">
        <v>33</v>
      </c>
      <c r="T6" t="s">
        <v>34</v>
      </c>
      <c r="V6" t="s">
        <v>33</v>
      </c>
      <c r="W6" t="s">
        <v>34</v>
      </c>
      <c r="Y6" t="s">
        <v>33</v>
      </c>
      <c r="Z6" t="s">
        <v>34</v>
      </c>
      <c r="AB6" t="s">
        <v>36</v>
      </c>
      <c r="AE6" t="s">
        <v>34</v>
      </c>
      <c r="AG6">
        <v>1327997</v>
      </c>
      <c r="AH6" t="s">
        <v>60</v>
      </c>
      <c r="AI6" t="s">
        <v>34</v>
      </c>
    </row>
    <row r="7" spans="1:36" x14ac:dyDescent="0.3">
      <c r="A7" s="1">
        <v>45373.396053240744</v>
      </c>
      <c r="B7">
        <v>6</v>
      </c>
      <c r="C7">
        <v>2</v>
      </c>
      <c r="D7" t="s">
        <v>26</v>
      </c>
      <c r="E7" t="s">
        <v>61</v>
      </c>
      <c r="F7" t="s">
        <v>62</v>
      </c>
      <c r="G7" t="s">
        <v>49</v>
      </c>
      <c r="H7">
        <f>---0--3398</f>
        <v>3398</v>
      </c>
      <c r="I7">
        <v>0</v>
      </c>
      <c r="J7" t="s">
        <v>50</v>
      </c>
      <c r="K7" t="s">
        <v>51</v>
      </c>
      <c r="L7" t="s">
        <v>52</v>
      </c>
      <c r="M7" t="s">
        <v>61</v>
      </c>
      <c r="N7" t="s">
        <v>62</v>
      </c>
      <c r="P7" t="s">
        <v>33</v>
      </c>
      <c r="Q7" t="s">
        <v>34</v>
      </c>
      <c r="S7" t="s">
        <v>33</v>
      </c>
      <c r="T7" t="s">
        <v>34</v>
      </c>
      <c r="V7" t="s">
        <v>33</v>
      </c>
      <c r="W7" t="s">
        <v>34</v>
      </c>
      <c r="Y7" t="s">
        <v>33</v>
      </c>
      <c r="Z7" t="s">
        <v>34</v>
      </c>
      <c r="AA7" t="s">
        <v>63</v>
      </c>
      <c r="AB7" t="s">
        <v>36</v>
      </c>
      <c r="AC7">
        <v>34382172</v>
      </c>
      <c r="AD7" t="s">
        <v>64</v>
      </c>
      <c r="AE7" t="s">
        <v>62</v>
      </c>
      <c r="AF7">
        <v>85671469</v>
      </c>
      <c r="AG7">
        <v>1327998</v>
      </c>
      <c r="AH7" t="s">
        <v>65</v>
      </c>
      <c r="AI7" t="s">
        <v>34</v>
      </c>
    </row>
    <row r="8" spans="1:36" x14ac:dyDescent="0.3">
      <c r="A8" s="1">
        <v>45373.396840277775</v>
      </c>
      <c r="B8">
        <v>2</v>
      </c>
      <c r="C8">
        <v>2</v>
      </c>
      <c r="D8" t="s">
        <v>26</v>
      </c>
      <c r="E8" t="s">
        <v>66</v>
      </c>
      <c r="F8" t="s">
        <v>67</v>
      </c>
      <c r="G8" t="s">
        <v>68</v>
      </c>
      <c r="H8" t="s">
        <v>69</v>
      </c>
      <c r="I8">
        <v>0</v>
      </c>
      <c r="K8" t="s">
        <v>31</v>
      </c>
      <c r="L8" t="s">
        <v>59</v>
      </c>
      <c r="M8" t="s">
        <v>66</v>
      </c>
      <c r="N8" t="s">
        <v>67</v>
      </c>
      <c r="P8" t="s">
        <v>33</v>
      </c>
      <c r="Q8" t="s">
        <v>34</v>
      </c>
      <c r="S8" t="s">
        <v>33</v>
      </c>
      <c r="T8" t="s">
        <v>34</v>
      </c>
      <c r="V8" t="s">
        <v>33</v>
      </c>
      <c r="W8" t="s">
        <v>34</v>
      </c>
      <c r="Y8" t="s">
        <v>33</v>
      </c>
      <c r="Z8" t="s">
        <v>34</v>
      </c>
      <c r="AB8" t="s">
        <v>36</v>
      </c>
      <c r="AE8" t="s">
        <v>34</v>
      </c>
      <c r="AG8">
        <v>1327999</v>
      </c>
      <c r="AH8" t="s">
        <v>38</v>
      </c>
      <c r="AI8" t="s">
        <v>34</v>
      </c>
    </row>
    <row r="9" spans="1:36" x14ac:dyDescent="0.3">
      <c r="A9" s="1">
        <v>45373.401018518518</v>
      </c>
      <c r="B9">
        <v>8</v>
      </c>
      <c r="C9">
        <v>1</v>
      </c>
      <c r="D9" t="s">
        <v>26</v>
      </c>
      <c r="E9" t="s">
        <v>70</v>
      </c>
      <c r="F9" t="s">
        <v>71</v>
      </c>
      <c r="G9" t="s">
        <v>72</v>
      </c>
      <c r="H9" t="s">
        <v>73</v>
      </c>
      <c r="I9">
        <v>0</v>
      </c>
      <c r="J9" t="s">
        <v>74</v>
      </c>
      <c r="K9" t="s">
        <v>31</v>
      </c>
      <c r="L9" t="s">
        <v>52</v>
      </c>
      <c r="M9" t="s">
        <v>70</v>
      </c>
      <c r="N9" t="s">
        <v>71</v>
      </c>
      <c r="P9" t="s">
        <v>33</v>
      </c>
      <c r="Q9" t="s">
        <v>34</v>
      </c>
      <c r="S9" t="s">
        <v>33</v>
      </c>
      <c r="T9" t="s">
        <v>34</v>
      </c>
      <c r="V9" t="s">
        <v>33</v>
      </c>
      <c r="W9" t="s">
        <v>34</v>
      </c>
      <c r="Y9" t="s">
        <v>33</v>
      </c>
      <c r="Z9" t="s">
        <v>34</v>
      </c>
      <c r="AA9" t="s">
        <v>75</v>
      </c>
      <c r="AB9" t="s">
        <v>36</v>
      </c>
      <c r="AC9">
        <v>34467851</v>
      </c>
      <c r="AD9" t="s">
        <v>64</v>
      </c>
      <c r="AE9" t="s">
        <v>71</v>
      </c>
      <c r="AF9">
        <v>85671469</v>
      </c>
      <c r="AG9">
        <v>1328000</v>
      </c>
      <c r="AH9" t="s">
        <v>76</v>
      </c>
      <c r="AI9" t="s">
        <v>34</v>
      </c>
    </row>
    <row r="10" spans="1:36" x14ac:dyDescent="0.3">
      <c r="A10" s="1">
        <v>45373.401412037034</v>
      </c>
      <c r="B10">
        <v>5</v>
      </c>
      <c r="C10">
        <v>1</v>
      </c>
      <c r="D10" t="s">
        <v>26</v>
      </c>
      <c r="E10" t="s">
        <v>77</v>
      </c>
      <c r="F10" t="s">
        <v>78</v>
      </c>
      <c r="G10" t="s">
        <v>49</v>
      </c>
      <c r="H10">
        <f>---0--7496</f>
        <v>7496</v>
      </c>
      <c r="I10">
        <v>0</v>
      </c>
      <c r="J10" t="s">
        <v>50</v>
      </c>
      <c r="K10" t="s">
        <v>51</v>
      </c>
      <c r="L10" t="s">
        <v>52</v>
      </c>
      <c r="M10" t="s">
        <v>77</v>
      </c>
      <c r="N10" t="s">
        <v>78</v>
      </c>
      <c r="P10" t="s">
        <v>33</v>
      </c>
      <c r="Q10" t="s">
        <v>34</v>
      </c>
      <c r="S10" t="s">
        <v>33</v>
      </c>
      <c r="T10" t="s">
        <v>34</v>
      </c>
      <c r="V10" t="s">
        <v>33</v>
      </c>
      <c r="W10" t="s">
        <v>34</v>
      </c>
      <c r="Y10" t="s">
        <v>33</v>
      </c>
      <c r="Z10" t="s">
        <v>34</v>
      </c>
      <c r="AA10" t="s">
        <v>79</v>
      </c>
      <c r="AB10" t="s">
        <v>36</v>
      </c>
      <c r="AC10">
        <v>34481366</v>
      </c>
      <c r="AD10" t="s">
        <v>64</v>
      </c>
      <c r="AE10" t="s">
        <v>78</v>
      </c>
      <c r="AF10">
        <v>85671469</v>
      </c>
      <c r="AG10">
        <v>1328001</v>
      </c>
      <c r="AH10" t="s">
        <v>80</v>
      </c>
      <c r="AI10" t="s">
        <v>34</v>
      </c>
    </row>
    <row r="11" spans="1:36" x14ac:dyDescent="0.3">
      <c r="A11" s="1">
        <v>45373.401666666665</v>
      </c>
      <c r="B11">
        <v>7</v>
      </c>
      <c r="C11">
        <v>1</v>
      </c>
      <c r="D11" t="s">
        <v>26</v>
      </c>
      <c r="E11" t="s">
        <v>81</v>
      </c>
      <c r="F11" t="s">
        <v>82</v>
      </c>
      <c r="G11" t="s">
        <v>49</v>
      </c>
      <c r="H11">
        <f>---0--4634</f>
        <v>4634</v>
      </c>
      <c r="I11">
        <v>0</v>
      </c>
      <c r="J11" t="s">
        <v>50</v>
      </c>
      <c r="K11" t="s">
        <v>51</v>
      </c>
      <c r="L11" t="s">
        <v>52</v>
      </c>
      <c r="M11" t="s">
        <v>81</v>
      </c>
      <c r="N11" t="s">
        <v>82</v>
      </c>
      <c r="P11" t="s">
        <v>33</v>
      </c>
      <c r="Q11" t="s">
        <v>34</v>
      </c>
      <c r="S11" t="s">
        <v>33</v>
      </c>
      <c r="T11" t="s">
        <v>34</v>
      </c>
      <c r="V11" t="s">
        <v>33</v>
      </c>
      <c r="W11" t="s">
        <v>34</v>
      </c>
      <c r="Y11" t="s">
        <v>33</v>
      </c>
      <c r="Z11" t="s">
        <v>34</v>
      </c>
      <c r="AA11" t="s">
        <v>83</v>
      </c>
      <c r="AB11" t="s">
        <v>36</v>
      </c>
      <c r="AC11">
        <v>762823</v>
      </c>
      <c r="AD11" t="s">
        <v>84</v>
      </c>
      <c r="AE11" t="s">
        <v>82</v>
      </c>
      <c r="AF11">
        <v>870021815</v>
      </c>
      <c r="AG11">
        <v>1328002</v>
      </c>
      <c r="AH11" t="s">
        <v>38</v>
      </c>
      <c r="AI11" t="s">
        <v>34</v>
      </c>
    </row>
    <row r="12" spans="1:36" x14ac:dyDescent="0.3">
      <c r="A12" s="1">
        <v>45373.40179398148</v>
      </c>
      <c r="B12">
        <v>6</v>
      </c>
      <c r="C12">
        <v>2</v>
      </c>
      <c r="D12" t="s">
        <v>26</v>
      </c>
      <c r="E12" t="s">
        <v>85</v>
      </c>
      <c r="F12" t="s">
        <v>86</v>
      </c>
      <c r="G12" t="s">
        <v>49</v>
      </c>
      <c r="H12">
        <f>---0--9622</f>
        <v>9622</v>
      </c>
      <c r="I12">
        <v>0</v>
      </c>
      <c r="J12" t="s">
        <v>50</v>
      </c>
      <c r="K12" t="s">
        <v>51</v>
      </c>
      <c r="L12" t="s">
        <v>52</v>
      </c>
      <c r="M12" t="s">
        <v>85</v>
      </c>
      <c r="N12" t="s">
        <v>86</v>
      </c>
      <c r="P12" t="s">
        <v>33</v>
      </c>
      <c r="Q12" t="s">
        <v>34</v>
      </c>
      <c r="S12" t="s">
        <v>33</v>
      </c>
      <c r="T12" t="s">
        <v>34</v>
      </c>
      <c r="V12" t="s">
        <v>33</v>
      </c>
      <c r="W12" t="s">
        <v>34</v>
      </c>
      <c r="Y12" t="s">
        <v>33</v>
      </c>
      <c r="Z12" t="s">
        <v>34</v>
      </c>
      <c r="AA12" t="s">
        <v>87</v>
      </c>
      <c r="AB12" t="s">
        <v>36</v>
      </c>
      <c r="AC12">
        <v>30025150</v>
      </c>
      <c r="AD12" t="s">
        <v>88</v>
      </c>
      <c r="AE12" t="s">
        <v>86</v>
      </c>
      <c r="AF12">
        <v>76598102</v>
      </c>
      <c r="AG12">
        <v>1328003</v>
      </c>
      <c r="AH12" t="s">
        <v>89</v>
      </c>
      <c r="AI12" t="s">
        <v>34</v>
      </c>
    </row>
    <row r="13" spans="1:36" x14ac:dyDescent="0.3">
      <c r="A13" s="1">
        <v>45373.402997685182</v>
      </c>
      <c r="B13">
        <v>8</v>
      </c>
      <c r="C13">
        <v>1</v>
      </c>
      <c r="D13" t="s">
        <v>26</v>
      </c>
      <c r="E13" t="s">
        <v>90</v>
      </c>
      <c r="F13" t="s">
        <v>91</v>
      </c>
      <c r="G13" t="s">
        <v>49</v>
      </c>
      <c r="H13">
        <f>---0--2515</f>
        <v>2515</v>
      </c>
      <c r="I13">
        <v>0</v>
      </c>
      <c r="J13" t="s">
        <v>50</v>
      </c>
      <c r="K13" t="s">
        <v>51</v>
      </c>
      <c r="L13" t="s">
        <v>52</v>
      </c>
      <c r="M13" t="s">
        <v>90</v>
      </c>
      <c r="N13" t="s">
        <v>91</v>
      </c>
      <c r="P13" t="s">
        <v>33</v>
      </c>
      <c r="Q13" t="s">
        <v>34</v>
      </c>
      <c r="S13" t="s">
        <v>33</v>
      </c>
      <c r="T13" t="s">
        <v>34</v>
      </c>
      <c r="V13" t="s">
        <v>33</v>
      </c>
      <c r="W13" t="s">
        <v>34</v>
      </c>
      <c r="Y13" t="s">
        <v>33</v>
      </c>
      <c r="Z13" t="s">
        <v>34</v>
      </c>
      <c r="AA13" t="s">
        <v>92</v>
      </c>
      <c r="AB13" t="s">
        <v>36</v>
      </c>
      <c r="AC13">
        <v>34520117</v>
      </c>
      <c r="AD13" t="s">
        <v>93</v>
      </c>
      <c r="AE13" t="s">
        <v>91</v>
      </c>
      <c r="AF13">
        <v>85671469</v>
      </c>
      <c r="AG13">
        <v>1328004</v>
      </c>
      <c r="AH13" t="s">
        <v>94</v>
      </c>
      <c r="AI13" t="s">
        <v>34</v>
      </c>
    </row>
    <row r="14" spans="1:36" x14ac:dyDescent="0.3">
      <c r="A14" s="1">
        <v>45373.407650462963</v>
      </c>
      <c r="B14">
        <v>8</v>
      </c>
      <c r="C14">
        <v>1</v>
      </c>
      <c r="D14" t="s">
        <v>26</v>
      </c>
      <c r="E14" t="s">
        <v>95</v>
      </c>
      <c r="F14" t="s">
        <v>96</v>
      </c>
      <c r="G14" t="s">
        <v>49</v>
      </c>
      <c r="H14">
        <f>---0--2529</f>
        <v>2529</v>
      </c>
      <c r="I14">
        <v>0</v>
      </c>
      <c r="J14" t="s">
        <v>50</v>
      </c>
      <c r="K14" t="s">
        <v>51</v>
      </c>
      <c r="L14" t="s">
        <v>52</v>
      </c>
      <c r="M14" t="s">
        <v>95</v>
      </c>
      <c r="N14" t="s">
        <v>96</v>
      </c>
      <c r="P14" t="s">
        <v>33</v>
      </c>
      <c r="Q14" t="s">
        <v>34</v>
      </c>
      <c r="S14" t="s">
        <v>33</v>
      </c>
      <c r="T14" t="s">
        <v>34</v>
      </c>
      <c r="V14" t="s">
        <v>33</v>
      </c>
      <c r="W14" t="s">
        <v>34</v>
      </c>
      <c r="Y14" t="s">
        <v>33</v>
      </c>
      <c r="Z14" t="s">
        <v>34</v>
      </c>
      <c r="AA14" t="s">
        <v>97</v>
      </c>
      <c r="AB14" t="s">
        <v>36</v>
      </c>
      <c r="AC14">
        <v>30005510</v>
      </c>
      <c r="AD14" t="s">
        <v>98</v>
      </c>
      <c r="AE14" t="s">
        <v>96</v>
      </c>
      <c r="AF14">
        <v>76598102</v>
      </c>
      <c r="AG14">
        <v>1328005</v>
      </c>
      <c r="AH14" t="s">
        <v>38</v>
      </c>
      <c r="AI14" t="s">
        <v>34</v>
      </c>
    </row>
    <row r="15" spans="1:36" x14ac:dyDescent="0.3">
      <c r="A15" s="1">
        <v>45373.408182870371</v>
      </c>
      <c r="B15">
        <v>7</v>
      </c>
      <c r="C15">
        <v>1</v>
      </c>
      <c r="D15" t="s">
        <v>26</v>
      </c>
      <c r="E15" t="s">
        <v>99</v>
      </c>
      <c r="F15" t="s">
        <v>100</v>
      </c>
      <c r="G15" t="s">
        <v>68</v>
      </c>
      <c r="H15" t="s">
        <v>101</v>
      </c>
      <c r="I15">
        <v>0</v>
      </c>
      <c r="K15" t="s">
        <v>31</v>
      </c>
      <c r="L15" t="s">
        <v>59</v>
      </c>
      <c r="M15" t="s">
        <v>99</v>
      </c>
      <c r="N15" t="s">
        <v>100</v>
      </c>
      <c r="P15" t="s">
        <v>33</v>
      </c>
      <c r="Q15" t="s">
        <v>34</v>
      </c>
      <c r="S15" t="s">
        <v>33</v>
      </c>
      <c r="T15" t="s">
        <v>34</v>
      </c>
      <c r="V15" t="s">
        <v>33</v>
      </c>
      <c r="W15" t="s">
        <v>34</v>
      </c>
      <c r="Y15" t="s">
        <v>33</v>
      </c>
      <c r="Z15" t="s">
        <v>34</v>
      </c>
      <c r="AB15" t="s">
        <v>36</v>
      </c>
      <c r="AE15" t="s">
        <v>34</v>
      </c>
      <c r="AG15">
        <v>1328006</v>
      </c>
      <c r="AH15" t="s">
        <v>38</v>
      </c>
      <c r="AI15" t="s">
        <v>34</v>
      </c>
    </row>
    <row r="16" spans="1:36" x14ac:dyDescent="0.3">
      <c r="A16" s="1">
        <v>45373.413043981483</v>
      </c>
      <c r="B16">
        <v>6</v>
      </c>
      <c r="C16">
        <v>2</v>
      </c>
      <c r="D16" t="s">
        <v>26</v>
      </c>
      <c r="E16" t="s">
        <v>102</v>
      </c>
      <c r="F16" t="s">
        <v>103</v>
      </c>
      <c r="G16" t="s">
        <v>68</v>
      </c>
      <c r="H16" t="s">
        <v>104</v>
      </c>
      <c r="I16">
        <v>0</v>
      </c>
      <c r="K16" t="s">
        <v>31</v>
      </c>
      <c r="L16" t="s">
        <v>59</v>
      </c>
      <c r="M16" t="s">
        <v>102</v>
      </c>
      <c r="N16" t="s">
        <v>103</v>
      </c>
      <c r="P16" t="s">
        <v>33</v>
      </c>
      <c r="Q16" t="s">
        <v>34</v>
      </c>
      <c r="S16" t="s">
        <v>33</v>
      </c>
      <c r="T16" t="s">
        <v>34</v>
      </c>
      <c r="V16" t="s">
        <v>33</v>
      </c>
      <c r="W16" t="s">
        <v>34</v>
      </c>
      <c r="Y16" t="s">
        <v>33</v>
      </c>
      <c r="Z16" t="s">
        <v>34</v>
      </c>
      <c r="AB16" t="s">
        <v>36</v>
      </c>
      <c r="AE16" t="s">
        <v>34</v>
      </c>
      <c r="AG16">
        <v>1328007</v>
      </c>
      <c r="AH16" t="s">
        <v>105</v>
      </c>
      <c r="AI16" t="s">
        <v>34</v>
      </c>
    </row>
    <row r="17" spans="1:35" x14ac:dyDescent="0.3">
      <c r="A17" s="1">
        <v>45373.413194444445</v>
      </c>
      <c r="B17">
        <v>8</v>
      </c>
      <c r="C17">
        <v>1</v>
      </c>
      <c r="D17" t="s">
        <v>26</v>
      </c>
      <c r="E17" t="s">
        <v>106</v>
      </c>
      <c r="F17" t="s">
        <v>107</v>
      </c>
      <c r="G17" t="s">
        <v>49</v>
      </c>
      <c r="H17">
        <f>---0--8047</f>
        <v>8047</v>
      </c>
      <c r="I17">
        <v>0</v>
      </c>
      <c r="J17" t="s">
        <v>50</v>
      </c>
      <c r="K17" t="s">
        <v>51</v>
      </c>
      <c r="L17" t="s">
        <v>52</v>
      </c>
      <c r="M17" t="s">
        <v>106</v>
      </c>
      <c r="N17" t="s">
        <v>107</v>
      </c>
      <c r="P17" t="s">
        <v>33</v>
      </c>
      <c r="Q17" t="s">
        <v>34</v>
      </c>
      <c r="S17" t="s">
        <v>33</v>
      </c>
      <c r="T17" t="s">
        <v>34</v>
      </c>
      <c r="V17" t="s">
        <v>33</v>
      </c>
      <c r="W17" t="s">
        <v>34</v>
      </c>
      <c r="Y17" t="s">
        <v>33</v>
      </c>
      <c r="Z17" t="s">
        <v>34</v>
      </c>
      <c r="AA17" t="s">
        <v>83</v>
      </c>
      <c r="AB17" t="s">
        <v>36</v>
      </c>
      <c r="AC17">
        <v>70575</v>
      </c>
      <c r="AD17" t="s">
        <v>84</v>
      </c>
      <c r="AE17" t="s">
        <v>107</v>
      </c>
      <c r="AF17">
        <v>870021815</v>
      </c>
      <c r="AG17">
        <v>1328008</v>
      </c>
      <c r="AH17" t="s">
        <v>38</v>
      </c>
      <c r="AI17" t="s">
        <v>34</v>
      </c>
    </row>
    <row r="18" spans="1:35" x14ac:dyDescent="0.3">
      <c r="A18" s="1">
        <v>45373.418113425927</v>
      </c>
      <c r="B18">
        <v>5</v>
      </c>
      <c r="C18">
        <v>1</v>
      </c>
      <c r="D18" t="s">
        <v>26</v>
      </c>
      <c r="E18" t="s">
        <v>108</v>
      </c>
      <c r="F18" t="s">
        <v>109</v>
      </c>
      <c r="G18" t="s">
        <v>49</v>
      </c>
      <c r="H18">
        <f>---0--9561</f>
        <v>9561</v>
      </c>
      <c r="I18">
        <v>0</v>
      </c>
      <c r="J18" t="s">
        <v>50</v>
      </c>
      <c r="K18" t="s">
        <v>51</v>
      </c>
      <c r="L18" t="s">
        <v>52</v>
      </c>
      <c r="M18" t="s">
        <v>108</v>
      </c>
      <c r="N18" t="s">
        <v>109</v>
      </c>
      <c r="P18" t="s">
        <v>33</v>
      </c>
      <c r="Q18" t="s">
        <v>34</v>
      </c>
      <c r="S18" t="s">
        <v>33</v>
      </c>
      <c r="T18" t="s">
        <v>34</v>
      </c>
      <c r="V18" t="s">
        <v>33</v>
      </c>
      <c r="W18" t="s">
        <v>34</v>
      </c>
      <c r="Y18" t="s">
        <v>33</v>
      </c>
      <c r="Z18" t="s">
        <v>34</v>
      </c>
      <c r="AA18" t="s">
        <v>110</v>
      </c>
      <c r="AB18" t="s">
        <v>36</v>
      </c>
      <c r="AC18">
        <v>98952142</v>
      </c>
      <c r="AD18" t="s">
        <v>111</v>
      </c>
      <c r="AE18" t="s">
        <v>109</v>
      </c>
      <c r="AF18">
        <v>156704864</v>
      </c>
      <c r="AG18">
        <v>1328009</v>
      </c>
      <c r="AH18" t="s">
        <v>38</v>
      </c>
      <c r="AI18" t="s">
        <v>34</v>
      </c>
    </row>
    <row r="19" spans="1:35" x14ac:dyDescent="0.3">
      <c r="A19" s="1">
        <v>45373.418391203704</v>
      </c>
      <c r="B19">
        <v>2</v>
      </c>
      <c r="C19">
        <v>2</v>
      </c>
      <c r="D19" t="s">
        <v>26</v>
      </c>
      <c r="E19" t="s">
        <v>112</v>
      </c>
      <c r="F19" t="s">
        <v>113</v>
      </c>
      <c r="G19" t="s">
        <v>49</v>
      </c>
      <c r="H19">
        <f>---0--7252</f>
        <v>7252</v>
      </c>
      <c r="I19">
        <v>0</v>
      </c>
      <c r="J19" t="s">
        <v>50</v>
      </c>
      <c r="K19" t="s">
        <v>51</v>
      </c>
      <c r="L19" t="s">
        <v>52</v>
      </c>
      <c r="M19" t="s">
        <v>112</v>
      </c>
      <c r="N19" t="s">
        <v>113</v>
      </c>
      <c r="P19" t="s">
        <v>33</v>
      </c>
      <c r="Q19" t="s">
        <v>34</v>
      </c>
      <c r="S19" t="s">
        <v>33</v>
      </c>
      <c r="T19" t="s">
        <v>34</v>
      </c>
      <c r="V19" t="s">
        <v>33</v>
      </c>
      <c r="W19" t="s">
        <v>34</v>
      </c>
      <c r="Y19" t="s">
        <v>33</v>
      </c>
      <c r="Z19" t="s">
        <v>34</v>
      </c>
      <c r="AA19" t="s">
        <v>114</v>
      </c>
      <c r="AB19" t="s">
        <v>36</v>
      </c>
      <c r="AC19">
        <v>57811150</v>
      </c>
      <c r="AD19" t="s">
        <v>115</v>
      </c>
      <c r="AE19" t="s">
        <v>113</v>
      </c>
      <c r="AF19">
        <v>9978044714</v>
      </c>
      <c r="AG19">
        <v>1328010</v>
      </c>
      <c r="AH19" t="s">
        <v>116</v>
      </c>
      <c r="AI19" t="s">
        <v>34</v>
      </c>
    </row>
    <row r="20" spans="1:35" x14ac:dyDescent="0.3">
      <c r="A20" s="1">
        <v>45373.424872685187</v>
      </c>
      <c r="B20">
        <v>8</v>
      </c>
      <c r="C20">
        <v>1</v>
      </c>
      <c r="D20" t="s">
        <v>117</v>
      </c>
      <c r="E20" t="s">
        <v>118</v>
      </c>
      <c r="F20" t="s">
        <v>119</v>
      </c>
      <c r="G20" t="s">
        <v>120</v>
      </c>
      <c r="H20" t="s">
        <v>121</v>
      </c>
      <c r="I20">
        <v>0</v>
      </c>
      <c r="J20" t="s">
        <v>122</v>
      </c>
      <c r="K20" t="s">
        <v>31</v>
      </c>
      <c r="L20" t="s">
        <v>52</v>
      </c>
      <c r="M20" t="s">
        <v>118</v>
      </c>
      <c r="N20" t="s">
        <v>119</v>
      </c>
      <c r="P20" t="s">
        <v>33</v>
      </c>
      <c r="Q20" t="s">
        <v>34</v>
      </c>
      <c r="S20" t="s">
        <v>33</v>
      </c>
      <c r="T20" t="s">
        <v>34</v>
      </c>
      <c r="V20" t="s">
        <v>33</v>
      </c>
      <c r="W20" t="s">
        <v>34</v>
      </c>
      <c r="Y20" t="s">
        <v>33</v>
      </c>
      <c r="Z20" t="s">
        <v>34</v>
      </c>
      <c r="AA20" t="s">
        <v>123</v>
      </c>
      <c r="AB20" t="s">
        <v>36</v>
      </c>
      <c r="AC20">
        <v>30031405</v>
      </c>
      <c r="AD20" t="s">
        <v>88</v>
      </c>
      <c r="AE20" t="s">
        <v>119</v>
      </c>
      <c r="AF20">
        <v>76598102</v>
      </c>
      <c r="AG20">
        <v>1328011</v>
      </c>
      <c r="AH20" t="s">
        <v>38</v>
      </c>
      <c r="AI20" t="s">
        <v>34</v>
      </c>
    </row>
    <row r="21" spans="1:35" x14ac:dyDescent="0.3">
      <c r="A21" s="1">
        <v>45373.430208333331</v>
      </c>
      <c r="B21">
        <v>4</v>
      </c>
      <c r="C21">
        <v>2</v>
      </c>
      <c r="D21" t="s">
        <v>26</v>
      </c>
      <c r="E21" t="s">
        <v>124</v>
      </c>
      <c r="F21" t="s">
        <v>125</v>
      </c>
      <c r="G21" t="s">
        <v>49</v>
      </c>
      <c r="H21">
        <f>---0--4702</f>
        <v>4702</v>
      </c>
      <c r="I21">
        <v>0</v>
      </c>
      <c r="J21" t="s">
        <v>50</v>
      </c>
      <c r="K21" t="s">
        <v>51</v>
      </c>
      <c r="L21" t="s">
        <v>52</v>
      </c>
      <c r="M21" t="s">
        <v>124</v>
      </c>
      <c r="N21" t="s">
        <v>125</v>
      </c>
      <c r="P21" t="s">
        <v>33</v>
      </c>
      <c r="Q21" t="s">
        <v>34</v>
      </c>
      <c r="S21" t="s">
        <v>33</v>
      </c>
      <c r="T21" t="s">
        <v>34</v>
      </c>
      <c r="V21" t="s">
        <v>33</v>
      </c>
      <c r="W21" t="s">
        <v>34</v>
      </c>
      <c r="Y21" t="s">
        <v>33</v>
      </c>
      <c r="Z21" t="s">
        <v>34</v>
      </c>
      <c r="AA21" t="s">
        <v>126</v>
      </c>
      <c r="AB21" t="s">
        <v>36</v>
      </c>
      <c r="AC21">
        <v>2018751</v>
      </c>
      <c r="AD21" t="s">
        <v>127</v>
      </c>
      <c r="AE21" t="s">
        <v>125</v>
      </c>
      <c r="AF21">
        <v>978632586</v>
      </c>
      <c r="AG21">
        <v>1328012</v>
      </c>
      <c r="AH21" t="s">
        <v>38</v>
      </c>
      <c r="AI21" t="s">
        <v>34</v>
      </c>
    </row>
    <row r="22" spans="1:35" x14ac:dyDescent="0.3">
      <c r="A22" s="1">
        <v>45373.436736111114</v>
      </c>
      <c r="B22">
        <v>8</v>
      </c>
      <c r="C22">
        <v>1</v>
      </c>
      <c r="D22" t="s">
        <v>26</v>
      </c>
      <c r="E22" t="s">
        <v>128</v>
      </c>
      <c r="F22" t="s">
        <v>129</v>
      </c>
      <c r="G22" t="s">
        <v>49</v>
      </c>
      <c r="H22">
        <f>---0--1595</f>
        <v>1595</v>
      </c>
      <c r="I22">
        <v>0</v>
      </c>
      <c r="J22" t="s">
        <v>50</v>
      </c>
      <c r="K22" t="s">
        <v>51</v>
      </c>
      <c r="L22" t="s">
        <v>52</v>
      </c>
      <c r="M22" t="s">
        <v>128</v>
      </c>
      <c r="N22" t="s">
        <v>129</v>
      </c>
      <c r="P22" t="s">
        <v>33</v>
      </c>
      <c r="Q22" t="s">
        <v>34</v>
      </c>
      <c r="S22" t="s">
        <v>33</v>
      </c>
      <c r="T22" t="s">
        <v>34</v>
      </c>
      <c r="V22" t="s">
        <v>33</v>
      </c>
      <c r="W22" t="s">
        <v>34</v>
      </c>
      <c r="Y22" t="s">
        <v>33</v>
      </c>
      <c r="Z22" t="s">
        <v>34</v>
      </c>
      <c r="AA22" t="s">
        <v>83</v>
      </c>
      <c r="AB22" t="s">
        <v>36</v>
      </c>
      <c r="AC22">
        <v>4971</v>
      </c>
      <c r="AD22" t="s">
        <v>84</v>
      </c>
      <c r="AE22" t="s">
        <v>129</v>
      </c>
      <c r="AF22">
        <v>870021815</v>
      </c>
      <c r="AG22">
        <v>1328013</v>
      </c>
      <c r="AH22" t="s">
        <v>38</v>
      </c>
      <c r="AI22" t="s">
        <v>34</v>
      </c>
    </row>
    <row r="23" spans="1:35" x14ac:dyDescent="0.3">
      <c r="A23" s="1">
        <v>45373.437083333331</v>
      </c>
      <c r="B23">
        <v>7</v>
      </c>
      <c r="C23">
        <v>1</v>
      </c>
      <c r="D23" t="s">
        <v>26</v>
      </c>
      <c r="E23" t="s">
        <v>130</v>
      </c>
      <c r="F23" t="s">
        <v>131</v>
      </c>
      <c r="G23" t="s">
        <v>49</v>
      </c>
      <c r="H23">
        <f>---0--2519</f>
        <v>2519</v>
      </c>
      <c r="I23">
        <v>0</v>
      </c>
      <c r="J23" t="s">
        <v>50</v>
      </c>
      <c r="K23" t="s">
        <v>51</v>
      </c>
      <c r="L23" t="s">
        <v>52</v>
      </c>
      <c r="M23" t="s">
        <v>130</v>
      </c>
      <c r="N23" t="s">
        <v>131</v>
      </c>
      <c r="P23" t="s">
        <v>33</v>
      </c>
      <c r="Q23" t="s">
        <v>34</v>
      </c>
      <c r="S23" t="s">
        <v>33</v>
      </c>
      <c r="T23" t="s">
        <v>34</v>
      </c>
      <c r="V23" t="s">
        <v>33</v>
      </c>
      <c r="W23" t="s">
        <v>34</v>
      </c>
      <c r="Y23" t="s">
        <v>33</v>
      </c>
      <c r="Z23" t="s">
        <v>34</v>
      </c>
      <c r="AA23" t="s">
        <v>132</v>
      </c>
      <c r="AB23" t="s">
        <v>36</v>
      </c>
      <c r="AC23">
        <v>72304047</v>
      </c>
      <c r="AD23" t="s">
        <v>133</v>
      </c>
      <c r="AE23" t="s">
        <v>131</v>
      </c>
      <c r="AF23">
        <v>795990586</v>
      </c>
      <c r="AG23">
        <v>1328014</v>
      </c>
      <c r="AH23" t="s">
        <v>38</v>
      </c>
      <c r="AI23" t="s">
        <v>34</v>
      </c>
    </row>
    <row r="24" spans="1:35" x14ac:dyDescent="0.3">
      <c r="A24" s="1">
        <v>45373.439699074072</v>
      </c>
      <c r="B24">
        <v>5</v>
      </c>
      <c r="C24">
        <v>1</v>
      </c>
      <c r="D24" t="s">
        <v>26</v>
      </c>
      <c r="E24" t="s">
        <v>134</v>
      </c>
      <c r="F24" t="s">
        <v>135</v>
      </c>
      <c r="G24" t="s">
        <v>72</v>
      </c>
      <c r="H24" t="s">
        <v>136</v>
      </c>
      <c r="I24">
        <v>0</v>
      </c>
      <c r="J24" t="s">
        <v>137</v>
      </c>
      <c r="K24" t="s">
        <v>31</v>
      </c>
      <c r="L24" t="s">
        <v>52</v>
      </c>
      <c r="M24" t="s">
        <v>134</v>
      </c>
      <c r="N24" t="s">
        <v>135</v>
      </c>
      <c r="P24" t="s">
        <v>33</v>
      </c>
      <c r="Q24" t="s">
        <v>34</v>
      </c>
      <c r="S24" t="s">
        <v>33</v>
      </c>
      <c r="T24" t="s">
        <v>34</v>
      </c>
      <c r="V24" t="s">
        <v>33</v>
      </c>
      <c r="W24" t="s">
        <v>34</v>
      </c>
      <c r="Y24" t="s">
        <v>33</v>
      </c>
      <c r="Z24" t="s">
        <v>34</v>
      </c>
      <c r="AA24" t="s">
        <v>75</v>
      </c>
      <c r="AB24" t="s">
        <v>36</v>
      </c>
      <c r="AC24">
        <v>35173429</v>
      </c>
      <c r="AD24" t="s">
        <v>64</v>
      </c>
      <c r="AE24" t="s">
        <v>135</v>
      </c>
      <c r="AF24">
        <v>85671469</v>
      </c>
      <c r="AG24">
        <v>1328015</v>
      </c>
      <c r="AH24" t="s">
        <v>138</v>
      </c>
      <c r="AI24" t="s">
        <v>34</v>
      </c>
    </row>
    <row r="25" spans="1:35" x14ac:dyDescent="0.3">
      <c r="A25" s="1">
        <v>45373.440949074073</v>
      </c>
      <c r="B25">
        <v>5</v>
      </c>
      <c r="C25">
        <v>1</v>
      </c>
      <c r="D25" t="s">
        <v>26</v>
      </c>
      <c r="E25" t="s">
        <v>139</v>
      </c>
      <c r="F25" t="s">
        <v>140</v>
      </c>
      <c r="G25" t="s">
        <v>72</v>
      </c>
      <c r="H25" t="s">
        <v>141</v>
      </c>
      <c r="I25">
        <v>0</v>
      </c>
      <c r="J25" t="s">
        <v>142</v>
      </c>
      <c r="K25" t="s">
        <v>31</v>
      </c>
      <c r="L25" t="s">
        <v>52</v>
      </c>
      <c r="M25" t="s">
        <v>139</v>
      </c>
      <c r="N25" t="s">
        <v>140</v>
      </c>
      <c r="P25" t="s">
        <v>33</v>
      </c>
      <c r="Q25" t="s">
        <v>34</v>
      </c>
      <c r="S25" t="s">
        <v>33</v>
      </c>
      <c r="T25" t="s">
        <v>34</v>
      </c>
      <c r="V25" t="s">
        <v>33</v>
      </c>
      <c r="W25" t="s">
        <v>34</v>
      </c>
      <c r="Y25" t="s">
        <v>33</v>
      </c>
      <c r="Z25" t="s">
        <v>34</v>
      </c>
      <c r="AA25" t="s">
        <v>143</v>
      </c>
      <c r="AB25" t="s">
        <v>36</v>
      </c>
      <c r="AC25">
        <v>35184492</v>
      </c>
      <c r="AD25" t="s">
        <v>93</v>
      </c>
      <c r="AE25" t="s">
        <v>140</v>
      </c>
      <c r="AF25">
        <v>85671469</v>
      </c>
      <c r="AG25">
        <v>1328016</v>
      </c>
      <c r="AH25" t="s">
        <v>138</v>
      </c>
      <c r="AI25" t="s">
        <v>34</v>
      </c>
    </row>
    <row r="26" spans="1:35" x14ac:dyDescent="0.3">
      <c r="A26" s="1">
        <v>45373.442546296297</v>
      </c>
      <c r="B26">
        <v>6</v>
      </c>
      <c r="C26">
        <v>2</v>
      </c>
      <c r="D26" t="s">
        <v>26</v>
      </c>
      <c r="E26" t="s">
        <v>144</v>
      </c>
      <c r="F26" t="s">
        <v>145</v>
      </c>
      <c r="G26" t="s">
        <v>146</v>
      </c>
      <c r="H26" t="s">
        <v>147</v>
      </c>
      <c r="I26">
        <v>0</v>
      </c>
      <c r="K26" t="s">
        <v>31</v>
      </c>
      <c r="L26" t="s">
        <v>32</v>
      </c>
      <c r="M26" t="s">
        <v>144</v>
      </c>
      <c r="N26" t="s">
        <v>145</v>
      </c>
      <c r="P26" t="s">
        <v>33</v>
      </c>
      <c r="Q26" t="s">
        <v>34</v>
      </c>
      <c r="S26" t="s">
        <v>33</v>
      </c>
      <c r="T26" t="s">
        <v>34</v>
      </c>
      <c r="V26" t="s">
        <v>33</v>
      </c>
      <c r="W26" t="s">
        <v>34</v>
      </c>
      <c r="Y26" t="s">
        <v>33</v>
      </c>
      <c r="Z26" t="s">
        <v>34</v>
      </c>
      <c r="AA26" t="s">
        <v>35</v>
      </c>
      <c r="AB26" t="s">
        <v>36</v>
      </c>
      <c r="AC26">
        <v>35217582</v>
      </c>
      <c r="AD26" t="s">
        <v>37</v>
      </c>
      <c r="AE26" t="s">
        <v>145</v>
      </c>
      <c r="AF26">
        <v>85671469</v>
      </c>
      <c r="AG26">
        <v>1328017</v>
      </c>
      <c r="AH26" t="s">
        <v>148</v>
      </c>
      <c r="AI26" t="s">
        <v>34</v>
      </c>
    </row>
    <row r="27" spans="1:35" x14ac:dyDescent="0.3">
      <c r="A27" s="1">
        <v>45373.44568287037</v>
      </c>
      <c r="B27">
        <v>8</v>
      </c>
      <c r="C27">
        <v>1</v>
      </c>
      <c r="D27" t="s">
        <v>26</v>
      </c>
      <c r="E27" t="s">
        <v>149</v>
      </c>
      <c r="F27" t="s">
        <v>150</v>
      </c>
      <c r="G27" t="s">
        <v>49</v>
      </c>
      <c r="H27">
        <f>---0--2722</f>
        <v>2722</v>
      </c>
      <c r="I27">
        <v>0</v>
      </c>
      <c r="J27" t="s">
        <v>50</v>
      </c>
      <c r="K27" t="s">
        <v>51</v>
      </c>
      <c r="L27" t="s">
        <v>52</v>
      </c>
      <c r="M27" t="s">
        <v>149</v>
      </c>
      <c r="N27" t="s">
        <v>150</v>
      </c>
      <c r="P27" t="s">
        <v>33</v>
      </c>
      <c r="Q27" t="s">
        <v>34</v>
      </c>
      <c r="S27" t="s">
        <v>33</v>
      </c>
      <c r="T27" t="s">
        <v>34</v>
      </c>
      <c r="V27" t="s">
        <v>33</v>
      </c>
      <c r="W27" t="s">
        <v>34</v>
      </c>
      <c r="Y27" t="s">
        <v>33</v>
      </c>
      <c r="Z27" t="s">
        <v>34</v>
      </c>
      <c r="AA27" t="s">
        <v>151</v>
      </c>
      <c r="AB27" t="s">
        <v>36</v>
      </c>
      <c r="AC27">
        <v>35273285</v>
      </c>
      <c r="AD27" t="s">
        <v>152</v>
      </c>
      <c r="AE27" t="s">
        <v>150</v>
      </c>
      <c r="AF27">
        <v>85671469</v>
      </c>
      <c r="AG27">
        <v>1328018</v>
      </c>
      <c r="AH27" t="s">
        <v>38</v>
      </c>
      <c r="AI27" t="s">
        <v>34</v>
      </c>
    </row>
    <row r="28" spans="1:35" x14ac:dyDescent="0.3">
      <c r="A28" s="1">
        <v>45373.448599537034</v>
      </c>
      <c r="B28">
        <v>8</v>
      </c>
      <c r="C28">
        <v>1</v>
      </c>
      <c r="D28" t="s">
        <v>26</v>
      </c>
      <c r="E28" t="s">
        <v>153</v>
      </c>
      <c r="F28" t="s">
        <v>154</v>
      </c>
      <c r="G28" t="s">
        <v>155</v>
      </c>
      <c r="H28" t="s">
        <v>156</v>
      </c>
      <c r="I28">
        <v>0</v>
      </c>
      <c r="K28" t="s">
        <v>31</v>
      </c>
      <c r="L28" t="s">
        <v>32</v>
      </c>
      <c r="M28" t="s">
        <v>153</v>
      </c>
      <c r="N28" t="s">
        <v>154</v>
      </c>
      <c r="P28" t="s">
        <v>33</v>
      </c>
      <c r="Q28" t="s">
        <v>34</v>
      </c>
      <c r="S28" t="s">
        <v>33</v>
      </c>
      <c r="T28" t="s">
        <v>34</v>
      </c>
      <c r="V28" t="s">
        <v>33</v>
      </c>
      <c r="W28" t="s">
        <v>34</v>
      </c>
      <c r="Y28" t="s">
        <v>33</v>
      </c>
      <c r="Z28" t="s">
        <v>34</v>
      </c>
      <c r="AA28" t="s">
        <v>157</v>
      </c>
      <c r="AB28" t="s">
        <v>36</v>
      </c>
      <c r="AC28">
        <v>56260246</v>
      </c>
      <c r="AD28" t="s">
        <v>158</v>
      </c>
      <c r="AE28" t="s">
        <v>154</v>
      </c>
      <c r="AF28">
        <v>9978044714</v>
      </c>
      <c r="AG28">
        <v>1328019</v>
      </c>
      <c r="AH28" t="s">
        <v>159</v>
      </c>
      <c r="AI28" t="s">
        <v>34</v>
      </c>
    </row>
    <row r="29" spans="1:35" x14ac:dyDescent="0.3">
      <c r="A29" s="1">
        <v>45373.452013888891</v>
      </c>
      <c r="B29">
        <v>5</v>
      </c>
      <c r="C29">
        <v>1</v>
      </c>
      <c r="D29" t="s">
        <v>26</v>
      </c>
      <c r="E29" t="s">
        <v>160</v>
      </c>
      <c r="F29" t="s">
        <v>161</v>
      </c>
      <c r="G29" t="s">
        <v>49</v>
      </c>
      <c r="H29">
        <f>---0--9163</f>
        <v>9163</v>
      </c>
      <c r="I29">
        <v>0</v>
      </c>
      <c r="J29" t="s">
        <v>50</v>
      </c>
      <c r="K29" t="s">
        <v>51</v>
      </c>
      <c r="L29" t="s">
        <v>52</v>
      </c>
      <c r="M29" t="s">
        <v>160</v>
      </c>
      <c r="N29" t="s">
        <v>161</v>
      </c>
      <c r="P29" t="s">
        <v>33</v>
      </c>
      <c r="Q29" t="s">
        <v>34</v>
      </c>
      <c r="S29" t="s">
        <v>33</v>
      </c>
      <c r="T29" t="s">
        <v>34</v>
      </c>
      <c r="V29" t="s">
        <v>33</v>
      </c>
      <c r="W29" t="s">
        <v>34</v>
      </c>
      <c r="Y29" t="s">
        <v>33</v>
      </c>
      <c r="Z29" t="s">
        <v>34</v>
      </c>
      <c r="AA29" t="s">
        <v>162</v>
      </c>
      <c r="AB29" t="s">
        <v>36</v>
      </c>
      <c r="AC29">
        <v>72486749</v>
      </c>
      <c r="AD29" t="s">
        <v>163</v>
      </c>
      <c r="AE29" t="s">
        <v>161</v>
      </c>
      <c r="AF29">
        <v>795990586</v>
      </c>
      <c r="AG29">
        <v>1328020</v>
      </c>
      <c r="AH29" t="s">
        <v>38</v>
      </c>
      <c r="AI29" t="s">
        <v>34</v>
      </c>
    </row>
    <row r="30" spans="1:35" x14ac:dyDescent="0.3">
      <c r="A30" s="1">
        <v>45373.454884259256</v>
      </c>
      <c r="B30">
        <v>8</v>
      </c>
      <c r="C30">
        <v>1</v>
      </c>
      <c r="D30" t="s">
        <v>26</v>
      </c>
      <c r="E30" t="s">
        <v>164</v>
      </c>
      <c r="F30" t="s">
        <v>165</v>
      </c>
      <c r="G30" t="s">
        <v>49</v>
      </c>
      <c r="H30">
        <f>---0--6453</f>
        <v>6453</v>
      </c>
      <c r="I30">
        <v>0</v>
      </c>
      <c r="J30" t="s">
        <v>50</v>
      </c>
      <c r="K30" t="s">
        <v>51</v>
      </c>
      <c r="L30" t="s">
        <v>52</v>
      </c>
      <c r="M30" t="s">
        <v>164</v>
      </c>
      <c r="N30" t="s">
        <v>165</v>
      </c>
      <c r="P30" t="s">
        <v>33</v>
      </c>
      <c r="Q30" t="s">
        <v>34</v>
      </c>
      <c r="S30" t="s">
        <v>33</v>
      </c>
      <c r="T30" t="s">
        <v>34</v>
      </c>
      <c r="V30" t="s">
        <v>33</v>
      </c>
      <c r="W30" t="s">
        <v>34</v>
      </c>
      <c r="Y30" t="s">
        <v>33</v>
      </c>
      <c r="Z30" t="s">
        <v>34</v>
      </c>
      <c r="AA30" t="s">
        <v>166</v>
      </c>
      <c r="AB30" t="s">
        <v>36</v>
      </c>
      <c r="AC30">
        <v>246205</v>
      </c>
      <c r="AD30" t="s">
        <v>167</v>
      </c>
      <c r="AE30" t="s">
        <v>165</v>
      </c>
      <c r="AF30">
        <v>870021815</v>
      </c>
      <c r="AG30">
        <v>1328021</v>
      </c>
      <c r="AH30" t="s">
        <v>168</v>
      </c>
      <c r="AI30" t="s">
        <v>34</v>
      </c>
    </row>
    <row r="31" spans="1:35" x14ac:dyDescent="0.3">
      <c r="A31" s="1">
        <v>45373.456759259258</v>
      </c>
      <c r="B31">
        <v>3</v>
      </c>
      <c r="C31">
        <v>2</v>
      </c>
      <c r="D31" t="s">
        <v>26</v>
      </c>
      <c r="E31" t="s">
        <v>169</v>
      </c>
      <c r="F31" t="s">
        <v>170</v>
      </c>
      <c r="G31" t="s">
        <v>49</v>
      </c>
      <c r="H31">
        <f>---0--1015</f>
        <v>1015</v>
      </c>
      <c r="I31">
        <v>0</v>
      </c>
      <c r="J31" t="s">
        <v>50</v>
      </c>
      <c r="K31" t="s">
        <v>51</v>
      </c>
      <c r="L31" t="s">
        <v>52</v>
      </c>
      <c r="M31" t="s">
        <v>169</v>
      </c>
      <c r="N31" t="s">
        <v>170</v>
      </c>
      <c r="P31" t="s">
        <v>33</v>
      </c>
      <c r="Q31" t="s">
        <v>34</v>
      </c>
      <c r="S31" t="s">
        <v>33</v>
      </c>
      <c r="T31" t="s">
        <v>34</v>
      </c>
      <c r="V31" t="s">
        <v>33</v>
      </c>
      <c r="W31" t="s">
        <v>34</v>
      </c>
      <c r="Y31" t="s">
        <v>33</v>
      </c>
      <c r="Z31" t="s">
        <v>34</v>
      </c>
      <c r="AA31" t="s">
        <v>171</v>
      </c>
      <c r="AB31" t="s">
        <v>36</v>
      </c>
      <c r="AC31">
        <v>35464949</v>
      </c>
      <c r="AD31" t="s">
        <v>172</v>
      </c>
      <c r="AE31" t="s">
        <v>170</v>
      </c>
      <c r="AF31">
        <v>85671469</v>
      </c>
      <c r="AG31">
        <v>1328022</v>
      </c>
      <c r="AH31" t="s">
        <v>173</v>
      </c>
      <c r="AI31" t="s">
        <v>34</v>
      </c>
    </row>
    <row r="32" spans="1:35" x14ac:dyDescent="0.3">
      <c r="A32" s="1">
        <v>45373.457013888888</v>
      </c>
      <c r="B32">
        <v>7</v>
      </c>
      <c r="C32">
        <v>1</v>
      </c>
      <c r="D32" t="s">
        <v>26</v>
      </c>
      <c r="E32" t="s">
        <v>174</v>
      </c>
      <c r="F32" t="s">
        <v>175</v>
      </c>
      <c r="G32" t="s">
        <v>49</v>
      </c>
      <c r="H32">
        <f>---0--9693</f>
        <v>9693</v>
      </c>
      <c r="I32">
        <v>0</v>
      </c>
      <c r="J32" t="s">
        <v>50</v>
      </c>
      <c r="K32" t="s">
        <v>51</v>
      </c>
      <c r="L32" t="s">
        <v>52</v>
      </c>
      <c r="M32" t="s">
        <v>174</v>
      </c>
      <c r="N32" t="s">
        <v>175</v>
      </c>
      <c r="P32" t="s">
        <v>33</v>
      </c>
      <c r="Q32" t="s">
        <v>34</v>
      </c>
      <c r="S32" t="s">
        <v>33</v>
      </c>
      <c r="T32" t="s">
        <v>34</v>
      </c>
      <c r="V32" t="s">
        <v>33</v>
      </c>
      <c r="W32" t="s">
        <v>34</v>
      </c>
      <c r="Y32" t="s">
        <v>33</v>
      </c>
      <c r="Z32" t="s">
        <v>34</v>
      </c>
      <c r="AA32" t="s">
        <v>176</v>
      </c>
      <c r="AB32" t="s">
        <v>36</v>
      </c>
      <c r="AC32">
        <v>23582242</v>
      </c>
      <c r="AD32" t="s">
        <v>177</v>
      </c>
      <c r="AE32" t="s">
        <v>175</v>
      </c>
      <c r="AF32">
        <v>156704864</v>
      </c>
      <c r="AG32">
        <v>1328023</v>
      </c>
      <c r="AH32" t="s">
        <v>178</v>
      </c>
      <c r="AI32" t="s">
        <v>34</v>
      </c>
    </row>
    <row r="33" spans="1:35" x14ac:dyDescent="0.3">
      <c r="A33" s="1">
        <v>45373.457233796296</v>
      </c>
      <c r="B33">
        <v>4</v>
      </c>
      <c r="C33">
        <v>2</v>
      </c>
      <c r="D33" t="s">
        <v>26</v>
      </c>
      <c r="E33" t="s">
        <v>179</v>
      </c>
      <c r="F33" t="s">
        <v>180</v>
      </c>
      <c r="G33" t="s">
        <v>49</v>
      </c>
      <c r="H33">
        <f>---0--1293</f>
        <v>1293</v>
      </c>
      <c r="I33">
        <v>0</v>
      </c>
      <c r="J33" t="s">
        <v>50</v>
      </c>
      <c r="K33" t="s">
        <v>51</v>
      </c>
      <c r="L33" t="s">
        <v>52</v>
      </c>
      <c r="M33" t="s">
        <v>179</v>
      </c>
      <c r="N33" t="s">
        <v>180</v>
      </c>
      <c r="P33" t="s">
        <v>33</v>
      </c>
      <c r="Q33" t="s">
        <v>34</v>
      </c>
      <c r="S33" t="s">
        <v>33</v>
      </c>
      <c r="T33" t="s">
        <v>34</v>
      </c>
      <c r="V33" t="s">
        <v>33</v>
      </c>
      <c r="W33" t="s">
        <v>34</v>
      </c>
      <c r="Y33" t="s">
        <v>33</v>
      </c>
      <c r="Z33" t="s">
        <v>34</v>
      </c>
      <c r="AA33" t="s">
        <v>181</v>
      </c>
      <c r="AB33" t="s">
        <v>36</v>
      </c>
      <c r="AC33">
        <v>35475303</v>
      </c>
      <c r="AD33" t="s">
        <v>172</v>
      </c>
      <c r="AE33" t="s">
        <v>180</v>
      </c>
      <c r="AF33">
        <v>85671469</v>
      </c>
      <c r="AG33">
        <v>1328024</v>
      </c>
      <c r="AH33" t="s">
        <v>182</v>
      </c>
      <c r="AI33" t="s">
        <v>34</v>
      </c>
    </row>
    <row r="34" spans="1:35" x14ac:dyDescent="0.3">
      <c r="A34" s="1">
        <v>45373.458599537036</v>
      </c>
      <c r="B34">
        <v>8</v>
      </c>
      <c r="C34">
        <v>1</v>
      </c>
      <c r="D34" t="s">
        <v>26</v>
      </c>
      <c r="E34" t="s">
        <v>183</v>
      </c>
      <c r="F34" t="s">
        <v>184</v>
      </c>
      <c r="G34" t="s">
        <v>72</v>
      </c>
      <c r="H34" t="s">
        <v>185</v>
      </c>
      <c r="I34">
        <v>0</v>
      </c>
      <c r="J34" t="s">
        <v>186</v>
      </c>
      <c r="K34" t="s">
        <v>31</v>
      </c>
      <c r="L34" t="s">
        <v>52</v>
      </c>
      <c r="M34" t="s">
        <v>183</v>
      </c>
      <c r="N34" t="s">
        <v>184</v>
      </c>
      <c r="P34" t="s">
        <v>33</v>
      </c>
      <c r="Q34" t="s">
        <v>34</v>
      </c>
      <c r="S34" t="s">
        <v>33</v>
      </c>
      <c r="T34" t="s">
        <v>34</v>
      </c>
      <c r="V34" t="s">
        <v>33</v>
      </c>
      <c r="W34" t="s">
        <v>34</v>
      </c>
      <c r="Y34" t="s">
        <v>33</v>
      </c>
      <c r="Z34" t="s">
        <v>34</v>
      </c>
      <c r="AA34" t="s">
        <v>166</v>
      </c>
      <c r="AB34" t="s">
        <v>36</v>
      </c>
      <c r="AC34">
        <v>915039</v>
      </c>
      <c r="AD34" t="s">
        <v>167</v>
      </c>
      <c r="AE34" t="s">
        <v>184</v>
      </c>
      <c r="AF34">
        <v>870021815</v>
      </c>
      <c r="AG34">
        <v>1328025</v>
      </c>
      <c r="AH34" t="s">
        <v>187</v>
      </c>
      <c r="AI34" t="s">
        <v>34</v>
      </c>
    </row>
    <row r="35" spans="1:35" x14ac:dyDescent="0.3">
      <c r="A35" s="1">
        <v>45373.463692129626</v>
      </c>
      <c r="B35">
        <v>8</v>
      </c>
      <c r="C35">
        <v>1</v>
      </c>
      <c r="D35" t="s">
        <v>26</v>
      </c>
      <c r="E35" t="s">
        <v>188</v>
      </c>
      <c r="F35" t="s">
        <v>189</v>
      </c>
      <c r="G35" t="s">
        <v>190</v>
      </c>
      <c r="H35" t="s">
        <v>191</v>
      </c>
      <c r="I35">
        <v>0</v>
      </c>
      <c r="K35" t="s">
        <v>31</v>
      </c>
      <c r="L35" t="s">
        <v>32</v>
      </c>
      <c r="M35" t="s">
        <v>188</v>
      </c>
      <c r="N35" t="s">
        <v>189</v>
      </c>
      <c r="P35" t="s">
        <v>33</v>
      </c>
      <c r="Q35" t="s">
        <v>34</v>
      </c>
      <c r="S35" t="s">
        <v>33</v>
      </c>
      <c r="T35" t="s">
        <v>34</v>
      </c>
      <c r="V35" t="s">
        <v>33</v>
      </c>
      <c r="W35" t="s">
        <v>34</v>
      </c>
      <c r="Y35" t="s">
        <v>33</v>
      </c>
      <c r="Z35" t="s">
        <v>34</v>
      </c>
      <c r="AA35" t="s">
        <v>35</v>
      </c>
      <c r="AB35" t="s">
        <v>36</v>
      </c>
      <c r="AC35">
        <v>35584293</v>
      </c>
      <c r="AD35" t="s">
        <v>37</v>
      </c>
      <c r="AE35" t="s">
        <v>189</v>
      </c>
      <c r="AF35">
        <v>85671469</v>
      </c>
      <c r="AG35">
        <v>1328026</v>
      </c>
      <c r="AH35" t="s">
        <v>192</v>
      </c>
      <c r="AI35" t="s">
        <v>34</v>
      </c>
    </row>
    <row r="36" spans="1:35" x14ac:dyDescent="0.3">
      <c r="A36" s="1">
        <v>45373.464432870373</v>
      </c>
      <c r="B36">
        <v>5</v>
      </c>
      <c r="C36">
        <v>1</v>
      </c>
      <c r="D36" t="s">
        <v>26</v>
      </c>
      <c r="E36" t="s">
        <v>193</v>
      </c>
      <c r="F36" t="s">
        <v>194</v>
      </c>
      <c r="G36" t="s">
        <v>49</v>
      </c>
      <c r="H36">
        <f>---0--3969</f>
        <v>3969</v>
      </c>
      <c r="I36">
        <v>0</v>
      </c>
      <c r="J36" t="s">
        <v>50</v>
      </c>
      <c r="K36" t="s">
        <v>51</v>
      </c>
      <c r="L36" t="s">
        <v>52</v>
      </c>
      <c r="M36" t="s">
        <v>193</v>
      </c>
      <c r="N36" t="s">
        <v>194</v>
      </c>
      <c r="P36" t="s">
        <v>33</v>
      </c>
      <c r="Q36" t="s">
        <v>34</v>
      </c>
      <c r="S36" t="s">
        <v>33</v>
      </c>
      <c r="T36" t="s">
        <v>34</v>
      </c>
      <c r="V36" t="s">
        <v>33</v>
      </c>
      <c r="W36" t="s">
        <v>34</v>
      </c>
      <c r="Y36" t="s">
        <v>33</v>
      </c>
      <c r="Z36" t="s">
        <v>34</v>
      </c>
      <c r="AA36" t="s">
        <v>195</v>
      </c>
      <c r="AB36" t="s">
        <v>36</v>
      </c>
      <c r="AC36">
        <v>72657296</v>
      </c>
      <c r="AD36" t="s">
        <v>133</v>
      </c>
      <c r="AE36" t="s">
        <v>194</v>
      </c>
      <c r="AF36">
        <v>795990586</v>
      </c>
      <c r="AG36">
        <v>1328027</v>
      </c>
      <c r="AH36" t="s">
        <v>196</v>
      </c>
      <c r="AI36" t="s">
        <v>34</v>
      </c>
    </row>
    <row r="37" spans="1:35" x14ac:dyDescent="0.3">
      <c r="A37" s="1">
        <v>45373.468113425923</v>
      </c>
      <c r="B37">
        <v>5</v>
      </c>
      <c r="C37">
        <v>1</v>
      </c>
      <c r="D37" t="s">
        <v>26</v>
      </c>
      <c r="E37" t="s">
        <v>197</v>
      </c>
      <c r="F37" t="s">
        <v>198</v>
      </c>
      <c r="G37" t="s">
        <v>49</v>
      </c>
      <c r="H37">
        <f>---0--3984</f>
        <v>3984</v>
      </c>
      <c r="I37">
        <v>0</v>
      </c>
      <c r="J37" t="s">
        <v>50</v>
      </c>
      <c r="K37" t="s">
        <v>51</v>
      </c>
      <c r="L37" t="s">
        <v>52</v>
      </c>
      <c r="M37" t="s">
        <v>197</v>
      </c>
      <c r="N37" t="s">
        <v>198</v>
      </c>
      <c r="P37" t="s">
        <v>33</v>
      </c>
      <c r="Q37" t="s">
        <v>34</v>
      </c>
      <c r="S37" t="s">
        <v>33</v>
      </c>
      <c r="T37" t="s">
        <v>34</v>
      </c>
      <c r="V37" t="s">
        <v>33</v>
      </c>
      <c r="W37" t="s">
        <v>34</v>
      </c>
      <c r="Y37" t="s">
        <v>33</v>
      </c>
      <c r="Z37" t="s">
        <v>34</v>
      </c>
      <c r="AA37" t="s">
        <v>123</v>
      </c>
      <c r="AB37" t="s">
        <v>36</v>
      </c>
      <c r="AC37">
        <v>30010481</v>
      </c>
      <c r="AD37" t="s">
        <v>88</v>
      </c>
      <c r="AE37" t="s">
        <v>198</v>
      </c>
      <c r="AF37">
        <v>76598102</v>
      </c>
      <c r="AG37">
        <v>1328028</v>
      </c>
      <c r="AH37" t="s">
        <v>38</v>
      </c>
      <c r="AI37" t="s">
        <v>34</v>
      </c>
    </row>
    <row r="38" spans="1:35" x14ac:dyDescent="0.3">
      <c r="A38" s="1">
        <v>45373.471273148149</v>
      </c>
      <c r="B38">
        <v>7</v>
      </c>
      <c r="C38">
        <v>1</v>
      </c>
      <c r="D38" t="s">
        <v>26</v>
      </c>
      <c r="E38" t="s">
        <v>199</v>
      </c>
      <c r="F38" t="s">
        <v>200</v>
      </c>
      <c r="G38" t="s">
        <v>49</v>
      </c>
      <c r="H38">
        <f>---0--1006</f>
        <v>1006</v>
      </c>
      <c r="I38">
        <v>0</v>
      </c>
      <c r="J38" t="s">
        <v>50</v>
      </c>
      <c r="K38" t="s">
        <v>51</v>
      </c>
      <c r="L38" t="s">
        <v>52</v>
      </c>
      <c r="M38" t="s">
        <v>199</v>
      </c>
      <c r="N38" t="s">
        <v>200</v>
      </c>
      <c r="P38" t="s">
        <v>33</v>
      </c>
      <c r="Q38" t="s">
        <v>34</v>
      </c>
      <c r="S38" t="s">
        <v>33</v>
      </c>
      <c r="T38" t="s">
        <v>34</v>
      </c>
      <c r="V38" t="s">
        <v>33</v>
      </c>
      <c r="W38" t="s">
        <v>34</v>
      </c>
      <c r="Y38" t="s">
        <v>33</v>
      </c>
      <c r="Z38" t="s">
        <v>34</v>
      </c>
      <c r="AA38" t="s">
        <v>171</v>
      </c>
      <c r="AB38" t="s">
        <v>36</v>
      </c>
      <c r="AC38">
        <v>35717776</v>
      </c>
      <c r="AD38" t="s">
        <v>172</v>
      </c>
      <c r="AE38" t="s">
        <v>200</v>
      </c>
      <c r="AF38">
        <v>85671469</v>
      </c>
      <c r="AG38">
        <v>1328029</v>
      </c>
      <c r="AH38" t="s">
        <v>38</v>
      </c>
      <c r="AI38" t="s">
        <v>34</v>
      </c>
    </row>
    <row r="39" spans="1:35" x14ac:dyDescent="0.3">
      <c r="A39" s="1">
        <v>45373.473935185182</v>
      </c>
      <c r="B39">
        <v>8</v>
      </c>
      <c r="C39">
        <v>1</v>
      </c>
      <c r="D39" t="s">
        <v>26</v>
      </c>
      <c r="E39" t="s">
        <v>201</v>
      </c>
      <c r="F39" t="s">
        <v>202</v>
      </c>
      <c r="G39" t="s">
        <v>49</v>
      </c>
      <c r="H39">
        <f>---0--8016</f>
        <v>8016</v>
      </c>
      <c r="I39">
        <v>0</v>
      </c>
      <c r="J39" t="s">
        <v>50</v>
      </c>
      <c r="K39" t="s">
        <v>51</v>
      </c>
      <c r="L39" t="s">
        <v>52</v>
      </c>
      <c r="M39" t="s">
        <v>201</v>
      </c>
      <c r="N39" t="s">
        <v>202</v>
      </c>
      <c r="P39" t="s">
        <v>33</v>
      </c>
      <c r="Q39" t="s">
        <v>34</v>
      </c>
      <c r="S39" t="s">
        <v>33</v>
      </c>
      <c r="T39" t="s">
        <v>34</v>
      </c>
      <c r="V39" t="s">
        <v>33</v>
      </c>
      <c r="W39" t="s">
        <v>34</v>
      </c>
      <c r="Y39" t="s">
        <v>33</v>
      </c>
      <c r="Z39" t="s">
        <v>34</v>
      </c>
      <c r="AA39" t="s">
        <v>83</v>
      </c>
      <c r="AB39" t="s">
        <v>36</v>
      </c>
      <c r="AC39">
        <v>826694</v>
      </c>
      <c r="AD39" t="s">
        <v>84</v>
      </c>
      <c r="AE39" t="s">
        <v>202</v>
      </c>
      <c r="AF39">
        <v>870021815</v>
      </c>
      <c r="AG39">
        <v>1328030</v>
      </c>
      <c r="AH39" t="s">
        <v>38</v>
      </c>
      <c r="AI39" t="s">
        <v>34</v>
      </c>
    </row>
    <row r="40" spans="1:35" x14ac:dyDescent="0.3">
      <c r="A40" s="1">
        <v>45373.476423611108</v>
      </c>
      <c r="B40">
        <v>8</v>
      </c>
      <c r="C40">
        <v>1</v>
      </c>
      <c r="D40" t="s">
        <v>26</v>
      </c>
      <c r="E40" t="s">
        <v>203</v>
      </c>
      <c r="F40" t="s">
        <v>204</v>
      </c>
      <c r="G40" t="s">
        <v>49</v>
      </c>
      <c r="H40">
        <f>---0--5394</f>
        <v>5394</v>
      </c>
      <c r="I40">
        <v>0</v>
      </c>
      <c r="J40" t="s">
        <v>50</v>
      </c>
      <c r="K40" t="s">
        <v>51</v>
      </c>
      <c r="L40" t="s">
        <v>52</v>
      </c>
      <c r="M40" t="s">
        <v>203</v>
      </c>
      <c r="N40" t="s">
        <v>204</v>
      </c>
      <c r="P40" t="s">
        <v>33</v>
      </c>
      <c r="Q40" t="s">
        <v>34</v>
      </c>
      <c r="S40" t="s">
        <v>33</v>
      </c>
      <c r="T40" t="s">
        <v>34</v>
      </c>
      <c r="V40" t="s">
        <v>33</v>
      </c>
      <c r="W40" t="s">
        <v>34</v>
      </c>
      <c r="Y40" t="s">
        <v>33</v>
      </c>
      <c r="Z40" t="s">
        <v>34</v>
      </c>
      <c r="AA40" t="s">
        <v>205</v>
      </c>
      <c r="AB40" t="s">
        <v>36</v>
      </c>
      <c r="AC40">
        <v>72825876</v>
      </c>
      <c r="AD40" t="s">
        <v>133</v>
      </c>
      <c r="AE40" t="s">
        <v>204</v>
      </c>
      <c r="AF40">
        <v>795990586</v>
      </c>
      <c r="AG40">
        <v>1328031</v>
      </c>
      <c r="AH40" t="s">
        <v>38</v>
      </c>
      <c r="AI40" t="s">
        <v>34</v>
      </c>
    </row>
    <row r="41" spans="1:35" x14ac:dyDescent="0.3">
      <c r="A41" s="1">
        <v>45373.47755787037</v>
      </c>
      <c r="B41">
        <v>7</v>
      </c>
      <c r="C41">
        <v>1</v>
      </c>
      <c r="D41" t="s">
        <v>26</v>
      </c>
      <c r="E41" t="s">
        <v>206</v>
      </c>
      <c r="F41" t="s">
        <v>207</v>
      </c>
      <c r="G41" t="s">
        <v>72</v>
      </c>
      <c r="H41" t="s">
        <v>208</v>
      </c>
      <c r="I41">
        <v>0</v>
      </c>
      <c r="J41" t="s">
        <v>209</v>
      </c>
      <c r="K41" t="s">
        <v>31</v>
      </c>
      <c r="L41" t="s">
        <v>52</v>
      </c>
      <c r="M41" t="s">
        <v>206</v>
      </c>
      <c r="N41" t="s">
        <v>207</v>
      </c>
      <c r="P41" t="s">
        <v>33</v>
      </c>
      <c r="Q41" t="s">
        <v>34</v>
      </c>
      <c r="S41" t="s">
        <v>33</v>
      </c>
      <c r="T41" t="s">
        <v>34</v>
      </c>
      <c r="V41" t="s">
        <v>33</v>
      </c>
      <c r="W41" t="s">
        <v>34</v>
      </c>
      <c r="Y41" t="s">
        <v>33</v>
      </c>
      <c r="Z41" t="s">
        <v>34</v>
      </c>
      <c r="AA41" t="s">
        <v>166</v>
      </c>
      <c r="AB41" t="s">
        <v>36</v>
      </c>
      <c r="AC41">
        <v>920039</v>
      </c>
      <c r="AD41" t="s">
        <v>167</v>
      </c>
      <c r="AE41" t="s">
        <v>207</v>
      </c>
      <c r="AF41">
        <v>870021815</v>
      </c>
      <c r="AG41">
        <v>1328032</v>
      </c>
      <c r="AH41" t="s">
        <v>210</v>
      </c>
      <c r="AI41" t="s">
        <v>34</v>
      </c>
    </row>
    <row r="42" spans="1:35" x14ac:dyDescent="0.3">
      <c r="A42" s="1">
        <v>45373.479791666665</v>
      </c>
      <c r="B42">
        <v>5</v>
      </c>
      <c r="C42">
        <v>1</v>
      </c>
      <c r="D42" t="s">
        <v>26</v>
      </c>
      <c r="E42" t="s">
        <v>211</v>
      </c>
      <c r="F42" t="s">
        <v>212</v>
      </c>
      <c r="G42" t="s">
        <v>49</v>
      </c>
      <c r="H42">
        <f>---0--6979</f>
        <v>6979</v>
      </c>
      <c r="I42">
        <v>0</v>
      </c>
      <c r="J42" t="s">
        <v>50</v>
      </c>
      <c r="K42" t="s">
        <v>51</v>
      </c>
      <c r="L42" t="s">
        <v>52</v>
      </c>
      <c r="M42" t="s">
        <v>211</v>
      </c>
      <c r="N42" t="s">
        <v>212</v>
      </c>
      <c r="P42" t="s">
        <v>33</v>
      </c>
      <c r="Q42" t="s">
        <v>34</v>
      </c>
      <c r="S42" t="s">
        <v>33</v>
      </c>
      <c r="T42" t="s">
        <v>34</v>
      </c>
      <c r="V42" t="s">
        <v>33</v>
      </c>
      <c r="W42" t="s">
        <v>34</v>
      </c>
      <c r="Y42" t="s">
        <v>33</v>
      </c>
      <c r="Z42" t="s">
        <v>34</v>
      </c>
      <c r="AA42" t="s">
        <v>123</v>
      </c>
      <c r="AB42" t="s">
        <v>36</v>
      </c>
      <c r="AC42">
        <v>30019191</v>
      </c>
      <c r="AD42" t="s">
        <v>88</v>
      </c>
      <c r="AE42" t="s">
        <v>212</v>
      </c>
      <c r="AF42">
        <v>76598102</v>
      </c>
      <c r="AG42">
        <v>1328033</v>
      </c>
      <c r="AH42" t="s">
        <v>38</v>
      </c>
      <c r="AI42" t="s">
        <v>34</v>
      </c>
    </row>
    <row r="43" spans="1:35" x14ac:dyDescent="0.3">
      <c r="A43" s="1">
        <v>45373.482152777775</v>
      </c>
      <c r="B43">
        <v>8</v>
      </c>
      <c r="C43">
        <v>1</v>
      </c>
      <c r="D43" t="s">
        <v>26</v>
      </c>
      <c r="E43" t="s">
        <v>213</v>
      </c>
      <c r="F43" t="s">
        <v>214</v>
      </c>
      <c r="G43" t="s">
        <v>190</v>
      </c>
      <c r="H43" t="s">
        <v>215</v>
      </c>
      <c r="I43">
        <v>0</v>
      </c>
      <c r="K43" t="s">
        <v>31</v>
      </c>
      <c r="L43" t="s">
        <v>32</v>
      </c>
      <c r="M43" t="s">
        <v>213</v>
      </c>
      <c r="N43" t="s">
        <v>214</v>
      </c>
      <c r="P43" t="s">
        <v>33</v>
      </c>
      <c r="Q43" t="s">
        <v>34</v>
      </c>
      <c r="S43" t="s">
        <v>33</v>
      </c>
      <c r="T43" t="s">
        <v>34</v>
      </c>
      <c r="V43" t="s">
        <v>33</v>
      </c>
      <c r="W43" t="s">
        <v>34</v>
      </c>
      <c r="Y43" t="s">
        <v>33</v>
      </c>
      <c r="Z43" t="s">
        <v>34</v>
      </c>
      <c r="AA43" t="s">
        <v>35</v>
      </c>
      <c r="AB43" t="s">
        <v>36</v>
      </c>
      <c r="AC43">
        <v>35923160</v>
      </c>
      <c r="AD43" t="s">
        <v>37</v>
      </c>
      <c r="AE43" t="s">
        <v>214</v>
      </c>
      <c r="AF43">
        <v>85671469</v>
      </c>
      <c r="AG43">
        <v>1328034</v>
      </c>
      <c r="AH43" t="s">
        <v>38</v>
      </c>
      <c r="AI43" t="s">
        <v>34</v>
      </c>
    </row>
    <row r="44" spans="1:35" x14ac:dyDescent="0.3">
      <c r="A44" s="1">
        <v>45373.483680555553</v>
      </c>
      <c r="B44">
        <v>5</v>
      </c>
      <c r="C44">
        <v>1</v>
      </c>
      <c r="D44" t="s">
        <v>26</v>
      </c>
      <c r="E44" t="s">
        <v>216</v>
      </c>
      <c r="F44" t="s">
        <v>217</v>
      </c>
      <c r="G44" t="s">
        <v>49</v>
      </c>
      <c r="H44">
        <f>---0--4257</f>
        <v>4257</v>
      </c>
      <c r="I44">
        <v>0</v>
      </c>
      <c r="J44" t="s">
        <v>50</v>
      </c>
      <c r="K44" t="s">
        <v>51</v>
      </c>
      <c r="L44" t="s">
        <v>52</v>
      </c>
      <c r="M44" t="s">
        <v>216</v>
      </c>
      <c r="N44" t="s">
        <v>217</v>
      </c>
      <c r="P44" t="s">
        <v>33</v>
      </c>
      <c r="Q44" t="s">
        <v>34</v>
      </c>
      <c r="S44" t="s">
        <v>33</v>
      </c>
      <c r="T44" t="s">
        <v>34</v>
      </c>
      <c r="V44" t="s">
        <v>33</v>
      </c>
      <c r="W44" t="s">
        <v>34</v>
      </c>
      <c r="Y44" t="s">
        <v>33</v>
      </c>
      <c r="Z44" t="s">
        <v>34</v>
      </c>
      <c r="AA44" t="s">
        <v>123</v>
      </c>
      <c r="AB44" t="s">
        <v>36</v>
      </c>
      <c r="AC44">
        <v>30032714</v>
      </c>
      <c r="AD44" t="s">
        <v>88</v>
      </c>
      <c r="AE44" t="s">
        <v>217</v>
      </c>
      <c r="AF44">
        <v>76598102</v>
      </c>
      <c r="AG44">
        <v>1328035</v>
      </c>
      <c r="AH44" t="s">
        <v>46</v>
      </c>
      <c r="AI44" t="s">
        <v>34</v>
      </c>
    </row>
    <row r="45" spans="1:35" x14ac:dyDescent="0.3">
      <c r="A45" s="1">
        <v>45373.492766203701</v>
      </c>
      <c r="B45">
        <v>5</v>
      </c>
      <c r="C45">
        <v>1</v>
      </c>
      <c r="D45" t="s">
        <v>26</v>
      </c>
      <c r="E45" t="s">
        <v>218</v>
      </c>
      <c r="F45" t="s">
        <v>219</v>
      </c>
      <c r="G45" t="s">
        <v>220</v>
      </c>
      <c r="H45" t="s">
        <v>221</v>
      </c>
      <c r="I45">
        <v>0</v>
      </c>
      <c r="K45" t="s">
        <v>31</v>
      </c>
      <c r="L45" t="s">
        <v>32</v>
      </c>
      <c r="M45" t="s">
        <v>218</v>
      </c>
      <c r="N45" t="s">
        <v>219</v>
      </c>
      <c r="P45" t="s">
        <v>33</v>
      </c>
      <c r="Q45" t="s">
        <v>34</v>
      </c>
      <c r="S45" t="s">
        <v>33</v>
      </c>
      <c r="T45" t="s">
        <v>34</v>
      </c>
      <c r="V45" t="s">
        <v>33</v>
      </c>
      <c r="W45" t="s">
        <v>34</v>
      </c>
      <c r="Y45" t="s">
        <v>33</v>
      </c>
      <c r="Z45" t="s">
        <v>34</v>
      </c>
      <c r="AA45" t="s">
        <v>35</v>
      </c>
      <c r="AB45" t="s">
        <v>36</v>
      </c>
      <c r="AC45">
        <v>36139201</v>
      </c>
      <c r="AD45" t="s">
        <v>37</v>
      </c>
      <c r="AE45" t="s">
        <v>219</v>
      </c>
      <c r="AF45">
        <v>85671469</v>
      </c>
      <c r="AG45">
        <v>1328036</v>
      </c>
      <c r="AH45" t="s">
        <v>38</v>
      </c>
      <c r="AI45" t="s">
        <v>34</v>
      </c>
    </row>
    <row r="46" spans="1:35" x14ac:dyDescent="0.3">
      <c r="A46" s="1">
        <v>45373.493402777778</v>
      </c>
      <c r="B46">
        <v>8</v>
      </c>
      <c r="C46">
        <v>1</v>
      </c>
      <c r="D46" t="s">
        <v>26</v>
      </c>
      <c r="E46" t="s">
        <v>222</v>
      </c>
      <c r="F46" t="s">
        <v>223</v>
      </c>
      <c r="G46" t="s">
        <v>49</v>
      </c>
      <c r="H46">
        <f>---0--6982</f>
        <v>6982</v>
      </c>
      <c r="I46">
        <v>0</v>
      </c>
      <c r="J46" t="s">
        <v>50</v>
      </c>
      <c r="K46" t="s">
        <v>51</v>
      </c>
      <c r="L46" t="s">
        <v>52</v>
      </c>
      <c r="M46" t="s">
        <v>222</v>
      </c>
      <c r="N46" t="s">
        <v>223</v>
      </c>
      <c r="P46" t="s">
        <v>33</v>
      </c>
      <c r="Q46" t="s">
        <v>34</v>
      </c>
      <c r="S46" t="s">
        <v>33</v>
      </c>
      <c r="T46" t="s">
        <v>34</v>
      </c>
      <c r="V46" t="s">
        <v>33</v>
      </c>
      <c r="W46" t="s">
        <v>34</v>
      </c>
      <c r="Y46" t="s">
        <v>33</v>
      </c>
      <c r="Z46" t="s">
        <v>34</v>
      </c>
      <c r="AA46" t="s">
        <v>224</v>
      </c>
      <c r="AB46" t="s">
        <v>36</v>
      </c>
      <c r="AC46">
        <v>114718</v>
      </c>
      <c r="AD46" t="s">
        <v>225</v>
      </c>
      <c r="AE46" t="s">
        <v>223</v>
      </c>
      <c r="AF46">
        <v>870021815</v>
      </c>
      <c r="AG46">
        <v>1328037</v>
      </c>
      <c r="AH46" t="s">
        <v>38</v>
      </c>
      <c r="AI46" t="s">
        <v>34</v>
      </c>
    </row>
    <row r="47" spans="1:35" x14ac:dyDescent="0.3">
      <c r="A47" s="1">
        <v>45373.497546296298</v>
      </c>
      <c r="B47">
        <v>8</v>
      </c>
      <c r="C47">
        <v>1</v>
      </c>
      <c r="D47" t="s">
        <v>26</v>
      </c>
      <c r="E47" t="s">
        <v>226</v>
      </c>
      <c r="F47" t="s">
        <v>227</v>
      </c>
      <c r="G47" t="s">
        <v>190</v>
      </c>
      <c r="H47" t="s">
        <v>228</v>
      </c>
      <c r="I47">
        <v>0</v>
      </c>
      <c r="K47" t="s">
        <v>31</v>
      </c>
      <c r="L47" t="s">
        <v>32</v>
      </c>
      <c r="M47" t="s">
        <v>226</v>
      </c>
      <c r="N47" t="s">
        <v>227</v>
      </c>
      <c r="P47" t="s">
        <v>33</v>
      </c>
      <c r="Q47" t="s">
        <v>34</v>
      </c>
      <c r="S47" t="s">
        <v>33</v>
      </c>
      <c r="T47" t="s">
        <v>34</v>
      </c>
      <c r="V47" t="s">
        <v>33</v>
      </c>
      <c r="W47" t="s">
        <v>34</v>
      </c>
      <c r="Y47" t="s">
        <v>33</v>
      </c>
      <c r="Z47" t="s">
        <v>34</v>
      </c>
      <c r="AA47" t="s">
        <v>35</v>
      </c>
      <c r="AB47" t="s">
        <v>36</v>
      </c>
      <c r="AC47">
        <v>36244822</v>
      </c>
      <c r="AD47" t="s">
        <v>37</v>
      </c>
      <c r="AE47" t="s">
        <v>227</v>
      </c>
      <c r="AF47">
        <v>85671469</v>
      </c>
      <c r="AG47">
        <v>1328038</v>
      </c>
      <c r="AH47" t="s">
        <v>38</v>
      </c>
      <c r="AI47" t="s">
        <v>34</v>
      </c>
    </row>
    <row r="48" spans="1:35" x14ac:dyDescent="0.3">
      <c r="A48" s="1">
        <v>45373.500601851854</v>
      </c>
      <c r="B48">
        <v>5</v>
      </c>
      <c r="C48">
        <v>1</v>
      </c>
      <c r="D48" t="s">
        <v>26</v>
      </c>
      <c r="E48" t="s">
        <v>229</v>
      </c>
      <c r="F48" t="s">
        <v>230</v>
      </c>
      <c r="G48" t="s">
        <v>49</v>
      </c>
      <c r="H48">
        <f>---0--2796</f>
        <v>2796</v>
      </c>
      <c r="I48">
        <v>0</v>
      </c>
      <c r="J48" t="s">
        <v>50</v>
      </c>
      <c r="K48" t="s">
        <v>51</v>
      </c>
      <c r="L48" t="s">
        <v>231</v>
      </c>
      <c r="M48" t="s">
        <v>229</v>
      </c>
      <c r="N48" t="s">
        <v>230</v>
      </c>
      <c r="P48" t="s">
        <v>33</v>
      </c>
      <c r="Q48" t="s">
        <v>34</v>
      </c>
      <c r="S48" t="s">
        <v>33</v>
      </c>
      <c r="T48" t="s">
        <v>34</v>
      </c>
      <c r="V48" t="s">
        <v>33</v>
      </c>
      <c r="W48" t="s">
        <v>34</v>
      </c>
      <c r="Y48" t="s">
        <v>33</v>
      </c>
      <c r="Z48" t="s">
        <v>34</v>
      </c>
      <c r="AB48" t="s">
        <v>36</v>
      </c>
      <c r="AE48" t="s">
        <v>34</v>
      </c>
      <c r="AG48">
        <v>1328039</v>
      </c>
      <c r="AH48" t="s">
        <v>38</v>
      </c>
      <c r="AI48" t="s">
        <v>34</v>
      </c>
    </row>
    <row r="49" spans="1:35" x14ac:dyDescent="0.3">
      <c r="A49" s="1">
        <v>45373.503460648149</v>
      </c>
      <c r="B49">
        <v>5</v>
      </c>
      <c r="C49">
        <v>1</v>
      </c>
      <c r="D49" t="s">
        <v>26</v>
      </c>
      <c r="E49" t="s">
        <v>232</v>
      </c>
      <c r="F49" t="s">
        <v>233</v>
      </c>
      <c r="G49" t="s">
        <v>220</v>
      </c>
      <c r="H49" t="s">
        <v>234</v>
      </c>
      <c r="I49">
        <v>0</v>
      </c>
      <c r="K49" t="s">
        <v>31</v>
      </c>
      <c r="L49" t="s">
        <v>32</v>
      </c>
      <c r="M49" t="s">
        <v>232</v>
      </c>
      <c r="N49" t="s">
        <v>233</v>
      </c>
      <c r="P49" t="s">
        <v>33</v>
      </c>
      <c r="Q49" t="s">
        <v>34</v>
      </c>
      <c r="S49" t="s">
        <v>33</v>
      </c>
      <c r="T49" t="s">
        <v>34</v>
      </c>
      <c r="V49" t="s">
        <v>33</v>
      </c>
      <c r="W49" t="s">
        <v>34</v>
      </c>
      <c r="Y49" t="s">
        <v>33</v>
      </c>
      <c r="Z49" t="s">
        <v>34</v>
      </c>
      <c r="AA49" t="s">
        <v>35</v>
      </c>
      <c r="AB49" t="s">
        <v>36</v>
      </c>
      <c r="AC49">
        <v>36390606</v>
      </c>
      <c r="AD49" t="s">
        <v>37</v>
      </c>
      <c r="AE49" t="s">
        <v>233</v>
      </c>
      <c r="AF49">
        <v>85671469</v>
      </c>
      <c r="AG49">
        <v>1328040</v>
      </c>
      <c r="AH49" t="s">
        <v>38</v>
      </c>
      <c r="AI49" t="s">
        <v>34</v>
      </c>
    </row>
    <row r="50" spans="1:35" x14ac:dyDescent="0.3">
      <c r="A50" s="1">
        <v>45373.505358796298</v>
      </c>
      <c r="B50">
        <v>8</v>
      </c>
      <c r="C50">
        <v>1</v>
      </c>
      <c r="D50" t="s">
        <v>26</v>
      </c>
      <c r="E50" t="s">
        <v>235</v>
      </c>
      <c r="F50" t="s">
        <v>236</v>
      </c>
      <c r="G50" t="s">
        <v>72</v>
      </c>
      <c r="H50" t="s">
        <v>237</v>
      </c>
      <c r="I50">
        <v>0</v>
      </c>
      <c r="J50" t="s">
        <v>238</v>
      </c>
      <c r="K50" t="s">
        <v>51</v>
      </c>
      <c r="L50" t="s">
        <v>52</v>
      </c>
      <c r="M50" t="s">
        <v>235</v>
      </c>
      <c r="N50" t="s">
        <v>236</v>
      </c>
      <c r="P50" t="s">
        <v>33</v>
      </c>
      <c r="Q50" t="s">
        <v>34</v>
      </c>
      <c r="S50" t="s">
        <v>33</v>
      </c>
      <c r="T50" t="s">
        <v>34</v>
      </c>
      <c r="V50" t="s">
        <v>33</v>
      </c>
      <c r="W50" t="s">
        <v>34</v>
      </c>
      <c r="Y50" t="s">
        <v>33</v>
      </c>
      <c r="Z50" t="s">
        <v>34</v>
      </c>
      <c r="AA50" t="s">
        <v>166</v>
      </c>
      <c r="AB50" t="s">
        <v>36</v>
      </c>
      <c r="AC50">
        <v>258821</v>
      </c>
      <c r="AD50" t="s">
        <v>167</v>
      </c>
      <c r="AE50" t="s">
        <v>236</v>
      </c>
      <c r="AF50">
        <v>870021815</v>
      </c>
      <c r="AG50">
        <v>1328041</v>
      </c>
      <c r="AH50" t="s">
        <v>239</v>
      </c>
      <c r="AI50" t="s">
        <v>34</v>
      </c>
    </row>
    <row r="51" spans="1:35" x14ac:dyDescent="0.3">
      <c r="A51" s="1">
        <v>45373.5075462963</v>
      </c>
      <c r="B51">
        <v>8</v>
      </c>
      <c r="C51">
        <v>1</v>
      </c>
      <c r="D51" t="s">
        <v>26</v>
      </c>
      <c r="E51" t="s">
        <v>240</v>
      </c>
      <c r="F51" t="s">
        <v>241</v>
      </c>
      <c r="G51" t="s">
        <v>49</v>
      </c>
      <c r="H51">
        <f>---0--2596</f>
        <v>2596</v>
      </c>
      <c r="I51">
        <v>0</v>
      </c>
      <c r="J51" t="s">
        <v>50</v>
      </c>
      <c r="K51" t="s">
        <v>51</v>
      </c>
      <c r="L51" t="s">
        <v>52</v>
      </c>
      <c r="M51" t="s">
        <v>240</v>
      </c>
      <c r="N51" t="s">
        <v>241</v>
      </c>
      <c r="P51" t="s">
        <v>33</v>
      </c>
      <c r="Q51" t="s">
        <v>34</v>
      </c>
      <c r="S51" t="s">
        <v>33</v>
      </c>
      <c r="T51" t="s">
        <v>34</v>
      </c>
      <c r="V51" t="s">
        <v>33</v>
      </c>
      <c r="W51" t="s">
        <v>34</v>
      </c>
      <c r="Y51" t="s">
        <v>33</v>
      </c>
      <c r="Z51" t="s">
        <v>34</v>
      </c>
      <c r="AA51" t="s">
        <v>242</v>
      </c>
      <c r="AB51" t="s">
        <v>36</v>
      </c>
      <c r="AC51">
        <v>36491412</v>
      </c>
      <c r="AD51" t="s">
        <v>93</v>
      </c>
      <c r="AE51" t="s">
        <v>241</v>
      </c>
      <c r="AF51">
        <v>85671469</v>
      </c>
      <c r="AG51">
        <v>1328042</v>
      </c>
      <c r="AH51" t="s">
        <v>243</v>
      </c>
      <c r="AI51" t="s">
        <v>34</v>
      </c>
    </row>
    <row r="52" spans="1:35" x14ac:dyDescent="0.3">
      <c r="A52" s="1">
        <v>45373.508634259262</v>
      </c>
      <c r="B52">
        <v>7</v>
      </c>
      <c r="C52">
        <v>1</v>
      </c>
      <c r="D52" t="s">
        <v>26</v>
      </c>
      <c r="E52" t="s">
        <v>244</v>
      </c>
      <c r="F52" t="s">
        <v>245</v>
      </c>
      <c r="G52" t="s">
        <v>49</v>
      </c>
      <c r="H52">
        <f>---0--2584</f>
        <v>2584</v>
      </c>
      <c r="I52">
        <v>0</v>
      </c>
      <c r="J52" t="s">
        <v>50</v>
      </c>
      <c r="K52" t="s">
        <v>51</v>
      </c>
      <c r="L52" t="s">
        <v>52</v>
      </c>
      <c r="M52" t="s">
        <v>244</v>
      </c>
      <c r="N52" t="s">
        <v>245</v>
      </c>
      <c r="P52" t="s">
        <v>33</v>
      </c>
      <c r="Q52" t="s">
        <v>34</v>
      </c>
      <c r="S52" t="s">
        <v>33</v>
      </c>
      <c r="T52" t="s">
        <v>34</v>
      </c>
      <c r="V52" t="s">
        <v>33</v>
      </c>
      <c r="W52" t="s">
        <v>34</v>
      </c>
      <c r="Y52" t="s">
        <v>33</v>
      </c>
      <c r="Z52" t="s">
        <v>34</v>
      </c>
      <c r="AA52" t="s">
        <v>246</v>
      </c>
      <c r="AB52" t="s">
        <v>36</v>
      </c>
      <c r="AC52">
        <v>2427109</v>
      </c>
      <c r="AD52" t="s">
        <v>247</v>
      </c>
      <c r="AE52" t="s">
        <v>245</v>
      </c>
      <c r="AF52">
        <v>978632586</v>
      </c>
      <c r="AG52">
        <v>1328043</v>
      </c>
      <c r="AH52" t="s">
        <v>38</v>
      </c>
      <c r="AI52" t="s">
        <v>34</v>
      </c>
    </row>
    <row r="53" spans="1:35" x14ac:dyDescent="0.3">
      <c r="A53" s="1">
        <v>45373.51226851852</v>
      </c>
      <c r="B53">
        <v>5</v>
      </c>
      <c r="C53">
        <v>1</v>
      </c>
      <c r="D53" t="s">
        <v>26</v>
      </c>
      <c r="E53" t="s">
        <v>61</v>
      </c>
      <c r="F53" t="s">
        <v>62</v>
      </c>
      <c r="G53" t="s">
        <v>49</v>
      </c>
      <c r="H53">
        <f>---0--8658</f>
        <v>8658</v>
      </c>
      <c r="I53">
        <v>0</v>
      </c>
      <c r="J53" t="s">
        <v>50</v>
      </c>
      <c r="K53" t="s">
        <v>51</v>
      </c>
      <c r="L53" t="s">
        <v>231</v>
      </c>
      <c r="M53" t="s">
        <v>61</v>
      </c>
      <c r="N53" t="s">
        <v>62</v>
      </c>
      <c r="P53" t="s">
        <v>33</v>
      </c>
      <c r="Q53" t="s">
        <v>34</v>
      </c>
      <c r="S53" t="s">
        <v>33</v>
      </c>
      <c r="T53" t="s">
        <v>34</v>
      </c>
      <c r="V53" t="s">
        <v>33</v>
      </c>
      <c r="W53" t="s">
        <v>34</v>
      </c>
      <c r="Y53" t="s">
        <v>33</v>
      </c>
      <c r="Z53" t="s">
        <v>34</v>
      </c>
      <c r="AB53" t="s">
        <v>36</v>
      </c>
      <c r="AE53" t="s">
        <v>34</v>
      </c>
      <c r="AG53">
        <v>1328044</v>
      </c>
      <c r="AH53" t="s">
        <v>248</v>
      </c>
      <c r="AI53" t="s">
        <v>62</v>
      </c>
    </row>
    <row r="54" spans="1:35" x14ac:dyDescent="0.3">
      <c r="A54" s="1">
        <v>45373.512881944444</v>
      </c>
      <c r="B54">
        <v>6</v>
      </c>
      <c r="C54">
        <v>2</v>
      </c>
      <c r="D54" t="s">
        <v>26</v>
      </c>
      <c r="E54" t="s">
        <v>249</v>
      </c>
      <c r="F54" t="s">
        <v>250</v>
      </c>
      <c r="G54" t="s">
        <v>155</v>
      </c>
      <c r="H54" t="s">
        <v>251</v>
      </c>
      <c r="I54">
        <v>0</v>
      </c>
      <c r="K54" t="s">
        <v>51</v>
      </c>
      <c r="L54" t="s">
        <v>32</v>
      </c>
      <c r="M54" t="s">
        <v>249</v>
      </c>
      <c r="N54" t="s">
        <v>250</v>
      </c>
      <c r="P54" t="s">
        <v>33</v>
      </c>
      <c r="Q54" t="s">
        <v>34</v>
      </c>
      <c r="S54" t="s">
        <v>33</v>
      </c>
      <c r="T54" t="s">
        <v>34</v>
      </c>
      <c r="V54" t="s">
        <v>33</v>
      </c>
      <c r="W54" t="s">
        <v>34</v>
      </c>
      <c r="Y54" t="s">
        <v>33</v>
      </c>
      <c r="Z54" t="s">
        <v>34</v>
      </c>
      <c r="AA54" t="s">
        <v>157</v>
      </c>
      <c r="AB54" t="s">
        <v>36</v>
      </c>
      <c r="AC54">
        <v>34769488</v>
      </c>
      <c r="AD54" t="s">
        <v>158</v>
      </c>
      <c r="AE54" t="s">
        <v>250</v>
      </c>
      <c r="AF54">
        <v>9978044714</v>
      </c>
      <c r="AG54">
        <v>1328045</v>
      </c>
      <c r="AH54" t="s">
        <v>38</v>
      </c>
      <c r="AI54" t="s">
        <v>34</v>
      </c>
    </row>
    <row r="55" spans="1:35" x14ac:dyDescent="0.3">
      <c r="A55" s="1">
        <v>45373.515300925923</v>
      </c>
      <c r="B55">
        <v>8</v>
      </c>
      <c r="C55">
        <v>1</v>
      </c>
      <c r="D55" t="s">
        <v>26</v>
      </c>
      <c r="E55" t="s">
        <v>252</v>
      </c>
      <c r="F55" t="s">
        <v>253</v>
      </c>
      <c r="G55" t="s">
        <v>49</v>
      </c>
      <c r="H55">
        <f>---0--6229</f>
        <v>6229</v>
      </c>
      <c r="I55">
        <v>0</v>
      </c>
      <c r="J55" t="s">
        <v>50</v>
      </c>
      <c r="K55" t="s">
        <v>51</v>
      </c>
      <c r="L55" t="s">
        <v>52</v>
      </c>
      <c r="M55" t="s">
        <v>252</v>
      </c>
      <c r="N55" t="s">
        <v>253</v>
      </c>
      <c r="P55" t="s">
        <v>33</v>
      </c>
      <c r="Q55" t="s">
        <v>34</v>
      </c>
      <c r="S55" t="s">
        <v>33</v>
      </c>
      <c r="T55" t="s">
        <v>34</v>
      </c>
      <c r="V55" t="s">
        <v>33</v>
      </c>
      <c r="W55" t="s">
        <v>34</v>
      </c>
      <c r="Y55" t="s">
        <v>33</v>
      </c>
      <c r="Z55" t="s">
        <v>34</v>
      </c>
      <c r="AA55" t="s">
        <v>254</v>
      </c>
      <c r="AB55" t="s">
        <v>36</v>
      </c>
      <c r="AC55">
        <v>30006553</v>
      </c>
      <c r="AD55" t="s">
        <v>255</v>
      </c>
      <c r="AE55" t="s">
        <v>253</v>
      </c>
      <c r="AF55">
        <v>76598102</v>
      </c>
      <c r="AG55">
        <v>1328046</v>
      </c>
      <c r="AH55" t="s">
        <v>38</v>
      </c>
      <c r="AI55" t="s">
        <v>34</v>
      </c>
    </row>
    <row r="56" spans="1:35" x14ac:dyDescent="0.3">
      <c r="A56" s="1">
        <v>45373.516412037039</v>
      </c>
      <c r="B56">
        <v>4</v>
      </c>
      <c r="C56">
        <v>2</v>
      </c>
      <c r="D56" t="s">
        <v>26</v>
      </c>
      <c r="E56" t="s">
        <v>256</v>
      </c>
      <c r="F56" t="s">
        <v>257</v>
      </c>
      <c r="G56" t="s">
        <v>220</v>
      </c>
      <c r="H56" t="s">
        <v>258</v>
      </c>
      <c r="I56">
        <v>0</v>
      </c>
      <c r="K56" t="s">
        <v>31</v>
      </c>
      <c r="L56" t="s">
        <v>32</v>
      </c>
      <c r="M56" t="s">
        <v>256</v>
      </c>
      <c r="N56" t="s">
        <v>257</v>
      </c>
      <c r="P56" t="s">
        <v>33</v>
      </c>
      <c r="Q56" t="s">
        <v>34</v>
      </c>
      <c r="S56" t="s">
        <v>33</v>
      </c>
      <c r="T56" t="s">
        <v>34</v>
      </c>
      <c r="V56" t="s">
        <v>33</v>
      </c>
      <c r="W56" t="s">
        <v>34</v>
      </c>
      <c r="Y56" t="s">
        <v>33</v>
      </c>
      <c r="Z56" t="s">
        <v>34</v>
      </c>
      <c r="AA56" t="s">
        <v>35</v>
      </c>
      <c r="AB56" t="s">
        <v>36</v>
      </c>
      <c r="AC56">
        <v>36765856</v>
      </c>
      <c r="AD56" t="s">
        <v>37</v>
      </c>
      <c r="AE56" t="s">
        <v>257</v>
      </c>
      <c r="AF56">
        <v>85671469</v>
      </c>
      <c r="AG56">
        <v>1328047</v>
      </c>
      <c r="AH56" t="s">
        <v>38</v>
      </c>
      <c r="AI56" t="s">
        <v>34</v>
      </c>
    </row>
    <row r="57" spans="1:35" x14ac:dyDescent="0.3">
      <c r="A57" s="1">
        <v>45373.516516203701</v>
      </c>
      <c r="B57">
        <v>5</v>
      </c>
      <c r="C57">
        <v>1</v>
      </c>
      <c r="D57" t="s">
        <v>26</v>
      </c>
      <c r="E57" t="s">
        <v>259</v>
      </c>
      <c r="F57" t="s">
        <v>260</v>
      </c>
      <c r="G57" t="s">
        <v>72</v>
      </c>
      <c r="H57" t="s">
        <v>261</v>
      </c>
      <c r="I57">
        <v>0</v>
      </c>
      <c r="J57" t="s">
        <v>262</v>
      </c>
      <c r="K57" t="s">
        <v>31</v>
      </c>
      <c r="L57" t="s">
        <v>52</v>
      </c>
      <c r="M57" t="s">
        <v>259</v>
      </c>
      <c r="N57" t="s">
        <v>260</v>
      </c>
      <c r="P57" t="s">
        <v>33</v>
      </c>
      <c r="Q57" t="s">
        <v>34</v>
      </c>
      <c r="S57" t="s">
        <v>33</v>
      </c>
      <c r="T57" t="s">
        <v>34</v>
      </c>
      <c r="V57" t="s">
        <v>33</v>
      </c>
      <c r="W57" t="s">
        <v>34</v>
      </c>
      <c r="Y57" t="s">
        <v>33</v>
      </c>
      <c r="Z57" t="s">
        <v>34</v>
      </c>
      <c r="AA57" t="s">
        <v>143</v>
      </c>
      <c r="AB57" t="s">
        <v>36</v>
      </c>
      <c r="AC57">
        <v>36767075</v>
      </c>
      <c r="AD57" t="s">
        <v>93</v>
      </c>
      <c r="AE57" t="s">
        <v>260</v>
      </c>
      <c r="AF57">
        <v>85671469</v>
      </c>
      <c r="AG57">
        <v>1328048</v>
      </c>
      <c r="AH57" t="s">
        <v>263</v>
      </c>
      <c r="AI57" t="s">
        <v>34</v>
      </c>
    </row>
    <row r="58" spans="1:35" x14ac:dyDescent="0.3">
      <c r="A58" s="1">
        <v>45373.519016203703</v>
      </c>
      <c r="B58">
        <v>5</v>
      </c>
      <c r="C58">
        <v>1</v>
      </c>
      <c r="D58" t="s">
        <v>26</v>
      </c>
      <c r="E58" t="s">
        <v>264</v>
      </c>
      <c r="F58" t="s">
        <v>265</v>
      </c>
      <c r="G58" t="s">
        <v>49</v>
      </c>
      <c r="H58">
        <f>---0--6173</f>
        <v>6173</v>
      </c>
      <c r="I58">
        <v>0</v>
      </c>
      <c r="J58" t="s">
        <v>50</v>
      </c>
      <c r="K58" t="s">
        <v>51</v>
      </c>
      <c r="L58" t="s">
        <v>52</v>
      </c>
      <c r="M58" t="s">
        <v>264</v>
      </c>
      <c r="N58" t="s">
        <v>265</v>
      </c>
      <c r="P58" t="s">
        <v>33</v>
      </c>
      <c r="Q58" t="s">
        <v>34</v>
      </c>
      <c r="S58" t="s">
        <v>33</v>
      </c>
      <c r="T58" t="s">
        <v>34</v>
      </c>
      <c r="V58" t="s">
        <v>33</v>
      </c>
      <c r="W58" t="s">
        <v>34</v>
      </c>
      <c r="Y58" t="s">
        <v>33</v>
      </c>
      <c r="Z58" t="s">
        <v>34</v>
      </c>
      <c r="AA58" t="s">
        <v>266</v>
      </c>
      <c r="AB58" t="s">
        <v>36</v>
      </c>
      <c r="AC58">
        <v>21676403</v>
      </c>
      <c r="AD58" t="s">
        <v>267</v>
      </c>
      <c r="AE58" t="s">
        <v>265</v>
      </c>
      <c r="AF58">
        <v>978632586</v>
      </c>
      <c r="AG58">
        <v>1328049</v>
      </c>
      <c r="AH58" t="s">
        <v>38</v>
      </c>
      <c r="AI58" t="s">
        <v>34</v>
      </c>
    </row>
    <row r="59" spans="1:35" x14ac:dyDescent="0.3">
      <c r="A59" s="1">
        <v>45373.522627314815</v>
      </c>
      <c r="B59">
        <v>5</v>
      </c>
      <c r="C59">
        <v>1</v>
      </c>
      <c r="D59" t="s">
        <v>26</v>
      </c>
      <c r="E59" t="s">
        <v>268</v>
      </c>
      <c r="F59" t="s">
        <v>269</v>
      </c>
      <c r="G59" t="s">
        <v>155</v>
      </c>
      <c r="H59" t="s">
        <v>270</v>
      </c>
      <c r="I59">
        <v>0</v>
      </c>
      <c r="K59" t="s">
        <v>31</v>
      </c>
      <c r="L59" t="s">
        <v>32</v>
      </c>
      <c r="M59" t="s">
        <v>268</v>
      </c>
      <c r="N59" t="s">
        <v>269</v>
      </c>
      <c r="P59" t="s">
        <v>33</v>
      </c>
      <c r="Q59" t="s">
        <v>34</v>
      </c>
      <c r="S59" t="s">
        <v>33</v>
      </c>
      <c r="T59" t="s">
        <v>34</v>
      </c>
      <c r="V59" t="s">
        <v>33</v>
      </c>
      <c r="W59" t="s">
        <v>34</v>
      </c>
      <c r="Y59" t="s">
        <v>33</v>
      </c>
      <c r="Z59" t="s">
        <v>34</v>
      </c>
      <c r="AA59" t="s">
        <v>157</v>
      </c>
      <c r="AB59" t="s">
        <v>36</v>
      </c>
      <c r="AC59">
        <v>53445800</v>
      </c>
      <c r="AD59" t="s">
        <v>158</v>
      </c>
      <c r="AE59" t="s">
        <v>269</v>
      </c>
      <c r="AF59">
        <v>9978044714</v>
      </c>
      <c r="AG59">
        <v>1328050</v>
      </c>
      <c r="AH59" t="s">
        <v>271</v>
      </c>
      <c r="AI59" t="s">
        <v>34</v>
      </c>
    </row>
    <row r="60" spans="1:35" x14ac:dyDescent="0.3">
      <c r="A60" s="1">
        <v>45373.524351851855</v>
      </c>
      <c r="B60">
        <v>8</v>
      </c>
      <c r="C60">
        <v>1</v>
      </c>
      <c r="D60" t="s">
        <v>26</v>
      </c>
      <c r="E60" t="s">
        <v>272</v>
      </c>
      <c r="F60" t="s">
        <v>273</v>
      </c>
      <c r="G60" t="s">
        <v>49</v>
      </c>
      <c r="H60">
        <f>---0--9304</f>
        <v>9304</v>
      </c>
      <c r="I60">
        <v>0</v>
      </c>
      <c r="J60" t="s">
        <v>50</v>
      </c>
      <c r="K60" t="s">
        <v>51</v>
      </c>
      <c r="L60" t="s">
        <v>52</v>
      </c>
      <c r="M60" t="s">
        <v>272</v>
      </c>
      <c r="N60" t="s">
        <v>273</v>
      </c>
      <c r="P60" t="s">
        <v>33</v>
      </c>
      <c r="Q60" t="s">
        <v>34</v>
      </c>
      <c r="S60" t="s">
        <v>33</v>
      </c>
      <c r="T60" t="s">
        <v>34</v>
      </c>
      <c r="V60" t="s">
        <v>33</v>
      </c>
      <c r="W60" t="s">
        <v>34</v>
      </c>
      <c r="Y60" t="s">
        <v>33</v>
      </c>
      <c r="Z60" t="s">
        <v>34</v>
      </c>
      <c r="AA60" t="s">
        <v>274</v>
      </c>
      <c r="AB60" t="s">
        <v>36</v>
      </c>
      <c r="AC60">
        <v>36965996</v>
      </c>
      <c r="AD60" t="s">
        <v>64</v>
      </c>
      <c r="AE60" t="s">
        <v>273</v>
      </c>
      <c r="AF60">
        <v>85671469</v>
      </c>
      <c r="AG60">
        <v>1328051</v>
      </c>
      <c r="AH60" t="s">
        <v>38</v>
      </c>
      <c r="AI60" t="s">
        <v>34</v>
      </c>
    </row>
    <row r="61" spans="1:35" x14ac:dyDescent="0.3">
      <c r="A61" s="1">
        <v>45373.526805555557</v>
      </c>
      <c r="B61">
        <v>7</v>
      </c>
      <c r="C61">
        <v>1</v>
      </c>
      <c r="D61" t="s">
        <v>26</v>
      </c>
      <c r="E61" t="s">
        <v>275</v>
      </c>
      <c r="F61" t="s">
        <v>276</v>
      </c>
      <c r="G61" t="s">
        <v>49</v>
      </c>
      <c r="H61">
        <f>---0--7547</f>
        <v>7547</v>
      </c>
      <c r="I61">
        <v>0</v>
      </c>
      <c r="J61" t="s">
        <v>50</v>
      </c>
      <c r="K61" t="s">
        <v>51</v>
      </c>
      <c r="L61" t="s">
        <v>52</v>
      </c>
      <c r="M61" t="s">
        <v>275</v>
      </c>
      <c r="N61" t="s">
        <v>276</v>
      </c>
      <c r="P61" t="s">
        <v>33</v>
      </c>
      <c r="Q61" t="s">
        <v>34</v>
      </c>
      <c r="S61" t="s">
        <v>33</v>
      </c>
      <c r="T61" t="s">
        <v>34</v>
      </c>
      <c r="V61" t="s">
        <v>33</v>
      </c>
      <c r="W61" t="s">
        <v>34</v>
      </c>
      <c r="Y61" t="s">
        <v>33</v>
      </c>
      <c r="Z61" t="s">
        <v>34</v>
      </c>
      <c r="AA61" t="s">
        <v>277</v>
      </c>
      <c r="AB61" t="s">
        <v>36</v>
      </c>
      <c r="AC61">
        <v>73990034</v>
      </c>
      <c r="AD61" t="s">
        <v>278</v>
      </c>
      <c r="AE61" t="s">
        <v>276</v>
      </c>
      <c r="AF61">
        <v>795990586</v>
      </c>
      <c r="AG61">
        <v>1328052</v>
      </c>
      <c r="AH61" t="s">
        <v>38</v>
      </c>
      <c r="AI61" t="s">
        <v>34</v>
      </c>
    </row>
    <row r="62" spans="1:35" x14ac:dyDescent="0.3">
      <c r="A62" s="1">
        <v>45373.529108796298</v>
      </c>
      <c r="B62">
        <v>8</v>
      </c>
      <c r="C62">
        <v>1</v>
      </c>
      <c r="D62" t="s">
        <v>26</v>
      </c>
      <c r="E62" t="s">
        <v>279</v>
      </c>
      <c r="F62" t="s">
        <v>280</v>
      </c>
      <c r="G62" t="s">
        <v>281</v>
      </c>
      <c r="H62" t="s">
        <v>282</v>
      </c>
      <c r="I62">
        <v>0</v>
      </c>
      <c r="K62" t="s">
        <v>31</v>
      </c>
      <c r="L62" t="s">
        <v>59</v>
      </c>
      <c r="M62" t="s">
        <v>279</v>
      </c>
      <c r="N62" t="s">
        <v>280</v>
      </c>
      <c r="P62" t="s">
        <v>33</v>
      </c>
      <c r="Q62" t="s">
        <v>34</v>
      </c>
      <c r="S62" t="s">
        <v>33</v>
      </c>
      <c r="T62" t="s">
        <v>34</v>
      </c>
      <c r="V62" t="s">
        <v>33</v>
      </c>
      <c r="W62" t="s">
        <v>34</v>
      </c>
      <c r="Y62" t="s">
        <v>33</v>
      </c>
      <c r="Z62" t="s">
        <v>34</v>
      </c>
      <c r="AB62" t="s">
        <v>36</v>
      </c>
      <c r="AE62" t="s">
        <v>34</v>
      </c>
      <c r="AG62">
        <v>1328053</v>
      </c>
      <c r="AH62" t="s">
        <v>38</v>
      </c>
      <c r="AI62" t="s">
        <v>34</v>
      </c>
    </row>
    <row r="63" spans="1:35" x14ac:dyDescent="0.3">
      <c r="A63" s="1">
        <v>45373.530810185184</v>
      </c>
      <c r="B63">
        <v>6</v>
      </c>
      <c r="C63">
        <v>2</v>
      </c>
      <c r="D63" t="s">
        <v>26</v>
      </c>
      <c r="E63" t="s">
        <v>283</v>
      </c>
      <c r="F63" t="s">
        <v>284</v>
      </c>
      <c r="G63" t="s">
        <v>285</v>
      </c>
      <c r="H63" t="s">
        <v>286</v>
      </c>
      <c r="I63">
        <v>0</v>
      </c>
      <c r="K63" t="s">
        <v>31</v>
      </c>
      <c r="L63" t="s">
        <v>59</v>
      </c>
      <c r="M63" t="s">
        <v>283</v>
      </c>
      <c r="N63" t="s">
        <v>284</v>
      </c>
      <c r="P63" t="s">
        <v>33</v>
      </c>
      <c r="Q63" t="s">
        <v>34</v>
      </c>
      <c r="S63" t="s">
        <v>33</v>
      </c>
      <c r="T63" t="s">
        <v>34</v>
      </c>
      <c r="V63" t="s">
        <v>33</v>
      </c>
      <c r="W63" t="s">
        <v>34</v>
      </c>
      <c r="Y63" t="s">
        <v>33</v>
      </c>
      <c r="Z63" t="s">
        <v>34</v>
      </c>
      <c r="AB63" t="s">
        <v>36</v>
      </c>
      <c r="AE63" t="s">
        <v>34</v>
      </c>
      <c r="AG63">
        <v>1328054</v>
      </c>
      <c r="AH63" t="s">
        <v>38</v>
      </c>
      <c r="AI63" t="s">
        <v>34</v>
      </c>
    </row>
    <row r="64" spans="1:35" x14ac:dyDescent="0.3">
      <c r="A64" s="1">
        <v>45373.533148148148</v>
      </c>
      <c r="B64">
        <v>8</v>
      </c>
      <c r="C64">
        <v>1</v>
      </c>
      <c r="D64" t="s">
        <v>26</v>
      </c>
      <c r="E64" t="s">
        <v>287</v>
      </c>
      <c r="F64" t="s">
        <v>288</v>
      </c>
      <c r="G64" t="s">
        <v>72</v>
      </c>
      <c r="H64" t="s">
        <v>289</v>
      </c>
      <c r="I64">
        <v>0</v>
      </c>
      <c r="J64" t="s">
        <v>290</v>
      </c>
      <c r="K64" t="s">
        <v>31</v>
      </c>
      <c r="L64" t="s">
        <v>52</v>
      </c>
      <c r="M64" t="s">
        <v>287</v>
      </c>
      <c r="N64" t="s">
        <v>288</v>
      </c>
      <c r="P64" t="s">
        <v>33</v>
      </c>
      <c r="Q64" t="s">
        <v>34</v>
      </c>
      <c r="S64" t="s">
        <v>33</v>
      </c>
      <c r="T64" t="s">
        <v>34</v>
      </c>
      <c r="V64" t="s">
        <v>33</v>
      </c>
      <c r="W64" t="s">
        <v>34</v>
      </c>
      <c r="Y64" t="s">
        <v>33</v>
      </c>
      <c r="Z64" t="s">
        <v>34</v>
      </c>
      <c r="AA64" t="s">
        <v>291</v>
      </c>
      <c r="AB64" t="s">
        <v>36</v>
      </c>
      <c r="AC64">
        <v>37185886</v>
      </c>
      <c r="AD64" t="s">
        <v>64</v>
      </c>
      <c r="AE64" t="s">
        <v>288</v>
      </c>
      <c r="AF64">
        <v>85671469</v>
      </c>
      <c r="AG64">
        <v>1328055</v>
      </c>
      <c r="AH64" t="s">
        <v>292</v>
      </c>
      <c r="AI64" t="s">
        <v>34</v>
      </c>
    </row>
    <row r="65" spans="1:35" x14ac:dyDescent="0.3">
      <c r="A65" s="1">
        <v>45373.534097222226</v>
      </c>
      <c r="B65">
        <v>5</v>
      </c>
      <c r="C65">
        <v>1</v>
      </c>
      <c r="D65" t="s">
        <v>26</v>
      </c>
      <c r="E65" t="s">
        <v>293</v>
      </c>
      <c r="F65" t="s">
        <v>294</v>
      </c>
      <c r="G65" t="s">
        <v>155</v>
      </c>
      <c r="H65" t="s">
        <v>295</v>
      </c>
      <c r="I65">
        <v>0</v>
      </c>
      <c r="K65" t="s">
        <v>31</v>
      </c>
      <c r="L65" t="s">
        <v>32</v>
      </c>
      <c r="M65" t="s">
        <v>293</v>
      </c>
      <c r="N65" t="s">
        <v>294</v>
      </c>
      <c r="P65" t="s">
        <v>33</v>
      </c>
      <c r="Q65" t="s">
        <v>34</v>
      </c>
      <c r="S65" t="s">
        <v>33</v>
      </c>
      <c r="T65" t="s">
        <v>34</v>
      </c>
      <c r="V65" t="s">
        <v>33</v>
      </c>
      <c r="W65" t="s">
        <v>34</v>
      </c>
      <c r="Y65" t="s">
        <v>33</v>
      </c>
      <c r="Z65" t="s">
        <v>34</v>
      </c>
      <c r="AA65" t="s">
        <v>157</v>
      </c>
      <c r="AB65" t="s">
        <v>36</v>
      </c>
      <c r="AC65">
        <v>53779008</v>
      </c>
      <c r="AD65" t="s">
        <v>158</v>
      </c>
      <c r="AE65" t="s">
        <v>294</v>
      </c>
      <c r="AF65">
        <v>9978044714</v>
      </c>
      <c r="AG65">
        <v>1328056</v>
      </c>
      <c r="AH65" t="s">
        <v>296</v>
      </c>
      <c r="AI65" t="s">
        <v>34</v>
      </c>
    </row>
    <row r="66" spans="1:35" x14ac:dyDescent="0.3">
      <c r="A66" s="1">
        <v>45373.536307870374</v>
      </c>
      <c r="B66">
        <v>5</v>
      </c>
      <c r="C66">
        <v>1</v>
      </c>
      <c r="D66" t="s">
        <v>26</v>
      </c>
      <c r="E66" t="s">
        <v>297</v>
      </c>
      <c r="F66" t="s">
        <v>298</v>
      </c>
      <c r="G66" t="s">
        <v>220</v>
      </c>
      <c r="H66" t="s">
        <v>299</v>
      </c>
      <c r="I66">
        <v>0</v>
      </c>
      <c r="K66" t="s">
        <v>31</v>
      </c>
      <c r="L66" t="s">
        <v>32</v>
      </c>
      <c r="M66" t="s">
        <v>297</v>
      </c>
      <c r="N66" t="s">
        <v>298</v>
      </c>
      <c r="P66" t="s">
        <v>33</v>
      </c>
      <c r="Q66" t="s">
        <v>34</v>
      </c>
      <c r="S66" t="s">
        <v>33</v>
      </c>
      <c r="T66" t="s">
        <v>34</v>
      </c>
      <c r="V66" t="s">
        <v>33</v>
      </c>
      <c r="W66" t="s">
        <v>34</v>
      </c>
      <c r="Y66" t="s">
        <v>33</v>
      </c>
      <c r="Z66" t="s">
        <v>34</v>
      </c>
      <c r="AA66" t="s">
        <v>35</v>
      </c>
      <c r="AB66" t="s">
        <v>36</v>
      </c>
      <c r="AC66">
        <v>37262513</v>
      </c>
      <c r="AD66" t="s">
        <v>37</v>
      </c>
      <c r="AE66" t="s">
        <v>298</v>
      </c>
      <c r="AF66">
        <v>85671469</v>
      </c>
      <c r="AG66">
        <v>1328057</v>
      </c>
      <c r="AH66" t="s">
        <v>38</v>
      </c>
      <c r="AI66" t="s">
        <v>34</v>
      </c>
    </row>
    <row r="67" spans="1:35" x14ac:dyDescent="0.3">
      <c r="A67" s="1">
        <v>45373.536944444444</v>
      </c>
      <c r="B67">
        <v>6</v>
      </c>
      <c r="C67">
        <v>2</v>
      </c>
      <c r="D67" t="s">
        <v>26</v>
      </c>
      <c r="E67" t="s">
        <v>300</v>
      </c>
      <c r="F67" t="s">
        <v>301</v>
      </c>
      <c r="G67" t="s">
        <v>49</v>
      </c>
      <c r="H67">
        <f>---0--6595</f>
        <v>6595</v>
      </c>
      <c r="I67">
        <v>0</v>
      </c>
      <c r="J67" t="s">
        <v>50</v>
      </c>
      <c r="K67" t="s">
        <v>51</v>
      </c>
      <c r="L67" t="s">
        <v>52</v>
      </c>
      <c r="M67" t="s">
        <v>300</v>
      </c>
      <c r="N67" t="s">
        <v>301</v>
      </c>
      <c r="P67" t="s">
        <v>33</v>
      </c>
      <c r="Q67" t="s">
        <v>34</v>
      </c>
      <c r="S67" t="s">
        <v>33</v>
      </c>
      <c r="T67" t="s">
        <v>34</v>
      </c>
      <c r="V67" t="s">
        <v>33</v>
      </c>
      <c r="W67" t="s">
        <v>34</v>
      </c>
      <c r="Y67" t="s">
        <v>33</v>
      </c>
      <c r="Z67" t="s">
        <v>34</v>
      </c>
      <c r="AA67" t="s">
        <v>302</v>
      </c>
      <c r="AB67" t="s">
        <v>36</v>
      </c>
      <c r="AC67">
        <v>74235570</v>
      </c>
      <c r="AD67" t="s">
        <v>303</v>
      </c>
      <c r="AE67" t="s">
        <v>301</v>
      </c>
      <c r="AF67">
        <v>795990586</v>
      </c>
      <c r="AG67">
        <v>1328058</v>
      </c>
      <c r="AH67" t="s">
        <v>38</v>
      </c>
      <c r="AI67" t="s">
        <v>34</v>
      </c>
    </row>
    <row r="68" spans="1:35" x14ac:dyDescent="0.3">
      <c r="A68" s="1">
        <v>45373.539965277778</v>
      </c>
      <c r="B68">
        <v>8</v>
      </c>
      <c r="C68">
        <v>1</v>
      </c>
      <c r="D68" t="s">
        <v>26</v>
      </c>
      <c r="E68" t="s">
        <v>304</v>
      </c>
      <c r="F68" t="s">
        <v>305</v>
      </c>
      <c r="G68" t="s">
        <v>72</v>
      </c>
      <c r="H68" t="s">
        <v>306</v>
      </c>
      <c r="I68">
        <v>0</v>
      </c>
      <c r="J68" t="s">
        <v>307</v>
      </c>
      <c r="K68" t="s">
        <v>31</v>
      </c>
      <c r="L68" t="s">
        <v>52</v>
      </c>
      <c r="M68" t="s">
        <v>304</v>
      </c>
      <c r="N68" t="s">
        <v>305</v>
      </c>
      <c r="P68" t="s">
        <v>33</v>
      </c>
      <c r="Q68" t="s">
        <v>34</v>
      </c>
      <c r="S68" t="s">
        <v>33</v>
      </c>
      <c r="T68" t="s">
        <v>34</v>
      </c>
      <c r="V68" t="s">
        <v>33</v>
      </c>
      <c r="W68" t="s">
        <v>34</v>
      </c>
      <c r="Y68" t="s">
        <v>33</v>
      </c>
      <c r="Z68" t="s">
        <v>34</v>
      </c>
      <c r="AA68" t="s">
        <v>166</v>
      </c>
      <c r="AB68" t="s">
        <v>36</v>
      </c>
      <c r="AC68">
        <v>536756</v>
      </c>
      <c r="AD68" t="s">
        <v>167</v>
      </c>
      <c r="AE68" t="s">
        <v>305</v>
      </c>
      <c r="AF68">
        <v>870021815</v>
      </c>
      <c r="AG68">
        <v>1328059</v>
      </c>
      <c r="AH68" t="s">
        <v>116</v>
      </c>
      <c r="AI68" t="s">
        <v>34</v>
      </c>
    </row>
    <row r="69" spans="1:35" x14ac:dyDescent="0.3">
      <c r="A69" s="1">
        <v>45373.545011574075</v>
      </c>
      <c r="B69">
        <v>5</v>
      </c>
      <c r="C69">
        <v>1</v>
      </c>
      <c r="D69" t="s">
        <v>26</v>
      </c>
      <c r="E69" t="s">
        <v>308</v>
      </c>
      <c r="F69" t="s">
        <v>309</v>
      </c>
      <c r="G69" t="s">
        <v>49</v>
      </c>
      <c r="H69">
        <f>---0--3782</f>
        <v>3782</v>
      </c>
      <c r="I69">
        <v>0</v>
      </c>
      <c r="J69" t="s">
        <v>50</v>
      </c>
      <c r="K69" t="s">
        <v>51</v>
      </c>
      <c r="L69" t="s">
        <v>52</v>
      </c>
      <c r="M69" t="s">
        <v>308</v>
      </c>
      <c r="N69" t="s">
        <v>309</v>
      </c>
      <c r="P69" t="s">
        <v>33</v>
      </c>
      <c r="Q69" t="s">
        <v>34</v>
      </c>
      <c r="S69" t="s">
        <v>33</v>
      </c>
      <c r="T69" t="s">
        <v>34</v>
      </c>
      <c r="V69" t="s">
        <v>33</v>
      </c>
      <c r="W69" t="s">
        <v>34</v>
      </c>
      <c r="Y69" t="s">
        <v>33</v>
      </c>
      <c r="Z69" t="s">
        <v>34</v>
      </c>
      <c r="AA69" t="s">
        <v>310</v>
      </c>
      <c r="AB69" t="s">
        <v>36</v>
      </c>
      <c r="AC69">
        <v>30049742</v>
      </c>
      <c r="AD69" t="s">
        <v>88</v>
      </c>
      <c r="AE69" t="s">
        <v>309</v>
      </c>
      <c r="AF69">
        <v>76598102</v>
      </c>
      <c r="AG69">
        <v>1328060</v>
      </c>
      <c r="AH69" t="s">
        <v>38</v>
      </c>
      <c r="AI69" t="s">
        <v>34</v>
      </c>
    </row>
    <row r="70" spans="1:35" x14ac:dyDescent="0.3">
      <c r="A70" s="1">
        <v>45373.545902777776</v>
      </c>
      <c r="B70">
        <v>8</v>
      </c>
      <c r="C70">
        <v>1</v>
      </c>
      <c r="D70" t="s">
        <v>26</v>
      </c>
      <c r="E70" t="s">
        <v>216</v>
      </c>
      <c r="F70" t="s">
        <v>217</v>
      </c>
      <c r="G70" t="s">
        <v>49</v>
      </c>
      <c r="H70">
        <f>---0--5794</f>
        <v>5794</v>
      </c>
      <c r="I70">
        <v>0</v>
      </c>
      <c r="J70" t="s">
        <v>50</v>
      </c>
      <c r="K70" t="s">
        <v>51</v>
      </c>
      <c r="L70" t="s">
        <v>52</v>
      </c>
      <c r="M70" t="s">
        <v>216</v>
      </c>
      <c r="N70" t="s">
        <v>217</v>
      </c>
      <c r="P70" t="s">
        <v>33</v>
      </c>
      <c r="Q70" t="s">
        <v>34</v>
      </c>
      <c r="S70" t="s">
        <v>33</v>
      </c>
      <c r="T70" t="s">
        <v>34</v>
      </c>
      <c r="V70" t="s">
        <v>33</v>
      </c>
      <c r="W70" t="s">
        <v>34</v>
      </c>
      <c r="Y70" t="s">
        <v>33</v>
      </c>
      <c r="Z70" t="s">
        <v>34</v>
      </c>
      <c r="AA70" t="s">
        <v>171</v>
      </c>
      <c r="AB70" t="s">
        <v>36</v>
      </c>
      <c r="AC70">
        <v>37469264</v>
      </c>
      <c r="AD70" t="s">
        <v>172</v>
      </c>
      <c r="AE70" t="s">
        <v>217</v>
      </c>
      <c r="AF70">
        <v>85671469</v>
      </c>
      <c r="AG70">
        <v>1328061</v>
      </c>
      <c r="AH70" t="s">
        <v>38</v>
      </c>
      <c r="AI70" t="s">
        <v>34</v>
      </c>
    </row>
    <row r="71" spans="1:35" x14ac:dyDescent="0.3">
      <c r="A71" s="1">
        <v>45373.546111111114</v>
      </c>
      <c r="B71">
        <v>7</v>
      </c>
      <c r="C71">
        <v>1</v>
      </c>
      <c r="D71" t="s">
        <v>26</v>
      </c>
      <c r="E71" t="s">
        <v>311</v>
      </c>
      <c r="F71" t="s">
        <v>312</v>
      </c>
      <c r="G71" t="s">
        <v>220</v>
      </c>
      <c r="H71" t="s">
        <v>313</v>
      </c>
      <c r="I71">
        <v>0</v>
      </c>
      <c r="K71" t="s">
        <v>31</v>
      </c>
      <c r="L71" t="s">
        <v>32</v>
      </c>
      <c r="M71" t="s">
        <v>311</v>
      </c>
      <c r="N71" t="s">
        <v>312</v>
      </c>
      <c r="P71" t="s">
        <v>33</v>
      </c>
      <c r="Q71" t="s">
        <v>34</v>
      </c>
      <c r="S71" t="s">
        <v>33</v>
      </c>
      <c r="T71" t="s">
        <v>34</v>
      </c>
      <c r="V71" t="s">
        <v>33</v>
      </c>
      <c r="W71" t="s">
        <v>34</v>
      </c>
      <c r="Y71" t="s">
        <v>33</v>
      </c>
      <c r="Z71" t="s">
        <v>34</v>
      </c>
      <c r="AA71" t="s">
        <v>35</v>
      </c>
      <c r="AB71" t="s">
        <v>36</v>
      </c>
      <c r="AC71">
        <v>37481535</v>
      </c>
      <c r="AD71" t="s">
        <v>37</v>
      </c>
      <c r="AE71" t="s">
        <v>312</v>
      </c>
      <c r="AF71">
        <v>85671469</v>
      </c>
      <c r="AG71">
        <v>1328062</v>
      </c>
      <c r="AH71" t="s">
        <v>38</v>
      </c>
      <c r="AI71" t="s">
        <v>34</v>
      </c>
    </row>
    <row r="72" spans="1:35" x14ac:dyDescent="0.3">
      <c r="A72" s="1">
        <v>45373.546712962961</v>
      </c>
      <c r="B72">
        <v>4</v>
      </c>
      <c r="C72">
        <v>2</v>
      </c>
      <c r="D72" t="s">
        <v>26</v>
      </c>
      <c r="E72" t="s">
        <v>314</v>
      </c>
      <c r="F72" t="s">
        <v>315</v>
      </c>
      <c r="G72" t="s">
        <v>49</v>
      </c>
      <c r="H72">
        <f>---0--2232</f>
        <v>2232</v>
      </c>
      <c r="I72">
        <v>0</v>
      </c>
      <c r="J72" t="s">
        <v>50</v>
      </c>
      <c r="K72" t="s">
        <v>51</v>
      </c>
      <c r="L72" t="s">
        <v>52</v>
      </c>
      <c r="M72" t="s">
        <v>314</v>
      </c>
      <c r="N72" t="s">
        <v>315</v>
      </c>
      <c r="P72" t="s">
        <v>33</v>
      </c>
      <c r="Q72" t="s">
        <v>34</v>
      </c>
      <c r="S72" t="s">
        <v>33</v>
      </c>
      <c r="T72" t="s">
        <v>34</v>
      </c>
      <c r="V72" t="s">
        <v>33</v>
      </c>
      <c r="W72" t="s">
        <v>34</v>
      </c>
      <c r="Y72" t="s">
        <v>33</v>
      </c>
      <c r="Z72" t="s">
        <v>34</v>
      </c>
      <c r="AA72" t="s">
        <v>316</v>
      </c>
      <c r="AB72" t="s">
        <v>36</v>
      </c>
      <c r="AC72">
        <v>74451423</v>
      </c>
      <c r="AD72" t="s">
        <v>278</v>
      </c>
      <c r="AE72" t="s">
        <v>315</v>
      </c>
      <c r="AF72">
        <v>795990586</v>
      </c>
      <c r="AG72">
        <v>1328063</v>
      </c>
      <c r="AH72" t="s">
        <v>38</v>
      </c>
      <c r="AI72" t="s">
        <v>34</v>
      </c>
    </row>
    <row r="73" spans="1:35" x14ac:dyDescent="0.3">
      <c r="A73" s="1">
        <v>45373.546851851854</v>
      </c>
      <c r="B73">
        <v>3</v>
      </c>
      <c r="C73">
        <v>2</v>
      </c>
      <c r="D73" t="s">
        <v>26</v>
      </c>
      <c r="E73" t="s">
        <v>317</v>
      </c>
      <c r="F73" t="s">
        <v>318</v>
      </c>
      <c r="G73" t="s">
        <v>49</v>
      </c>
      <c r="H73">
        <f>---0--3284</f>
        <v>3284</v>
      </c>
      <c r="I73">
        <v>0</v>
      </c>
      <c r="J73" t="s">
        <v>50</v>
      </c>
      <c r="K73" t="s">
        <v>51</v>
      </c>
      <c r="L73" t="s">
        <v>52</v>
      </c>
      <c r="M73" t="s">
        <v>317</v>
      </c>
      <c r="N73" t="s">
        <v>318</v>
      </c>
      <c r="P73" t="s">
        <v>33</v>
      </c>
      <c r="Q73" t="s">
        <v>34</v>
      </c>
      <c r="S73" t="s">
        <v>33</v>
      </c>
      <c r="T73" t="s">
        <v>34</v>
      </c>
      <c r="V73" t="s">
        <v>33</v>
      </c>
      <c r="W73" t="s">
        <v>34</v>
      </c>
      <c r="Y73" t="s">
        <v>33</v>
      </c>
      <c r="Z73" t="s">
        <v>34</v>
      </c>
      <c r="AA73" t="s">
        <v>319</v>
      </c>
      <c r="AB73" t="s">
        <v>36</v>
      </c>
      <c r="AC73">
        <v>74452895</v>
      </c>
      <c r="AD73" t="s">
        <v>133</v>
      </c>
      <c r="AE73" t="s">
        <v>318</v>
      </c>
      <c r="AF73">
        <v>795990586</v>
      </c>
      <c r="AG73">
        <v>1328064</v>
      </c>
      <c r="AH73" t="s">
        <v>38</v>
      </c>
      <c r="AI73" t="s">
        <v>34</v>
      </c>
    </row>
    <row r="74" spans="1:35" x14ac:dyDescent="0.3">
      <c r="A74" s="1">
        <v>45373.549363425926</v>
      </c>
      <c r="B74">
        <v>7</v>
      </c>
      <c r="C74">
        <v>1</v>
      </c>
      <c r="D74" t="s">
        <v>26</v>
      </c>
      <c r="E74" t="s">
        <v>320</v>
      </c>
      <c r="F74" t="s">
        <v>321</v>
      </c>
      <c r="G74" t="s">
        <v>72</v>
      </c>
      <c r="H74" t="s">
        <v>322</v>
      </c>
      <c r="I74">
        <v>0</v>
      </c>
      <c r="J74" t="s">
        <v>323</v>
      </c>
      <c r="K74" t="s">
        <v>31</v>
      </c>
      <c r="L74" t="s">
        <v>52</v>
      </c>
      <c r="M74" t="s">
        <v>320</v>
      </c>
      <c r="N74" t="s">
        <v>321</v>
      </c>
      <c r="P74" t="s">
        <v>33</v>
      </c>
      <c r="Q74" t="s">
        <v>34</v>
      </c>
      <c r="S74" t="s">
        <v>33</v>
      </c>
      <c r="T74" t="s">
        <v>34</v>
      </c>
      <c r="V74" t="s">
        <v>33</v>
      </c>
      <c r="W74" t="s">
        <v>34</v>
      </c>
      <c r="Y74" t="s">
        <v>33</v>
      </c>
      <c r="Z74" t="s">
        <v>34</v>
      </c>
      <c r="AA74" t="s">
        <v>166</v>
      </c>
      <c r="AB74" t="s">
        <v>36</v>
      </c>
      <c r="AC74">
        <v>694186</v>
      </c>
      <c r="AD74" t="s">
        <v>167</v>
      </c>
      <c r="AE74" t="s">
        <v>321</v>
      </c>
      <c r="AF74">
        <v>870021815</v>
      </c>
      <c r="AG74">
        <v>1328065</v>
      </c>
      <c r="AH74" t="s">
        <v>324</v>
      </c>
      <c r="AI74" t="s">
        <v>34</v>
      </c>
    </row>
    <row r="75" spans="1:35" x14ac:dyDescent="0.3">
      <c r="A75" s="1">
        <v>45373.553611111114</v>
      </c>
      <c r="B75">
        <v>7</v>
      </c>
      <c r="C75">
        <v>1</v>
      </c>
      <c r="D75" t="s">
        <v>26</v>
      </c>
      <c r="E75" t="s">
        <v>325</v>
      </c>
      <c r="F75" t="s">
        <v>326</v>
      </c>
      <c r="G75" t="s">
        <v>155</v>
      </c>
      <c r="H75" t="s">
        <v>327</v>
      </c>
      <c r="I75">
        <v>0</v>
      </c>
      <c r="K75" t="s">
        <v>31</v>
      </c>
      <c r="L75" t="s">
        <v>32</v>
      </c>
      <c r="M75" t="s">
        <v>325</v>
      </c>
      <c r="N75" t="s">
        <v>326</v>
      </c>
      <c r="P75" t="s">
        <v>33</v>
      </c>
      <c r="Q75" t="s">
        <v>34</v>
      </c>
      <c r="S75" t="s">
        <v>33</v>
      </c>
      <c r="T75" t="s">
        <v>34</v>
      </c>
      <c r="V75" t="s">
        <v>33</v>
      </c>
      <c r="W75" t="s">
        <v>34</v>
      </c>
      <c r="Y75" t="s">
        <v>33</v>
      </c>
      <c r="Z75" t="s">
        <v>34</v>
      </c>
      <c r="AA75" t="s">
        <v>157</v>
      </c>
      <c r="AB75" t="s">
        <v>36</v>
      </c>
      <c r="AC75">
        <v>28170001</v>
      </c>
      <c r="AD75" t="s">
        <v>158</v>
      </c>
      <c r="AE75" t="s">
        <v>326</v>
      </c>
      <c r="AF75">
        <v>9978044714</v>
      </c>
      <c r="AG75">
        <v>1328066</v>
      </c>
      <c r="AH75" t="s">
        <v>296</v>
      </c>
      <c r="AI75" t="s">
        <v>34</v>
      </c>
    </row>
    <row r="76" spans="1:35" x14ac:dyDescent="0.3">
      <c r="A76" s="1">
        <v>45373.553749999999</v>
      </c>
      <c r="B76">
        <v>8</v>
      </c>
      <c r="C76">
        <v>1</v>
      </c>
      <c r="D76" t="s">
        <v>117</v>
      </c>
      <c r="E76" t="s">
        <v>328</v>
      </c>
      <c r="F76" t="s">
        <v>329</v>
      </c>
      <c r="G76" t="s">
        <v>120</v>
      </c>
      <c r="H76" t="s">
        <v>330</v>
      </c>
      <c r="I76">
        <v>0</v>
      </c>
      <c r="J76" t="s">
        <v>331</v>
      </c>
      <c r="K76" t="s">
        <v>31</v>
      </c>
      <c r="L76" t="s">
        <v>52</v>
      </c>
      <c r="M76" t="s">
        <v>328</v>
      </c>
      <c r="N76" t="s">
        <v>329</v>
      </c>
      <c r="P76" t="s">
        <v>33</v>
      </c>
      <c r="Q76" t="s">
        <v>34</v>
      </c>
      <c r="S76" t="s">
        <v>33</v>
      </c>
      <c r="T76" t="s">
        <v>34</v>
      </c>
      <c r="V76" t="s">
        <v>33</v>
      </c>
      <c r="W76" t="s">
        <v>34</v>
      </c>
      <c r="Y76" t="s">
        <v>33</v>
      </c>
      <c r="Z76" t="s">
        <v>34</v>
      </c>
      <c r="AA76" t="s">
        <v>332</v>
      </c>
      <c r="AB76" t="s">
        <v>36</v>
      </c>
      <c r="AC76">
        <v>30092437</v>
      </c>
      <c r="AD76" t="s">
        <v>255</v>
      </c>
      <c r="AE76" t="s">
        <v>329</v>
      </c>
      <c r="AF76">
        <v>76598102</v>
      </c>
      <c r="AG76">
        <v>1328067</v>
      </c>
      <c r="AH76" t="s">
        <v>38</v>
      </c>
      <c r="AI76" t="s">
        <v>34</v>
      </c>
    </row>
    <row r="77" spans="1:35" x14ac:dyDescent="0.3">
      <c r="A77" s="1">
        <v>45373.555312500001</v>
      </c>
      <c r="B77">
        <v>5</v>
      </c>
      <c r="C77">
        <v>1</v>
      </c>
      <c r="D77" t="s">
        <v>26</v>
      </c>
      <c r="E77" t="s">
        <v>333</v>
      </c>
      <c r="F77" t="s">
        <v>334</v>
      </c>
      <c r="G77" t="s">
        <v>49</v>
      </c>
      <c r="H77">
        <f>---0--2771</f>
        <v>2771</v>
      </c>
      <c r="I77">
        <v>0</v>
      </c>
      <c r="J77" t="s">
        <v>50</v>
      </c>
      <c r="K77" t="s">
        <v>51</v>
      </c>
      <c r="L77" t="s">
        <v>52</v>
      </c>
      <c r="M77" t="s">
        <v>333</v>
      </c>
      <c r="N77" t="s">
        <v>334</v>
      </c>
      <c r="P77" t="s">
        <v>33</v>
      </c>
      <c r="Q77" t="s">
        <v>34</v>
      </c>
      <c r="S77" t="s">
        <v>33</v>
      </c>
      <c r="T77" t="s">
        <v>34</v>
      </c>
      <c r="V77" t="s">
        <v>33</v>
      </c>
      <c r="W77" t="s">
        <v>34</v>
      </c>
      <c r="Y77" t="s">
        <v>33</v>
      </c>
      <c r="Z77" t="s">
        <v>34</v>
      </c>
      <c r="AA77" t="s">
        <v>335</v>
      </c>
      <c r="AB77" t="s">
        <v>36</v>
      </c>
      <c r="AC77">
        <v>74606792</v>
      </c>
      <c r="AD77" t="s">
        <v>278</v>
      </c>
      <c r="AE77" t="s">
        <v>334</v>
      </c>
      <c r="AF77">
        <v>795990586</v>
      </c>
      <c r="AG77">
        <v>1328068</v>
      </c>
      <c r="AH77" t="s">
        <v>38</v>
      </c>
      <c r="AI77" t="s">
        <v>34</v>
      </c>
    </row>
    <row r="78" spans="1:35" x14ac:dyDescent="0.3">
      <c r="A78" s="1">
        <v>45373.557743055557</v>
      </c>
      <c r="B78">
        <v>6</v>
      </c>
      <c r="C78">
        <v>2</v>
      </c>
      <c r="D78" t="s">
        <v>26</v>
      </c>
      <c r="E78" t="s">
        <v>336</v>
      </c>
      <c r="F78" t="s">
        <v>337</v>
      </c>
      <c r="G78" t="s">
        <v>49</v>
      </c>
      <c r="H78">
        <f>---0--3051</f>
        <v>3051</v>
      </c>
      <c r="I78">
        <v>0</v>
      </c>
      <c r="J78" t="s">
        <v>50</v>
      </c>
      <c r="K78" t="s">
        <v>51</v>
      </c>
      <c r="L78" t="s">
        <v>52</v>
      </c>
      <c r="M78" t="s">
        <v>336</v>
      </c>
      <c r="N78" t="s">
        <v>337</v>
      </c>
      <c r="P78" t="s">
        <v>33</v>
      </c>
      <c r="Q78" t="s">
        <v>34</v>
      </c>
      <c r="S78" t="s">
        <v>33</v>
      </c>
      <c r="T78" t="s">
        <v>34</v>
      </c>
      <c r="V78" t="s">
        <v>33</v>
      </c>
      <c r="W78" t="s">
        <v>34</v>
      </c>
      <c r="Y78" t="s">
        <v>33</v>
      </c>
      <c r="Z78" t="s">
        <v>34</v>
      </c>
      <c r="AA78" t="s">
        <v>338</v>
      </c>
      <c r="AB78" t="s">
        <v>36</v>
      </c>
      <c r="AC78">
        <v>30077525</v>
      </c>
      <c r="AD78" t="s">
        <v>255</v>
      </c>
      <c r="AE78" t="s">
        <v>337</v>
      </c>
      <c r="AF78">
        <v>76598102</v>
      </c>
      <c r="AG78">
        <v>1328069</v>
      </c>
      <c r="AH78" t="s">
        <v>38</v>
      </c>
      <c r="AI78" t="s">
        <v>34</v>
      </c>
    </row>
    <row r="79" spans="1:35" x14ac:dyDescent="0.3">
      <c r="A79" s="1">
        <v>45373.559293981481</v>
      </c>
      <c r="B79">
        <v>8</v>
      </c>
      <c r="C79">
        <v>1</v>
      </c>
      <c r="D79" t="s">
        <v>26</v>
      </c>
      <c r="E79" t="s">
        <v>339</v>
      </c>
      <c r="F79" t="s">
        <v>340</v>
      </c>
      <c r="G79" t="s">
        <v>49</v>
      </c>
      <c r="H79">
        <f>---0--4845</f>
        <v>4845</v>
      </c>
      <c r="I79">
        <v>0</v>
      </c>
      <c r="J79" t="s">
        <v>50</v>
      </c>
      <c r="K79" t="s">
        <v>51</v>
      </c>
      <c r="L79" t="s">
        <v>52</v>
      </c>
      <c r="M79" t="s">
        <v>339</v>
      </c>
      <c r="N79" t="s">
        <v>340</v>
      </c>
      <c r="P79" t="s">
        <v>33</v>
      </c>
      <c r="Q79" t="s">
        <v>34</v>
      </c>
      <c r="S79" t="s">
        <v>33</v>
      </c>
      <c r="T79" t="s">
        <v>34</v>
      </c>
      <c r="V79" t="s">
        <v>33</v>
      </c>
      <c r="W79" t="s">
        <v>34</v>
      </c>
      <c r="Y79" t="s">
        <v>33</v>
      </c>
      <c r="Z79" t="s">
        <v>34</v>
      </c>
      <c r="AA79" t="s">
        <v>341</v>
      </c>
      <c r="AB79" t="s">
        <v>36</v>
      </c>
      <c r="AC79">
        <v>304477</v>
      </c>
      <c r="AD79" t="s">
        <v>342</v>
      </c>
      <c r="AE79" t="s">
        <v>340</v>
      </c>
      <c r="AF79">
        <v>870021815</v>
      </c>
      <c r="AG79">
        <v>1328070</v>
      </c>
      <c r="AH79" t="s">
        <v>38</v>
      </c>
      <c r="AI79" t="s">
        <v>34</v>
      </c>
    </row>
    <row r="80" spans="1:35" x14ac:dyDescent="0.3">
      <c r="A80" s="1">
        <v>45373.56177083333</v>
      </c>
      <c r="B80">
        <v>8</v>
      </c>
      <c r="C80">
        <v>1</v>
      </c>
      <c r="D80" t="s">
        <v>26</v>
      </c>
      <c r="E80" t="s">
        <v>343</v>
      </c>
      <c r="F80" t="s">
        <v>344</v>
      </c>
      <c r="G80" t="s">
        <v>49</v>
      </c>
      <c r="H80">
        <f>---0--1451</f>
        <v>1451</v>
      </c>
      <c r="I80">
        <v>0</v>
      </c>
      <c r="J80" t="s">
        <v>50</v>
      </c>
      <c r="K80" t="s">
        <v>51</v>
      </c>
      <c r="L80" t="s">
        <v>52</v>
      </c>
      <c r="M80" t="s">
        <v>343</v>
      </c>
      <c r="N80" t="s">
        <v>344</v>
      </c>
      <c r="P80" t="s">
        <v>33</v>
      </c>
      <c r="Q80" t="s">
        <v>34</v>
      </c>
      <c r="S80" t="s">
        <v>33</v>
      </c>
      <c r="T80" t="s">
        <v>34</v>
      </c>
      <c r="V80" t="s">
        <v>33</v>
      </c>
      <c r="W80" t="s">
        <v>34</v>
      </c>
      <c r="Y80" t="s">
        <v>33</v>
      </c>
      <c r="Z80" t="s">
        <v>34</v>
      </c>
      <c r="AA80" t="s">
        <v>92</v>
      </c>
      <c r="AB80" t="s">
        <v>36</v>
      </c>
      <c r="AC80">
        <v>37811946</v>
      </c>
      <c r="AD80" t="s">
        <v>93</v>
      </c>
      <c r="AE80" t="s">
        <v>344</v>
      </c>
      <c r="AF80">
        <v>85671469</v>
      </c>
      <c r="AG80">
        <v>1328071</v>
      </c>
      <c r="AH80" t="s">
        <v>38</v>
      </c>
      <c r="AI80" t="s">
        <v>34</v>
      </c>
    </row>
    <row r="81" spans="1:35" x14ac:dyDescent="0.3">
      <c r="A81" s="1">
        <v>45373.563148148147</v>
      </c>
      <c r="B81">
        <v>5</v>
      </c>
      <c r="C81">
        <v>1</v>
      </c>
      <c r="D81" t="s">
        <v>117</v>
      </c>
      <c r="E81" t="s">
        <v>345</v>
      </c>
      <c r="F81" t="s">
        <v>346</v>
      </c>
      <c r="G81" t="s">
        <v>120</v>
      </c>
      <c r="H81" t="s">
        <v>347</v>
      </c>
      <c r="I81">
        <v>0</v>
      </c>
      <c r="J81" t="s">
        <v>348</v>
      </c>
      <c r="K81" t="s">
        <v>31</v>
      </c>
      <c r="L81" t="s">
        <v>52</v>
      </c>
      <c r="M81" t="s">
        <v>345</v>
      </c>
      <c r="N81" t="s">
        <v>346</v>
      </c>
      <c r="P81" t="s">
        <v>33</v>
      </c>
      <c r="Q81" t="s">
        <v>34</v>
      </c>
      <c r="S81" t="s">
        <v>33</v>
      </c>
      <c r="T81" t="s">
        <v>34</v>
      </c>
      <c r="V81" t="s">
        <v>33</v>
      </c>
      <c r="W81" t="s">
        <v>34</v>
      </c>
      <c r="Y81" t="s">
        <v>33</v>
      </c>
      <c r="Z81" t="s">
        <v>34</v>
      </c>
      <c r="AA81" t="s">
        <v>349</v>
      </c>
      <c r="AB81" t="s">
        <v>36</v>
      </c>
      <c r="AC81">
        <v>30040963</v>
      </c>
      <c r="AD81" t="s">
        <v>98</v>
      </c>
      <c r="AE81" t="s">
        <v>346</v>
      </c>
      <c r="AF81">
        <v>76598102</v>
      </c>
      <c r="AG81">
        <v>1328072</v>
      </c>
      <c r="AH81" t="s">
        <v>350</v>
      </c>
      <c r="AI81" t="s">
        <v>34</v>
      </c>
    </row>
    <row r="82" spans="1:35" x14ac:dyDescent="0.3">
      <c r="A82" s="1">
        <v>45373.565127314818</v>
      </c>
      <c r="B82">
        <v>8</v>
      </c>
      <c r="C82">
        <v>1</v>
      </c>
      <c r="D82" t="s">
        <v>26</v>
      </c>
      <c r="E82" t="s">
        <v>351</v>
      </c>
      <c r="F82" t="s">
        <v>352</v>
      </c>
      <c r="G82" t="s">
        <v>49</v>
      </c>
      <c r="H82">
        <f>---0--8151</f>
        <v>8151</v>
      </c>
      <c r="I82">
        <v>0</v>
      </c>
      <c r="J82" t="s">
        <v>50</v>
      </c>
      <c r="K82" t="s">
        <v>51</v>
      </c>
      <c r="L82" t="s">
        <v>52</v>
      </c>
      <c r="M82" t="s">
        <v>351</v>
      </c>
      <c r="N82" t="s">
        <v>352</v>
      </c>
      <c r="P82" t="s">
        <v>33</v>
      </c>
      <c r="Q82" t="s">
        <v>34</v>
      </c>
      <c r="S82" t="s">
        <v>33</v>
      </c>
      <c r="T82" t="s">
        <v>34</v>
      </c>
      <c r="V82" t="s">
        <v>33</v>
      </c>
      <c r="W82" t="s">
        <v>34</v>
      </c>
      <c r="Y82" t="s">
        <v>33</v>
      </c>
      <c r="Z82" t="s">
        <v>34</v>
      </c>
      <c r="AA82" t="s">
        <v>83</v>
      </c>
      <c r="AB82" t="s">
        <v>36</v>
      </c>
      <c r="AC82">
        <v>411569</v>
      </c>
      <c r="AD82" t="s">
        <v>84</v>
      </c>
      <c r="AE82" t="s">
        <v>352</v>
      </c>
      <c r="AF82">
        <v>870021815</v>
      </c>
      <c r="AG82">
        <v>1328073</v>
      </c>
      <c r="AH82" t="s">
        <v>38</v>
      </c>
      <c r="AI82" t="s">
        <v>34</v>
      </c>
    </row>
    <row r="83" spans="1:35" x14ac:dyDescent="0.3">
      <c r="A83" s="1">
        <v>45373.566770833335</v>
      </c>
      <c r="B83">
        <v>6</v>
      </c>
      <c r="C83">
        <v>2</v>
      </c>
      <c r="D83" t="s">
        <v>26</v>
      </c>
      <c r="E83" t="s">
        <v>317</v>
      </c>
      <c r="F83" t="s">
        <v>318</v>
      </c>
      <c r="G83" t="s">
        <v>49</v>
      </c>
      <c r="H83">
        <f>---0--1779</f>
        <v>1779</v>
      </c>
      <c r="I83">
        <v>0</v>
      </c>
      <c r="J83" t="s">
        <v>50</v>
      </c>
      <c r="K83" t="s">
        <v>51</v>
      </c>
      <c r="L83" t="s">
        <v>52</v>
      </c>
      <c r="M83" t="s">
        <v>317</v>
      </c>
      <c r="N83" t="s">
        <v>318</v>
      </c>
      <c r="P83" t="s">
        <v>33</v>
      </c>
      <c r="Q83" t="s">
        <v>34</v>
      </c>
      <c r="S83" t="s">
        <v>33</v>
      </c>
      <c r="T83" t="s">
        <v>34</v>
      </c>
      <c r="V83" t="s">
        <v>33</v>
      </c>
      <c r="W83" t="s">
        <v>34</v>
      </c>
      <c r="Y83" t="s">
        <v>33</v>
      </c>
      <c r="Z83" t="s">
        <v>34</v>
      </c>
      <c r="AA83" t="s">
        <v>353</v>
      </c>
      <c r="AB83" t="s">
        <v>36</v>
      </c>
      <c r="AC83">
        <v>37910884</v>
      </c>
      <c r="AD83" t="s">
        <v>354</v>
      </c>
      <c r="AE83" t="s">
        <v>318</v>
      </c>
      <c r="AF83">
        <v>85671469</v>
      </c>
      <c r="AG83">
        <v>1328074</v>
      </c>
      <c r="AH83" t="s">
        <v>271</v>
      </c>
      <c r="AI83" t="s">
        <v>34</v>
      </c>
    </row>
    <row r="84" spans="1:35" x14ac:dyDescent="0.3">
      <c r="A84" s="1">
        <v>45373.569467592592</v>
      </c>
      <c r="B84">
        <v>5</v>
      </c>
      <c r="C84">
        <v>1</v>
      </c>
      <c r="D84" t="s">
        <v>26</v>
      </c>
      <c r="E84" t="s">
        <v>216</v>
      </c>
      <c r="F84" t="s">
        <v>217</v>
      </c>
      <c r="G84" t="s">
        <v>49</v>
      </c>
      <c r="H84">
        <f>---0--5232</f>
        <v>5232</v>
      </c>
      <c r="I84">
        <v>0</v>
      </c>
      <c r="J84" t="s">
        <v>50</v>
      </c>
      <c r="K84" t="s">
        <v>51</v>
      </c>
      <c r="L84" t="s">
        <v>52</v>
      </c>
      <c r="M84" t="s">
        <v>216</v>
      </c>
      <c r="N84" t="s">
        <v>217</v>
      </c>
      <c r="P84" t="s">
        <v>33</v>
      </c>
      <c r="Q84" t="s">
        <v>34</v>
      </c>
      <c r="S84" t="s">
        <v>33</v>
      </c>
      <c r="T84" t="s">
        <v>34</v>
      </c>
      <c r="V84" t="s">
        <v>33</v>
      </c>
      <c r="W84" t="s">
        <v>34</v>
      </c>
      <c r="Y84" t="s">
        <v>33</v>
      </c>
      <c r="Z84" t="s">
        <v>34</v>
      </c>
      <c r="AA84" t="s">
        <v>355</v>
      </c>
      <c r="AB84" t="s">
        <v>36</v>
      </c>
      <c r="AC84">
        <v>37947215</v>
      </c>
      <c r="AD84" t="s">
        <v>93</v>
      </c>
      <c r="AE84" t="s">
        <v>217</v>
      </c>
      <c r="AF84">
        <v>85671469</v>
      </c>
      <c r="AG84">
        <v>1328075</v>
      </c>
      <c r="AH84" t="s">
        <v>38</v>
      </c>
      <c r="AI84" t="s">
        <v>34</v>
      </c>
    </row>
    <row r="85" spans="1:35" x14ac:dyDescent="0.3">
      <c r="A85" s="1">
        <v>45373.572488425925</v>
      </c>
      <c r="B85">
        <v>8</v>
      </c>
      <c r="C85">
        <v>1</v>
      </c>
      <c r="D85" t="s">
        <v>26</v>
      </c>
      <c r="E85" t="s">
        <v>356</v>
      </c>
      <c r="F85" t="s">
        <v>357</v>
      </c>
      <c r="G85" t="s">
        <v>155</v>
      </c>
      <c r="H85" t="s">
        <v>358</v>
      </c>
      <c r="I85">
        <v>0</v>
      </c>
      <c r="K85" t="s">
        <v>31</v>
      </c>
      <c r="L85" t="s">
        <v>32</v>
      </c>
      <c r="M85" t="s">
        <v>356</v>
      </c>
      <c r="N85" t="s">
        <v>357</v>
      </c>
      <c r="P85" t="s">
        <v>33</v>
      </c>
      <c r="Q85" t="s">
        <v>34</v>
      </c>
      <c r="S85" t="s">
        <v>33</v>
      </c>
      <c r="T85" t="s">
        <v>34</v>
      </c>
      <c r="V85" t="s">
        <v>33</v>
      </c>
      <c r="W85" t="s">
        <v>34</v>
      </c>
      <c r="Y85" t="s">
        <v>33</v>
      </c>
      <c r="Z85" t="s">
        <v>34</v>
      </c>
      <c r="AA85" t="s">
        <v>157</v>
      </c>
      <c r="AB85" t="s">
        <v>36</v>
      </c>
      <c r="AC85">
        <v>41053483</v>
      </c>
      <c r="AD85" t="s">
        <v>158</v>
      </c>
      <c r="AE85" t="s">
        <v>357</v>
      </c>
      <c r="AF85">
        <v>9978044714</v>
      </c>
      <c r="AG85">
        <v>1328076</v>
      </c>
      <c r="AH85" t="s">
        <v>65</v>
      </c>
      <c r="AI85" t="s">
        <v>34</v>
      </c>
    </row>
    <row r="86" spans="1:35" x14ac:dyDescent="0.3">
      <c r="A86" s="1">
        <v>45373.575277777774</v>
      </c>
      <c r="B86">
        <v>6</v>
      </c>
      <c r="C86">
        <v>2</v>
      </c>
      <c r="D86" t="s">
        <v>26</v>
      </c>
      <c r="E86" t="s">
        <v>359</v>
      </c>
      <c r="F86" t="s">
        <v>360</v>
      </c>
      <c r="G86" t="s">
        <v>49</v>
      </c>
      <c r="H86">
        <f>---0--9663</f>
        <v>9663</v>
      </c>
      <c r="I86">
        <v>0</v>
      </c>
      <c r="J86" t="s">
        <v>50</v>
      </c>
      <c r="K86" t="s">
        <v>51</v>
      </c>
      <c r="L86" t="s">
        <v>52</v>
      </c>
      <c r="M86" t="s">
        <v>359</v>
      </c>
      <c r="N86" t="s">
        <v>360</v>
      </c>
      <c r="P86" t="s">
        <v>33</v>
      </c>
      <c r="Q86" t="s">
        <v>34</v>
      </c>
      <c r="S86" t="s">
        <v>33</v>
      </c>
      <c r="T86" t="s">
        <v>34</v>
      </c>
      <c r="V86" t="s">
        <v>33</v>
      </c>
      <c r="W86" t="s">
        <v>34</v>
      </c>
      <c r="Y86" t="s">
        <v>33</v>
      </c>
      <c r="Z86" t="s">
        <v>34</v>
      </c>
      <c r="AA86" t="s">
        <v>361</v>
      </c>
      <c r="AB86" t="s">
        <v>36</v>
      </c>
      <c r="AC86">
        <v>49627765</v>
      </c>
      <c r="AD86" t="s">
        <v>362</v>
      </c>
      <c r="AE86" t="s">
        <v>360</v>
      </c>
      <c r="AF86">
        <v>131827720</v>
      </c>
      <c r="AG86">
        <v>1328077</v>
      </c>
      <c r="AH86" t="s">
        <v>363</v>
      </c>
      <c r="AI86" t="s">
        <v>34</v>
      </c>
    </row>
    <row r="87" spans="1:35" x14ac:dyDescent="0.3">
      <c r="A87" s="1">
        <v>45373.577488425923</v>
      </c>
      <c r="B87">
        <v>6</v>
      </c>
      <c r="C87">
        <v>2</v>
      </c>
      <c r="D87" t="s">
        <v>26</v>
      </c>
      <c r="E87" t="s">
        <v>61</v>
      </c>
      <c r="F87" t="s">
        <v>62</v>
      </c>
      <c r="G87" t="s">
        <v>49</v>
      </c>
      <c r="H87">
        <f>---0--6117</f>
        <v>6117</v>
      </c>
      <c r="I87">
        <v>0</v>
      </c>
      <c r="J87" t="s">
        <v>50</v>
      </c>
      <c r="K87" t="s">
        <v>51</v>
      </c>
      <c r="L87" t="s">
        <v>52</v>
      </c>
      <c r="M87" t="s">
        <v>61</v>
      </c>
      <c r="N87" t="s">
        <v>62</v>
      </c>
      <c r="P87" t="s">
        <v>33</v>
      </c>
      <c r="Q87" t="s">
        <v>34</v>
      </c>
      <c r="S87" t="s">
        <v>33</v>
      </c>
      <c r="T87" t="s">
        <v>34</v>
      </c>
      <c r="V87" t="s">
        <v>33</v>
      </c>
      <c r="W87" t="s">
        <v>34</v>
      </c>
      <c r="Y87" t="s">
        <v>33</v>
      </c>
      <c r="Z87" t="s">
        <v>34</v>
      </c>
      <c r="AA87" t="s">
        <v>364</v>
      </c>
      <c r="AB87" t="s">
        <v>36</v>
      </c>
      <c r="AC87">
        <v>24873107</v>
      </c>
      <c r="AD87" t="s">
        <v>247</v>
      </c>
      <c r="AE87" t="s">
        <v>62</v>
      </c>
      <c r="AF87">
        <v>978632586</v>
      </c>
      <c r="AG87">
        <v>1328078</v>
      </c>
      <c r="AH87" t="s">
        <v>38</v>
      </c>
      <c r="AI87" t="s">
        <v>34</v>
      </c>
    </row>
    <row r="88" spans="1:35" x14ac:dyDescent="0.3">
      <c r="A88" s="1">
        <v>45373.580046296294</v>
      </c>
      <c r="B88">
        <v>5</v>
      </c>
      <c r="C88">
        <v>1</v>
      </c>
      <c r="D88" t="s">
        <v>26</v>
      </c>
      <c r="E88" t="s">
        <v>365</v>
      </c>
      <c r="F88" t="s">
        <v>366</v>
      </c>
      <c r="G88" t="s">
        <v>146</v>
      </c>
      <c r="H88" t="s">
        <v>367</v>
      </c>
      <c r="I88">
        <v>0</v>
      </c>
      <c r="K88" t="s">
        <v>31</v>
      </c>
      <c r="L88" t="s">
        <v>32</v>
      </c>
      <c r="M88" t="s">
        <v>365</v>
      </c>
      <c r="N88" t="s">
        <v>366</v>
      </c>
      <c r="P88" t="s">
        <v>33</v>
      </c>
      <c r="Q88" t="s">
        <v>34</v>
      </c>
      <c r="S88" t="s">
        <v>33</v>
      </c>
      <c r="T88" t="s">
        <v>34</v>
      </c>
      <c r="V88" t="s">
        <v>33</v>
      </c>
      <c r="W88" t="s">
        <v>34</v>
      </c>
      <c r="Y88" t="s">
        <v>33</v>
      </c>
      <c r="Z88" t="s">
        <v>34</v>
      </c>
      <c r="AA88" t="s">
        <v>35</v>
      </c>
      <c r="AB88" t="s">
        <v>36</v>
      </c>
      <c r="AC88">
        <v>38154716</v>
      </c>
      <c r="AD88" t="s">
        <v>37</v>
      </c>
      <c r="AE88" t="s">
        <v>366</v>
      </c>
      <c r="AF88">
        <v>85671469</v>
      </c>
      <c r="AG88">
        <v>1328079</v>
      </c>
      <c r="AH88" t="s">
        <v>38</v>
      </c>
      <c r="AI88" t="s">
        <v>34</v>
      </c>
    </row>
    <row r="89" spans="1:35" x14ac:dyDescent="0.3">
      <c r="A89" s="1">
        <v>45373.58011574074</v>
      </c>
      <c r="B89">
        <v>7</v>
      </c>
      <c r="C89">
        <v>1</v>
      </c>
      <c r="D89" t="s">
        <v>26</v>
      </c>
      <c r="E89" t="s">
        <v>368</v>
      </c>
      <c r="F89" t="s">
        <v>369</v>
      </c>
      <c r="G89" t="s">
        <v>49</v>
      </c>
      <c r="H89">
        <f>---0--1050</f>
        <v>1050</v>
      </c>
      <c r="I89">
        <v>0</v>
      </c>
      <c r="J89" t="s">
        <v>50</v>
      </c>
      <c r="K89" t="s">
        <v>51</v>
      </c>
      <c r="L89" t="s">
        <v>52</v>
      </c>
      <c r="M89" t="s">
        <v>368</v>
      </c>
      <c r="N89" t="s">
        <v>369</v>
      </c>
      <c r="P89" t="s">
        <v>33</v>
      </c>
      <c r="Q89" t="s">
        <v>34</v>
      </c>
      <c r="S89" t="s">
        <v>33</v>
      </c>
      <c r="T89" t="s">
        <v>34</v>
      </c>
      <c r="V89" t="s">
        <v>33</v>
      </c>
      <c r="W89" t="s">
        <v>34</v>
      </c>
      <c r="Y89" t="s">
        <v>33</v>
      </c>
      <c r="Z89" t="s">
        <v>34</v>
      </c>
      <c r="AA89" t="s">
        <v>370</v>
      </c>
      <c r="AB89" t="s">
        <v>36</v>
      </c>
      <c r="AC89">
        <v>49704575</v>
      </c>
      <c r="AD89" t="s">
        <v>362</v>
      </c>
      <c r="AE89" t="s">
        <v>369</v>
      </c>
      <c r="AF89">
        <v>131827720</v>
      </c>
      <c r="AG89">
        <v>1328080</v>
      </c>
      <c r="AH89" t="s">
        <v>38</v>
      </c>
      <c r="AI89" t="s">
        <v>34</v>
      </c>
    </row>
    <row r="90" spans="1:35" x14ac:dyDescent="0.3">
      <c r="A90" s="1">
        <v>45373.581342592595</v>
      </c>
      <c r="B90">
        <v>4</v>
      </c>
      <c r="C90">
        <v>2</v>
      </c>
      <c r="D90" t="s">
        <v>26</v>
      </c>
      <c r="E90" t="s">
        <v>371</v>
      </c>
      <c r="F90" t="s">
        <v>372</v>
      </c>
      <c r="G90" t="s">
        <v>49</v>
      </c>
      <c r="H90">
        <f>---0--1497</f>
        <v>1497</v>
      </c>
      <c r="I90">
        <v>0</v>
      </c>
      <c r="J90" t="s">
        <v>50</v>
      </c>
      <c r="K90" t="s">
        <v>51</v>
      </c>
      <c r="L90" t="s">
        <v>52</v>
      </c>
      <c r="M90" t="s">
        <v>371</v>
      </c>
      <c r="N90" t="s">
        <v>372</v>
      </c>
      <c r="P90" t="s">
        <v>33</v>
      </c>
      <c r="Q90" t="s">
        <v>34</v>
      </c>
      <c r="S90" t="s">
        <v>33</v>
      </c>
      <c r="T90" t="s">
        <v>34</v>
      </c>
      <c r="V90" t="s">
        <v>33</v>
      </c>
      <c r="W90" t="s">
        <v>34</v>
      </c>
      <c r="Y90" t="s">
        <v>33</v>
      </c>
      <c r="Z90" t="s">
        <v>34</v>
      </c>
      <c r="AA90" t="s">
        <v>373</v>
      </c>
      <c r="AB90" t="s">
        <v>36</v>
      </c>
      <c r="AC90">
        <v>38176444</v>
      </c>
      <c r="AD90" t="s">
        <v>93</v>
      </c>
      <c r="AE90" t="s">
        <v>372</v>
      </c>
      <c r="AF90">
        <v>85671469</v>
      </c>
      <c r="AG90">
        <v>1328081</v>
      </c>
      <c r="AH90" t="s">
        <v>374</v>
      </c>
      <c r="AI90" t="s">
        <v>34</v>
      </c>
    </row>
    <row r="91" spans="1:35" x14ac:dyDescent="0.3">
      <c r="A91" s="1">
        <v>45373.582951388889</v>
      </c>
      <c r="B91">
        <v>8</v>
      </c>
      <c r="C91">
        <v>1</v>
      </c>
      <c r="D91" t="s">
        <v>26</v>
      </c>
      <c r="E91" t="s">
        <v>375</v>
      </c>
      <c r="F91" t="s">
        <v>376</v>
      </c>
      <c r="G91" t="s">
        <v>49</v>
      </c>
      <c r="H91">
        <f>---0--6273</f>
        <v>6273</v>
      </c>
      <c r="I91">
        <v>0</v>
      </c>
      <c r="J91" t="s">
        <v>50</v>
      </c>
      <c r="K91" t="s">
        <v>51</v>
      </c>
      <c r="L91" t="s">
        <v>52</v>
      </c>
      <c r="M91" t="s">
        <v>375</v>
      </c>
      <c r="N91" t="s">
        <v>376</v>
      </c>
      <c r="P91" t="s">
        <v>33</v>
      </c>
      <c r="Q91" t="s">
        <v>34</v>
      </c>
      <c r="S91" t="s">
        <v>33</v>
      </c>
      <c r="T91" t="s">
        <v>34</v>
      </c>
      <c r="V91" t="s">
        <v>33</v>
      </c>
      <c r="W91" t="s">
        <v>34</v>
      </c>
      <c r="Y91" t="s">
        <v>33</v>
      </c>
      <c r="Z91" t="s">
        <v>34</v>
      </c>
      <c r="AA91" t="s">
        <v>176</v>
      </c>
      <c r="AB91" t="s">
        <v>36</v>
      </c>
      <c r="AC91">
        <v>2609324</v>
      </c>
      <c r="AD91" t="s">
        <v>177</v>
      </c>
      <c r="AE91" t="s">
        <v>376</v>
      </c>
      <c r="AF91">
        <v>156704864</v>
      </c>
      <c r="AG91">
        <v>1328082</v>
      </c>
      <c r="AH91" t="s">
        <v>192</v>
      </c>
      <c r="AI91" t="s">
        <v>34</v>
      </c>
    </row>
    <row r="92" spans="1:35" x14ac:dyDescent="0.3">
      <c r="A92" s="1">
        <v>45373.583379629628</v>
      </c>
      <c r="B92">
        <v>4</v>
      </c>
      <c r="C92">
        <v>2</v>
      </c>
      <c r="D92" t="s">
        <v>26</v>
      </c>
      <c r="E92" t="s">
        <v>377</v>
      </c>
      <c r="F92" t="s">
        <v>378</v>
      </c>
      <c r="G92" t="s">
        <v>49</v>
      </c>
      <c r="H92">
        <f>---0--7051</f>
        <v>7051</v>
      </c>
      <c r="I92">
        <v>0</v>
      </c>
      <c r="J92" t="s">
        <v>50</v>
      </c>
      <c r="K92" t="s">
        <v>51</v>
      </c>
      <c r="L92" t="s">
        <v>52</v>
      </c>
      <c r="M92" t="s">
        <v>377</v>
      </c>
      <c r="N92" t="s">
        <v>378</v>
      </c>
      <c r="P92" t="s">
        <v>33</v>
      </c>
      <c r="Q92" t="s">
        <v>34</v>
      </c>
      <c r="S92" t="s">
        <v>33</v>
      </c>
      <c r="T92" t="s">
        <v>34</v>
      </c>
      <c r="V92" t="s">
        <v>33</v>
      </c>
      <c r="W92" t="s">
        <v>34</v>
      </c>
      <c r="Y92" t="s">
        <v>33</v>
      </c>
      <c r="Z92" t="s">
        <v>34</v>
      </c>
      <c r="AA92" t="s">
        <v>316</v>
      </c>
      <c r="AB92" t="s">
        <v>36</v>
      </c>
      <c r="AC92">
        <v>75090843</v>
      </c>
      <c r="AD92" t="s">
        <v>278</v>
      </c>
      <c r="AE92" t="s">
        <v>378</v>
      </c>
      <c r="AF92">
        <v>795990586</v>
      </c>
      <c r="AG92">
        <v>1328083</v>
      </c>
      <c r="AH92" t="s">
        <v>379</v>
      </c>
      <c r="AI92" t="s">
        <v>34</v>
      </c>
    </row>
    <row r="93" spans="1:35" x14ac:dyDescent="0.3">
      <c r="A93" s="1">
        <v>45373.584432870368</v>
      </c>
      <c r="B93">
        <v>5</v>
      </c>
      <c r="C93">
        <v>1</v>
      </c>
      <c r="D93" t="s">
        <v>26</v>
      </c>
      <c r="E93" t="s">
        <v>380</v>
      </c>
      <c r="F93" t="s">
        <v>381</v>
      </c>
      <c r="G93" t="s">
        <v>190</v>
      </c>
      <c r="H93" t="s">
        <v>382</v>
      </c>
      <c r="I93">
        <v>0</v>
      </c>
      <c r="K93" t="s">
        <v>31</v>
      </c>
      <c r="L93" t="s">
        <v>32</v>
      </c>
      <c r="M93" t="s">
        <v>380</v>
      </c>
      <c r="N93" t="s">
        <v>381</v>
      </c>
      <c r="P93" t="s">
        <v>33</v>
      </c>
      <c r="Q93" t="s">
        <v>34</v>
      </c>
      <c r="S93" t="s">
        <v>33</v>
      </c>
      <c r="T93" t="s">
        <v>34</v>
      </c>
      <c r="V93" t="s">
        <v>33</v>
      </c>
      <c r="W93" t="s">
        <v>34</v>
      </c>
      <c r="Y93" t="s">
        <v>33</v>
      </c>
      <c r="Z93" t="s">
        <v>34</v>
      </c>
      <c r="AA93" t="s">
        <v>35</v>
      </c>
      <c r="AB93" t="s">
        <v>36</v>
      </c>
      <c r="AC93">
        <v>38234507</v>
      </c>
      <c r="AD93" t="s">
        <v>37</v>
      </c>
      <c r="AE93" t="s">
        <v>381</v>
      </c>
      <c r="AF93">
        <v>85671469</v>
      </c>
      <c r="AG93">
        <v>1328084</v>
      </c>
      <c r="AH93" t="s">
        <v>168</v>
      </c>
      <c r="AI93" t="s">
        <v>34</v>
      </c>
    </row>
    <row r="94" spans="1:35" x14ac:dyDescent="0.3">
      <c r="A94" s="1">
        <v>45373.587997685187</v>
      </c>
      <c r="B94">
        <v>5</v>
      </c>
      <c r="C94">
        <v>1</v>
      </c>
      <c r="D94" t="s">
        <v>26</v>
      </c>
      <c r="E94" t="s">
        <v>383</v>
      </c>
      <c r="F94" t="s">
        <v>384</v>
      </c>
      <c r="G94" t="s">
        <v>72</v>
      </c>
      <c r="H94" t="s">
        <v>385</v>
      </c>
      <c r="I94">
        <v>0</v>
      </c>
      <c r="J94" t="s">
        <v>386</v>
      </c>
      <c r="K94" t="s">
        <v>31</v>
      </c>
      <c r="L94" t="s">
        <v>52</v>
      </c>
      <c r="M94" t="s">
        <v>383</v>
      </c>
      <c r="N94" t="s">
        <v>384</v>
      </c>
      <c r="P94" t="s">
        <v>33</v>
      </c>
      <c r="Q94" t="s">
        <v>34</v>
      </c>
      <c r="S94" t="s">
        <v>33</v>
      </c>
      <c r="T94" t="s">
        <v>34</v>
      </c>
      <c r="V94" t="s">
        <v>33</v>
      </c>
      <c r="W94" t="s">
        <v>34</v>
      </c>
      <c r="Y94" t="s">
        <v>33</v>
      </c>
      <c r="Z94" t="s">
        <v>34</v>
      </c>
      <c r="AA94" t="s">
        <v>75</v>
      </c>
      <c r="AB94" t="s">
        <v>36</v>
      </c>
      <c r="AC94">
        <v>38288803</v>
      </c>
      <c r="AD94" t="s">
        <v>64</v>
      </c>
      <c r="AE94" t="s">
        <v>384</v>
      </c>
      <c r="AF94">
        <v>85671469</v>
      </c>
      <c r="AG94">
        <v>1328085</v>
      </c>
      <c r="AH94" t="s">
        <v>387</v>
      </c>
      <c r="AI94" t="s">
        <v>34</v>
      </c>
    </row>
    <row r="95" spans="1:35" x14ac:dyDescent="0.3">
      <c r="A95" s="1">
        <v>45373.588564814818</v>
      </c>
      <c r="B95">
        <v>6</v>
      </c>
      <c r="C95">
        <v>2</v>
      </c>
      <c r="D95" t="s">
        <v>26</v>
      </c>
      <c r="E95" t="s">
        <v>388</v>
      </c>
      <c r="F95" t="s">
        <v>389</v>
      </c>
      <c r="G95" t="s">
        <v>49</v>
      </c>
      <c r="H95">
        <f>---0--7184</f>
        <v>7184</v>
      </c>
      <c r="I95">
        <v>0</v>
      </c>
      <c r="J95" t="s">
        <v>50</v>
      </c>
      <c r="K95" t="s">
        <v>51</v>
      </c>
      <c r="L95" t="s">
        <v>52</v>
      </c>
      <c r="M95" t="s">
        <v>388</v>
      </c>
      <c r="N95" t="s">
        <v>389</v>
      </c>
      <c r="P95" t="s">
        <v>33</v>
      </c>
      <c r="Q95" t="s">
        <v>34</v>
      </c>
      <c r="S95" t="s">
        <v>33</v>
      </c>
      <c r="T95" t="s">
        <v>34</v>
      </c>
      <c r="V95" t="s">
        <v>33</v>
      </c>
      <c r="W95" t="s">
        <v>34</v>
      </c>
      <c r="Y95" t="s">
        <v>33</v>
      </c>
      <c r="Z95" t="s">
        <v>34</v>
      </c>
      <c r="AA95" t="s">
        <v>224</v>
      </c>
      <c r="AB95" t="s">
        <v>36</v>
      </c>
      <c r="AC95">
        <v>962666</v>
      </c>
      <c r="AD95" t="s">
        <v>225</v>
      </c>
      <c r="AE95" t="s">
        <v>389</v>
      </c>
      <c r="AF95">
        <v>870021815</v>
      </c>
      <c r="AG95">
        <v>1328086</v>
      </c>
      <c r="AH95" t="s">
        <v>38</v>
      </c>
      <c r="AI95" t="s">
        <v>34</v>
      </c>
    </row>
    <row r="96" spans="1:35" x14ac:dyDescent="0.3">
      <c r="A96" s="1">
        <v>45373.58865740741</v>
      </c>
      <c r="B96">
        <v>7</v>
      </c>
      <c r="C96">
        <v>1</v>
      </c>
      <c r="D96" t="s">
        <v>26</v>
      </c>
      <c r="E96" t="s">
        <v>390</v>
      </c>
      <c r="F96" t="s">
        <v>391</v>
      </c>
      <c r="G96" t="s">
        <v>49</v>
      </c>
      <c r="H96">
        <f>---0--4863</f>
        <v>4863</v>
      </c>
      <c r="I96">
        <v>0</v>
      </c>
      <c r="J96" t="s">
        <v>50</v>
      </c>
      <c r="K96" t="s">
        <v>51</v>
      </c>
      <c r="L96" t="s">
        <v>52</v>
      </c>
      <c r="M96" t="s">
        <v>390</v>
      </c>
      <c r="N96" t="s">
        <v>391</v>
      </c>
      <c r="P96" t="s">
        <v>33</v>
      </c>
      <c r="Q96" t="s">
        <v>34</v>
      </c>
      <c r="S96" t="s">
        <v>33</v>
      </c>
      <c r="T96" t="s">
        <v>34</v>
      </c>
      <c r="V96" t="s">
        <v>33</v>
      </c>
      <c r="W96" t="s">
        <v>34</v>
      </c>
      <c r="Y96" t="s">
        <v>33</v>
      </c>
      <c r="Z96" t="s">
        <v>34</v>
      </c>
      <c r="AA96" t="s">
        <v>171</v>
      </c>
      <c r="AB96" t="s">
        <v>36</v>
      </c>
      <c r="AC96">
        <v>38313946</v>
      </c>
      <c r="AD96" t="s">
        <v>172</v>
      </c>
      <c r="AE96" t="s">
        <v>391</v>
      </c>
      <c r="AF96">
        <v>85671469</v>
      </c>
      <c r="AG96">
        <v>1328087</v>
      </c>
      <c r="AH96" t="s">
        <v>392</v>
      </c>
      <c r="AI96" t="s">
        <v>34</v>
      </c>
    </row>
    <row r="97" spans="1:35" x14ac:dyDescent="0.3">
      <c r="A97" s="1">
        <v>45373.590243055558</v>
      </c>
      <c r="B97">
        <v>1</v>
      </c>
      <c r="C97">
        <v>2</v>
      </c>
      <c r="D97" t="s">
        <v>26</v>
      </c>
      <c r="E97" t="s">
        <v>393</v>
      </c>
      <c r="F97" t="s">
        <v>394</v>
      </c>
      <c r="G97" t="s">
        <v>49</v>
      </c>
      <c r="H97">
        <f>---0--5647</f>
        <v>5647</v>
      </c>
      <c r="I97">
        <v>0</v>
      </c>
      <c r="J97" t="s">
        <v>50</v>
      </c>
      <c r="K97" t="s">
        <v>51</v>
      </c>
      <c r="L97" t="s">
        <v>52</v>
      </c>
      <c r="M97" t="s">
        <v>393</v>
      </c>
      <c r="N97" t="s">
        <v>394</v>
      </c>
      <c r="P97" t="s">
        <v>33</v>
      </c>
      <c r="Q97" t="s">
        <v>34</v>
      </c>
      <c r="S97" t="s">
        <v>33</v>
      </c>
      <c r="T97" t="s">
        <v>34</v>
      </c>
      <c r="V97" t="s">
        <v>33</v>
      </c>
      <c r="W97" t="s">
        <v>34</v>
      </c>
      <c r="Y97" t="s">
        <v>33</v>
      </c>
      <c r="Z97" t="s">
        <v>34</v>
      </c>
      <c r="AA97" t="s">
        <v>97</v>
      </c>
      <c r="AB97" t="s">
        <v>36</v>
      </c>
      <c r="AC97">
        <v>30471713</v>
      </c>
      <c r="AD97" t="s">
        <v>98</v>
      </c>
      <c r="AE97" t="s">
        <v>394</v>
      </c>
      <c r="AF97">
        <v>76598102</v>
      </c>
      <c r="AG97">
        <v>1328088</v>
      </c>
      <c r="AH97" t="s">
        <v>38</v>
      </c>
      <c r="AI97" t="s">
        <v>34</v>
      </c>
    </row>
    <row r="98" spans="1:35" x14ac:dyDescent="0.3">
      <c r="A98" s="1">
        <v>45373.591805555552</v>
      </c>
      <c r="B98">
        <v>6</v>
      </c>
      <c r="C98">
        <v>2</v>
      </c>
      <c r="D98" t="s">
        <v>26</v>
      </c>
      <c r="E98" t="s">
        <v>395</v>
      </c>
      <c r="F98" t="s">
        <v>396</v>
      </c>
      <c r="G98" t="s">
        <v>49</v>
      </c>
      <c r="H98">
        <f>---0--5698</f>
        <v>5698</v>
      </c>
      <c r="I98">
        <v>0</v>
      </c>
      <c r="J98" t="s">
        <v>50</v>
      </c>
      <c r="K98" t="s">
        <v>51</v>
      </c>
      <c r="L98" t="s">
        <v>52</v>
      </c>
      <c r="M98" t="s">
        <v>395</v>
      </c>
      <c r="N98" t="s">
        <v>396</v>
      </c>
      <c r="P98" t="s">
        <v>33</v>
      </c>
      <c r="Q98" t="s">
        <v>34</v>
      </c>
      <c r="S98" t="s">
        <v>33</v>
      </c>
      <c r="T98" t="s">
        <v>34</v>
      </c>
      <c r="V98" t="s">
        <v>33</v>
      </c>
      <c r="W98" t="s">
        <v>34</v>
      </c>
      <c r="Y98" t="s">
        <v>33</v>
      </c>
      <c r="Z98" t="s">
        <v>34</v>
      </c>
      <c r="AA98" t="s">
        <v>397</v>
      </c>
      <c r="AB98" t="s">
        <v>36</v>
      </c>
      <c r="AC98">
        <v>75221437</v>
      </c>
      <c r="AD98" t="s">
        <v>278</v>
      </c>
      <c r="AE98" t="s">
        <v>396</v>
      </c>
      <c r="AF98">
        <v>795990586</v>
      </c>
      <c r="AG98">
        <v>1328089</v>
      </c>
      <c r="AH98" t="s">
        <v>38</v>
      </c>
      <c r="AI98" t="s">
        <v>34</v>
      </c>
    </row>
    <row r="99" spans="1:35" x14ac:dyDescent="0.3">
      <c r="A99" s="1">
        <v>45373.592141203706</v>
      </c>
      <c r="B99">
        <v>4</v>
      </c>
      <c r="C99">
        <v>2</v>
      </c>
      <c r="D99" t="s">
        <v>26</v>
      </c>
      <c r="E99" t="s">
        <v>216</v>
      </c>
      <c r="F99" t="s">
        <v>217</v>
      </c>
      <c r="G99" t="s">
        <v>49</v>
      </c>
      <c r="H99">
        <f>---0--3094</f>
        <v>3094</v>
      </c>
      <c r="I99">
        <v>0</v>
      </c>
      <c r="J99" t="s">
        <v>50</v>
      </c>
      <c r="K99" t="s">
        <v>51</v>
      </c>
      <c r="L99" t="s">
        <v>52</v>
      </c>
      <c r="M99" t="s">
        <v>216</v>
      </c>
      <c r="N99" t="s">
        <v>217</v>
      </c>
      <c r="P99" t="s">
        <v>33</v>
      </c>
      <c r="Q99" t="s">
        <v>34</v>
      </c>
      <c r="S99" t="s">
        <v>33</v>
      </c>
      <c r="T99" t="s">
        <v>34</v>
      </c>
      <c r="V99" t="s">
        <v>33</v>
      </c>
      <c r="W99" t="s">
        <v>34</v>
      </c>
      <c r="Y99" t="s">
        <v>33</v>
      </c>
      <c r="Z99" t="s">
        <v>34</v>
      </c>
      <c r="AA99" t="s">
        <v>398</v>
      </c>
      <c r="AB99" t="s">
        <v>36</v>
      </c>
      <c r="AC99">
        <v>33961632</v>
      </c>
      <c r="AD99" t="s">
        <v>399</v>
      </c>
      <c r="AE99" t="s">
        <v>217</v>
      </c>
      <c r="AF99">
        <v>156704864</v>
      </c>
      <c r="AG99">
        <v>1328090</v>
      </c>
      <c r="AH99" t="s">
        <v>46</v>
      </c>
      <c r="AI99" t="s">
        <v>34</v>
      </c>
    </row>
    <row r="100" spans="1:35" x14ac:dyDescent="0.3">
      <c r="A100" s="1">
        <v>45373.592673611114</v>
      </c>
      <c r="B100">
        <v>7</v>
      </c>
      <c r="C100">
        <v>1</v>
      </c>
      <c r="D100" t="s">
        <v>26</v>
      </c>
      <c r="E100" t="s">
        <v>400</v>
      </c>
      <c r="F100" t="s">
        <v>401</v>
      </c>
      <c r="G100" t="s">
        <v>49</v>
      </c>
      <c r="H100">
        <f>---0--8531</f>
        <v>8531</v>
      </c>
      <c r="I100">
        <v>0</v>
      </c>
      <c r="J100" t="s">
        <v>50</v>
      </c>
      <c r="K100" t="s">
        <v>51</v>
      </c>
      <c r="L100" t="s">
        <v>52</v>
      </c>
      <c r="M100" t="s">
        <v>400</v>
      </c>
      <c r="N100" t="s">
        <v>401</v>
      </c>
      <c r="P100" t="s">
        <v>33</v>
      </c>
      <c r="Q100" t="s">
        <v>34</v>
      </c>
      <c r="S100" t="s">
        <v>33</v>
      </c>
      <c r="T100" t="s">
        <v>34</v>
      </c>
      <c r="V100" t="s">
        <v>33</v>
      </c>
      <c r="W100" t="s">
        <v>34</v>
      </c>
      <c r="Y100" t="s">
        <v>33</v>
      </c>
      <c r="Z100" t="s">
        <v>34</v>
      </c>
      <c r="AA100" t="s">
        <v>402</v>
      </c>
      <c r="AB100" t="s">
        <v>36</v>
      </c>
      <c r="AC100">
        <v>657305</v>
      </c>
      <c r="AD100" t="s">
        <v>84</v>
      </c>
      <c r="AE100" t="s">
        <v>401</v>
      </c>
      <c r="AF100">
        <v>870021815</v>
      </c>
      <c r="AG100">
        <v>1328091</v>
      </c>
      <c r="AH100" t="s">
        <v>38</v>
      </c>
      <c r="AI100" t="s">
        <v>34</v>
      </c>
    </row>
    <row r="101" spans="1:35" x14ac:dyDescent="0.3">
      <c r="A101" s="1">
        <v>45373.593935185185</v>
      </c>
      <c r="B101">
        <v>4</v>
      </c>
      <c r="C101">
        <v>2</v>
      </c>
      <c r="D101" t="s">
        <v>26</v>
      </c>
      <c r="E101" t="s">
        <v>403</v>
      </c>
      <c r="F101" t="s">
        <v>404</v>
      </c>
      <c r="G101" t="s">
        <v>72</v>
      </c>
      <c r="H101" t="s">
        <v>405</v>
      </c>
      <c r="I101">
        <v>0</v>
      </c>
      <c r="J101" t="s">
        <v>406</v>
      </c>
      <c r="K101" t="s">
        <v>31</v>
      </c>
      <c r="L101" t="s">
        <v>52</v>
      </c>
      <c r="M101" t="s">
        <v>403</v>
      </c>
      <c r="N101" t="s">
        <v>404</v>
      </c>
      <c r="P101" t="s">
        <v>33</v>
      </c>
      <c r="Q101" t="s">
        <v>34</v>
      </c>
      <c r="S101" t="s">
        <v>33</v>
      </c>
      <c r="T101" t="s">
        <v>34</v>
      </c>
      <c r="V101" t="s">
        <v>33</v>
      </c>
      <c r="W101" t="s">
        <v>34</v>
      </c>
      <c r="Y101" t="s">
        <v>33</v>
      </c>
      <c r="Z101" t="s">
        <v>34</v>
      </c>
      <c r="AA101" t="s">
        <v>75</v>
      </c>
      <c r="AB101" t="s">
        <v>36</v>
      </c>
      <c r="AC101">
        <v>38413111</v>
      </c>
      <c r="AD101" t="s">
        <v>64</v>
      </c>
      <c r="AE101" t="s">
        <v>404</v>
      </c>
      <c r="AF101">
        <v>85671469</v>
      </c>
      <c r="AG101">
        <v>1328092</v>
      </c>
      <c r="AH101" t="s">
        <v>407</v>
      </c>
      <c r="AI101" t="s">
        <v>34</v>
      </c>
    </row>
    <row r="102" spans="1:35" x14ac:dyDescent="0.3">
      <c r="A102" s="1">
        <v>45373.595567129632</v>
      </c>
      <c r="B102">
        <v>5</v>
      </c>
      <c r="C102">
        <v>1</v>
      </c>
      <c r="D102" t="s">
        <v>26</v>
      </c>
      <c r="E102" t="s">
        <v>408</v>
      </c>
      <c r="F102" t="s">
        <v>409</v>
      </c>
      <c r="G102" t="s">
        <v>155</v>
      </c>
      <c r="H102" t="s">
        <v>410</v>
      </c>
      <c r="I102">
        <v>0</v>
      </c>
      <c r="K102" t="s">
        <v>31</v>
      </c>
      <c r="L102" t="s">
        <v>32</v>
      </c>
      <c r="M102" t="s">
        <v>408</v>
      </c>
      <c r="N102" t="s">
        <v>409</v>
      </c>
      <c r="P102" t="s">
        <v>33</v>
      </c>
      <c r="Q102" t="s">
        <v>34</v>
      </c>
      <c r="S102" t="s">
        <v>33</v>
      </c>
      <c r="T102" t="s">
        <v>34</v>
      </c>
      <c r="V102" t="s">
        <v>33</v>
      </c>
      <c r="W102" t="s">
        <v>34</v>
      </c>
      <c r="Y102" t="s">
        <v>33</v>
      </c>
      <c r="Z102" t="s">
        <v>34</v>
      </c>
      <c r="AA102" t="s">
        <v>157</v>
      </c>
      <c r="AB102" t="s">
        <v>36</v>
      </c>
      <c r="AC102">
        <v>59551115</v>
      </c>
      <c r="AD102" t="s">
        <v>158</v>
      </c>
      <c r="AE102" t="s">
        <v>409</v>
      </c>
      <c r="AF102">
        <v>9978044714</v>
      </c>
      <c r="AG102">
        <v>1328093</v>
      </c>
      <c r="AH102" t="s">
        <v>210</v>
      </c>
      <c r="AI102" t="s">
        <v>34</v>
      </c>
    </row>
    <row r="103" spans="1:35" x14ac:dyDescent="0.3">
      <c r="A103" s="1">
        <v>45373.595752314817</v>
      </c>
      <c r="B103">
        <v>8</v>
      </c>
      <c r="C103">
        <v>1</v>
      </c>
      <c r="D103" t="s">
        <v>26</v>
      </c>
      <c r="E103" t="s">
        <v>411</v>
      </c>
      <c r="F103" t="s">
        <v>412</v>
      </c>
      <c r="G103" t="s">
        <v>190</v>
      </c>
      <c r="H103" t="s">
        <v>413</v>
      </c>
      <c r="I103">
        <v>0</v>
      </c>
      <c r="K103" t="s">
        <v>31</v>
      </c>
      <c r="L103" t="s">
        <v>32</v>
      </c>
      <c r="M103" t="s">
        <v>411</v>
      </c>
      <c r="N103" t="s">
        <v>412</v>
      </c>
      <c r="P103" t="s">
        <v>33</v>
      </c>
      <c r="Q103" t="s">
        <v>34</v>
      </c>
      <c r="S103" t="s">
        <v>33</v>
      </c>
      <c r="T103" t="s">
        <v>34</v>
      </c>
      <c r="V103" t="s">
        <v>33</v>
      </c>
      <c r="W103" t="s">
        <v>34</v>
      </c>
      <c r="Y103" t="s">
        <v>33</v>
      </c>
      <c r="Z103" t="s">
        <v>34</v>
      </c>
      <c r="AA103" t="s">
        <v>35</v>
      </c>
      <c r="AB103" t="s">
        <v>36</v>
      </c>
      <c r="AC103">
        <v>38441514</v>
      </c>
      <c r="AD103" t="s">
        <v>37</v>
      </c>
      <c r="AE103" t="s">
        <v>412</v>
      </c>
      <c r="AF103">
        <v>85671469</v>
      </c>
      <c r="AG103">
        <v>1328094</v>
      </c>
      <c r="AH103" t="s">
        <v>38</v>
      </c>
      <c r="AI103" t="s">
        <v>34</v>
      </c>
    </row>
    <row r="104" spans="1:35" x14ac:dyDescent="0.3">
      <c r="A104" s="1">
        <v>45373.597280092596</v>
      </c>
      <c r="B104">
        <v>8</v>
      </c>
      <c r="C104">
        <v>1</v>
      </c>
      <c r="D104" t="s">
        <v>26</v>
      </c>
      <c r="E104" t="s">
        <v>414</v>
      </c>
      <c r="F104" t="s">
        <v>415</v>
      </c>
      <c r="G104" t="s">
        <v>49</v>
      </c>
      <c r="H104">
        <f>---0--2543</f>
        <v>2543</v>
      </c>
      <c r="I104">
        <v>0</v>
      </c>
      <c r="J104" t="s">
        <v>50</v>
      </c>
      <c r="K104" t="s">
        <v>51</v>
      </c>
      <c r="L104" t="s">
        <v>52</v>
      </c>
      <c r="M104" t="s">
        <v>414</v>
      </c>
      <c r="N104" t="s">
        <v>415</v>
      </c>
      <c r="P104" t="s">
        <v>33</v>
      </c>
      <c r="Q104" t="s">
        <v>34</v>
      </c>
      <c r="S104" t="s">
        <v>33</v>
      </c>
      <c r="T104" t="s">
        <v>34</v>
      </c>
      <c r="V104" t="s">
        <v>33</v>
      </c>
      <c r="W104" t="s">
        <v>34</v>
      </c>
      <c r="Y104" t="s">
        <v>33</v>
      </c>
      <c r="Z104" t="s">
        <v>34</v>
      </c>
      <c r="AA104" t="s">
        <v>332</v>
      </c>
      <c r="AB104" t="s">
        <v>36</v>
      </c>
      <c r="AC104">
        <v>30085582</v>
      </c>
      <c r="AD104" t="s">
        <v>255</v>
      </c>
      <c r="AE104" t="s">
        <v>415</v>
      </c>
      <c r="AF104">
        <v>76598102</v>
      </c>
      <c r="AG104">
        <v>1328095</v>
      </c>
      <c r="AH104" t="s">
        <v>38</v>
      </c>
      <c r="AI104" t="s">
        <v>34</v>
      </c>
    </row>
    <row r="105" spans="1:35" x14ac:dyDescent="0.3">
      <c r="A105" s="1">
        <v>45373.597650462965</v>
      </c>
      <c r="B105">
        <v>7</v>
      </c>
      <c r="C105">
        <v>1</v>
      </c>
      <c r="D105" t="s">
        <v>26</v>
      </c>
      <c r="E105" t="s">
        <v>416</v>
      </c>
      <c r="F105" t="s">
        <v>417</v>
      </c>
      <c r="G105" t="s">
        <v>190</v>
      </c>
      <c r="H105" t="s">
        <v>418</v>
      </c>
      <c r="I105">
        <v>0</v>
      </c>
      <c r="K105" t="s">
        <v>31</v>
      </c>
      <c r="L105" t="s">
        <v>32</v>
      </c>
      <c r="M105" t="s">
        <v>416</v>
      </c>
      <c r="N105" t="s">
        <v>417</v>
      </c>
      <c r="P105" t="s">
        <v>33</v>
      </c>
      <c r="Q105" t="s">
        <v>34</v>
      </c>
      <c r="S105" t="s">
        <v>33</v>
      </c>
      <c r="T105" t="s">
        <v>34</v>
      </c>
      <c r="V105" t="s">
        <v>33</v>
      </c>
      <c r="W105" t="s">
        <v>34</v>
      </c>
      <c r="Y105" t="s">
        <v>33</v>
      </c>
      <c r="Z105" t="s">
        <v>34</v>
      </c>
      <c r="AA105" t="s">
        <v>35</v>
      </c>
      <c r="AB105" t="s">
        <v>36</v>
      </c>
      <c r="AC105">
        <v>38477620</v>
      </c>
      <c r="AD105" t="s">
        <v>37</v>
      </c>
      <c r="AE105" t="s">
        <v>417</v>
      </c>
      <c r="AF105">
        <v>85671469</v>
      </c>
      <c r="AG105">
        <v>1328096</v>
      </c>
      <c r="AH105" t="s">
        <v>419</v>
      </c>
      <c r="AI105" t="s">
        <v>34</v>
      </c>
    </row>
    <row r="106" spans="1:35" x14ac:dyDescent="0.3">
      <c r="A106" s="1">
        <v>45373.599062499998</v>
      </c>
      <c r="B106">
        <v>5</v>
      </c>
      <c r="C106">
        <v>1</v>
      </c>
      <c r="D106" t="s">
        <v>26</v>
      </c>
      <c r="E106" t="s">
        <v>216</v>
      </c>
      <c r="F106" t="s">
        <v>217</v>
      </c>
      <c r="G106" t="s">
        <v>49</v>
      </c>
      <c r="H106">
        <f>---0--9983</f>
        <v>9983</v>
      </c>
      <c r="I106">
        <v>0</v>
      </c>
      <c r="J106" t="s">
        <v>50</v>
      </c>
      <c r="K106" t="s">
        <v>51</v>
      </c>
      <c r="L106" t="s">
        <v>420</v>
      </c>
      <c r="M106" t="s">
        <v>421</v>
      </c>
      <c r="N106" t="s">
        <v>422</v>
      </c>
      <c r="O106" t="s">
        <v>423</v>
      </c>
      <c r="P106" t="s">
        <v>424</v>
      </c>
      <c r="Q106" t="s">
        <v>425</v>
      </c>
      <c r="R106" t="s">
        <v>52</v>
      </c>
      <c r="S106" t="s">
        <v>426</v>
      </c>
      <c r="T106" t="s">
        <v>427</v>
      </c>
      <c r="V106" t="s">
        <v>33</v>
      </c>
      <c r="W106" t="s">
        <v>34</v>
      </c>
      <c r="Y106" t="s">
        <v>33</v>
      </c>
      <c r="Z106" t="s">
        <v>34</v>
      </c>
      <c r="AA106" t="s">
        <v>428</v>
      </c>
      <c r="AB106" t="s">
        <v>36</v>
      </c>
      <c r="AC106">
        <v>42030966</v>
      </c>
      <c r="AD106" t="s">
        <v>115</v>
      </c>
      <c r="AE106" t="s">
        <v>427</v>
      </c>
      <c r="AF106">
        <v>9978044714</v>
      </c>
      <c r="AG106">
        <v>1328097</v>
      </c>
      <c r="AH106" t="s">
        <v>429</v>
      </c>
      <c r="AI106" t="s">
        <v>34</v>
      </c>
    </row>
    <row r="107" spans="1:35" x14ac:dyDescent="0.3">
      <c r="A107" s="1">
        <v>45373.601226851853</v>
      </c>
      <c r="B107">
        <v>5</v>
      </c>
      <c r="C107">
        <v>1</v>
      </c>
      <c r="D107" t="s">
        <v>26</v>
      </c>
      <c r="E107" t="s">
        <v>430</v>
      </c>
      <c r="F107" t="s">
        <v>431</v>
      </c>
      <c r="G107" t="s">
        <v>146</v>
      </c>
      <c r="H107" t="s">
        <v>432</v>
      </c>
      <c r="I107">
        <v>0</v>
      </c>
      <c r="K107" t="s">
        <v>31</v>
      </c>
      <c r="L107" t="s">
        <v>32</v>
      </c>
      <c r="M107" t="s">
        <v>430</v>
      </c>
      <c r="N107" t="s">
        <v>431</v>
      </c>
      <c r="P107" t="s">
        <v>33</v>
      </c>
      <c r="Q107" t="s">
        <v>34</v>
      </c>
      <c r="S107" t="s">
        <v>33</v>
      </c>
      <c r="T107" t="s">
        <v>34</v>
      </c>
      <c r="V107" t="s">
        <v>33</v>
      </c>
      <c r="W107" t="s">
        <v>34</v>
      </c>
      <c r="Y107" t="s">
        <v>33</v>
      </c>
      <c r="Z107" t="s">
        <v>34</v>
      </c>
      <c r="AA107" t="s">
        <v>35</v>
      </c>
      <c r="AB107" t="s">
        <v>36</v>
      </c>
      <c r="AC107">
        <v>38551043</v>
      </c>
      <c r="AD107" t="s">
        <v>37</v>
      </c>
      <c r="AE107" t="s">
        <v>431</v>
      </c>
      <c r="AF107">
        <v>85671469</v>
      </c>
      <c r="AG107">
        <v>1328098</v>
      </c>
      <c r="AH107" t="s">
        <v>38</v>
      </c>
      <c r="AI107" t="s">
        <v>34</v>
      </c>
    </row>
    <row r="108" spans="1:35" x14ac:dyDescent="0.3">
      <c r="A108" s="1">
        <v>45373.607407407406</v>
      </c>
      <c r="B108">
        <v>5</v>
      </c>
      <c r="C108">
        <v>1</v>
      </c>
      <c r="D108" t="s">
        <v>26</v>
      </c>
      <c r="E108" t="s">
        <v>216</v>
      </c>
      <c r="F108" t="s">
        <v>217</v>
      </c>
      <c r="G108" t="s">
        <v>49</v>
      </c>
      <c r="H108">
        <f>---0--4605</f>
        <v>4605</v>
      </c>
      <c r="I108">
        <v>0</v>
      </c>
      <c r="J108" t="s">
        <v>50</v>
      </c>
      <c r="K108" t="s">
        <v>51</v>
      </c>
      <c r="L108" t="s">
        <v>52</v>
      </c>
      <c r="M108" t="s">
        <v>216</v>
      </c>
      <c r="N108" t="s">
        <v>217</v>
      </c>
      <c r="P108" t="s">
        <v>33</v>
      </c>
      <c r="Q108" t="s">
        <v>34</v>
      </c>
      <c r="S108" t="s">
        <v>33</v>
      </c>
      <c r="T108" t="s">
        <v>34</v>
      </c>
      <c r="V108" t="s">
        <v>33</v>
      </c>
      <c r="W108" t="s">
        <v>34</v>
      </c>
      <c r="Y108" t="s">
        <v>33</v>
      </c>
      <c r="Z108" t="s">
        <v>34</v>
      </c>
      <c r="AA108" t="s">
        <v>433</v>
      </c>
      <c r="AB108" t="s">
        <v>36</v>
      </c>
      <c r="AC108">
        <v>75476598</v>
      </c>
      <c r="AD108" t="s">
        <v>303</v>
      </c>
      <c r="AE108" t="s">
        <v>217</v>
      </c>
      <c r="AF108">
        <v>795990586</v>
      </c>
      <c r="AG108">
        <v>1328099</v>
      </c>
      <c r="AH108" t="s">
        <v>434</v>
      </c>
      <c r="AI108" t="s">
        <v>34</v>
      </c>
    </row>
    <row r="109" spans="1:35" x14ac:dyDescent="0.3">
      <c r="A109" s="1">
        <v>45373.608796296299</v>
      </c>
      <c r="B109">
        <v>5</v>
      </c>
      <c r="C109">
        <v>1</v>
      </c>
      <c r="D109" t="s">
        <v>26</v>
      </c>
      <c r="E109" t="s">
        <v>435</v>
      </c>
      <c r="F109" t="s">
        <v>436</v>
      </c>
      <c r="G109" t="s">
        <v>49</v>
      </c>
      <c r="H109">
        <f>---0--5235</f>
        <v>5235</v>
      </c>
      <c r="I109">
        <v>0</v>
      </c>
      <c r="J109" t="s">
        <v>50</v>
      </c>
      <c r="K109" t="s">
        <v>51</v>
      </c>
      <c r="L109" t="s">
        <v>52</v>
      </c>
      <c r="M109" t="s">
        <v>435</v>
      </c>
      <c r="N109" t="s">
        <v>436</v>
      </c>
      <c r="P109" t="s">
        <v>33</v>
      </c>
      <c r="Q109" t="s">
        <v>34</v>
      </c>
      <c r="S109" t="s">
        <v>33</v>
      </c>
      <c r="T109" t="s">
        <v>34</v>
      </c>
      <c r="V109" t="s">
        <v>33</v>
      </c>
      <c r="W109" t="s">
        <v>34</v>
      </c>
      <c r="Y109" t="s">
        <v>33</v>
      </c>
      <c r="Z109" t="s">
        <v>34</v>
      </c>
      <c r="AA109" t="s">
        <v>437</v>
      </c>
      <c r="AB109" t="s">
        <v>36</v>
      </c>
      <c r="AC109">
        <v>50173241</v>
      </c>
      <c r="AD109" t="s">
        <v>438</v>
      </c>
      <c r="AE109" t="s">
        <v>436</v>
      </c>
      <c r="AF109">
        <v>131827720</v>
      </c>
      <c r="AG109">
        <v>1328100</v>
      </c>
      <c r="AH109" t="s">
        <v>38</v>
      </c>
      <c r="AI109" t="s">
        <v>34</v>
      </c>
    </row>
    <row r="110" spans="1:35" x14ac:dyDescent="0.3">
      <c r="A110" s="1">
        <v>45373.609490740739</v>
      </c>
      <c r="B110">
        <v>8</v>
      </c>
      <c r="C110">
        <v>1</v>
      </c>
      <c r="D110" t="s">
        <v>26</v>
      </c>
      <c r="E110" t="s">
        <v>439</v>
      </c>
      <c r="F110" t="s">
        <v>440</v>
      </c>
      <c r="G110" t="s">
        <v>49</v>
      </c>
      <c r="H110">
        <f>---0--101</f>
        <v>101</v>
      </c>
      <c r="I110">
        <v>0</v>
      </c>
      <c r="J110" t="s">
        <v>50</v>
      </c>
      <c r="K110" t="s">
        <v>51</v>
      </c>
      <c r="L110" t="s">
        <v>52</v>
      </c>
      <c r="M110" t="s">
        <v>439</v>
      </c>
      <c r="N110" t="s">
        <v>440</v>
      </c>
      <c r="P110" t="s">
        <v>33</v>
      </c>
      <c r="Q110" t="s">
        <v>34</v>
      </c>
      <c r="S110" t="s">
        <v>33</v>
      </c>
      <c r="T110" t="s">
        <v>34</v>
      </c>
      <c r="V110" t="s">
        <v>33</v>
      </c>
      <c r="W110" t="s">
        <v>34</v>
      </c>
      <c r="Y110" t="s">
        <v>33</v>
      </c>
      <c r="Z110" t="s">
        <v>34</v>
      </c>
      <c r="AA110" t="s">
        <v>441</v>
      </c>
      <c r="AB110" t="s">
        <v>36</v>
      </c>
      <c r="AC110">
        <v>13117509</v>
      </c>
      <c r="AD110" t="s">
        <v>177</v>
      </c>
      <c r="AE110" t="s">
        <v>440</v>
      </c>
      <c r="AF110">
        <v>156704864</v>
      </c>
      <c r="AG110">
        <v>1328101</v>
      </c>
      <c r="AH110" t="s">
        <v>38</v>
      </c>
      <c r="AI110" t="s">
        <v>34</v>
      </c>
    </row>
    <row r="111" spans="1:35" x14ac:dyDescent="0.3">
      <c r="A111" s="1">
        <v>45373.614004629628</v>
      </c>
      <c r="B111">
        <v>8</v>
      </c>
      <c r="C111">
        <v>1</v>
      </c>
      <c r="D111" t="s">
        <v>26</v>
      </c>
      <c r="E111" t="s">
        <v>442</v>
      </c>
      <c r="F111" t="s">
        <v>443</v>
      </c>
      <c r="G111" t="s">
        <v>49</v>
      </c>
      <c r="H111">
        <f>---0--7584</f>
        <v>7584</v>
      </c>
      <c r="I111">
        <v>0</v>
      </c>
      <c r="J111" t="s">
        <v>50</v>
      </c>
      <c r="K111" t="s">
        <v>51</v>
      </c>
      <c r="L111" t="s">
        <v>52</v>
      </c>
      <c r="M111" t="s">
        <v>442</v>
      </c>
      <c r="N111" t="s">
        <v>443</v>
      </c>
      <c r="P111" t="s">
        <v>33</v>
      </c>
      <c r="Q111" t="s">
        <v>34</v>
      </c>
      <c r="S111" t="s">
        <v>33</v>
      </c>
      <c r="T111" t="s">
        <v>34</v>
      </c>
      <c r="V111" t="s">
        <v>33</v>
      </c>
      <c r="W111" t="s">
        <v>34</v>
      </c>
      <c r="Y111" t="s">
        <v>33</v>
      </c>
      <c r="Z111" t="s">
        <v>34</v>
      </c>
      <c r="AA111" t="s">
        <v>444</v>
      </c>
      <c r="AB111" t="s">
        <v>36</v>
      </c>
      <c r="AC111">
        <v>30005713</v>
      </c>
      <c r="AD111" t="s">
        <v>88</v>
      </c>
      <c r="AE111" t="s">
        <v>443</v>
      </c>
      <c r="AF111">
        <v>76598102</v>
      </c>
      <c r="AG111">
        <v>1328102</v>
      </c>
      <c r="AH111" t="s">
        <v>38</v>
      </c>
      <c r="AI111" t="s">
        <v>34</v>
      </c>
    </row>
    <row r="112" spans="1:35" x14ac:dyDescent="0.3">
      <c r="A112" s="1">
        <v>45373.616979166669</v>
      </c>
      <c r="B112">
        <v>8</v>
      </c>
      <c r="C112">
        <v>1</v>
      </c>
      <c r="D112" t="s">
        <v>26</v>
      </c>
      <c r="E112" t="s">
        <v>445</v>
      </c>
      <c r="F112" t="s">
        <v>446</v>
      </c>
      <c r="G112" t="s">
        <v>49</v>
      </c>
      <c r="H112">
        <f>---0--6241</f>
        <v>6241</v>
      </c>
      <c r="I112">
        <v>0</v>
      </c>
      <c r="J112" t="s">
        <v>50</v>
      </c>
      <c r="K112" t="s">
        <v>51</v>
      </c>
      <c r="L112" t="s">
        <v>52</v>
      </c>
      <c r="M112" t="s">
        <v>445</v>
      </c>
      <c r="N112" t="s">
        <v>446</v>
      </c>
      <c r="P112" t="s">
        <v>33</v>
      </c>
      <c r="Q112" t="s">
        <v>34</v>
      </c>
      <c r="S112" t="s">
        <v>33</v>
      </c>
      <c r="T112" t="s">
        <v>34</v>
      </c>
      <c r="V112" t="s">
        <v>33</v>
      </c>
      <c r="W112" t="s">
        <v>34</v>
      </c>
      <c r="Y112" t="s">
        <v>33</v>
      </c>
      <c r="Z112" t="s">
        <v>34</v>
      </c>
      <c r="AA112" t="s">
        <v>63</v>
      </c>
      <c r="AB112" t="s">
        <v>36</v>
      </c>
      <c r="AC112">
        <v>38836414</v>
      </c>
      <c r="AD112" t="s">
        <v>64</v>
      </c>
      <c r="AE112" t="s">
        <v>446</v>
      </c>
      <c r="AF112">
        <v>85671469</v>
      </c>
      <c r="AG112">
        <v>1328103</v>
      </c>
      <c r="AH112" t="s">
        <v>38</v>
      </c>
      <c r="AI112" t="s">
        <v>34</v>
      </c>
    </row>
    <row r="113" spans="1:35" x14ac:dyDescent="0.3">
      <c r="A113" s="1">
        <v>45373.618171296293</v>
      </c>
      <c r="B113">
        <v>7</v>
      </c>
      <c r="C113">
        <v>1</v>
      </c>
      <c r="D113" t="s">
        <v>26</v>
      </c>
      <c r="E113" t="s">
        <v>447</v>
      </c>
      <c r="F113" t="s">
        <v>448</v>
      </c>
      <c r="G113" t="s">
        <v>220</v>
      </c>
      <c r="H113" t="s">
        <v>449</v>
      </c>
      <c r="I113">
        <v>0</v>
      </c>
      <c r="K113" t="s">
        <v>51</v>
      </c>
      <c r="L113" t="s">
        <v>32</v>
      </c>
      <c r="M113" t="s">
        <v>447</v>
      </c>
      <c r="N113" t="s">
        <v>448</v>
      </c>
      <c r="P113" t="s">
        <v>33</v>
      </c>
      <c r="Q113" t="s">
        <v>34</v>
      </c>
      <c r="S113" t="s">
        <v>33</v>
      </c>
      <c r="T113" t="s">
        <v>34</v>
      </c>
      <c r="V113" t="s">
        <v>33</v>
      </c>
      <c r="W113" t="s">
        <v>34</v>
      </c>
      <c r="Y113" t="s">
        <v>33</v>
      </c>
      <c r="Z113" t="s">
        <v>34</v>
      </c>
      <c r="AA113" t="s">
        <v>35</v>
      </c>
      <c r="AB113" t="s">
        <v>36</v>
      </c>
      <c r="AC113">
        <v>38860155</v>
      </c>
      <c r="AD113" t="s">
        <v>37</v>
      </c>
      <c r="AE113" t="s">
        <v>448</v>
      </c>
      <c r="AF113">
        <v>85671469</v>
      </c>
      <c r="AG113">
        <v>1328104</v>
      </c>
      <c r="AH113" t="s">
        <v>38</v>
      </c>
      <c r="AI113" t="s">
        <v>34</v>
      </c>
    </row>
    <row r="114" spans="1:35" x14ac:dyDescent="0.3">
      <c r="A114" s="1">
        <v>45373.619467592594</v>
      </c>
      <c r="B114">
        <v>5</v>
      </c>
      <c r="C114">
        <v>1</v>
      </c>
      <c r="D114" t="s">
        <v>26</v>
      </c>
      <c r="E114" t="s">
        <v>450</v>
      </c>
      <c r="F114" t="s">
        <v>451</v>
      </c>
      <c r="G114" t="s">
        <v>49</v>
      </c>
      <c r="H114">
        <f>---0--8057</f>
        <v>8057</v>
      </c>
      <c r="I114">
        <v>0</v>
      </c>
      <c r="J114" t="s">
        <v>50</v>
      </c>
      <c r="K114" t="s">
        <v>51</v>
      </c>
      <c r="L114" t="s">
        <v>52</v>
      </c>
      <c r="M114" t="s">
        <v>450</v>
      </c>
      <c r="N114" t="s">
        <v>451</v>
      </c>
      <c r="P114" t="s">
        <v>33</v>
      </c>
      <c r="Q114" t="s">
        <v>34</v>
      </c>
      <c r="S114" t="s">
        <v>33</v>
      </c>
      <c r="T114" t="s">
        <v>34</v>
      </c>
      <c r="V114" t="s">
        <v>33</v>
      </c>
      <c r="W114" t="s">
        <v>34</v>
      </c>
      <c r="Y114" t="s">
        <v>33</v>
      </c>
      <c r="Z114" t="s">
        <v>34</v>
      </c>
      <c r="AA114" t="s">
        <v>83</v>
      </c>
      <c r="AB114" t="s">
        <v>36</v>
      </c>
      <c r="AC114">
        <v>553091</v>
      </c>
      <c r="AD114" t="s">
        <v>84</v>
      </c>
      <c r="AE114" t="s">
        <v>451</v>
      </c>
      <c r="AF114">
        <v>870021815</v>
      </c>
      <c r="AG114">
        <v>1328105</v>
      </c>
      <c r="AH114" t="s">
        <v>38</v>
      </c>
      <c r="AI114" t="s">
        <v>34</v>
      </c>
    </row>
    <row r="115" spans="1:35" x14ac:dyDescent="0.3">
      <c r="A115" s="1">
        <v>45373.621018518519</v>
      </c>
      <c r="B115">
        <v>8</v>
      </c>
      <c r="C115">
        <v>1</v>
      </c>
      <c r="D115" t="s">
        <v>26</v>
      </c>
      <c r="E115" t="s">
        <v>66</v>
      </c>
      <c r="F115" t="s">
        <v>67</v>
      </c>
      <c r="G115" t="s">
        <v>49</v>
      </c>
      <c r="H115">
        <f>---0--4528</f>
        <v>4528</v>
      </c>
      <c r="I115">
        <v>0</v>
      </c>
      <c r="J115" t="s">
        <v>50</v>
      </c>
      <c r="K115" t="s">
        <v>51</v>
      </c>
      <c r="L115" t="s">
        <v>52</v>
      </c>
      <c r="M115" t="s">
        <v>66</v>
      </c>
      <c r="N115" t="s">
        <v>67</v>
      </c>
      <c r="P115" t="s">
        <v>33</v>
      </c>
      <c r="Q115" t="s">
        <v>34</v>
      </c>
      <c r="S115" t="s">
        <v>33</v>
      </c>
      <c r="T115" t="s">
        <v>34</v>
      </c>
      <c r="V115" t="s">
        <v>33</v>
      </c>
      <c r="W115" t="s">
        <v>34</v>
      </c>
      <c r="Y115" t="s">
        <v>33</v>
      </c>
      <c r="Z115" t="s">
        <v>34</v>
      </c>
      <c r="AA115" t="s">
        <v>441</v>
      </c>
      <c r="AB115" t="s">
        <v>36</v>
      </c>
      <c r="AC115">
        <v>55042064</v>
      </c>
      <c r="AD115" t="s">
        <v>177</v>
      </c>
      <c r="AE115" t="s">
        <v>67</v>
      </c>
      <c r="AF115">
        <v>156704864</v>
      </c>
      <c r="AG115">
        <v>1328106</v>
      </c>
      <c r="AH115" t="s">
        <v>38</v>
      </c>
      <c r="AI115" t="s">
        <v>34</v>
      </c>
    </row>
    <row r="116" spans="1:35" x14ac:dyDescent="0.3">
      <c r="A116" s="1">
        <v>45373.622858796298</v>
      </c>
      <c r="B116">
        <v>6</v>
      </c>
      <c r="C116">
        <v>2</v>
      </c>
      <c r="D116" t="s">
        <v>26</v>
      </c>
      <c r="E116" t="s">
        <v>452</v>
      </c>
      <c r="F116" t="s">
        <v>453</v>
      </c>
      <c r="G116" t="s">
        <v>454</v>
      </c>
      <c r="H116" t="s">
        <v>455</v>
      </c>
      <c r="I116">
        <v>0</v>
      </c>
      <c r="K116" t="s">
        <v>31</v>
      </c>
      <c r="L116" t="s">
        <v>59</v>
      </c>
      <c r="M116" t="s">
        <v>452</v>
      </c>
      <c r="N116" t="s">
        <v>453</v>
      </c>
      <c r="P116" t="s">
        <v>33</v>
      </c>
      <c r="Q116" t="s">
        <v>34</v>
      </c>
      <c r="S116" t="s">
        <v>33</v>
      </c>
      <c r="T116" t="s">
        <v>34</v>
      </c>
      <c r="V116" t="s">
        <v>33</v>
      </c>
      <c r="W116" t="s">
        <v>34</v>
      </c>
      <c r="Y116" t="s">
        <v>33</v>
      </c>
      <c r="Z116" t="s">
        <v>34</v>
      </c>
      <c r="AB116" t="s">
        <v>36</v>
      </c>
      <c r="AE116" t="s">
        <v>34</v>
      </c>
      <c r="AG116">
        <v>1328107</v>
      </c>
      <c r="AH116" t="s">
        <v>456</v>
      </c>
      <c r="AI116" t="s">
        <v>34</v>
      </c>
    </row>
    <row r="117" spans="1:35" x14ac:dyDescent="0.3">
      <c r="A117" s="1">
        <v>45373.622893518521</v>
      </c>
      <c r="B117">
        <v>7</v>
      </c>
      <c r="C117">
        <v>1</v>
      </c>
      <c r="D117" t="s">
        <v>26</v>
      </c>
      <c r="E117" t="s">
        <v>457</v>
      </c>
      <c r="F117" t="s">
        <v>458</v>
      </c>
      <c r="G117" t="s">
        <v>49</v>
      </c>
      <c r="H117">
        <f>---0--8107</f>
        <v>8107</v>
      </c>
      <c r="I117">
        <v>0</v>
      </c>
      <c r="J117" t="s">
        <v>50</v>
      </c>
      <c r="K117" t="s">
        <v>51</v>
      </c>
      <c r="L117" t="s">
        <v>52</v>
      </c>
      <c r="M117" t="s">
        <v>457</v>
      </c>
      <c r="N117" t="s">
        <v>458</v>
      </c>
      <c r="P117" t="s">
        <v>33</v>
      </c>
      <c r="Q117" t="s">
        <v>34</v>
      </c>
      <c r="S117" t="s">
        <v>33</v>
      </c>
      <c r="T117" t="s">
        <v>34</v>
      </c>
      <c r="V117" t="s">
        <v>33</v>
      </c>
      <c r="W117" t="s">
        <v>34</v>
      </c>
      <c r="Y117" t="s">
        <v>33</v>
      </c>
      <c r="Z117" t="s">
        <v>34</v>
      </c>
      <c r="AA117" t="s">
        <v>274</v>
      </c>
      <c r="AB117" t="s">
        <v>36</v>
      </c>
      <c r="AC117">
        <v>38944615</v>
      </c>
      <c r="AD117" t="s">
        <v>64</v>
      </c>
      <c r="AE117" t="s">
        <v>458</v>
      </c>
      <c r="AF117">
        <v>85671469</v>
      </c>
      <c r="AG117">
        <v>1328108</v>
      </c>
      <c r="AH117" t="s">
        <v>459</v>
      </c>
      <c r="AI117" t="s">
        <v>34</v>
      </c>
    </row>
    <row r="118" spans="1:35" x14ac:dyDescent="0.3">
      <c r="A118" s="1">
        <v>45373.627789351849</v>
      </c>
      <c r="B118">
        <v>5</v>
      </c>
      <c r="C118">
        <v>1</v>
      </c>
      <c r="D118" t="s">
        <v>26</v>
      </c>
      <c r="E118" t="s">
        <v>460</v>
      </c>
      <c r="F118" t="s">
        <v>461</v>
      </c>
      <c r="G118" t="s">
        <v>49</v>
      </c>
      <c r="H118">
        <f>---0--2517</f>
        <v>2517</v>
      </c>
      <c r="I118">
        <v>0</v>
      </c>
      <c r="J118" t="s">
        <v>50</v>
      </c>
      <c r="K118" t="s">
        <v>51</v>
      </c>
      <c r="L118" t="s">
        <v>52</v>
      </c>
      <c r="M118" t="s">
        <v>460</v>
      </c>
      <c r="N118" t="s">
        <v>461</v>
      </c>
      <c r="P118" t="s">
        <v>33</v>
      </c>
      <c r="Q118" t="s">
        <v>34</v>
      </c>
      <c r="S118" t="s">
        <v>33</v>
      </c>
      <c r="T118" t="s">
        <v>34</v>
      </c>
      <c r="V118" t="s">
        <v>33</v>
      </c>
      <c r="W118" t="s">
        <v>34</v>
      </c>
      <c r="Y118" t="s">
        <v>33</v>
      </c>
      <c r="Z118" t="s">
        <v>34</v>
      </c>
      <c r="AA118" t="s">
        <v>462</v>
      </c>
      <c r="AB118" t="s">
        <v>36</v>
      </c>
      <c r="AC118">
        <v>11599302</v>
      </c>
      <c r="AD118" t="s">
        <v>267</v>
      </c>
      <c r="AE118" t="s">
        <v>461</v>
      </c>
      <c r="AF118">
        <v>978632586</v>
      </c>
      <c r="AG118">
        <v>1328109</v>
      </c>
      <c r="AH118" t="s">
        <v>38</v>
      </c>
      <c r="AI118" t="s">
        <v>34</v>
      </c>
    </row>
    <row r="119" spans="1:35" x14ac:dyDescent="0.3">
      <c r="A119" s="1">
        <v>45373.628449074073</v>
      </c>
      <c r="B119">
        <v>6</v>
      </c>
      <c r="C119">
        <v>2</v>
      </c>
      <c r="D119" t="s">
        <v>26</v>
      </c>
      <c r="E119" t="s">
        <v>463</v>
      </c>
      <c r="F119" t="s">
        <v>464</v>
      </c>
      <c r="G119" t="s">
        <v>49</v>
      </c>
      <c r="H119">
        <f>---0--8033</f>
        <v>8033</v>
      </c>
      <c r="I119">
        <v>0</v>
      </c>
      <c r="J119" t="s">
        <v>50</v>
      </c>
      <c r="K119" t="s">
        <v>51</v>
      </c>
      <c r="L119" t="s">
        <v>52</v>
      </c>
      <c r="M119" t="s">
        <v>463</v>
      </c>
      <c r="N119" t="s">
        <v>464</v>
      </c>
      <c r="P119" t="s">
        <v>33</v>
      </c>
      <c r="Q119" t="s">
        <v>34</v>
      </c>
      <c r="S119" t="s">
        <v>33</v>
      </c>
      <c r="T119" t="s">
        <v>34</v>
      </c>
      <c r="V119" t="s">
        <v>33</v>
      </c>
      <c r="W119" t="s">
        <v>34</v>
      </c>
      <c r="Y119" t="s">
        <v>33</v>
      </c>
      <c r="Z119" t="s">
        <v>34</v>
      </c>
      <c r="AA119" t="s">
        <v>465</v>
      </c>
      <c r="AB119" t="s">
        <v>36</v>
      </c>
      <c r="AC119">
        <v>75821952</v>
      </c>
      <c r="AD119" t="s">
        <v>278</v>
      </c>
      <c r="AE119" t="s">
        <v>464</v>
      </c>
      <c r="AF119">
        <v>795990586</v>
      </c>
      <c r="AG119">
        <v>1328110</v>
      </c>
      <c r="AH119" t="s">
        <v>38</v>
      </c>
      <c r="AI119" t="s">
        <v>34</v>
      </c>
    </row>
    <row r="120" spans="1:35" x14ac:dyDescent="0.3">
      <c r="A120" s="1">
        <v>45373.628865740742</v>
      </c>
      <c r="B120">
        <v>7</v>
      </c>
      <c r="C120">
        <v>1</v>
      </c>
      <c r="D120" t="s">
        <v>26</v>
      </c>
      <c r="E120" t="s">
        <v>466</v>
      </c>
      <c r="F120" t="s">
        <v>467</v>
      </c>
      <c r="G120" t="s">
        <v>49</v>
      </c>
      <c r="H120">
        <f>---0--6668</f>
        <v>6668</v>
      </c>
      <c r="I120">
        <v>0</v>
      </c>
      <c r="J120" t="s">
        <v>50</v>
      </c>
      <c r="K120" t="s">
        <v>51</v>
      </c>
      <c r="L120" t="s">
        <v>52</v>
      </c>
      <c r="M120" t="s">
        <v>466</v>
      </c>
      <c r="N120" t="s">
        <v>467</v>
      </c>
      <c r="P120" t="s">
        <v>33</v>
      </c>
      <c r="Q120" t="s">
        <v>34</v>
      </c>
      <c r="S120" t="s">
        <v>33</v>
      </c>
      <c r="T120" t="s">
        <v>34</v>
      </c>
      <c r="V120" t="s">
        <v>33</v>
      </c>
      <c r="W120" t="s">
        <v>34</v>
      </c>
      <c r="Y120" t="s">
        <v>33</v>
      </c>
      <c r="Z120" t="s">
        <v>34</v>
      </c>
      <c r="AA120" t="s">
        <v>349</v>
      </c>
      <c r="AB120" t="s">
        <v>36</v>
      </c>
      <c r="AC120">
        <v>30023152</v>
      </c>
      <c r="AD120" t="s">
        <v>98</v>
      </c>
      <c r="AE120" t="s">
        <v>467</v>
      </c>
      <c r="AF120">
        <v>76598102</v>
      </c>
      <c r="AG120">
        <v>1328111</v>
      </c>
      <c r="AH120" t="s">
        <v>38</v>
      </c>
      <c r="AI120" t="s">
        <v>34</v>
      </c>
    </row>
    <row r="121" spans="1:35" x14ac:dyDescent="0.3">
      <c r="A121" s="1">
        <v>45373.628946759258</v>
      </c>
      <c r="B121">
        <v>1</v>
      </c>
      <c r="C121">
        <v>2</v>
      </c>
      <c r="D121" t="s">
        <v>26</v>
      </c>
      <c r="E121" t="s">
        <v>468</v>
      </c>
      <c r="F121" t="s">
        <v>469</v>
      </c>
      <c r="G121" t="s">
        <v>146</v>
      </c>
      <c r="H121" t="s">
        <v>470</v>
      </c>
      <c r="I121">
        <v>0</v>
      </c>
      <c r="K121" t="s">
        <v>31</v>
      </c>
      <c r="L121" t="s">
        <v>32</v>
      </c>
      <c r="M121" t="s">
        <v>468</v>
      </c>
      <c r="N121" t="s">
        <v>469</v>
      </c>
      <c r="P121" t="s">
        <v>33</v>
      </c>
      <c r="Q121" t="s">
        <v>34</v>
      </c>
      <c r="S121" t="s">
        <v>33</v>
      </c>
      <c r="T121" t="s">
        <v>34</v>
      </c>
      <c r="V121" t="s">
        <v>33</v>
      </c>
      <c r="W121" t="s">
        <v>34</v>
      </c>
      <c r="Y121" t="s">
        <v>33</v>
      </c>
      <c r="Z121" t="s">
        <v>34</v>
      </c>
      <c r="AA121" t="s">
        <v>35</v>
      </c>
      <c r="AB121" t="s">
        <v>36</v>
      </c>
      <c r="AC121">
        <v>39062304</v>
      </c>
      <c r="AD121" t="s">
        <v>37</v>
      </c>
      <c r="AE121" t="s">
        <v>469</v>
      </c>
      <c r="AF121">
        <v>85671469</v>
      </c>
      <c r="AG121">
        <v>1328112</v>
      </c>
      <c r="AH121" t="s">
        <v>38</v>
      </c>
      <c r="AI121" t="s">
        <v>34</v>
      </c>
    </row>
    <row r="122" spans="1:35" x14ac:dyDescent="0.3">
      <c r="A122" s="1">
        <v>45373.629976851851</v>
      </c>
      <c r="B122">
        <v>2</v>
      </c>
      <c r="C122">
        <v>2</v>
      </c>
      <c r="D122" t="s">
        <v>26</v>
      </c>
      <c r="E122" t="s">
        <v>471</v>
      </c>
      <c r="F122" t="s">
        <v>472</v>
      </c>
      <c r="G122" t="s">
        <v>220</v>
      </c>
      <c r="H122" t="s">
        <v>473</v>
      </c>
      <c r="I122">
        <v>0</v>
      </c>
      <c r="K122" t="s">
        <v>31</v>
      </c>
      <c r="L122" t="s">
        <v>32</v>
      </c>
      <c r="M122" t="s">
        <v>471</v>
      </c>
      <c r="N122" t="s">
        <v>472</v>
      </c>
      <c r="P122" t="s">
        <v>33</v>
      </c>
      <c r="Q122" t="s">
        <v>34</v>
      </c>
      <c r="S122" t="s">
        <v>33</v>
      </c>
      <c r="T122" t="s">
        <v>34</v>
      </c>
      <c r="V122" t="s">
        <v>33</v>
      </c>
      <c r="W122" t="s">
        <v>34</v>
      </c>
      <c r="Y122" t="s">
        <v>33</v>
      </c>
      <c r="Z122" t="s">
        <v>34</v>
      </c>
      <c r="AA122" t="s">
        <v>35</v>
      </c>
      <c r="AB122" t="s">
        <v>36</v>
      </c>
      <c r="AC122">
        <v>39082301</v>
      </c>
      <c r="AD122" t="s">
        <v>37</v>
      </c>
      <c r="AE122" t="s">
        <v>472</v>
      </c>
      <c r="AF122">
        <v>85671469</v>
      </c>
      <c r="AG122">
        <v>1328113</v>
      </c>
      <c r="AH122" t="s">
        <v>38</v>
      </c>
      <c r="AI122" t="s">
        <v>34</v>
      </c>
    </row>
    <row r="123" spans="1:35" x14ac:dyDescent="0.3">
      <c r="A123" s="1">
        <v>45373.632835648146</v>
      </c>
      <c r="B123">
        <v>5</v>
      </c>
      <c r="C123">
        <v>1</v>
      </c>
      <c r="D123" t="s">
        <v>26</v>
      </c>
      <c r="E123" t="s">
        <v>474</v>
      </c>
      <c r="F123" t="s">
        <v>475</v>
      </c>
      <c r="G123" t="s">
        <v>220</v>
      </c>
      <c r="H123" t="s">
        <v>476</v>
      </c>
      <c r="I123">
        <v>0</v>
      </c>
      <c r="K123" t="s">
        <v>31</v>
      </c>
      <c r="L123" t="s">
        <v>32</v>
      </c>
      <c r="M123" t="s">
        <v>474</v>
      </c>
      <c r="N123" t="s">
        <v>475</v>
      </c>
      <c r="P123" t="s">
        <v>33</v>
      </c>
      <c r="Q123" t="s">
        <v>34</v>
      </c>
      <c r="S123" t="s">
        <v>33</v>
      </c>
      <c r="T123" t="s">
        <v>34</v>
      </c>
      <c r="V123" t="s">
        <v>33</v>
      </c>
      <c r="W123" t="s">
        <v>34</v>
      </c>
      <c r="Y123" t="s">
        <v>33</v>
      </c>
      <c r="Z123" t="s">
        <v>34</v>
      </c>
      <c r="AA123" t="s">
        <v>35</v>
      </c>
      <c r="AB123" t="s">
        <v>36</v>
      </c>
      <c r="AC123">
        <v>39129718</v>
      </c>
      <c r="AD123" t="s">
        <v>37</v>
      </c>
      <c r="AE123" t="s">
        <v>475</v>
      </c>
      <c r="AF123">
        <v>85671469</v>
      </c>
      <c r="AG123">
        <v>1328114</v>
      </c>
      <c r="AH123" t="s">
        <v>477</v>
      </c>
      <c r="AI123" t="s">
        <v>34</v>
      </c>
    </row>
    <row r="124" spans="1:35" x14ac:dyDescent="0.3">
      <c r="A124" s="1">
        <v>45373.633645833332</v>
      </c>
      <c r="B124">
        <v>7</v>
      </c>
      <c r="C124">
        <v>1</v>
      </c>
      <c r="D124" t="s">
        <v>26</v>
      </c>
      <c r="E124" t="s">
        <v>478</v>
      </c>
      <c r="F124" t="s">
        <v>479</v>
      </c>
      <c r="G124" t="s">
        <v>49</v>
      </c>
      <c r="H124">
        <f>---0--7467</f>
        <v>7467</v>
      </c>
      <c r="I124">
        <v>0</v>
      </c>
      <c r="J124" t="s">
        <v>50</v>
      </c>
      <c r="K124" t="s">
        <v>51</v>
      </c>
      <c r="L124" t="s">
        <v>52</v>
      </c>
      <c r="M124" t="s">
        <v>478</v>
      </c>
      <c r="N124" t="s">
        <v>479</v>
      </c>
      <c r="P124" t="s">
        <v>33</v>
      </c>
      <c r="Q124" t="s">
        <v>34</v>
      </c>
      <c r="S124" t="s">
        <v>33</v>
      </c>
      <c r="T124" t="s">
        <v>34</v>
      </c>
      <c r="V124" t="s">
        <v>33</v>
      </c>
      <c r="W124" t="s">
        <v>34</v>
      </c>
      <c r="Y124" t="s">
        <v>33</v>
      </c>
      <c r="Z124" t="s">
        <v>34</v>
      </c>
      <c r="AA124" t="s">
        <v>480</v>
      </c>
      <c r="AB124" t="s">
        <v>36</v>
      </c>
      <c r="AC124">
        <v>22569113</v>
      </c>
      <c r="AD124" t="s">
        <v>111</v>
      </c>
      <c r="AE124" t="s">
        <v>479</v>
      </c>
      <c r="AF124">
        <v>156704864</v>
      </c>
      <c r="AG124">
        <v>1328115</v>
      </c>
      <c r="AH124" t="s">
        <v>481</v>
      </c>
      <c r="AI124" t="s">
        <v>34</v>
      </c>
    </row>
    <row r="125" spans="1:35" x14ac:dyDescent="0.3">
      <c r="A125" s="1">
        <v>45373.634398148148</v>
      </c>
      <c r="B125">
        <v>6</v>
      </c>
      <c r="C125">
        <v>2</v>
      </c>
      <c r="D125" t="s">
        <v>26</v>
      </c>
      <c r="E125" t="s">
        <v>482</v>
      </c>
      <c r="F125" t="s">
        <v>483</v>
      </c>
      <c r="G125" t="s">
        <v>190</v>
      </c>
      <c r="H125" t="s">
        <v>484</v>
      </c>
      <c r="I125">
        <v>0</v>
      </c>
      <c r="K125" t="s">
        <v>31</v>
      </c>
      <c r="L125" t="s">
        <v>32</v>
      </c>
      <c r="M125" t="s">
        <v>482</v>
      </c>
      <c r="N125" t="s">
        <v>483</v>
      </c>
      <c r="P125" t="s">
        <v>33</v>
      </c>
      <c r="Q125" t="s">
        <v>34</v>
      </c>
      <c r="S125" t="s">
        <v>33</v>
      </c>
      <c r="T125" t="s">
        <v>34</v>
      </c>
      <c r="V125" t="s">
        <v>33</v>
      </c>
      <c r="W125" t="s">
        <v>34</v>
      </c>
      <c r="Y125" t="s">
        <v>33</v>
      </c>
      <c r="Z125" t="s">
        <v>34</v>
      </c>
      <c r="AA125" t="s">
        <v>35</v>
      </c>
      <c r="AB125" t="s">
        <v>36</v>
      </c>
      <c r="AC125">
        <v>39171590</v>
      </c>
      <c r="AD125" t="s">
        <v>37</v>
      </c>
      <c r="AE125" t="s">
        <v>483</v>
      </c>
      <c r="AF125">
        <v>85671469</v>
      </c>
      <c r="AG125">
        <v>1328116</v>
      </c>
      <c r="AH125" t="s">
        <v>38</v>
      </c>
      <c r="AI125" t="s">
        <v>34</v>
      </c>
    </row>
    <row r="126" spans="1:35" x14ac:dyDescent="0.3">
      <c r="A126" s="1">
        <v>45373.635509259257</v>
      </c>
      <c r="B126">
        <v>1</v>
      </c>
      <c r="C126">
        <v>2</v>
      </c>
      <c r="D126" t="s">
        <v>26</v>
      </c>
      <c r="E126" t="s">
        <v>485</v>
      </c>
      <c r="F126" t="s">
        <v>486</v>
      </c>
      <c r="G126" t="s">
        <v>49</v>
      </c>
      <c r="H126">
        <f>---0--2784</f>
        <v>2784</v>
      </c>
      <c r="I126">
        <v>0</v>
      </c>
      <c r="J126" t="s">
        <v>50</v>
      </c>
      <c r="K126" t="s">
        <v>51</v>
      </c>
      <c r="L126" t="s">
        <v>231</v>
      </c>
      <c r="M126" t="s">
        <v>485</v>
      </c>
      <c r="N126" t="s">
        <v>486</v>
      </c>
      <c r="P126" t="s">
        <v>33</v>
      </c>
      <c r="Q126" t="s">
        <v>34</v>
      </c>
      <c r="S126" t="s">
        <v>33</v>
      </c>
      <c r="T126" t="s">
        <v>34</v>
      </c>
      <c r="V126" t="s">
        <v>33</v>
      </c>
      <c r="W126" t="s">
        <v>34</v>
      </c>
      <c r="Y126" t="s">
        <v>33</v>
      </c>
      <c r="Z126" t="s">
        <v>34</v>
      </c>
      <c r="AB126" t="s">
        <v>36</v>
      </c>
      <c r="AE126" t="s">
        <v>34</v>
      </c>
      <c r="AG126">
        <v>1328117</v>
      </c>
      <c r="AH126" t="s">
        <v>38</v>
      </c>
      <c r="AI126" t="s">
        <v>34</v>
      </c>
    </row>
    <row r="127" spans="1:35" x14ac:dyDescent="0.3">
      <c r="A127" s="1">
        <v>45373.635833333334</v>
      </c>
      <c r="B127">
        <v>8</v>
      </c>
      <c r="C127">
        <v>1</v>
      </c>
      <c r="D127" t="s">
        <v>26</v>
      </c>
      <c r="E127" t="s">
        <v>487</v>
      </c>
      <c r="F127" t="s">
        <v>488</v>
      </c>
      <c r="G127" t="s">
        <v>146</v>
      </c>
      <c r="H127" t="s">
        <v>489</v>
      </c>
      <c r="I127">
        <v>0</v>
      </c>
      <c r="K127" t="s">
        <v>31</v>
      </c>
      <c r="L127" t="s">
        <v>32</v>
      </c>
      <c r="M127" t="s">
        <v>487</v>
      </c>
      <c r="N127" t="s">
        <v>488</v>
      </c>
      <c r="P127" t="s">
        <v>33</v>
      </c>
      <c r="Q127" t="s">
        <v>34</v>
      </c>
      <c r="S127" t="s">
        <v>33</v>
      </c>
      <c r="T127" t="s">
        <v>34</v>
      </c>
      <c r="V127" t="s">
        <v>33</v>
      </c>
      <c r="W127" t="s">
        <v>34</v>
      </c>
      <c r="Y127" t="s">
        <v>33</v>
      </c>
      <c r="Z127" t="s">
        <v>34</v>
      </c>
      <c r="AA127" t="s">
        <v>35</v>
      </c>
      <c r="AB127" t="s">
        <v>36</v>
      </c>
      <c r="AC127">
        <v>39195184</v>
      </c>
      <c r="AD127" t="s">
        <v>37</v>
      </c>
      <c r="AE127" t="s">
        <v>488</v>
      </c>
      <c r="AF127">
        <v>85671469</v>
      </c>
      <c r="AG127">
        <v>1328118</v>
      </c>
      <c r="AH127" t="s">
        <v>38</v>
      </c>
      <c r="AI127" t="s">
        <v>34</v>
      </c>
    </row>
    <row r="128" spans="1:35" x14ac:dyDescent="0.3">
      <c r="A128" s="1">
        <v>45373.638159722221</v>
      </c>
      <c r="B128">
        <v>4</v>
      </c>
      <c r="C128">
        <v>2</v>
      </c>
      <c r="D128" t="s">
        <v>26</v>
      </c>
      <c r="E128" t="s">
        <v>490</v>
      </c>
      <c r="F128" t="s">
        <v>491</v>
      </c>
      <c r="G128" t="s">
        <v>49</v>
      </c>
      <c r="H128">
        <f>---0--1263</f>
        <v>1263</v>
      </c>
      <c r="I128">
        <v>0</v>
      </c>
      <c r="J128" t="s">
        <v>50</v>
      </c>
      <c r="K128" t="s">
        <v>51</v>
      </c>
      <c r="L128" t="s">
        <v>52</v>
      </c>
      <c r="M128" t="s">
        <v>490</v>
      </c>
      <c r="N128" t="s">
        <v>491</v>
      </c>
      <c r="P128" t="s">
        <v>33</v>
      </c>
      <c r="Q128" t="s">
        <v>34</v>
      </c>
      <c r="S128" t="s">
        <v>33</v>
      </c>
      <c r="T128" t="s">
        <v>34</v>
      </c>
      <c r="V128" t="s">
        <v>33</v>
      </c>
      <c r="W128" t="s">
        <v>34</v>
      </c>
      <c r="Y128" t="s">
        <v>33</v>
      </c>
      <c r="Z128" t="s">
        <v>34</v>
      </c>
      <c r="AA128" t="s">
        <v>492</v>
      </c>
      <c r="AB128" t="s">
        <v>36</v>
      </c>
      <c r="AC128">
        <v>592300</v>
      </c>
      <c r="AD128" t="s">
        <v>493</v>
      </c>
      <c r="AE128" t="s">
        <v>491</v>
      </c>
      <c r="AF128">
        <v>870021815</v>
      </c>
      <c r="AG128">
        <v>1328119</v>
      </c>
      <c r="AH128" t="s">
        <v>38</v>
      </c>
      <c r="AI128" t="s">
        <v>34</v>
      </c>
    </row>
    <row r="129" spans="1:35" x14ac:dyDescent="0.3">
      <c r="A129" s="1">
        <v>45373.640972222223</v>
      </c>
      <c r="B129">
        <v>8</v>
      </c>
      <c r="C129">
        <v>1</v>
      </c>
      <c r="D129" t="s">
        <v>26</v>
      </c>
      <c r="E129" t="s">
        <v>494</v>
      </c>
      <c r="F129" t="s">
        <v>495</v>
      </c>
      <c r="G129" t="s">
        <v>155</v>
      </c>
      <c r="H129" t="s">
        <v>496</v>
      </c>
      <c r="I129">
        <v>0</v>
      </c>
      <c r="K129" t="s">
        <v>31</v>
      </c>
      <c r="L129" t="s">
        <v>32</v>
      </c>
      <c r="M129" t="s">
        <v>494</v>
      </c>
      <c r="N129" t="s">
        <v>495</v>
      </c>
      <c r="P129" t="s">
        <v>33</v>
      </c>
      <c r="Q129" t="s">
        <v>34</v>
      </c>
      <c r="S129" t="s">
        <v>33</v>
      </c>
      <c r="T129" t="s">
        <v>34</v>
      </c>
      <c r="V129" t="s">
        <v>33</v>
      </c>
      <c r="W129" t="s">
        <v>34</v>
      </c>
      <c r="Y129" t="s">
        <v>33</v>
      </c>
      <c r="Z129" t="s">
        <v>34</v>
      </c>
      <c r="AA129" t="s">
        <v>157</v>
      </c>
      <c r="AB129" t="s">
        <v>36</v>
      </c>
      <c r="AC129">
        <v>21638790</v>
      </c>
      <c r="AD129" t="s">
        <v>158</v>
      </c>
      <c r="AE129" t="s">
        <v>495</v>
      </c>
      <c r="AF129">
        <v>9978044714</v>
      </c>
      <c r="AG129">
        <v>1328120</v>
      </c>
      <c r="AH129" t="s">
        <v>497</v>
      </c>
      <c r="AI129" t="s">
        <v>34</v>
      </c>
    </row>
    <row r="130" spans="1:35" x14ac:dyDescent="0.3">
      <c r="A130" s="1">
        <v>45373.64199074074</v>
      </c>
      <c r="B130">
        <v>8</v>
      </c>
      <c r="C130">
        <v>1</v>
      </c>
      <c r="D130" t="s">
        <v>26</v>
      </c>
      <c r="E130" t="s">
        <v>498</v>
      </c>
      <c r="F130" t="s">
        <v>499</v>
      </c>
      <c r="G130" t="s">
        <v>72</v>
      </c>
      <c r="H130" t="s">
        <v>500</v>
      </c>
      <c r="I130">
        <v>0</v>
      </c>
      <c r="J130" t="s">
        <v>501</v>
      </c>
      <c r="K130" t="s">
        <v>31</v>
      </c>
      <c r="L130" t="s">
        <v>52</v>
      </c>
      <c r="M130" t="s">
        <v>498</v>
      </c>
      <c r="N130" t="s">
        <v>499</v>
      </c>
      <c r="P130" t="s">
        <v>33</v>
      </c>
      <c r="Q130" t="s">
        <v>34</v>
      </c>
      <c r="S130" t="s">
        <v>33</v>
      </c>
      <c r="T130" t="s">
        <v>34</v>
      </c>
      <c r="V130" t="s">
        <v>33</v>
      </c>
      <c r="W130" t="s">
        <v>34</v>
      </c>
      <c r="Y130" t="s">
        <v>33</v>
      </c>
      <c r="Z130" t="s">
        <v>34</v>
      </c>
      <c r="AA130" t="s">
        <v>75</v>
      </c>
      <c r="AB130" t="s">
        <v>36</v>
      </c>
      <c r="AC130">
        <v>39306623</v>
      </c>
      <c r="AD130" t="s">
        <v>64</v>
      </c>
      <c r="AE130" t="s">
        <v>499</v>
      </c>
      <c r="AF130">
        <v>85671469</v>
      </c>
      <c r="AG130">
        <v>1328121</v>
      </c>
      <c r="AH130" t="s">
        <v>502</v>
      </c>
      <c r="AI130" t="s">
        <v>34</v>
      </c>
    </row>
    <row r="131" spans="1:35" x14ac:dyDescent="0.3">
      <c r="A131" s="1">
        <v>45373.643078703702</v>
      </c>
      <c r="B131">
        <v>5</v>
      </c>
      <c r="C131">
        <v>1</v>
      </c>
      <c r="D131" t="s">
        <v>26</v>
      </c>
      <c r="E131" t="s">
        <v>61</v>
      </c>
      <c r="F131" t="s">
        <v>62</v>
      </c>
      <c r="G131" t="s">
        <v>49</v>
      </c>
      <c r="H131">
        <f>---0--6052</f>
        <v>6052</v>
      </c>
      <c r="I131">
        <v>0</v>
      </c>
      <c r="J131" t="s">
        <v>50</v>
      </c>
      <c r="K131" t="s">
        <v>51</v>
      </c>
      <c r="L131" t="s">
        <v>52</v>
      </c>
      <c r="M131" t="s">
        <v>61</v>
      </c>
      <c r="N131" t="s">
        <v>62</v>
      </c>
      <c r="P131" t="s">
        <v>33</v>
      </c>
      <c r="Q131" t="s">
        <v>34</v>
      </c>
      <c r="S131" t="s">
        <v>33</v>
      </c>
      <c r="T131" t="s">
        <v>34</v>
      </c>
      <c r="V131" t="s">
        <v>33</v>
      </c>
      <c r="W131" t="s">
        <v>34</v>
      </c>
      <c r="Y131" t="s">
        <v>33</v>
      </c>
      <c r="Z131" t="s">
        <v>34</v>
      </c>
      <c r="AA131" t="s">
        <v>503</v>
      </c>
      <c r="AB131" t="s">
        <v>36</v>
      </c>
      <c r="AC131">
        <v>41000846</v>
      </c>
      <c r="AD131" t="s">
        <v>127</v>
      </c>
      <c r="AE131" t="s">
        <v>62</v>
      </c>
      <c r="AF131">
        <v>978632586</v>
      </c>
      <c r="AG131">
        <v>1328122</v>
      </c>
      <c r="AH131" t="s">
        <v>38</v>
      </c>
      <c r="AI131" t="s">
        <v>34</v>
      </c>
    </row>
    <row r="132" spans="1:35" x14ac:dyDescent="0.3">
      <c r="A132" s="1">
        <v>45373.643518518518</v>
      </c>
      <c r="B132">
        <v>7</v>
      </c>
      <c r="C132">
        <v>1</v>
      </c>
      <c r="D132" t="s">
        <v>26</v>
      </c>
      <c r="E132" t="s">
        <v>504</v>
      </c>
      <c r="F132" t="s">
        <v>505</v>
      </c>
      <c r="G132" t="s">
        <v>220</v>
      </c>
      <c r="H132" t="s">
        <v>506</v>
      </c>
      <c r="I132">
        <v>0</v>
      </c>
      <c r="K132" t="s">
        <v>31</v>
      </c>
      <c r="L132" t="s">
        <v>32</v>
      </c>
      <c r="M132" t="s">
        <v>504</v>
      </c>
      <c r="N132" t="s">
        <v>505</v>
      </c>
      <c r="P132" t="s">
        <v>33</v>
      </c>
      <c r="Q132" t="s">
        <v>34</v>
      </c>
      <c r="S132" t="s">
        <v>33</v>
      </c>
      <c r="T132" t="s">
        <v>34</v>
      </c>
      <c r="V132" t="s">
        <v>33</v>
      </c>
      <c r="W132" t="s">
        <v>34</v>
      </c>
      <c r="Y132" t="s">
        <v>33</v>
      </c>
      <c r="Z132" t="s">
        <v>34</v>
      </c>
      <c r="AA132" t="s">
        <v>35</v>
      </c>
      <c r="AB132" t="s">
        <v>36</v>
      </c>
      <c r="AC132">
        <v>39338304</v>
      </c>
      <c r="AD132" t="s">
        <v>37</v>
      </c>
      <c r="AE132" t="s">
        <v>505</v>
      </c>
      <c r="AF132">
        <v>85671469</v>
      </c>
      <c r="AG132">
        <v>1328123</v>
      </c>
      <c r="AH132" t="s">
        <v>38</v>
      </c>
      <c r="AI132" t="s">
        <v>34</v>
      </c>
    </row>
    <row r="133" spans="1:35" x14ac:dyDescent="0.3">
      <c r="A133" s="1">
        <v>45373.643541666665</v>
      </c>
      <c r="B133">
        <v>6</v>
      </c>
      <c r="C133">
        <v>2</v>
      </c>
      <c r="D133" t="s">
        <v>26</v>
      </c>
      <c r="E133" t="s">
        <v>507</v>
      </c>
      <c r="F133" t="s">
        <v>508</v>
      </c>
      <c r="G133" t="s">
        <v>29</v>
      </c>
      <c r="H133" t="s">
        <v>509</v>
      </c>
      <c r="I133">
        <v>0</v>
      </c>
      <c r="K133" t="s">
        <v>31</v>
      </c>
      <c r="L133" t="s">
        <v>32</v>
      </c>
      <c r="M133" t="s">
        <v>507</v>
      </c>
      <c r="N133" t="s">
        <v>508</v>
      </c>
      <c r="P133" t="s">
        <v>33</v>
      </c>
      <c r="Q133" t="s">
        <v>34</v>
      </c>
      <c r="S133" t="s">
        <v>33</v>
      </c>
      <c r="T133" t="s">
        <v>34</v>
      </c>
      <c r="V133" t="s">
        <v>33</v>
      </c>
      <c r="W133" t="s">
        <v>34</v>
      </c>
      <c r="Y133" t="s">
        <v>33</v>
      </c>
      <c r="Z133" t="s">
        <v>34</v>
      </c>
      <c r="AA133" t="s">
        <v>35</v>
      </c>
      <c r="AB133" t="s">
        <v>36</v>
      </c>
      <c r="AC133">
        <v>39338547</v>
      </c>
      <c r="AD133" t="s">
        <v>37</v>
      </c>
      <c r="AE133" t="s">
        <v>508</v>
      </c>
      <c r="AF133">
        <v>85671469</v>
      </c>
      <c r="AG133">
        <v>1328124</v>
      </c>
      <c r="AH133" t="s">
        <v>38</v>
      </c>
      <c r="AI133" t="s">
        <v>34</v>
      </c>
    </row>
    <row r="134" spans="1:35" x14ac:dyDescent="0.3">
      <c r="A134" s="1">
        <v>45373.645162037035</v>
      </c>
      <c r="B134">
        <v>8</v>
      </c>
      <c r="C134">
        <v>1</v>
      </c>
      <c r="D134" t="s">
        <v>26</v>
      </c>
      <c r="E134" t="s">
        <v>510</v>
      </c>
      <c r="F134" t="s">
        <v>511</v>
      </c>
      <c r="G134" t="s">
        <v>49</v>
      </c>
      <c r="H134">
        <f>---0--5046</f>
        <v>5046</v>
      </c>
      <c r="I134">
        <v>0</v>
      </c>
      <c r="J134" t="s">
        <v>50</v>
      </c>
      <c r="K134" t="s">
        <v>51</v>
      </c>
      <c r="L134" t="s">
        <v>52</v>
      </c>
      <c r="M134" t="s">
        <v>510</v>
      </c>
      <c r="N134" t="s">
        <v>511</v>
      </c>
      <c r="P134" t="s">
        <v>33</v>
      </c>
      <c r="Q134" t="s">
        <v>34</v>
      </c>
      <c r="S134" t="s">
        <v>33</v>
      </c>
      <c r="T134" t="s">
        <v>34</v>
      </c>
      <c r="V134" t="s">
        <v>33</v>
      </c>
      <c r="W134" t="s">
        <v>34</v>
      </c>
      <c r="Y134" t="s">
        <v>33</v>
      </c>
      <c r="Z134" t="s">
        <v>34</v>
      </c>
      <c r="AA134" t="s">
        <v>512</v>
      </c>
      <c r="AB134" t="s">
        <v>36</v>
      </c>
      <c r="AC134">
        <v>39366764</v>
      </c>
      <c r="AD134" t="s">
        <v>172</v>
      </c>
      <c r="AE134" t="s">
        <v>511</v>
      </c>
      <c r="AF134">
        <v>85671469</v>
      </c>
      <c r="AG134">
        <v>1328125</v>
      </c>
      <c r="AH134" t="s">
        <v>38</v>
      </c>
      <c r="AI134" t="s">
        <v>34</v>
      </c>
    </row>
    <row r="135" spans="1:35" x14ac:dyDescent="0.3">
      <c r="A135" s="1">
        <v>45373.648726851854</v>
      </c>
      <c r="B135">
        <v>6</v>
      </c>
      <c r="C135">
        <v>2</v>
      </c>
      <c r="D135" t="s">
        <v>26</v>
      </c>
      <c r="E135" t="s">
        <v>513</v>
      </c>
      <c r="F135" t="s">
        <v>514</v>
      </c>
      <c r="G135" t="s">
        <v>68</v>
      </c>
      <c r="H135" t="s">
        <v>515</v>
      </c>
      <c r="I135">
        <v>0</v>
      </c>
      <c r="K135" t="s">
        <v>31</v>
      </c>
      <c r="L135" t="s">
        <v>59</v>
      </c>
      <c r="M135" t="s">
        <v>513</v>
      </c>
      <c r="N135" t="s">
        <v>514</v>
      </c>
      <c r="P135" t="s">
        <v>33</v>
      </c>
      <c r="Q135" t="s">
        <v>34</v>
      </c>
      <c r="S135" t="s">
        <v>33</v>
      </c>
      <c r="T135" t="s">
        <v>34</v>
      </c>
      <c r="V135" t="s">
        <v>33</v>
      </c>
      <c r="W135" t="s">
        <v>34</v>
      </c>
      <c r="Y135" t="s">
        <v>33</v>
      </c>
      <c r="Z135" t="s">
        <v>34</v>
      </c>
      <c r="AB135" t="s">
        <v>36</v>
      </c>
      <c r="AE135" t="s">
        <v>34</v>
      </c>
      <c r="AG135">
        <v>1328126</v>
      </c>
      <c r="AH135" t="s">
        <v>243</v>
      </c>
      <c r="AI135" t="s">
        <v>34</v>
      </c>
    </row>
    <row r="136" spans="1:35" x14ac:dyDescent="0.3">
      <c r="A136" s="1">
        <v>45373.649953703702</v>
      </c>
      <c r="B136">
        <v>8</v>
      </c>
      <c r="C136">
        <v>1</v>
      </c>
      <c r="D136" t="s">
        <v>26</v>
      </c>
      <c r="E136" t="s">
        <v>516</v>
      </c>
      <c r="F136" t="s">
        <v>517</v>
      </c>
      <c r="G136" t="s">
        <v>49</v>
      </c>
      <c r="H136">
        <f>---0--7362</f>
        <v>7362</v>
      </c>
      <c r="I136">
        <v>0</v>
      </c>
      <c r="J136" t="s">
        <v>50</v>
      </c>
      <c r="K136" t="s">
        <v>51</v>
      </c>
      <c r="L136" t="s">
        <v>52</v>
      </c>
      <c r="M136" t="s">
        <v>516</v>
      </c>
      <c r="N136" t="s">
        <v>517</v>
      </c>
      <c r="P136" t="s">
        <v>33</v>
      </c>
      <c r="Q136" t="s">
        <v>34</v>
      </c>
      <c r="S136" t="s">
        <v>33</v>
      </c>
      <c r="T136" t="s">
        <v>34</v>
      </c>
      <c r="V136" t="s">
        <v>33</v>
      </c>
      <c r="W136" t="s">
        <v>34</v>
      </c>
      <c r="Y136" t="s">
        <v>33</v>
      </c>
      <c r="Z136" t="s">
        <v>34</v>
      </c>
      <c r="AA136" t="s">
        <v>518</v>
      </c>
      <c r="AB136" t="s">
        <v>36</v>
      </c>
      <c r="AC136">
        <v>76175798</v>
      </c>
      <c r="AD136" t="s">
        <v>133</v>
      </c>
      <c r="AE136" t="s">
        <v>517</v>
      </c>
      <c r="AF136">
        <v>795990586</v>
      </c>
      <c r="AG136">
        <v>1328127</v>
      </c>
      <c r="AH136" t="s">
        <v>38</v>
      </c>
      <c r="AI136" t="s">
        <v>34</v>
      </c>
    </row>
    <row r="137" spans="1:35" x14ac:dyDescent="0.3">
      <c r="A137" s="1">
        <v>45373.650092592594</v>
      </c>
      <c r="B137">
        <v>5</v>
      </c>
      <c r="C137">
        <v>1</v>
      </c>
      <c r="D137" t="s">
        <v>26</v>
      </c>
      <c r="E137" t="s">
        <v>519</v>
      </c>
      <c r="F137" t="s">
        <v>520</v>
      </c>
      <c r="G137" t="s">
        <v>190</v>
      </c>
      <c r="H137" t="s">
        <v>521</v>
      </c>
      <c r="I137">
        <v>0</v>
      </c>
      <c r="K137" t="s">
        <v>31</v>
      </c>
      <c r="L137" t="s">
        <v>32</v>
      </c>
      <c r="M137" t="s">
        <v>519</v>
      </c>
      <c r="N137" t="s">
        <v>520</v>
      </c>
      <c r="P137" t="s">
        <v>33</v>
      </c>
      <c r="Q137" t="s">
        <v>34</v>
      </c>
      <c r="S137" t="s">
        <v>33</v>
      </c>
      <c r="T137" t="s">
        <v>34</v>
      </c>
      <c r="V137" t="s">
        <v>33</v>
      </c>
      <c r="W137" t="s">
        <v>34</v>
      </c>
      <c r="Y137" t="s">
        <v>33</v>
      </c>
      <c r="Z137" t="s">
        <v>34</v>
      </c>
      <c r="AA137" t="s">
        <v>35</v>
      </c>
      <c r="AB137" t="s">
        <v>36</v>
      </c>
      <c r="AC137">
        <v>39462983</v>
      </c>
      <c r="AD137" t="s">
        <v>37</v>
      </c>
      <c r="AE137" t="s">
        <v>520</v>
      </c>
      <c r="AF137">
        <v>85671469</v>
      </c>
      <c r="AG137">
        <v>1328128</v>
      </c>
      <c r="AH137" t="s">
        <v>38</v>
      </c>
      <c r="AI137" t="s">
        <v>34</v>
      </c>
    </row>
    <row r="138" spans="1:35" x14ac:dyDescent="0.3">
      <c r="A138" s="1">
        <v>45373.65184027778</v>
      </c>
      <c r="B138">
        <v>5</v>
      </c>
      <c r="C138">
        <v>1</v>
      </c>
      <c r="D138" t="s">
        <v>26</v>
      </c>
      <c r="E138" t="s">
        <v>522</v>
      </c>
      <c r="F138" t="s">
        <v>523</v>
      </c>
      <c r="G138" t="s">
        <v>190</v>
      </c>
      <c r="H138" t="s">
        <v>524</v>
      </c>
      <c r="I138">
        <v>0</v>
      </c>
      <c r="K138" t="s">
        <v>31</v>
      </c>
      <c r="L138" t="s">
        <v>32</v>
      </c>
      <c r="M138" t="s">
        <v>522</v>
      </c>
      <c r="N138" t="s">
        <v>523</v>
      </c>
      <c r="P138" t="s">
        <v>33</v>
      </c>
      <c r="Q138" t="s">
        <v>34</v>
      </c>
      <c r="S138" t="s">
        <v>33</v>
      </c>
      <c r="T138" t="s">
        <v>34</v>
      </c>
      <c r="V138" t="s">
        <v>33</v>
      </c>
      <c r="W138" t="s">
        <v>34</v>
      </c>
      <c r="Y138" t="s">
        <v>33</v>
      </c>
      <c r="Z138" t="s">
        <v>34</v>
      </c>
      <c r="AA138" t="s">
        <v>35</v>
      </c>
      <c r="AB138" t="s">
        <v>36</v>
      </c>
      <c r="AC138">
        <v>39489265</v>
      </c>
      <c r="AD138" t="s">
        <v>37</v>
      </c>
      <c r="AE138" t="s">
        <v>523</v>
      </c>
      <c r="AF138">
        <v>85671469</v>
      </c>
      <c r="AG138">
        <v>1328129</v>
      </c>
      <c r="AH138" t="s">
        <v>38</v>
      </c>
      <c r="AI138" t="s">
        <v>34</v>
      </c>
    </row>
    <row r="139" spans="1:35" x14ac:dyDescent="0.3">
      <c r="A139" s="1">
        <v>45373.652349537035</v>
      </c>
      <c r="B139">
        <v>8</v>
      </c>
      <c r="C139">
        <v>1</v>
      </c>
      <c r="D139" t="s">
        <v>26</v>
      </c>
      <c r="E139" t="s">
        <v>525</v>
      </c>
      <c r="F139" t="s">
        <v>526</v>
      </c>
      <c r="G139" t="s">
        <v>190</v>
      </c>
      <c r="H139" t="s">
        <v>527</v>
      </c>
      <c r="I139">
        <v>0</v>
      </c>
      <c r="K139" t="s">
        <v>31</v>
      </c>
      <c r="L139" t="s">
        <v>32</v>
      </c>
      <c r="M139" t="s">
        <v>525</v>
      </c>
      <c r="N139" t="s">
        <v>526</v>
      </c>
      <c r="P139" t="s">
        <v>33</v>
      </c>
      <c r="Q139" t="s">
        <v>34</v>
      </c>
      <c r="S139" t="s">
        <v>33</v>
      </c>
      <c r="T139" t="s">
        <v>34</v>
      </c>
      <c r="V139" t="s">
        <v>33</v>
      </c>
      <c r="W139" t="s">
        <v>34</v>
      </c>
      <c r="Y139" t="s">
        <v>33</v>
      </c>
      <c r="Z139" t="s">
        <v>34</v>
      </c>
      <c r="AA139" t="s">
        <v>35</v>
      </c>
      <c r="AB139" t="s">
        <v>36</v>
      </c>
      <c r="AC139">
        <v>39504127</v>
      </c>
      <c r="AD139" t="s">
        <v>37</v>
      </c>
      <c r="AE139" t="s">
        <v>526</v>
      </c>
      <c r="AF139">
        <v>85671469</v>
      </c>
      <c r="AG139">
        <v>1328130</v>
      </c>
      <c r="AH139" t="s">
        <v>239</v>
      </c>
      <c r="AI139" t="s">
        <v>34</v>
      </c>
    </row>
    <row r="140" spans="1:35" x14ac:dyDescent="0.3">
      <c r="A140" s="1">
        <v>45373.652361111112</v>
      </c>
      <c r="B140">
        <v>2</v>
      </c>
      <c r="C140">
        <v>2</v>
      </c>
      <c r="D140" t="s">
        <v>26</v>
      </c>
      <c r="E140" t="s">
        <v>528</v>
      </c>
      <c r="F140" t="s">
        <v>529</v>
      </c>
      <c r="G140" t="s">
        <v>49</v>
      </c>
      <c r="H140">
        <f>---0--5354</f>
        <v>5354</v>
      </c>
      <c r="I140">
        <v>0</v>
      </c>
      <c r="J140" t="s">
        <v>50</v>
      </c>
      <c r="K140" t="s">
        <v>51</v>
      </c>
      <c r="L140" t="s">
        <v>52</v>
      </c>
      <c r="M140" t="s">
        <v>528</v>
      </c>
      <c r="N140" t="s">
        <v>529</v>
      </c>
      <c r="P140" t="s">
        <v>33</v>
      </c>
      <c r="Q140" t="s">
        <v>34</v>
      </c>
      <c r="S140" t="s">
        <v>33</v>
      </c>
      <c r="T140" t="s">
        <v>34</v>
      </c>
      <c r="V140" t="s">
        <v>33</v>
      </c>
      <c r="W140" t="s">
        <v>34</v>
      </c>
      <c r="Y140" t="s">
        <v>33</v>
      </c>
      <c r="Z140" t="s">
        <v>34</v>
      </c>
      <c r="AA140" t="s">
        <v>530</v>
      </c>
      <c r="AB140" t="s">
        <v>36</v>
      </c>
      <c r="AC140">
        <v>30038970</v>
      </c>
      <c r="AD140" t="s">
        <v>88</v>
      </c>
      <c r="AE140" t="s">
        <v>529</v>
      </c>
      <c r="AF140">
        <v>76598102</v>
      </c>
      <c r="AG140">
        <v>1328131</v>
      </c>
      <c r="AH140" t="s">
        <v>531</v>
      </c>
      <c r="AI140" t="s">
        <v>34</v>
      </c>
    </row>
    <row r="141" spans="1:35" x14ac:dyDescent="0.3">
      <c r="A141" s="1">
        <v>45373.654432870368</v>
      </c>
      <c r="B141">
        <v>5</v>
      </c>
      <c r="C141">
        <v>1</v>
      </c>
      <c r="D141" t="s">
        <v>26</v>
      </c>
      <c r="E141" t="s">
        <v>532</v>
      </c>
      <c r="F141" t="s">
        <v>533</v>
      </c>
      <c r="G141" t="s">
        <v>190</v>
      </c>
      <c r="H141" t="s">
        <v>534</v>
      </c>
      <c r="I141">
        <v>0</v>
      </c>
      <c r="K141" t="s">
        <v>31</v>
      </c>
      <c r="L141" t="s">
        <v>32</v>
      </c>
      <c r="M141" t="s">
        <v>532</v>
      </c>
      <c r="N141" t="s">
        <v>533</v>
      </c>
      <c r="P141" t="s">
        <v>33</v>
      </c>
      <c r="Q141" t="s">
        <v>34</v>
      </c>
      <c r="S141" t="s">
        <v>33</v>
      </c>
      <c r="T141" t="s">
        <v>34</v>
      </c>
      <c r="V141" t="s">
        <v>33</v>
      </c>
      <c r="W141" t="s">
        <v>34</v>
      </c>
      <c r="Y141" t="s">
        <v>33</v>
      </c>
      <c r="Z141" t="s">
        <v>34</v>
      </c>
      <c r="AA141" t="s">
        <v>35</v>
      </c>
      <c r="AB141" t="s">
        <v>36</v>
      </c>
      <c r="AC141">
        <v>39551143</v>
      </c>
      <c r="AD141" t="s">
        <v>37</v>
      </c>
      <c r="AE141" t="s">
        <v>533</v>
      </c>
      <c r="AF141">
        <v>85671469</v>
      </c>
      <c r="AG141">
        <v>1328132</v>
      </c>
      <c r="AH141" t="s">
        <v>38</v>
      </c>
      <c r="AI141" t="s">
        <v>34</v>
      </c>
    </row>
    <row r="142" spans="1:35" x14ac:dyDescent="0.3">
      <c r="A142" s="1">
        <v>45373.655624999999</v>
      </c>
      <c r="B142">
        <v>8</v>
      </c>
      <c r="C142">
        <v>1</v>
      </c>
      <c r="D142" t="s">
        <v>26</v>
      </c>
      <c r="E142" t="s">
        <v>535</v>
      </c>
      <c r="F142" t="s">
        <v>536</v>
      </c>
      <c r="G142" t="s">
        <v>49</v>
      </c>
      <c r="H142">
        <f>---0--5217</f>
        <v>5217</v>
      </c>
      <c r="I142">
        <v>0</v>
      </c>
      <c r="J142" t="s">
        <v>50</v>
      </c>
      <c r="K142" t="s">
        <v>51</v>
      </c>
      <c r="L142" t="s">
        <v>52</v>
      </c>
      <c r="M142" t="s">
        <v>535</v>
      </c>
      <c r="N142" t="s">
        <v>536</v>
      </c>
      <c r="P142" t="s">
        <v>33</v>
      </c>
      <c r="Q142" t="s">
        <v>34</v>
      </c>
      <c r="S142" t="s">
        <v>33</v>
      </c>
      <c r="T142" t="s">
        <v>34</v>
      </c>
      <c r="V142" t="s">
        <v>33</v>
      </c>
      <c r="W142" t="s">
        <v>34</v>
      </c>
      <c r="Y142" t="s">
        <v>33</v>
      </c>
      <c r="Z142" t="s">
        <v>34</v>
      </c>
      <c r="AA142" t="s">
        <v>537</v>
      </c>
      <c r="AB142" t="s">
        <v>36</v>
      </c>
      <c r="AC142">
        <v>50966332</v>
      </c>
      <c r="AD142" t="s">
        <v>362</v>
      </c>
      <c r="AE142" t="s">
        <v>536</v>
      </c>
      <c r="AF142">
        <v>131827720</v>
      </c>
      <c r="AG142">
        <v>1328133</v>
      </c>
      <c r="AH142" t="s">
        <v>38</v>
      </c>
      <c r="AI142" t="s">
        <v>34</v>
      </c>
    </row>
    <row r="143" spans="1:35" x14ac:dyDescent="0.3">
      <c r="A143" s="1">
        <v>45373.656631944446</v>
      </c>
      <c r="B143">
        <v>7</v>
      </c>
      <c r="C143">
        <v>1</v>
      </c>
      <c r="D143" t="s">
        <v>26</v>
      </c>
      <c r="E143" t="s">
        <v>317</v>
      </c>
      <c r="F143" t="s">
        <v>318</v>
      </c>
      <c r="G143" t="s">
        <v>49</v>
      </c>
      <c r="H143">
        <f>---0--7639</f>
        <v>7639</v>
      </c>
      <c r="I143">
        <v>0</v>
      </c>
      <c r="J143" t="s">
        <v>50</v>
      </c>
      <c r="K143" t="s">
        <v>51</v>
      </c>
      <c r="L143" t="s">
        <v>52</v>
      </c>
      <c r="M143" t="s">
        <v>317</v>
      </c>
      <c r="N143" t="s">
        <v>318</v>
      </c>
      <c r="P143" t="s">
        <v>33</v>
      </c>
      <c r="Q143" t="s">
        <v>34</v>
      </c>
      <c r="S143" t="s">
        <v>33</v>
      </c>
      <c r="T143" t="s">
        <v>34</v>
      </c>
      <c r="V143" t="s">
        <v>33</v>
      </c>
      <c r="W143" t="s">
        <v>34</v>
      </c>
      <c r="Y143" t="s">
        <v>33</v>
      </c>
      <c r="Z143" t="s">
        <v>34</v>
      </c>
      <c r="AA143" t="s">
        <v>166</v>
      </c>
      <c r="AB143" t="s">
        <v>36</v>
      </c>
      <c r="AC143">
        <v>673361</v>
      </c>
      <c r="AD143" t="s">
        <v>167</v>
      </c>
      <c r="AE143" t="s">
        <v>318</v>
      </c>
      <c r="AF143">
        <v>870021815</v>
      </c>
      <c r="AG143">
        <v>1328134</v>
      </c>
      <c r="AH143" t="s">
        <v>531</v>
      </c>
      <c r="AI143" t="s">
        <v>34</v>
      </c>
    </row>
    <row r="144" spans="1:35" x14ac:dyDescent="0.3">
      <c r="A144" s="1">
        <v>45373.661458333336</v>
      </c>
      <c r="B144">
        <v>7</v>
      </c>
      <c r="C144">
        <v>1</v>
      </c>
      <c r="D144" t="s">
        <v>26</v>
      </c>
      <c r="E144" t="s">
        <v>538</v>
      </c>
      <c r="F144" t="s">
        <v>539</v>
      </c>
      <c r="G144" t="s">
        <v>190</v>
      </c>
      <c r="H144" t="s">
        <v>540</v>
      </c>
      <c r="I144">
        <v>0</v>
      </c>
      <c r="K144" t="s">
        <v>31</v>
      </c>
      <c r="L144" t="s">
        <v>32</v>
      </c>
      <c r="M144" t="s">
        <v>538</v>
      </c>
      <c r="N144" t="s">
        <v>539</v>
      </c>
      <c r="P144" t="s">
        <v>33</v>
      </c>
      <c r="Q144" t="s">
        <v>34</v>
      </c>
      <c r="S144" t="s">
        <v>33</v>
      </c>
      <c r="T144" t="s">
        <v>34</v>
      </c>
      <c r="V144" t="s">
        <v>33</v>
      </c>
      <c r="W144" t="s">
        <v>34</v>
      </c>
      <c r="Y144" t="s">
        <v>33</v>
      </c>
      <c r="Z144" t="s">
        <v>34</v>
      </c>
      <c r="AA144" t="s">
        <v>35</v>
      </c>
      <c r="AB144" t="s">
        <v>36</v>
      </c>
      <c r="AC144">
        <v>39677435</v>
      </c>
      <c r="AD144" t="s">
        <v>37</v>
      </c>
      <c r="AE144" t="s">
        <v>539</v>
      </c>
      <c r="AF144">
        <v>85671469</v>
      </c>
      <c r="AG144">
        <v>1328135</v>
      </c>
      <c r="AH144" t="s">
        <v>38</v>
      </c>
      <c r="AI144" t="s">
        <v>34</v>
      </c>
    </row>
    <row r="145" spans="1:35" x14ac:dyDescent="0.3">
      <c r="A145" s="1">
        <v>45373.661666666667</v>
      </c>
      <c r="B145">
        <v>8</v>
      </c>
      <c r="C145">
        <v>1</v>
      </c>
      <c r="D145" t="s">
        <v>26</v>
      </c>
      <c r="E145" t="s">
        <v>541</v>
      </c>
      <c r="F145" t="s">
        <v>542</v>
      </c>
      <c r="G145" t="s">
        <v>49</v>
      </c>
      <c r="H145">
        <f>---0--7313</f>
        <v>7313</v>
      </c>
      <c r="I145">
        <v>0</v>
      </c>
      <c r="J145" t="s">
        <v>50</v>
      </c>
      <c r="K145" t="s">
        <v>51</v>
      </c>
      <c r="L145" t="s">
        <v>52</v>
      </c>
      <c r="M145" t="s">
        <v>541</v>
      </c>
      <c r="N145" t="s">
        <v>542</v>
      </c>
      <c r="P145" t="s">
        <v>33</v>
      </c>
      <c r="Q145" t="s">
        <v>34</v>
      </c>
      <c r="S145" t="s">
        <v>33</v>
      </c>
      <c r="T145" t="s">
        <v>34</v>
      </c>
      <c r="V145" t="s">
        <v>33</v>
      </c>
      <c r="W145" t="s">
        <v>34</v>
      </c>
      <c r="Y145" t="s">
        <v>33</v>
      </c>
      <c r="Z145" t="s">
        <v>34</v>
      </c>
      <c r="AA145" t="s">
        <v>543</v>
      </c>
      <c r="AB145" t="s">
        <v>36</v>
      </c>
      <c r="AC145">
        <v>39681568</v>
      </c>
      <c r="AD145" t="s">
        <v>544</v>
      </c>
      <c r="AE145" t="s">
        <v>542</v>
      </c>
      <c r="AF145">
        <v>85671469</v>
      </c>
      <c r="AG145">
        <v>1328136</v>
      </c>
      <c r="AH145" t="s">
        <v>38</v>
      </c>
      <c r="AI145" t="s">
        <v>34</v>
      </c>
    </row>
    <row r="146" spans="1:35" x14ac:dyDescent="0.3">
      <c r="A146" s="1">
        <v>45373.66710648148</v>
      </c>
      <c r="B146">
        <v>8</v>
      </c>
      <c r="C146">
        <v>1</v>
      </c>
      <c r="D146" t="s">
        <v>26</v>
      </c>
      <c r="E146" t="s">
        <v>545</v>
      </c>
      <c r="F146" t="s">
        <v>546</v>
      </c>
      <c r="G146" t="s">
        <v>49</v>
      </c>
      <c r="H146">
        <f>---0--4715</f>
        <v>4715</v>
      </c>
      <c r="I146">
        <v>0</v>
      </c>
      <c r="J146" t="s">
        <v>50</v>
      </c>
      <c r="K146" t="s">
        <v>51</v>
      </c>
      <c r="L146" t="s">
        <v>52</v>
      </c>
      <c r="M146" t="s">
        <v>545</v>
      </c>
      <c r="N146" t="s">
        <v>546</v>
      </c>
      <c r="P146" t="s">
        <v>33</v>
      </c>
      <c r="Q146" t="s">
        <v>34</v>
      </c>
      <c r="S146" t="s">
        <v>33</v>
      </c>
      <c r="T146" t="s">
        <v>34</v>
      </c>
      <c r="V146" t="s">
        <v>33</v>
      </c>
      <c r="W146" t="s">
        <v>34</v>
      </c>
      <c r="Y146" t="s">
        <v>33</v>
      </c>
      <c r="Z146" t="s">
        <v>34</v>
      </c>
      <c r="AA146" t="s">
        <v>547</v>
      </c>
      <c r="AB146" t="s">
        <v>36</v>
      </c>
      <c r="AC146">
        <v>76455673</v>
      </c>
      <c r="AD146" t="s">
        <v>548</v>
      </c>
      <c r="AE146" t="s">
        <v>546</v>
      </c>
      <c r="AF146">
        <v>795990586</v>
      </c>
      <c r="AG146">
        <v>1328137</v>
      </c>
      <c r="AH146" t="s">
        <v>38</v>
      </c>
      <c r="AI146" t="s">
        <v>34</v>
      </c>
    </row>
    <row r="147" spans="1:35" x14ac:dyDescent="0.3">
      <c r="A147" s="1">
        <v>45373.668495370373</v>
      </c>
      <c r="B147">
        <v>6</v>
      </c>
      <c r="C147">
        <v>2</v>
      </c>
      <c r="D147" t="s">
        <v>26</v>
      </c>
      <c r="E147" t="s">
        <v>549</v>
      </c>
      <c r="F147" t="s">
        <v>550</v>
      </c>
      <c r="G147" t="s">
        <v>49</v>
      </c>
      <c r="H147">
        <f>---0--1866</f>
        <v>1866</v>
      </c>
      <c r="I147">
        <v>0</v>
      </c>
      <c r="J147" t="s">
        <v>50</v>
      </c>
      <c r="K147" t="s">
        <v>51</v>
      </c>
      <c r="L147" t="s">
        <v>52</v>
      </c>
      <c r="M147" t="s">
        <v>549</v>
      </c>
      <c r="N147" t="s">
        <v>550</v>
      </c>
      <c r="P147" t="s">
        <v>33</v>
      </c>
      <c r="Q147" t="s">
        <v>34</v>
      </c>
      <c r="S147" t="s">
        <v>33</v>
      </c>
      <c r="T147" t="s">
        <v>34</v>
      </c>
      <c r="V147" t="s">
        <v>33</v>
      </c>
      <c r="W147" t="s">
        <v>34</v>
      </c>
      <c r="Y147" t="s">
        <v>33</v>
      </c>
      <c r="Z147" t="s">
        <v>34</v>
      </c>
      <c r="AA147" t="s">
        <v>551</v>
      </c>
      <c r="AB147" t="s">
        <v>36</v>
      </c>
      <c r="AC147">
        <v>76480663</v>
      </c>
      <c r="AD147" t="s">
        <v>133</v>
      </c>
      <c r="AE147" t="s">
        <v>550</v>
      </c>
      <c r="AF147">
        <v>795990586</v>
      </c>
      <c r="AG147">
        <v>1328138</v>
      </c>
      <c r="AH147" t="s">
        <v>38</v>
      </c>
      <c r="AI147" t="s">
        <v>34</v>
      </c>
    </row>
    <row r="148" spans="1:35" x14ac:dyDescent="0.3">
      <c r="A148" s="1">
        <v>45373.670925925922</v>
      </c>
      <c r="B148">
        <v>5</v>
      </c>
      <c r="C148">
        <v>1</v>
      </c>
      <c r="D148" t="s">
        <v>26</v>
      </c>
      <c r="E148" t="s">
        <v>552</v>
      </c>
      <c r="F148" t="s">
        <v>553</v>
      </c>
      <c r="G148" t="s">
        <v>49</v>
      </c>
      <c r="H148">
        <v>1</v>
      </c>
      <c r="I148">
        <v>0</v>
      </c>
      <c r="J148" t="s">
        <v>554</v>
      </c>
      <c r="K148" t="s">
        <v>31</v>
      </c>
      <c r="L148" t="s">
        <v>52</v>
      </c>
      <c r="M148" t="s">
        <v>552</v>
      </c>
      <c r="N148" t="s">
        <v>553</v>
      </c>
      <c r="P148" t="s">
        <v>33</v>
      </c>
      <c r="Q148" t="s">
        <v>34</v>
      </c>
      <c r="S148" t="s">
        <v>33</v>
      </c>
      <c r="T148" t="s">
        <v>34</v>
      </c>
      <c r="V148" t="s">
        <v>33</v>
      </c>
      <c r="W148" t="s">
        <v>34</v>
      </c>
      <c r="Y148" t="s">
        <v>33</v>
      </c>
      <c r="Z148" t="s">
        <v>34</v>
      </c>
      <c r="AA148" t="s">
        <v>555</v>
      </c>
      <c r="AB148" t="s">
        <v>36</v>
      </c>
      <c r="AC148">
        <v>84910262</v>
      </c>
      <c r="AD148" t="s">
        <v>133</v>
      </c>
      <c r="AE148" t="s">
        <v>553</v>
      </c>
      <c r="AF148">
        <v>601357075</v>
      </c>
      <c r="AG148">
        <v>1328139</v>
      </c>
      <c r="AH148" t="s">
        <v>556</v>
      </c>
      <c r="AI148" t="s">
        <v>34</v>
      </c>
    </row>
    <row r="149" spans="1:35" x14ac:dyDescent="0.3">
      <c r="A149" s="1">
        <v>45373.671574074076</v>
      </c>
      <c r="B149">
        <v>6</v>
      </c>
      <c r="C149">
        <v>2</v>
      </c>
      <c r="D149" t="s">
        <v>26</v>
      </c>
      <c r="E149" t="s">
        <v>557</v>
      </c>
      <c r="F149" t="s">
        <v>558</v>
      </c>
      <c r="G149" t="s">
        <v>155</v>
      </c>
      <c r="H149" t="s">
        <v>559</v>
      </c>
      <c r="I149">
        <v>0</v>
      </c>
      <c r="K149" t="s">
        <v>31</v>
      </c>
      <c r="L149" t="s">
        <v>32</v>
      </c>
      <c r="M149" t="s">
        <v>557</v>
      </c>
      <c r="N149" t="s">
        <v>558</v>
      </c>
      <c r="P149" t="s">
        <v>33</v>
      </c>
      <c r="Q149" t="s">
        <v>34</v>
      </c>
      <c r="S149" t="s">
        <v>33</v>
      </c>
      <c r="T149" t="s">
        <v>34</v>
      </c>
      <c r="V149" t="s">
        <v>33</v>
      </c>
      <c r="W149" t="s">
        <v>34</v>
      </c>
      <c r="Y149" t="s">
        <v>33</v>
      </c>
      <c r="Z149" t="s">
        <v>34</v>
      </c>
      <c r="AA149" t="s">
        <v>157</v>
      </c>
      <c r="AB149" t="s">
        <v>36</v>
      </c>
      <c r="AC149">
        <v>53111455</v>
      </c>
      <c r="AD149" t="s">
        <v>158</v>
      </c>
      <c r="AE149" t="s">
        <v>558</v>
      </c>
      <c r="AF149">
        <v>9978044714</v>
      </c>
      <c r="AG149">
        <v>1328140</v>
      </c>
      <c r="AH149" t="s">
        <v>560</v>
      </c>
      <c r="AI149" t="s">
        <v>34</v>
      </c>
    </row>
    <row r="150" spans="1:35" x14ac:dyDescent="0.3">
      <c r="A150" s="1">
        <v>45373.671956018516</v>
      </c>
      <c r="B150">
        <v>8</v>
      </c>
      <c r="C150">
        <v>1</v>
      </c>
      <c r="D150" t="s">
        <v>26</v>
      </c>
      <c r="E150" t="s">
        <v>561</v>
      </c>
      <c r="F150" t="s">
        <v>562</v>
      </c>
      <c r="G150" t="s">
        <v>49</v>
      </c>
      <c r="H150">
        <f>---0--5942</f>
        <v>5942</v>
      </c>
      <c r="I150">
        <v>0</v>
      </c>
      <c r="J150" t="s">
        <v>50</v>
      </c>
      <c r="K150" t="s">
        <v>51</v>
      </c>
      <c r="L150" t="s">
        <v>52</v>
      </c>
      <c r="M150" t="s">
        <v>561</v>
      </c>
      <c r="N150" t="s">
        <v>562</v>
      </c>
      <c r="P150" t="s">
        <v>33</v>
      </c>
      <c r="Q150" t="s">
        <v>34</v>
      </c>
      <c r="S150" t="s">
        <v>33</v>
      </c>
      <c r="T150" t="s">
        <v>34</v>
      </c>
      <c r="V150" t="s">
        <v>33</v>
      </c>
      <c r="W150" t="s">
        <v>34</v>
      </c>
      <c r="Y150" t="s">
        <v>33</v>
      </c>
      <c r="Z150" t="s">
        <v>34</v>
      </c>
      <c r="AA150" t="s">
        <v>563</v>
      </c>
      <c r="AB150" t="s">
        <v>36</v>
      </c>
      <c r="AC150">
        <v>30039917</v>
      </c>
      <c r="AD150" t="s">
        <v>98</v>
      </c>
      <c r="AE150" t="s">
        <v>562</v>
      </c>
      <c r="AF150">
        <v>76598102</v>
      </c>
      <c r="AG150">
        <v>1328141</v>
      </c>
      <c r="AH150" t="s">
        <v>38</v>
      </c>
      <c r="AI150" t="s">
        <v>34</v>
      </c>
    </row>
    <row r="151" spans="1:35" x14ac:dyDescent="0.3">
      <c r="A151" s="1">
        <v>45373.67459490741</v>
      </c>
      <c r="B151">
        <v>5</v>
      </c>
      <c r="C151">
        <v>1</v>
      </c>
      <c r="D151" t="s">
        <v>26</v>
      </c>
      <c r="E151" t="s">
        <v>564</v>
      </c>
      <c r="F151" t="s">
        <v>565</v>
      </c>
      <c r="G151" t="s">
        <v>155</v>
      </c>
      <c r="H151" t="s">
        <v>566</v>
      </c>
      <c r="I151">
        <v>0</v>
      </c>
      <c r="K151" t="s">
        <v>31</v>
      </c>
      <c r="L151" t="s">
        <v>32</v>
      </c>
      <c r="M151" t="s">
        <v>564</v>
      </c>
      <c r="N151" t="s">
        <v>565</v>
      </c>
      <c r="P151" t="s">
        <v>33</v>
      </c>
      <c r="Q151" t="s">
        <v>34</v>
      </c>
      <c r="S151" t="s">
        <v>33</v>
      </c>
      <c r="T151" t="s">
        <v>34</v>
      </c>
      <c r="V151" t="s">
        <v>33</v>
      </c>
      <c r="W151" t="s">
        <v>34</v>
      </c>
      <c r="Y151" t="s">
        <v>33</v>
      </c>
      <c r="Z151" t="s">
        <v>34</v>
      </c>
      <c r="AA151" t="s">
        <v>157</v>
      </c>
      <c r="AB151" t="s">
        <v>36</v>
      </c>
      <c r="AC151">
        <v>49335182</v>
      </c>
      <c r="AD151" t="s">
        <v>158</v>
      </c>
      <c r="AE151" t="s">
        <v>565</v>
      </c>
      <c r="AF151">
        <v>9978044714</v>
      </c>
      <c r="AG151">
        <v>1328142</v>
      </c>
      <c r="AH151" t="s">
        <v>567</v>
      </c>
      <c r="AI151" t="s">
        <v>34</v>
      </c>
    </row>
    <row r="152" spans="1:35" x14ac:dyDescent="0.3">
      <c r="A152" s="1">
        <v>45373.676203703704</v>
      </c>
      <c r="B152">
        <v>1</v>
      </c>
      <c r="C152">
        <v>2</v>
      </c>
      <c r="D152" t="s">
        <v>26</v>
      </c>
      <c r="E152" t="s">
        <v>568</v>
      </c>
      <c r="F152" t="s">
        <v>569</v>
      </c>
      <c r="G152" t="s">
        <v>146</v>
      </c>
      <c r="H152" t="s">
        <v>570</v>
      </c>
      <c r="I152">
        <v>0</v>
      </c>
      <c r="K152" t="s">
        <v>31</v>
      </c>
      <c r="L152" t="s">
        <v>32</v>
      </c>
      <c r="M152" t="s">
        <v>568</v>
      </c>
      <c r="N152" t="s">
        <v>569</v>
      </c>
      <c r="P152" t="s">
        <v>33</v>
      </c>
      <c r="Q152" t="s">
        <v>34</v>
      </c>
      <c r="S152" t="s">
        <v>33</v>
      </c>
      <c r="T152" t="s">
        <v>34</v>
      </c>
      <c r="V152" t="s">
        <v>33</v>
      </c>
      <c r="W152" t="s">
        <v>34</v>
      </c>
      <c r="Y152" t="s">
        <v>33</v>
      </c>
      <c r="Z152" t="s">
        <v>34</v>
      </c>
      <c r="AA152" t="s">
        <v>35</v>
      </c>
      <c r="AB152" t="s">
        <v>36</v>
      </c>
      <c r="AC152">
        <v>39959989</v>
      </c>
      <c r="AD152" t="s">
        <v>37</v>
      </c>
      <c r="AE152" t="s">
        <v>569</v>
      </c>
      <c r="AF152">
        <v>85671469</v>
      </c>
      <c r="AG152">
        <v>1328143</v>
      </c>
      <c r="AH152" t="s">
        <v>38</v>
      </c>
      <c r="AI152" t="s">
        <v>34</v>
      </c>
    </row>
    <row r="153" spans="1:35" x14ac:dyDescent="0.3">
      <c r="A153" s="1">
        <v>45373.676365740743</v>
      </c>
      <c r="B153">
        <v>6</v>
      </c>
      <c r="C153">
        <v>2</v>
      </c>
      <c r="D153" t="s">
        <v>26</v>
      </c>
      <c r="E153" t="s">
        <v>571</v>
      </c>
      <c r="F153" t="s">
        <v>572</v>
      </c>
      <c r="G153" t="s">
        <v>49</v>
      </c>
      <c r="H153">
        <f>---0--2313</f>
        <v>2313</v>
      </c>
      <c r="I153">
        <v>0</v>
      </c>
      <c r="J153" t="s">
        <v>50</v>
      </c>
      <c r="K153" t="s">
        <v>51</v>
      </c>
      <c r="L153" t="s">
        <v>52</v>
      </c>
      <c r="M153" t="s">
        <v>571</v>
      </c>
      <c r="N153" t="s">
        <v>572</v>
      </c>
      <c r="P153" t="s">
        <v>33</v>
      </c>
      <c r="Q153" t="s">
        <v>34</v>
      </c>
      <c r="S153" t="s">
        <v>33</v>
      </c>
      <c r="T153" t="s">
        <v>34</v>
      </c>
      <c r="V153" t="s">
        <v>33</v>
      </c>
      <c r="W153" t="s">
        <v>34</v>
      </c>
      <c r="Y153" t="s">
        <v>33</v>
      </c>
      <c r="Z153" t="s">
        <v>34</v>
      </c>
      <c r="AA153" t="s">
        <v>573</v>
      </c>
      <c r="AB153" t="s">
        <v>36</v>
      </c>
      <c r="AC153">
        <v>76612567</v>
      </c>
      <c r="AD153" t="s">
        <v>133</v>
      </c>
      <c r="AE153" t="s">
        <v>572</v>
      </c>
      <c r="AF153">
        <v>795990586</v>
      </c>
      <c r="AG153">
        <v>1328144</v>
      </c>
      <c r="AH153" t="s">
        <v>38</v>
      </c>
      <c r="AI153" t="s">
        <v>34</v>
      </c>
    </row>
    <row r="154" spans="1:35" x14ac:dyDescent="0.3">
      <c r="A154" s="1">
        <v>45373.676898148151</v>
      </c>
      <c r="B154">
        <v>8</v>
      </c>
      <c r="C154">
        <v>1</v>
      </c>
      <c r="D154" t="s">
        <v>26</v>
      </c>
      <c r="E154" t="s">
        <v>574</v>
      </c>
      <c r="F154" t="s">
        <v>575</v>
      </c>
      <c r="G154" t="s">
        <v>220</v>
      </c>
      <c r="H154" t="s">
        <v>576</v>
      </c>
      <c r="I154">
        <v>0</v>
      </c>
      <c r="K154" t="s">
        <v>31</v>
      </c>
      <c r="L154" t="s">
        <v>32</v>
      </c>
      <c r="M154" t="s">
        <v>574</v>
      </c>
      <c r="N154" t="s">
        <v>575</v>
      </c>
      <c r="P154" t="s">
        <v>33</v>
      </c>
      <c r="Q154" t="s">
        <v>34</v>
      </c>
      <c r="S154" t="s">
        <v>33</v>
      </c>
      <c r="T154" t="s">
        <v>34</v>
      </c>
      <c r="V154" t="s">
        <v>33</v>
      </c>
      <c r="W154" t="s">
        <v>34</v>
      </c>
      <c r="Y154" t="s">
        <v>33</v>
      </c>
      <c r="Z154" t="s">
        <v>34</v>
      </c>
      <c r="AA154" t="s">
        <v>35</v>
      </c>
      <c r="AB154" t="s">
        <v>36</v>
      </c>
      <c r="AC154">
        <v>39976720</v>
      </c>
      <c r="AD154" t="s">
        <v>37</v>
      </c>
      <c r="AE154" t="s">
        <v>575</v>
      </c>
      <c r="AF154">
        <v>85671469</v>
      </c>
      <c r="AG154">
        <v>1328145</v>
      </c>
      <c r="AH154" t="s">
        <v>38</v>
      </c>
      <c r="AI154" t="s">
        <v>34</v>
      </c>
    </row>
    <row r="155" spans="1:35" x14ac:dyDescent="0.3">
      <c r="A155" s="1">
        <v>45373.677974537037</v>
      </c>
      <c r="B155">
        <v>7</v>
      </c>
      <c r="C155">
        <v>1</v>
      </c>
      <c r="D155" t="s">
        <v>26</v>
      </c>
      <c r="E155" t="s">
        <v>577</v>
      </c>
      <c r="F155" t="s">
        <v>578</v>
      </c>
      <c r="G155" t="s">
        <v>190</v>
      </c>
      <c r="H155" t="s">
        <v>579</v>
      </c>
      <c r="I155">
        <v>0</v>
      </c>
      <c r="K155" t="s">
        <v>31</v>
      </c>
      <c r="L155" t="s">
        <v>32</v>
      </c>
      <c r="M155" t="s">
        <v>577</v>
      </c>
      <c r="N155" t="s">
        <v>578</v>
      </c>
      <c r="P155" t="s">
        <v>33</v>
      </c>
      <c r="Q155" t="s">
        <v>34</v>
      </c>
      <c r="S155" t="s">
        <v>33</v>
      </c>
      <c r="T155" t="s">
        <v>34</v>
      </c>
      <c r="V155" t="s">
        <v>33</v>
      </c>
      <c r="W155" t="s">
        <v>34</v>
      </c>
      <c r="Y155" t="s">
        <v>33</v>
      </c>
      <c r="Z155" t="s">
        <v>34</v>
      </c>
      <c r="AA155" t="s">
        <v>35</v>
      </c>
      <c r="AB155" t="s">
        <v>36</v>
      </c>
      <c r="AC155">
        <v>39988938</v>
      </c>
      <c r="AD155" t="s">
        <v>37</v>
      </c>
      <c r="AE155" t="s">
        <v>578</v>
      </c>
      <c r="AF155">
        <v>85671469</v>
      </c>
      <c r="AG155">
        <v>1328146</v>
      </c>
      <c r="AH155" t="s">
        <v>38</v>
      </c>
      <c r="AI155" t="s">
        <v>34</v>
      </c>
    </row>
    <row r="156" spans="1:35" x14ac:dyDescent="0.3">
      <c r="A156" s="1">
        <v>45373.680798611109</v>
      </c>
      <c r="B156">
        <v>8</v>
      </c>
      <c r="C156">
        <v>1</v>
      </c>
      <c r="D156" t="s">
        <v>26</v>
      </c>
      <c r="E156" t="s">
        <v>580</v>
      </c>
      <c r="F156" t="s">
        <v>581</v>
      </c>
      <c r="G156" t="s">
        <v>72</v>
      </c>
      <c r="H156" t="s">
        <v>582</v>
      </c>
      <c r="I156">
        <v>0</v>
      </c>
      <c r="J156" t="s">
        <v>583</v>
      </c>
      <c r="K156" t="s">
        <v>31</v>
      </c>
      <c r="L156" t="s">
        <v>52</v>
      </c>
      <c r="M156" t="s">
        <v>580</v>
      </c>
      <c r="N156" t="s">
        <v>581</v>
      </c>
      <c r="P156" t="s">
        <v>33</v>
      </c>
      <c r="Q156" t="s">
        <v>34</v>
      </c>
      <c r="S156" t="s">
        <v>33</v>
      </c>
      <c r="T156" t="s">
        <v>34</v>
      </c>
      <c r="V156" t="s">
        <v>33</v>
      </c>
      <c r="W156" t="s">
        <v>34</v>
      </c>
      <c r="Y156" t="s">
        <v>33</v>
      </c>
      <c r="Z156" t="s">
        <v>34</v>
      </c>
      <c r="AA156" t="s">
        <v>75</v>
      </c>
      <c r="AB156" t="s">
        <v>36</v>
      </c>
      <c r="AC156">
        <v>40054292</v>
      </c>
      <c r="AD156" t="s">
        <v>64</v>
      </c>
      <c r="AE156" t="s">
        <v>581</v>
      </c>
      <c r="AF156">
        <v>85671469</v>
      </c>
      <c r="AG156">
        <v>1328147</v>
      </c>
      <c r="AH156" t="s">
        <v>584</v>
      </c>
      <c r="AI156" t="s">
        <v>34</v>
      </c>
    </row>
    <row r="157" spans="1:35" x14ac:dyDescent="0.3">
      <c r="A157" s="1">
        <v>45373.681979166664</v>
      </c>
      <c r="B157">
        <v>5</v>
      </c>
      <c r="C157">
        <v>1</v>
      </c>
      <c r="D157" t="s">
        <v>26</v>
      </c>
      <c r="E157" t="s">
        <v>585</v>
      </c>
      <c r="F157" t="s">
        <v>586</v>
      </c>
      <c r="G157" t="s">
        <v>29</v>
      </c>
      <c r="H157" t="s">
        <v>41</v>
      </c>
      <c r="I157">
        <v>0</v>
      </c>
      <c r="K157" t="s">
        <v>31</v>
      </c>
      <c r="L157" t="s">
        <v>32</v>
      </c>
      <c r="M157" t="s">
        <v>585</v>
      </c>
      <c r="N157" t="s">
        <v>586</v>
      </c>
      <c r="P157" t="s">
        <v>33</v>
      </c>
      <c r="Q157" t="s">
        <v>34</v>
      </c>
      <c r="S157" t="s">
        <v>33</v>
      </c>
      <c r="T157" t="s">
        <v>34</v>
      </c>
      <c r="V157" t="s">
        <v>33</v>
      </c>
      <c r="W157" t="s">
        <v>34</v>
      </c>
      <c r="Y157" t="s">
        <v>33</v>
      </c>
      <c r="Z157" t="s">
        <v>34</v>
      </c>
      <c r="AA157" t="s">
        <v>35</v>
      </c>
      <c r="AB157" t="s">
        <v>36</v>
      </c>
      <c r="AC157">
        <v>40075909</v>
      </c>
      <c r="AD157" t="s">
        <v>37</v>
      </c>
      <c r="AE157" t="s">
        <v>586</v>
      </c>
      <c r="AF157">
        <v>85671469</v>
      </c>
      <c r="AG157">
        <v>1328148</v>
      </c>
      <c r="AH157" t="s">
        <v>38</v>
      </c>
      <c r="AI157" t="s">
        <v>34</v>
      </c>
    </row>
    <row r="158" spans="1:35" x14ac:dyDescent="0.3">
      <c r="A158" s="1">
        <v>45373.683055555557</v>
      </c>
      <c r="B158">
        <v>6</v>
      </c>
      <c r="C158">
        <v>2</v>
      </c>
      <c r="D158" t="s">
        <v>26</v>
      </c>
      <c r="E158" t="s">
        <v>587</v>
      </c>
      <c r="F158" t="s">
        <v>588</v>
      </c>
      <c r="G158" t="s">
        <v>146</v>
      </c>
      <c r="H158" t="s">
        <v>589</v>
      </c>
      <c r="I158">
        <v>0</v>
      </c>
      <c r="K158" t="s">
        <v>31</v>
      </c>
      <c r="L158" t="s">
        <v>32</v>
      </c>
      <c r="M158" t="s">
        <v>587</v>
      </c>
      <c r="N158" t="s">
        <v>588</v>
      </c>
      <c r="P158" t="s">
        <v>33</v>
      </c>
      <c r="Q158" t="s">
        <v>34</v>
      </c>
      <c r="S158" t="s">
        <v>33</v>
      </c>
      <c r="T158" t="s">
        <v>34</v>
      </c>
      <c r="V158" t="s">
        <v>33</v>
      </c>
      <c r="W158" t="s">
        <v>34</v>
      </c>
      <c r="Y158" t="s">
        <v>33</v>
      </c>
      <c r="Z158" t="s">
        <v>34</v>
      </c>
      <c r="AA158" t="s">
        <v>35</v>
      </c>
      <c r="AB158" t="s">
        <v>36</v>
      </c>
      <c r="AC158">
        <v>40096188</v>
      </c>
      <c r="AD158" t="s">
        <v>37</v>
      </c>
      <c r="AE158" t="s">
        <v>588</v>
      </c>
      <c r="AF158">
        <v>85671469</v>
      </c>
      <c r="AG158">
        <v>1328149</v>
      </c>
      <c r="AH158" t="s">
        <v>38</v>
      </c>
      <c r="AI158" t="s">
        <v>34</v>
      </c>
    </row>
    <row r="159" spans="1:35" x14ac:dyDescent="0.3">
      <c r="A159" s="1">
        <v>45373.684340277781</v>
      </c>
      <c r="B159">
        <v>8</v>
      </c>
      <c r="C159">
        <v>1</v>
      </c>
      <c r="D159" t="s">
        <v>26</v>
      </c>
      <c r="E159" t="s">
        <v>590</v>
      </c>
      <c r="F159" t="s">
        <v>591</v>
      </c>
      <c r="G159" t="s">
        <v>49</v>
      </c>
      <c r="H159">
        <f>---0--6278</f>
        <v>6278</v>
      </c>
      <c r="I159">
        <v>0</v>
      </c>
      <c r="J159" t="s">
        <v>50</v>
      </c>
      <c r="K159" t="s">
        <v>51</v>
      </c>
      <c r="L159" t="s">
        <v>52</v>
      </c>
      <c r="M159" t="s">
        <v>590</v>
      </c>
      <c r="N159" t="s">
        <v>591</v>
      </c>
      <c r="P159" t="s">
        <v>33</v>
      </c>
      <c r="Q159" t="s">
        <v>34</v>
      </c>
      <c r="S159" t="s">
        <v>33</v>
      </c>
      <c r="T159" t="s">
        <v>34</v>
      </c>
      <c r="V159" t="s">
        <v>33</v>
      </c>
      <c r="W159" t="s">
        <v>34</v>
      </c>
      <c r="Y159" t="s">
        <v>33</v>
      </c>
      <c r="Z159" t="s">
        <v>34</v>
      </c>
      <c r="AA159" t="s">
        <v>563</v>
      </c>
      <c r="AB159" t="s">
        <v>36</v>
      </c>
      <c r="AC159">
        <v>30036280</v>
      </c>
      <c r="AD159" t="s">
        <v>98</v>
      </c>
      <c r="AE159" t="s">
        <v>591</v>
      </c>
      <c r="AF159">
        <v>76598102</v>
      </c>
      <c r="AG159">
        <v>1328150</v>
      </c>
      <c r="AH159" t="s">
        <v>38</v>
      </c>
      <c r="AI159" t="s">
        <v>34</v>
      </c>
    </row>
    <row r="160" spans="1:35" x14ac:dyDescent="0.3">
      <c r="A160" s="1">
        <v>45373.684814814813</v>
      </c>
      <c r="B160">
        <v>7</v>
      </c>
      <c r="C160">
        <v>1</v>
      </c>
      <c r="D160" t="s">
        <v>26</v>
      </c>
      <c r="E160" t="s">
        <v>592</v>
      </c>
      <c r="F160" t="s">
        <v>593</v>
      </c>
      <c r="G160" t="s">
        <v>146</v>
      </c>
      <c r="H160" t="s">
        <v>594</v>
      </c>
      <c r="I160">
        <v>0</v>
      </c>
      <c r="K160" t="s">
        <v>31</v>
      </c>
      <c r="L160" t="s">
        <v>32</v>
      </c>
      <c r="M160" t="s">
        <v>592</v>
      </c>
      <c r="N160" t="s">
        <v>593</v>
      </c>
      <c r="P160" t="s">
        <v>33</v>
      </c>
      <c r="Q160" t="s">
        <v>34</v>
      </c>
      <c r="S160" t="s">
        <v>33</v>
      </c>
      <c r="T160" t="s">
        <v>34</v>
      </c>
      <c r="V160" t="s">
        <v>33</v>
      </c>
      <c r="W160" t="s">
        <v>34</v>
      </c>
      <c r="Y160" t="s">
        <v>33</v>
      </c>
      <c r="Z160" t="s">
        <v>34</v>
      </c>
      <c r="AA160" t="s">
        <v>35</v>
      </c>
      <c r="AB160" t="s">
        <v>36</v>
      </c>
      <c r="AC160">
        <v>40124648</v>
      </c>
      <c r="AD160" t="s">
        <v>37</v>
      </c>
      <c r="AE160" t="s">
        <v>593</v>
      </c>
      <c r="AF160">
        <v>85671469</v>
      </c>
      <c r="AG160">
        <v>1328151</v>
      </c>
      <c r="AH160" t="s">
        <v>38</v>
      </c>
      <c r="AI160" t="s">
        <v>34</v>
      </c>
    </row>
    <row r="161" spans="1:35" x14ac:dyDescent="0.3">
      <c r="A161" s="1">
        <v>45373.685428240744</v>
      </c>
      <c r="B161">
        <v>5</v>
      </c>
      <c r="C161">
        <v>1</v>
      </c>
      <c r="D161" t="s">
        <v>26</v>
      </c>
      <c r="E161" t="s">
        <v>595</v>
      </c>
      <c r="F161" t="s">
        <v>596</v>
      </c>
      <c r="G161" t="s">
        <v>72</v>
      </c>
      <c r="H161" t="s">
        <v>597</v>
      </c>
      <c r="I161">
        <v>0</v>
      </c>
      <c r="J161" t="s">
        <v>598</v>
      </c>
      <c r="K161" t="s">
        <v>31</v>
      </c>
      <c r="L161" t="s">
        <v>52</v>
      </c>
      <c r="M161" t="s">
        <v>595</v>
      </c>
      <c r="N161" t="s">
        <v>596</v>
      </c>
      <c r="P161" t="s">
        <v>33</v>
      </c>
      <c r="Q161" t="s">
        <v>34</v>
      </c>
      <c r="S161" t="s">
        <v>33</v>
      </c>
      <c r="T161" t="s">
        <v>34</v>
      </c>
      <c r="V161" t="s">
        <v>33</v>
      </c>
      <c r="W161" t="s">
        <v>34</v>
      </c>
      <c r="Y161" t="s">
        <v>33</v>
      </c>
      <c r="Z161" t="s">
        <v>34</v>
      </c>
      <c r="AA161" t="s">
        <v>75</v>
      </c>
      <c r="AB161" t="s">
        <v>36</v>
      </c>
      <c r="AC161">
        <v>40138960</v>
      </c>
      <c r="AD161" t="s">
        <v>64</v>
      </c>
      <c r="AE161" t="s">
        <v>596</v>
      </c>
      <c r="AF161">
        <v>85671469</v>
      </c>
      <c r="AG161">
        <v>1328152</v>
      </c>
      <c r="AH161" t="s">
        <v>76</v>
      </c>
      <c r="AI161" t="s">
        <v>34</v>
      </c>
    </row>
    <row r="162" spans="1:35" x14ac:dyDescent="0.3">
      <c r="A162" s="1">
        <v>45373.685694444444</v>
      </c>
      <c r="B162">
        <v>6</v>
      </c>
      <c r="C162">
        <v>2</v>
      </c>
      <c r="D162" t="s">
        <v>26</v>
      </c>
      <c r="E162" t="s">
        <v>599</v>
      </c>
      <c r="F162" t="s">
        <v>600</v>
      </c>
      <c r="G162" t="s">
        <v>146</v>
      </c>
      <c r="H162" t="s">
        <v>601</v>
      </c>
      <c r="I162">
        <v>0</v>
      </c>
      <c r="K162" t="s">
        <v>31</v>
      </c>
      <c r="L162" t="s">
        <v>32</v>
      </c>
      <c r="M162" t="s">
        <v>599</v>
      </c>
      <c r="N162" t="s">
        <v>600</v>
      </c>
      <c r="P162" t="s">
        <v>33</v>
      </c>
      <c r="Q162" t="s">
        <v>34</v>
      </c>
      <c r="S162" t="s">
        <v>33</v>
      </c>
      <c r="T162" t="s">
        <v>34</v>
      </c>
      <c r="V162" t="s">
        <v>33</v>
      </c>
      <c r="W162" t="s">
        <v>34</v>
      </c>
      <c r="Y162" t="s">
        <v>33</v>
      </c>
      <c r="Z162" t="s">
        <v>34</v>
      </c>
      <c r="AA162" t="s">
        <v>35</v>
      </c>
      <c r="AB162" t="s">
        <v>36</v>
      </c>
      <c r="AC162">
        <v>40151619</v>
      </c>
      <c r="AD162" t="s">
        <v>37</v>
      </c>
      <c r="AE162" t="s">
        <v>600</v>
      </c>
      <c r="AF162">
        <v>85671469</v>
      </c>
      <c r="AG162">
        <v>1328153</v>
      </c>
      <c r="AH162" t="s">
        <v>38</v>
      </c>
      <c r="AI162" t="s">
        <v>34</v>
      </c>
    </row>
    <row r="163" spans="1:35" x14ac:dyDescent="0.3">
      <c r="A163" s="1">
        <v>45373.685833333337</v>
      </c>
      <c r="B163">
        <v>4</v>
      </c>
      <c r="C163">
        <v>2</v>
      </c>
      <c r="D163" t="s">
        <v>26</v>
      </c>
      <c r="E163" t="s">
        <v>602</v>
      </c>
      <c r="F163" t="s">
        <v>603</v>
      </c>
      <c r="G163" t="s">
        <v>146</v>
      </c>
      <c r="H163" t="s">
        <v>604</v>
      </c>
      <c r="I163">
        <v>0</v>
      </c>
      <c r="K163" t="s">
        <v>31</v>
      </c>
      <c r="L163" t="s">
        <v>32</v>
      </c>
      <c r="M163" t="s">
        <v>602</v>
      </c>
      <c r="N163" t="s">
        <v>603</v>
      </c>
      <c r="P163" t="s">
        <v>33</v>
      </c>
      <c r="Q163" t="s">
        <v>34</v>
      </c>
      <c r="S163" t="s">
        <v>33</v>
      </c>
      <c r="T163" t="s">
        <v>34</v>
      </c>
      <c r="V163" t="s">
        <v>33</v>
      </c>
      <c r="W163" t="s">
        <v>34</v>
      </c>
      <c r="Y163" t="s">
        <v>33</v>
      </c>
      <c r="Z163" t="s">
        <v>34</v>
      </c>
      <c r="AA163" t="s">
        <v>35</v>
      </c>
      <c r="AB163" t="s">
        <v>36</v>
      </c>
      <c r="AC163">
        <v>40144406</v>
      </c>
      <c r="AD163" t="s">
        <v>37</v>
      </c>
      <c r="AE163" t="s">
        <v>603</v>
      </c>
      <c r="AF163">
        <v>85671469</v>
      </c>
      <c r="AG163">
        <v>1328154</v>
      </c>
      <c r="AH163" t="s">
        <v>38</v>
      </c>
      <c r="AI163" t="s">
        <v>34</v>
      </c>
    </row>
    <row r="164" spans="1:35" x14ac:dyDescent="0.3">
      <c r="A164" s="1">
        <v>45373.688576388886</v>
      </c>
      <c r="B164">
        <v>6</v>
      </c>
      <c r="C164">
        <v>2</v>
      </c>
      <c r="D164" t="s">
        <v>26</v>
      </c>
      <c r="E164" t="s">
        <v>605</v>
      </c>
      <c r="F164" t="s">
        <v>606</v>
      </c>
      <c r="G164" t="s">
        <v>49</v>
      </c>
      <c r="H164">
        <f>---0--1030</f>
        <v>1030</v>
      </c>
      <c r="I164">
        <v>0</v>
      </c>
      <c r="J164" t="s">
        <v>50</v>
      </c>
      <c r="K164" t="s">
        <v>51</v>
      </c>
      <c r="L164" t="s">
        <v>52</v>
      </c>
      <c r="M164" t="s">
        <v>605</v>
      </c>
      <c r="N164" t="s">
        <v>606</v>
      </c>
      <c r="P164" t="s">
        <v>33</v>
      </c>
      <c r="Q164" t="s">
        <v>34</v>
      </c>
      <c r="S164" t="s">
        <v>33</v>
      </c>
      <c r="T164" t="s">
        <v>34</v>
      </c>
      <c r="V164" t="s">
        <v>33</v>
      </c>
      <c r="W164" t="s">
        <v>34</v>
      </c>
      <c r="Y164" t="s">
        <v>33</v>
      </c>
      <c r="Z164" t="s">
        <v>34</v>
      </c>
      <c r="AA164" t="s">
        <v>274</v>
      </c>
      <c r="AB164" t="s">
        <v>36</v>
      </c>
      <c r="AC164">
        <v>40199123</v>
      </c>
      <c r="AD164" t="s">
        <v>64</v>
      </c>
      <c r="AE164" t="s">
        <v>606</v>
      </c>
      <c r="AF164">
        <v>85671469</v>
      </c>
      <c r="AG164">
        <v>1328155</v>
      </c>
      <c r="AH164" t="s">
        <v>607</v>
      </c>
      <c r="AI164" t="s">
        <v>34</v>
      </c>
    </row>
    <row r="165" spans="1:35" x14ac:dyDescent="0.3">
      <c r="A165" s="1">
        <v>45373.689618055556</v>
      </c>
      <c r="B165">
        <v>1</v>
      </c>
      <c r="C165">
        <v>2</v>
      </c>
      <c r="D165" t="s">
        <v>26</v>
      </c>
      <c r="E165" t="s">
        <v>608</v>
      </c>
      <c r="F165" t="s">
        <v>609</v>
      </c>
      <c r="G165" t="s">
        <v>146</v>
      </c>
      <c r="H165" t="s">
        <v>610</v>
      </c>
      <c r="I165">
        <v>0</v>
      </c>
      <c r="K165" t="s">
        <v>31</v>
      </c>
      <c r="L165" t="s">
        <v>32</v>
      </c>
      <c r="M165" t="s">
        <v>608</v>
      </c>
      <c r="N165" t="s">
        <v>609</v>
      </c>
      <c r="P165" t="s">
        <v>33</v>
      </c>
      <c r="Q165" t="s">
        <v>34</v>
      </c>
      <c r="S165" t="s">
        <v>33</v>
      </c>
      <c r="T165" t="s">
        <v>34</v>
      </c>
      <c r="V165" t="s">
        <v>33</v>
      </c>
      <c r="W165" t="s">
        <v>34</v>
      </c>
      <c r="Y165" t="s">
        <v>33</v>
      </c>
      <c r="Z165" t="s">
        <v>34</v>
      </c>
      <c r="AA165" t="s">
        <v>35</v>
      </c>
      <c r="AB165" t="s">
        <v>36</v>
      </c>
      <c r="AC165">
        <v>40219077</v>
      </c>
      <c r="AD165" t="s">
        <v>37</v>
      </c>
      <c r="AE165" t="s">
        <v>609</v>
      </c>
      <c r="AF165">
        <v>85671469</v>
      </c>
      <c r="AG165">
        <v>1328156</v>
      </c>
      <c r="AH165" t="s">
        <v>38</v>
      </c>
      <c r="AI165" t="s">
        <v>34</v>
      </c>
    </row>
    <row r="166" spans="1:35" x14ac:dyDescent="0.3">
      <c r="A166" s="1">
        <v>45373.689814814818</v>
      </c>
      <c r="B166">
        <v>5</v>
      </c>
      <c r="C166">
        <v>1</v>
      </c>
      <c r="D166" t="s">
        <v>26</v>
      </c>
      <c r="E166" t="s">
        <v>611</v>
      </c>
      <c r="F166" t="s">
        <v>612</v>
      </c>
      <c r="G166" t="s">
        <v>72</v>
      </c>
      <c r="H166" t="s">
        <v>613</v>
      </c>
      <c r="I166">
        <v>0</v>
      </c>
      <c r="J166" t="s">
        <v>614</v>
      </c>
      <c r="K166" t="s">
        <v>31</v>
      </c>
      <c r="L166" t="s">
        <v>52</v>
      </c>
      <c r="M166" t="s">
        <v>611</v>
      </c>
      <c r="N166" t="s">
        <v>612</v>
      </c>
      <c r="P166" t="s">
        <v>33</v>
      </c>
      <c r="Q166" t="s">
        <v>34</v>
      </c>
      <c r="S166" t="s">
        <v>33</v>
      </c>
      <c r="T166" t="s">
        <v>34</v>
      </c>
      <c r="V166" t="s">
        <v>33</v>
      </c>
      <c r="W166" t="s">
        <v>34</v>
      </c>
      <c r="Y166" t="s">
        <v>33</v>
      </c>
      <c r="Z166" t="s">
        <v>34</v>
      </c>
      <c r="AA166" t="s">
        <v>79</v>
      </c>
      <c r="AB166" t="s">
        <v>36</v>
      </c>
      <c r="AC166">
        <v>40221942</v>
      </c>
      <c r="AD166" t="s">
        <v>64</v>
      </c>
      <c r="AE166" t="s">
        <v>612</v>
      </c>
      <c r="AF166">
        <v>85671469</v>
      </c>
      <c r="AG166">
        <v>1328157</v>
      </c>
      <c r="AH166" t="s">
        <v>615</v>
      </c>
      <c r="AI166" t="s">
        <v>34</v>
      </c>
    </row>
    <row r="167" spans="1:35" x14ac:dyDescent="0.3">
      <c r="A167" s="1">
        <v>45373.69321759259</v>
      </c>
      <c r="B167">
        <v>8</v>
      </c>
      <c r="C167">
        <v>1</v>
      </c>
      <c r="D167" t="s">
        <v>26</v>
      </c>
      <c r="E167" t="s">
        <v>616</v>
      </c>
      <c r="F167" t="s">
        <v>617</v>
      </c>
      <c r="G167" t="s">
        <v>49</v>
      </c>
      <c r="H167">
        <f>---0--8048</f>
        <v>8048</v>
      </c>
      <c r="I167">
        <v>0</v>
      </c>
      <c r="J167" t="s">
        <v>50</v>
      </c>
      <c r="K167" t="s">
        <v>51</v>
      </c>
      <c r="L167" t="s">
        <v>52</v>
      </c>
      <c r="M167" t="s">
        <v>616</v>
      </c>
      <c r="N167" t="s">
        <v>617</v>
      </c>
      <c r="P167" t="s">
        <v>33</v>
      </c>
      <c r="Q167" t="s">
        <v>34</v>
      </c>
      <c r="S167" t="s">
        <v>33</v>
      </c>
      <c r="T167" t="s">
        <v>34</v>
      </c>
      <c r="V167" t="s">
        <v>33</v>
      </c>
      <c r="W167" t="s">
        <v>34</v>
      </c>
      <c r="Y167" t="s">
        <v>33</v>
      </c>
      <c r="Z167" t="s">
        <v>34</v>
      </c>
      <c r="AA167" t="s">
        <v>83</v>
      </c>
      <c r="AB167" t="s">
        <v>36</v>
      </c>
      <c r="AC167">
        <v>916559</v>
      </c>
      <c r="AD167" t="s">
        <v>84</v>
      </c>
      <c r="AE167" t="s">
        <v>617</v>
      </c>
      <c r="AF167">
        <v>870021815</v>
      </c>
      <c r="AG167">
        <v>1328158</v>
      </c>
      <c r="AH167" t="s">
        <v>38</v>
      </c>
      <c r="AI167" t="s">
        <v>34</v>
      </c>
    </row>
    <row r="168" spans="1:35" x14ac:dyDescent="0.3">
      <c r="A168" s="1">
        <v>45373.693437499998</v>
      </c>
      <c r="B168">
        <v>7</v>
      </c>
      <c r="C168">
        <v>1</v>
      </c>
      <c r="D168" t="s">
        <v>26</v>
      </c>
      <c r="E168" t="s">
        <v>317</v>
      </c>
      <c r="F168" t="s">
        <v>318</v>
      </c>
      <c r="G168" t="s">
        <v>49</v>
      </c>
      <c r="H168">
        <f>---0--9303</f>
        <v>9303</v>
      </c>
      <c r="I168">
        <v>0</v>
      </c>
      <c r="J168" t="s">
        <v>50</v>
      </c>
      <c r="K168" t="s">
        <v>51</v>
      </c>
      <c r="L168" t="s">
        <v>52</v>
      </c>
      <c r="M168" t="s">
        <v>317</v>
      </c>
      <c r="N168" t="s">
        <v>318</v>
      </c>
      <c r="P168" t="s">
        <v>33</v>
      </c>
      <c r="Q168" t="s">
        <v>34</v>
      </c>
      <c r="S168" t="s">
        <v>33</v>
      </c>
      <c r="T168" t="s">
        <v>34</v>
      </c>
      <c r="V168" t="s">
        <v>33</v>
      </c>
      <c r="W168" t="s">
        <v>34</v>
      </c>
      <c r="Y168" t="s">
        <v>33</v>
      </c>
      <c r="Z168" t="s">
        <v>34</v>
      </c>
      <c r="AA168" t="s">
        <v>437</v>
      </c>
      <c r="AB168" t="s">
        <v>36</v>
      </c>
      <c r="AC168">
        <v>51622154</v>
      </c>
      <c r="AD168" t="s">
        <v>438</v>
      </c>
      <c r="AE168" t="s">
        <v>318</v>
      </c>
      <c r="AF168">
        <v>131827720</v>
      </c>
      <c r="AG168">
        <v>1328159</v>
      </c>
      <c r="AH168" t="s">
        <v>618</v>
      </c>
      <c r="AI168" t="s">
        <v>34</v>
      </c>
    </row>
    <row r="169" spans="1:35" x14ac:dyDescent="0.3">
      <c r="A169" s="1">
        <v>45373.694560185184</v>
      </c>
      <c r="B169">
        <v>5</v>
      </c>
      <c r="C169">
        <v>1</v>
      </c>
      <c r="D169" t="s">
        <v>26</v>
      </c>
      <c r="E169" t="s">
        <v>619</v>
      </c>
      <c r="F169" t="s">
        <v>620</v>
      </c>
      <c r="G169" t="s">
        <v>49</v>
      </c>
      <c r="H169">
        <f>---0--5739</f>
        <v>5739</v>
      </c>
      <c r="I169">
        <v>0</v>
      </c>
      <c r="J169" t="s">
        <v>50</v>
      </c>
      <c r="K169" t="s">
        <v>51</v>
      </c>
      <c r="L169" t="s">
        <v>52</v>
      </c>
      <c r="M169" t="s">
        <v>619</v>
      </c>
      <c r="N169" t="s">
        <v>620</v>
      </c>
      <c r="P169" t="s">
        <v>33</v>
      </c>
      <c r="Q169" t="s">
        <v>34</v>
      </c>
      <c r="S169" t="s">
        <v>33</v>
      </c>
      <c r="T169" t="s">
        <v>34</v>
      </c>
      <c r="V169" t="s">
        <v>33</v>
      </c>
      <c r="W169" t="s">
        <v>34</v>
      </c>
      <c r="Y169" t="s">
        <v>33</v>
      </c>
      <c r="Z169" t="s">
        <v>34</v>
      </c>
      <c r="AA169" t="s">
        <v>97</v>
      </c>
      <c r="AB169" t="s">
        <v>36</v>
      </c>
      <c r="AC169">
        <v>30031772</v>
      </c>
      <c r="AD169" t="s">
        <v>98</v>
      </c>
      <c r="AE169" t="s">
        <v>620</v>
      </c>
      <c r="AF169">
        <v>76598102</v>
      </c>
      <c r="AG169">
        <v>1328160</v>
      </c>
      <c r="AH169" t="s">
        <v>38</v>
      </c>
      <c r="AI169" t="s">
        <v>34</v>
      </c>
    </row>
    <row r="170" spans="1:35" x14ac:dyDescent="0.3">
      <c r="A170" s="1">
        <v>45373.695370370369</v>
      </c>
      <c r="B170">
        <v>8</v>
      </c>
      <c r="C170">
        <v>1</v>
      </c>
      <c r="D170" t="s">
        <v>26</v>
      </c>
      <c r="E170" t="s">
        <v>621</v>
      </c>
      <c r="F170" t="s">
        <v>622</v>
      </c>
      <c r="G170" t="s">
        <v>146</v>
      </c>
      <c r="H170" t="s">
        <v>623</v>
      </c>
      <c r="I170">
        <v>0</v>
      </c>
      <c r="K170" t="s">
        <v>31</v>
      </c>
      <c r="L170" t="s">
        <v>32</v>
      </c>
      <c r="M170" t="s">
        <v>621</v>
      </c>
      <c r="N170" t="s">
        <v>622</v>
      </c>
      <c r="P170" t="s">
        <v>33</v>
      </c>
      <c r="Q170" t="s">
        <v>34</v>
      </c>
      <c r="S170" t="s">
        <v>33</v>
      </c>
      <c r="T170" t="s">
        <v>34</v>
      </c>
      <c r="V170" t="s">
        <v>33</v>
      </c>
      <c r="W170" t="s">
        <v>34</v>
      </c>
      <c r="Y170" t="s">
        <v>33</v>
      </c>
      <c r="Z170" t="s">
        <v>34</v>
      </c>
      <c r="AA170" t="s">
        <v>35</v>
      </c>
      <c r="AB170" t="s">
        <v>36</v>
      </c>
      <c r="AC170">
        <v>40333924</v>
      </c>
      <c r="AD170" t="s">
        <v>37</v>
      </c>
      <c r="AE170" t="s">
        <v>622</v>
      </c>
      <c r="AF170">
        <v>85671469</v>
      </c>
      <c r="AG170">
        <v>1328161</v>
      </c>
      <c r="AH170" t="s">
        <v>38</v>
      </c>
      <c r="AI170" t="s">
        <v>34</v>
      </c>
    </row>
    <row r="171" spans="1:35" x14ac:dyDescent="0.3">
      <c r="A171" s="1">
        <v>45373.696087962962</v>
      </c>
      <c r="B171">
        <v>3</v>
      </c>
      <c r="C171">
        <v>2</v>
      </c>
      <c r="D171" t="s">
        <v>26</v>
      </c>
      <c r="E171" t="s">
        <v>624</v>
      </c>
      <c r="F171" t="s">
        <v>625</v>
      </c>
      <c r="G171" t="s">
        <v>49</v>
      </c>
      <c r="H171">
        <f>---0--189</f>
        <v>189</v>
      </c>
      <c r="I171">
        <v>0</v>
      </c>
      <c r="J171" t="s">
        <v>50</v>
      </c>
      <c r="K171" t="s">
        <v>51</v>
      </c>
      <c r="L171" t="s">
        <v>52</v>
      </c>
      <c r="M171" t="s">
        <v>624</v>
      </c>
      <c r="N171" t="s">
        <v>625</v>
      </c>
      <c r="P171" t="s">
        <v>33</v>
      </c>
      <c r="Q171" t="s">
        <v>34</v>
      </c>
      <c r="S171" t="s">
        <v>33</v>
      </c>
      <c r="T171" t="s">
        <v>34</v>
      </c>
      <c r="V171" t="s">
        <v>33</v>
      </c>
      <c r="W171" t="s">
        <v>34</v>
      </c>
      <c r="Y171" t="s">
        <v>33</v>
      </c>
      <c r="Z171" t="s">
        <v>34</v>
      </c>
      <c r="AA171" t="s">
        <v>274</v>
      </c>
      <c r="AB171" t="s">
        <v>36</v>
      </c>
      <c r="AC171">
        <v>40350842</v>
      </c>
      <c r="AD171" t="s">
        <v>64</v>
      </c>
      <c r="AE171" t="s">
        <v>625</v>
      </c>
      <c r="AF171">
        <v>85671469</v>
      </c>
      <c r="AG171">
        <v>1328162</v>
      </c>
      <c r="AH171" t="s">
        <v>94</v>
      </c>
      <c r="AI171" t="s">
        <v>34</v>
      </c>
    </row>
    <row r="172" spans="1:35" x14ac:dyDescent="0.3">
      <c r="A172" s="1">
        <v>45373.698159722226</v>
      </c>
      <c r="B172">
        <v>5</v>
      </c>
      <c r="C172">
        <v>1</v>
      </c>
      <c r="D172" t="s">
        <v>26</v>
      </c>
      <c r="E172" t="s">
        <v>626</v>
      </c>
      <c r="F172" t="s">
        <v>627</v>
      </c>
      <c r="G172" t="s">
        <v>220</v>
      </c>
      <c r="H172" t="s">
        <v>628</v>
      </c>
      <c r="I172">
        <v>0</v>
      </c>
      <c r="K172" t="s">
        <v>31</v>
      </c>
      <c r="L172" t="s">
        <v>32</v>
      </c>
      <c r="M172" t="s">
        <v>626</v>
      </c>
      <c r="N172" t="s">
        <v>627</v>
      </c>
      <c r="P172" t="s">
        <v>33</v>
      </c>
      <c r="Q172" t="s">
        <v>34</v>
      </c>
      <c r="S172" t="s">
        <v>33</v>
      </c>
      <c r="T172" t="s">
        <v>34</v>
      </c>
      <c r="V172" t="s">
        <v>33</v>
      </c>
      <c r="W172" t="s">
        <v>34</v>
      </c>
      <c r="Y172" t="s">
        <v>33</v>
      </c>
      <c r="Z172" t="s">
        <v>34</v>
      </c>
      <c r="AA172" t="s">
        <v>35</v>
      </c>
      <c r="AB172" t="s">
        <v>36</v>
      </c>
      <c r="AC172">
        <v>40381816</v>
      </c>
      <c r="AD172" t="s">
        <v>37</v>
      </c>
      <c r="AE172" t="s">
        <v>627</v>
      </c>
      <c r="AF172">
        <v>85671469</v>
      </c>
      <c r="AG172">
        <v>1328163</v>
      </c>
      <c r="AH172" t="s">
        <v>38</v>
      </c>
      <c r="AI172" t="s">
        <v>34</v>
      </c>
    </row>
    <row r="173" spans="1:35" x14ac:dyDescent="0.3">
      <c r="A173" s="1">
        <v>45373.700497685182</v>
      </c>
      <c r="B173">
        <v>7</v>
      </c>
      <c r="C173">
        <v>1</v>
      </c>
      <c r="D173" t="s">
        <v>26</v>
      </c>
      <c r="E173" t="s">
        <v>629</v>
      </c>
      <c r="F173" t="s">
        <v>630</v>
      </c>
      <c r="G173" t="s">
        <v>49</v>
      </c>
      <c r="H173">
        <f>---0-0</f>
        <v>0</v>
      </c>
      <c r="I173">
        <v>13</v>
      </c>
      <c r="J173" t="s">
        <v>50</v>
      </c>
      <c r="K173" t="s">
        <v>51</v>
      </c>
      <c r="L173" t="s">
        <v>52</v>
      </c>
      <c r="M173" t="s">
        <v>629</v>
      </c>
      <c r="N173" t="s">
        <v>630</v>
      </c>
      <c r="P173" t="s">
        <v>33</v>
      </c>
      <c r="Q173" t="s">
        <v>34</v>
      </c>
      <c r="S173" t="s">
        <v>33</v>
      </c>
      <c r="T173" t="s">
        <v>34</v>
      </c>
      <c r="V173" t="s">
        <v>33</v>
      </c>
      <c r="W173" t="s">
        <v>34</v>
      </c>
      <c r="Y173" t="s">
        <v>33</v>
      </c>
      <c r="Z173" t="s">
        <v>34</v>
      </c>
      <c r="AA173" t="s">
        <v>631</v>
      </c>
      <c r="AB173" t="s">
        <v>36</v>
      </c>
      <c r="AC173">
        <v>77003966</v>
      </c>
      <c r="AD173" t="s">
        <v>133</v>
      </c>
      <c r="AE173" t="s">
        <v>630</v>
      </c>
      <c r="AF173">
        <v>795990586</v>
      </c>
      <c r="AG173">
        <v>1328164</v>
      </c>
      <c r="AH173" t="s">
        <v>632</v>
      </c>
      <c r="AI173" t="s">
        <v>34</v>
      </c>
    </row>
    <row r="174" spans="1:35" x14ac:dyDescent="0.3">
      <c r="A174" s="1">
        <v>45373.702777777777</v>
      </c>
      <c r="B174">
        <v>8</v>
      </c>
      <c r="C174">
        <v>1</v>
      </c>
      <c r="D174" t="s">
        <v>26</v>
      </c>
      <c r="E174" t="s">
        <v>633</v>
      </c>
      <c r="F174" t="s">
        <v>634</v>
      </c>
      <c r="G174" t="s">
        <v>190</v>
      </c>
      <c r="H174" t="s">
        <v>635</v>
      </c>
      <c r="I174">
        <v>0</v>
      </c>
      <c r="K174" t="s">
        <v>31</v>
      </c>
      <c r="L174" t="s">
        <v>32</v>
      </c>
      <c r="M174" t="s">
        <v>633</v>
      </c>
      <c r="N174" t="s">
        <v>634</v>
      </c>
      <c r="P174" t="s">
        <v>33</v>
      </c>
      <c r="Q174" t="s">
        <v>34</v>
      </c>
      <c r="S174" t="s">
        <v>33</v>
      </c>
      <c r="T174" t="s">
        <v>34</v>
      </c>
      <c r="V174" t="s">
        <v>33</v>
      </c>
      <c r="W174" t="s">
        <v>34</v>
      </c>
      <c r="Y174" t="s">
        <v>33</v>
      </c>
      <c r="Z174" t="s">
        <v>34</v>
      </c>
      <c r="AA174" t="s">
        <v>35</v>
      </c>
      <c r="AB174" t="s">
        <v>36</v>
      </c>
      <c r="AC174">
        <v>40475157</v>
      </c>
      <c r="AD174" t="s">
        <v>37</v>
      </c>
      <c r="AE174" t="s">
        <v>634</v>
      </c>
      <c r="AF174">
        <v>85671469</v>
      </c>
      <c r="AG174">
        <v>1328165</v>
      </c>
      <c r="AH174" t="s">
        <v>38</v>
      </c>
      <c r="AI174" t="s">
        <v>34</v>
      </c>
    </row>
    <row r="175" spans="1:35" x14ac:dyDescent="0.3">
      <c r="A175" s="1">
        <v>45373.703657407408</v>
      </c>
      <c r="B175">
        <v>5</v>
      </c>
      <c r="C175">
        <v>1</v>
      </c>
      <c r="D175" t="s">
        <v>26</v>
      </c>
      <c r="E175" t="s">
        <v>636</v>
      </c>
      <c r="F175" t="s">
        <v>637</v>
      </c>
      <c r="G175" t="s">
        <v>155</v>
      </c>
      <c r="H175" t="s">
        <v>638</v>
      </c>
      <c r="I175">
        <v>0</v>
      </c>
      <c r="K175" t="s">
        <v>31</v>
      </c>
      <c r="L175" t="s">
        <v>32</v>
      </c>
      <c r="M175" t="s">
        <v>636</v>
      </c>
      <c r="N175" t="s">
        <v>637</v>
      </c>
      <c r="P175" t="s">
        <v>33</v>
      </c>
      <c r="Q175" t="s">
        <v>34</v>
      </c>
      <c r="S175" t="s">
        <v>33</v>
      </c>
      <c r="T175" t="s">
        <v>34</v>
      </c>
      <c r="V175" t="s">
        <v>33</v>
      </c>
      <c r="W175" t="s">
        <v>34</v>
      </c>
      <c r="Y175" t="s">
        <v>33</v>
      </c>
      <c r="Z175" t="s">
        <v>34</v>
      </c>
      <c r="AA175" t="s">
        <v>157</v>
      </c>
      <c r="AB175" t="s">
        <v>36</v>
      </c>
      <c r="AC175">
        <v>25837150</v>
      </c>
      <c r="AD175" t="s">
        <v>158</v>
      </c>
      <c r="AE175" t="s">
        <v>637</v>
      </c>
      <c r="AF175">
        <v>9978044714</v>
      </c>
      <c r="AG175">
        <v>1328166</v>
      </c>
      <c r="AH175" t="s">
        <v>639</v>
      </c>
      <c r="AI175" t="s">
        <v>34</v>
      </c>
    </row>
    <row r="176" spans="1:35" x14ac:dyDescent="0.3">
      <c r="A176" s="1">
        <v>45373.703877314816</v>
      </c>
      <c r="B176">
        <v>6</v>
      </c>
      <c r="C176">
        <v>2</v>
      </c>
      <c r="D176" t="s">
        <v>26</v>
      </c>
      <c r="E176" t="s">
        <v>640</v>
      </c>
      <c r="F176" t="s">
        <v>641</v>
      </c>
      <c r="G176" t="s">
        <v>146</v>
      </c>
      <c r="H176" t="s">
        <v>642</v>
      </c>
      <c r="I176">
        <v>0</v>
      </c>
      <c r="K176" t="s">
        <v>31</v>
      </c>
      <c r="L176" t="s">
        <v>32</v>
      </c>
      <c r="M176" t="s">
        <v>640</v>
      </c>
      <c r="N176" t="s">
        <v>641</v>
      </c>
      <c r="P176" t="s">
        <v>33</v>
      </c>
      <c r="Q176" t="s">
        <v>34</v>
      </c>
      <c r="S176" t="s">
        <v>33</v>
      </c>
      <c r="T176" t="s">
        <v>34</v>
      </c>
      <c r="V176" t="s">
        <v>33</v>
      </c>
      <c r="W176" t="s">
        <v>34</v>
      </c>
      <c r="Y176" t="s">
        <v>33</v>
      </c>
      <c r="Z176" t="s">
        <v>34</v>
      </c>
      <c r="AA176" t="s">
        <v>35</v>
      </c>
      <c r="AB176" t="s">
        <v>36</v>
      </c>
      <c r="AC176">
        <v>40486156</v>
      </c>
      <c r="AD176" t="s">
        <v>37</v>
      </c>
      <c r="AE176" t="s">
        <v>641</v>
      </c>
      <c r="AF176">
        <v>85671469</v>
      </c>
      <c r="AG176">
        <v>1328167</v>
      </c>
      <c r="AH176" t="s">
        <v>38</v>
      </c>
      <c r="AI176" t="s">
        <v>34</v>
      </c>
    </row>
    <row r="177" spans="1:35" x14ac:dyDescent="0.3">
      <c r="A177" s="1">
        <v>45373.705659722225</v>
      </c>
      <c r="B177">
        <v>1</v>
      </c>
      <c r="C177">
        <v>2</v>
      </c>
      <c r="D177" t="s">
        <v>26</v>
      </c>
      <c r="E177" t="s">
        <v>643</v>
      </c>
      <c r="F177" t="s">
        <v>644</v>
      </c>
      <c r="G177" t="s">
        <v>49</v>
      </c>
      <c r="H177">
        <f>---0--8359</f>
        <v>8359</v>
      </c>
      <c r="I177">
        <v>0</v>
      </c>
      <c r="J177" t="s">
        <v>50</v>
      </c>
      <c r="K177" t="s">
        <v>51</v>
      </c>
      <c r="L177" t="s">
        <v>52</v>
      </c>
      <c r="M177" t="s">
        <v>643</v>
      </c>
      <c r="N177" t="s">
        <v>644</v>
      </c>
      <c r="P177" t="s">
        <v>33</v>
      </c>
      <c r="Q177" t="s">
        <v>34</v>
      </c>
      <c r="S177" t="s">
        <v>33</v>
      </c>
      <c r="T177" t="s">
        <v>34</v>
      </c>
      <c r="V177" t="s">
        <v>33</v>
      </c>
      <c r="W177" t="s">
        <v>34</v>
      </c>
      <c r="Y177" t="s">
        <v>33</v>
      </c>
      <c r="Z177" t="s">
        <v>34</v>
      </c>
      <c r="AA177" t="s">
        <v>341</v>
      </c>
      <c r="AB177" t="s">
        <v>36</v>
      </c>
      <c r="AC177">
        <v>675805</v>
      </c>
      <c r="AD177" t="s">
        <v>342</v>
      </c>
      <c r="AE177" t="s">
        <v>644</v>
      </c>
      <c r="AF177">
        <v>870021815</v>
      </c>
      <c r="AG177">
        <v>1328168</v>
      </c>
      <c r="AH177" t="s">
        <v>38</v>
      </c>
      <c r="AI177" t="s">
        <v>34</v>
      </c>
    </row>
    <row r="178" spans="1:35" x14ac:dyDescent="0.3">
      <c r="A178" s="1">
        <v>45373.70579861111</v>
      </c>
      <c r="B178">
        <v>2</v>
      </c>
      <c r="C178">
        <v>2</v>
      </c>
      <c r="D178" t="s">
        <v>26</v>
      </c>
      <c r="E178" t="s">
        <v>645</v>
      </c>
      <c r="F178" t="s">
        <v>646</v>
      </c>
      <c r="G178" t="s">
        <v>72</v>
      </c>
      <c r="H178" t="s">
        <v>647</v>
      </c>
      <c r="I178">
        <v>0</v>
      </c>
      <c r="J178" t="s">
        <v>648</v>
      </c>
      <c r="K178" t="s">
        <v>31</v>
      </c>
      <c r="L178" t="s">
        <v>52</v>
      </c>
      <c r="M178" t="s">
        <v>645</v>
      </c>
      <c r="N178" t="s">
        <v>646</v>
      </c>
      <c r="P178" t="s">
        <v>33</v>
      </c>
      <c r="Q178" t="s">
        <v>34</v>
      </c>
      <c r="S178" t="s">
        <v>33</v>
      </c>
      <c r="T178" t="s">
        <v>34</v>
      </c>
      <c r="V178" t="s">
        <v>33</v>
      </c>
      <c r="W178" t="s">
        <v>34</v>
      </c>
      <c r="Y178" t="s">
        <v>33</v>
      </c>
      <c r="Z178" t="s">
        <v>34</v>
      </c>
      <c r="AA178" t="s">
        <v>166</v>
      </c>
      <c r="AB178" t="s">
        <v>36</v>
      </c>
      <c r="AC178">
        <v>220439</v>
      </c>
      <c r="AD178" t="s">
        <v>167</v>
      </c>
      <c r="AE178" t="s">
        <v>646</v>
      </c>
      <c r="AF178">
        <v>870021815</v>
      </c>
      <c r="AG178">
        <v>1328169</v>
      </c>
      <c r="AH178" t="s">
        <v>38</v>
      </c>
      <c r="AI178" t="s">
        <v>34</v>
      </c>
    </row>
    <row r="179" spans="1:35" x14ac:dyDescent="0.3">
      <c r="A179" s="1">
        <v>45373.707025462965</v>
      </c>
      <c r="B179">
        <v>5</v>
      </c>
      <c r="C179">
        <v>1</v>
      </c>
      <c r="D179" t="s">
        <v>26</v>
      </c>
      <c r="E179" t="s">
        <v>649</v>
      </c>
      <c r="F179" t="s">
        <v>650</v>
      </c>
      <c r="G179" t="s">
        <v>29</v>
      </c>
      <c r="H179" t="s">
        <v>651</v>
      </c>
      <c r="I179">
        <v>0</v>
      </c>
      <c r="K179" t="s">
        <v>31</v>
      </c>
      <c r="L179" t="s">
        <v>32</v>
      </c>
      <c r="M179" t="s">
        <v>649</v>
      </c>
      <c r="N179" t="s">
        <v>650</v>
      </c>
      <c r="P179" t="s">
        <v>33</v>
      </c>
      <c r="Q179" t="s">
        <v>34</v>
      </c>
      <c r="S179" t="s">
        <v>33</v>
      </c>
      <c r="T179" t="s">
        <v>34</v>
      </c>
      <c r="V179" t="s">
        <v>33</v>
      </c>
      <c r="W179" t="s">
        <v>34</v>
      </c>
      <c r="Y179" t="s">
        <v>33</v>
      </c>
      <c r="Z179" t="s">
        <v>34</v>
      </c>
      <c r="AA179" t="s">
        <v>35</v>
      </c>
      <c r="AB179" t="s">
        <v>36</v>
      </c>
      <c r="AC179">
        <v>40556252</v>
      </c>
      <c r="AD179" t="s">
        <v>37</v>
      </c>
      <c r="AE179" t="s">
        <v>650</v>
      </c>
      <c r="AF179">
        <v>85671469</v>
      </c>
      <c r="AG179">
        <v>1328170</v>
      </c>
      <c r="AH179" t="s">
        <v>652</v>
      </c>
      <c r="AI179" t="s">
        <v>34</v>
      </c>
    </row>
    <row r="180" spans="1:35" x14ac:dyDescent="0.3">
      <c r="A180" s="1">
        <v>45373.710694444446</v>
      </c>
      <c r="B180">
        <v>8</v>
      </c>
      <c r="C180">
        <v>1</v>
      </c>
      <c r="D180" t="s">
        <v>26</v>
      </c>
      <c r="E180" t="s">
        <v>653</v>
      </c>
      <c r="F180" t="s">
        <v>654</v>
      </c>
      <c r="G180" t="s">
        <v>49</v>
      </c>
      <c r="H180">
        <f>---0--2705</f>
        <v>2705</v>
      </c>
      <c r="I180">
        <v>0</v>
      </c>
      <c r="J180" t="s">
        <v>50</v>
      </c>
      <c r="K180" t="s">
        <v>51</v>
      </c>
      <c r="L180" t="s">
        <v>52</v>
      </c>
      <c r="M180" t="s">
        <v>653</v>
      </c>
      <c r="N180" t="s">
        <v>654</v>
      </c>
      <c r="P180" t="s">
        <v>33</v>
      </c>
      <c r="Q180" t="s">
        <v>34</v>
      </c>
      <c r="S180" t="s">
        <v>33</v>
      </c>
      <c r="T180" t="s">
        <v>34</v>
      </c>
      <c r="V180" t="s">
        <v>33</v>
      </c>
      <c r="W180" t="s">
        <v>34</v>
      </c>
      <c r="Y180" t="s">
        <v>33</v>
      </c>
      <c r="Z180" t="s">
        <v>34</v>
      </c>
      <c r="AA180" t="s">
        <v>655</v>
      </c>
      <c r="AB180" t="s">
        <v>36</v>
      </c>
      <c r="AC180">
        <v>95172377</v>
      </c>
      <c r="AD180" t="s">
        <v>656</v>
      </c>
      <c r="AE180" t="s">
        <v>654</v>
      </c>
      <c r="AF180">
        <v>156704864</v>
      </c>
      <c r="AG180">
        <v>1328171</v>
      </c>
      <c r="AH180" t="s">
        <v>38</v>
      </c>
      <c r="AI180" t="s">
        <v>34</v>
      </c>
    </row>
    <row r="181" spans="1:35" x14ac:dyDescent="0.3">
      <c r="A181" s="1">
        <v>45373.7109837963</v>
      </c>
      <c r="B181">
        <v>7</v>
      </c>
      <c r="C181">
        <v>1</v>
      </c>
      <c r="D181" t="s">
        <v>26</v>
      </c>
      <c r="E181" t="s">
        <v>657</v>
      </c>
      <c r="F181" t="s">
        <v>658</v>
      </c>
      <c r="G181" t="s">
        <v>146</v>
      </c>
      <c r="H181" t="s">
        <v>659</v>
      </c>
      <c r="I181">
        <v>0</v>
      </c>
      <c r="K181" t="s">
        <v>31</v>
      </c>
      <c r="L181" t="s">
        <v>32</v>
      </c>
      <c r="M181" t="s">
        <v>657</v>
      </c>
      <c r="N181" t="s">
        <v>658</v>
      </c>
      <c r="P181" t="s">
        <v>33</v>
      </c>
      <c r="Q181" t="s">
        <v>34</v>
      </c>
      <c r="S181" t="s">
        <v>33</v>
      </c>
      <c r="T181" t="s">
        <v>34</v>
      </c>
      <c r="V181" t="s">
        <v>33</v>
      </c>
      <c r="W181" t="s">
        <v>34</v>
      </c>
      <c r="Y181" t="s">
        <v>33</v>
      </c>
      <c r="Z181" t="s">
        <v>34</v>
      </c>
      <c r="AA181" t="s">
        <v>35</v>
      </c>
      <c r="AB181" t="s">
        <v>36</v>
      </c>
      <c r="AC181">
        <v>40635644</v>
      </c>
      <c r="AD181" t="s">
        <v>37</v>
      </c>
      <c r="AE181" t="s">
        <v>658</v>
      </c>
      <c r="AF181">
        <v>85671469</v>
      </c>
      <c r="AG181">
        <v>1328172</v>
      </c>
      <c r="AH181" t="s">
        <v>660</v>
      </c>
      <c r="AI181" t="s">
        <v>34</v>
      </c>
    </row>
    <row r="182" spans="1:35" x14ac:dyDescent="0.3">
      <c r="A182" s="1">
        <v>45373.71361111111</v>
      </c>
      <c r="B182">
        <v>7</v>
      </c>
      <c r="C182">
        <v>1</v>
      </c>
      <c r="D182" t="s">
        <v>26</v>
      </c>
      <c r="E182" t="s">
        <v>661</v>
      </c>
      <c r="F182" t="s">
        <v>662</v>
      </c>
      <c r="G182" t="s">
        <v>155</v>
      </c>
      <c r="H182" t="s">
        <v>663</v>
      </c>
      <c r="I182">
        <v>0</v>
      </c>
      <c r="K182" t="s">
        <v>31</v>
      </c>
      <c r="L182" t="s">
        <v>32</v>
      </c>
      <c r="M182" t="s">
        <v>661</v>
      </c>
      <c r="N182" t="s">
        <v>662</v>
      </c>
      <c r="P182" t="s">
        <v>33</v>
      </c>
      <c r="Q182" t="s">
        <v>34</v>
      </c>
      <c r="S182" t="s">
        <v>33</v>
      </c>
      <c r="T182" t="s">
        <v>34</v>
      </c>
      <c r="V182" t="s">
        <v>33</v>
      </c>
      <c r="W182" t="s">
        <v>34</v>
      </c>
      <c r="Y182" t="s">
        <v>33</v>
      </c>
      <c r="Z182" t="s">
        <v>34</v>
      </c>
      <c r="AA182" t="s">
        <v>157</v>
      </c>
      <c r="AB182" t="s">
        <v>36</v>
      </c>
      <c r="AC182">
        <v>52858324</v>
      </c>
      <c r="AD182" t="s">
        <v>158</v>
      </c>
      <c r="AE182" t="s">
        <v>662</v>
      </c>
      <c r="AF182">
        <v>9978044714</v>
      </c>
      <c r="AG182">
        <v>1328173</v>
      </c>
      <c r="AH182" t="s">
        <v>607</v>
      </c>
      <c r="AI182" t="s">
        <v>34</v>
      </c>
    </row>
    <row r="183" spans="1:35" x14ac:dyDescent="0.3">
      <c r="A183" s="1">
        <v>45373.713738425926</v>
      </c>
      <c r="B183">
        <v>5</v>
      </c>
      <c r="C183">
        <v>1</v>
      </c>
      <c r="D183" t="s">
        <v>26</v>
      </c>
      <c r="E183" t="s">
        <v>664</v>
      </c>
      <c r="F183" t="s">
        <v>665</v>
      </c>
      <c r="G183" t="s">
        <v>190</v>
      </c>
      <c r="H183" t="s">
        <v>666</v>
      </c>
      <c r="I183">
        <v>0</v>
      </c>
      <c r="J183" t="s">
        <v>667</v>
      </c>
      <c r="K183" t="s">
        <v>51</v>
      </c>
      <c r="L183" t="s">
        <v>32</v>
      </c>
      <c r="M183" t="s">
        <v>664</v>
      </c>
      <c r="N183" t="s">
        <v>665</v>
      </c>
      <c r="P183" t="s">
        <v>33</v>
      </c>
      <c r="Q183" t="s">
        <v>34</v>
      </c>
      <c r="S183" t="s">
        <v>33</v>
      </c>
      <c r="T183" t="s">
        <v>34</v>
      </c>
      <c r="V183" t="s">
        <v>33</v>
      </c>
      <c r="W183" t="s">
        <v>34</v>
      </c>
      <c r="Y183" t="s">
        <v>33</v>
      </c>
      <c r="Z183" t="s">
        <v>34</v>
      </c>
      <c r="AA183" t="s">
        <v>35</v>
      </c>
      <c r="AB183" t="s">
        <v>36</v>
      </c>
      <c r="AC183">
        <v>40683675</v>
      </c>
      <c r="AD183" t="s">
        <v>37</v>
      </c>
      <c r="AE183" t="s">
        <v>665</v>
      </c>
      <c r="AF183">
        <v>85671469</v>
      </c>
      <c r="AG183">
        <v>1328174</v>
      </c>
      <c r="AH183" t="s">
        <v>38</v>
      </c>
      <c r="AI183" t="s">
        <v>34</v>
      </c>
    </row>
    <row r="184" spans="1:35" x14ac:dyDescent="0.3">
      <c r="A184" s="1">
        <v>45373.713935185187</v>
      </c>
      <c r="B184">
        <v>6</v>
      </c>
      <c r="C184">
        <v>2</v>
      </c>
      <c r="D184" t="s">
        <v>26</v>
      </c>
      <c r="E184" t="s">
        <v>216</v>
      </c>
      <c r="F184" t="s">
        <v>217</v>
      </c>
      <c r="G184" t="s">
        <v>49</v>
      </c>
      <c r="H184">
        <f>---0--1212</f>
        <v>1212</v>
      </c>
      <c r="I184">
        <v>0</v>
      </c>
      <c r="J184" t="s">
        <v>50</v>
      </c>
      <c r="K184" t="s">
        <v>51</v>
      </c>
      <c r="L184" t="s">
        <v>52</v>
      </c>
      <c r="M184" t="s">
        <v>216</v>
      </c>
      <c r="N184" t="s">
        <v>217</v>
      </c>
      <c r="P184" t="s">
        <v>33</v>
      </c>
      <c r="Q184" t="s">
        <v>34</v>
      </c>
      <c r="S184" t="s">
        <v>33</v>
      </c>
      <c r="T184" t="s">
        <v>34</v>
      </c>
      <c r="V184" t="s">
        <v>33</v>
      </c>
      <c r="W184" t="s">
        <v>34</v>
      </c>
      <c r="Y184" t="s">
        <v>33</v>
      </c>
      <c r="Z184" t="s">
        <v>34</v>
      </c>
      <c r="AA184" t="s">
        <v>83</v>
      </c>
      <c r="AB184" t="s">
        <v>36</v>
      </c>
      <c r="AC184">
        <v>982930</v>
      </c>
      <c r="AD184" t="s">
        <v>84</v>
      </c>
      <c r="AE184" t="s">
        <v>217</v>
      </c>
      <c r="AF184">
        <v>870021815</v>
      </c>
      <c r="AG184">
        <v>1328175</v>
      </c>
      <c r="AH184" t="s">
        <v>38</v>
      </c>
      <c r="AI184" t="s">
        <v>34</v>
      </c>
    </row>
    <row r="185" spans="1:35" x14ac:dyDescent="0.3">
      <c r="A185" s="1">
        <v>45373.714166666665</v>
      </c>
      <c r="B185">
        <v>8</v>
      </c>
      <c r="C185">
        <v>1</v>
      </c>
      <c r="D185" t="s">
        <v>26</v>
      </c>
      <c r="E185" t="s">
        <v>668</v>
      </c>
      <c r="F185" t="s">
        <v>669</v>
      </c>
      <c r="G185" t="s">
        <v>72</v>
      </c>
      <c r="H185" t="s">
        <v>670</v>
      </c>
      <c r="I185">
        <v>0</v>
      </c>
      <c r="J185" t="s">
        <v>671</v>
      </c>
      <c r="K185" t="s">
        <v>51</v>
      </c>
      <c r="L185" t="s">
        <v>52</v>
      </c>
      <c r="M185" t="s">
        <v>668</v>
      </c>
      <c r="N185" t="s">
        <v>669</v>
      </c>
      <c r="P185" t="s">
        <v>33</v>
      </c>
      <c r="Q185" t="s">
        <v>34</v>
      </c>
      <c r="S185" t="s">
        <v>33</v>
      </c>
      <c r="T185" t="s">
        <v>34</v>
      </c>
      <c r="V185" t="s">
        <v>33</v>
      </c>
      <c r="W185" t="s">
        <v>34</v>
      </c>
      <c r="Y185" t="s">
        <v>33</v>
      </c>
      <c r="Z185" t="s">
        <v>34</v>
      </c>
      <c r="AA185" t="s">
        <v>79</v>
      </c>
      <c r="AB185" t="s">
        <v>36</v>
      </c>
      <c r="AC185">
        <v>40688082</v>
      </c>
      <c r="AD185" t="s">
        <v>64</v>
      </c>
      <c r="AE185" t="s">
        <v>669</v>
      </c>
      <c r="AF185">
        <v>85671469</v>
      </c>
      <c r="AG185">
        <v>1328176</v>
      </c>
      <c r="AH185" t="s">
        <v>407</v>
      </c>
      <c r="AI185" t="s">
        <v>34</v>
      </c>
    </row>
    <row r="186" spans="1:35" x14ac:dyDescent="0.3">
      <c r="A186" s="1">
        <v>45373.715601851851</v>
      </c>
      <c r="B186">
        <v>6</v>
      </c>
      <c r="C186">
        <v>2</v>
      </c>
      <c r="D186" t="s">
        <v>26</v>
      </c>
      <c r="E186" t="s">
        <v>672</v>
      </c>
      <c r="F186" t="s">
        <v>673</v>
      </c>
      <c r="G186" t="s">
        <v>49</v>
      </c>
      <c r="H186">
        <f>---0--1406</f>
        <v>1406</v>
      </c>
      <c r="I186">
        <v>0</v>
      </c>
      <c r="J186" t="s">
        <v>50</v>
      </c>
      <c r="K186" t="s">
        <v>51</v>
      </c>
      <c r="L186" t="s">
        <v>52</v>
      </c>
      <c r="M186" t="s">
        <v>672</v>
      </c>
      <c r="N186" t="s">
        <v>673</v>
      </c>
      <c r="P186" t="s">
        <v>33</v>
      </c>
      <c r="Q186" t="s">
        <v>34</v>
      </c>
      <c r="S186" t="s">
        <v>33</v>
      </c>
      <c r="T186" t="s">
        <v>34</v>
      </c>
      <c r="V186" t="s">
        <v>33</v>
      </c>
      <c r="W186" t="s">
        <v>34</v>
      </c>
      <c r="Y186" t="s">
        <v>33</v>
      </c>
      <c r="Z186" t="s">
        <v>34</v>
      </c>
      <c r="AA186" t="s">
        <v>674</v>
      </c>
      <c r="AB186" t="s">
        <v>36</v>
      </c>
      <c r="AC186">
        <v>30038304</v>
      </c>
      <c r="AD186" t="s">
        <v>88</v>
      </c>
      <c r="AE186" t="s">
        <v>673</v>
      </c>
      <c r="AF186">
        <v>76598102</v>
      </c>
      <c r="AG186">
        <v>1328177</v>
      </c>
      <c r="AH186" t="s">
        <v>675</v>
      </c>
      <c r="AI186" t="s">
        <v>34</v>
      </c>
    </row>
    <row r="187" spans="1:35" x14ac:dyDescent="0.3">
      <c r="A187" s="1">
        <v>45373.717129629629</v>
      </c>
      <c r="B187">
        <v>7</v>
      </c>
      <c r="C187">
        <v>1</v>
      </c>
      <c r="D187" t="s">
        <v>26</v>
      </c>
      <c r="E187" t="s">
        <v>676</v>
      </c>
      <c r="F187" t="s">
        <v>677</v>
      </c>
      <c r="G187" t="s">
        <v>49</v>
      </c>
      <c r="H187">
        <f>---0--501</f>
        <v>501</v>
      </c>
      <c r="I187">
        <v>0</v>
      </c>
      <c r="J187" t="s">
        <v>50</v>
      </c>
      <c r="K187" t="s">
        <v>51</v>
      </c>
      <c r="L187" t="s">
        <v>52</v>
      </c>
      <c r="M187" t="s">
        <v>676</v>
      </c>
      <c r="N187" t="s">
        <v>677</v>
      </c>
      <c r="P187" t="s">
        <v>33</v>
      </c>
      <c r="Q187" t="s">
        <v>34</v>
      </c>
      <c r="S187" t="s">
        <v>33</v>
      </c>
      <c r="T187" t="s">
        <v>34</v>
      </c>
      <c r="V187" t="s">
        <v>33</v>
      </c>
      <c r="W187" t="s">
        <v>34</v>
      </c>
      <c r="Y187" t="s">
        <v>33</v>
      </c>
      <c r="Z187" t="s">
        <v>34</v>
      </c>
      <c r="AA187" t="s">
        <v>205</v>
      </c>
      <c r="AB187" t="s">
        <v>36</v>
      </c>
      <c r="AC187">
        <v>77279398</v>
      </c>
      <c r="AD187" t="s">
        <v>133</v>
      </c>
      <c r="AE187" t="s">
        <v>677</v>
      </c>
      <c r="AF187">
        <v>795990586</v>
      </c>
      <c r="AG187">
        <v>1328178</v>
      </c>
      <c r="AH187" t="s">
        <v>38</v>
      </c>
      <c r="AI187" t="s">
        <v>34</v>
      </c>
    </row>
    <row r="188" spans="1:35" x14ac:dyDescent="0.3">
      <c r="A188" s="1">
        <v>45373.717534722222</v>
      </c>
      <c r="B188">
        <v>4</v>
      </c>
      <c r="C188">
        <v>2</v>
      </c>
      <c r="D188" t="s">
        <v>26</v>
      </c>
      <c r="E188" t="s">
        <v>678</v>
      </c>
      <c r="F188" t="s">
        <v>679</v>
      </c>
      <c r="G188" t="s">
        <v>190</v>
      </c>
      <c r="H188" t="s">
        <v>680</v>
      </c>
      <c r="I188">
        <v>0</v>
      </c>
      <c r="K188" t="s">
        <v>31</v>
      </c>
      <c r="L188" t="s">
        <v>32</v>
      </c>
      <c r="M188" t="s">
        <v>678</v>
      </c>
      <c r="N188" t="s">
        <v>679</v>
      </c>
      <c r="P188" t="s">
        <v>33</v>
      </c>
      <c r="Q188" t="s">
        <v>34</v>
      </c>
      <c r="S188" t="s">
        <v>33</v>
      </c>
      <c r="T188" t="s">
        <v>34</v>
      </c>
      <c r="V188" t="s">
        <v>33</v>
      </c>
      <c r="W188" t="s">
        <v>34</v>
      </c>
      <c r="Y188" t="s">
        <v>33</v>
      </c>
      <c r="Z188" t="s">
        <v>34</v>
      </c>
      <c r="AA188" t="s">
        <v>35</v>
      </c>
      <c r="AB188" t="s">
        <v>36</v>
      </c>
      <c r="AC188">
        <v>40762448</v>
      </c>
      <c r="AD188" t="s">
        <v>37</v>
      </c>
      <c r="AE188" t="s">
        <v>679</v>
      </c>
      <c r="AF188">
        <v>85671469</v>
      </c>
      <c r="AG188">
        <v>1328179</v>
      </c>
      <c r="AH188" t="s">
        <v>38</v>
      </c>
      <c r="AI188" t="s">
        <v>34</v>
      </c>
    </row>
    <row r="189" spans="1:35" x14ac:dyDescent="0.3">
      <c r="A189" s="1">
        <v>45373.717870370368</v>
      </c>
      <c r="B189">
        <v>3</v>
      </c>
      <c r="C189">
        <v>2</v>
      </c>
      <c r="D189" t="s">
        <v>26</v>
      </c>
      <c r="E189" t="s">
        <v>681</v>
      </c>
      <c r="F189" t="s">
        <v>682</v>
      </c>
      <c r="G189" t="s">
        <v>146</v>
      </c>
      <c r="H189" t="s">
        <v>683</v>
      </c>
      <c r="I189">
        <v>0</v>
      </c>
      <c r="K189" t="s">
        <v>31</v>
      </c>
      <c r="L189" t="s">
        <v>32</v>
      </c>
      <c r="M189" t="s">
        <v>681</v>
      </c>
      <c r="N189" t="s">
        <v>682</v>
      </c>
      <c r="P189" t="s">
        <v>33</v>
      </c>
      <c r="Q189" t="s">
        <v>34</v>
      </c>
      <c r="S189" t="s">
        <v>33</v>
      </c>
      <c r="T189" t="s">
        <v>34</v>
      </c>
      <c r="V189" t="s">
        <v>33</v>
      </c>
      <c r="W189" t="s">
        <v>34</v>
      </c>
      <c r="Y189" t="s">
        <v>33</v>
      </c>
      <c r="Z189" t="s">
        <v>34</v>
      </c>
      <c r="AA189" t="s">
        <v>35</v>
      </c>
      <c r="AB189" t="s">
        <v>36</v>
      </c>
      <c r="AC189">
        <v>40765879</v>
      </c>
      <c r="AD189" t="s">
        <v>37</v>
      </c>
      <c r="AE189" t="s">
        <v>682</v>
      </c>
      <c r="AF189">
        <v>85671469</v>
      </c>
      <c r="AG189">
        <v>1328180</v>
      </c>
      <c r="AH189" t="s">
        <v>38</v>
      </c>
      <c r="AI189" t="s">
        <v>34</v>
      </c>
    </row>
    <row r="190" spans="1:35" x14ac:dyDescent="0.3">
      <c r="A190" s="1">
        <v>45373.718425925923</v>
      </c>
      <c r="B190">
        <v>2</v>
      </c>
      <c r="C190">
        <v>2</v>
      </c>
      <c r="D190" t="s">
        <v>26</v>
      </c>
      <c r="E190" t="s">
        <v>684</v>
      </c>
      <c r="F190" t="s">
        <v>685</v>
      </c>
      <c r="G190" t="s">
        <v>49</v>
      </c>
      <c r="H190">
        <f>---0--1248</f>
        <v>1248</v>
      </c>
      <c r="I190">
        <v>0</v>
      </c>
      <c r="J190" t="s">
        <v>50</v>
      </c>
      <c r="K190" t="s">
        <v>51</v>
      </c>
      <c r="L190" t="s">
        <v>52</v>
      </c>
      <c r="M190" t="s">
        <v>684</v>
      </c>
      <c r="N190" t="s">
        <v>685</v>
      </c>
      <c r="P190" t="s">
        <v>33</v>
      </c>
      <c r="Q190" t="s">
        <v>34</v>
      </c>
      <c r="S190" t="s">
        <v>33</v>
      </c>
      <c r="T190" t="s">
        <v>34</v>
      </c>
      <c r="V190" t="s">
        <v>33</v>
      </c>
      <c r="W190" t="s">
        <v>34</v>
      </c>
      <c r="Y190" t="s">
        <v>33</v>
      </c>
      <c r="Z190" t="s">
        <v>34</v>
      </c>
      <c r="AA190" t="s">
        <v>332</v>
      </c>
      <c r="AB190" t="s">
        <v>36</v>
      </c>
      <c r="AC190">
        <v>30002349</v>
      </c>
      <c r="AD190" t="s">
        <v>255</v>
      </c>
      <c r="AE190" t="s">
        <v>685</v>
      </c>
      <c r="AF190">
        <v>76598102</v>
      </c>
      <c r="AG190">
        <v>1328181</v>
      </c>
      <c r="AH190" t="s">
        <v>38</v>
      </c>
      <c r="AI190" t="s">
        <v>34</v>
      </c>
    </row>
    <row r="191" spans="1:35" x14ac:dyDescent="0.3">
      <c r="A191" s="1">
        <v>45373.720914351848</v>
      </c>
      <c r="B191">
        <v>8</v>
      </c>
      <c r="C191">
        <v>1</v>
      </c>
      <c r="D191" t="s">
        <v>26</v>
      </c>
      <c r="E191" t="s">
        <v>686</v>
      </c>
      <c r="F191" t="s">
        <v>687</v>
      </c>
      <c r="G191" t="s">
        <v>49</v>
      </c>
      <c r="H191">
        <f>---0--3361</f>
        <v>3361</v>
      </c>
      <c r="I191">
        <v>0</v>
      </c>
      <c r="J191" t="s">
        <v>50</v>
      </c>
      <c r="K191" t="s">
        <v>51</v>
      </c>
      <c r="L191" t="s">
        <v>52</v>
      </c>
      <c r="M191" t="s">
        <v>686</v>
      </c>
      <c r="N191" t="s">
        <v>687</v>
      </c>
      <c r="P191" t="s">
        <v>33</v>
      </c>
      <c r="Q191" t="s">
        <v>34</v>
      </c>
      <c r="S191" t="s">
        <v>33</v>
      </c>
      <c r="T191" t="s">
        <v>34</v>
      </c>
      <c r="V191" t="s">
        <v>33</v>
      </c>
      <c r="W191" t="s">
        <v>34</v>
      </c>
      <c r="Y191" t="s">
        <v>33</v>
      </c>
      <c r="Z191" t="s">
        <v>34</v>
      </c>
      <c r="AA191" t="s">
        <v>353</v>
      </c>
      <c r="AB191" t="s">
        <v>36</v>
      </c>
      <c r="AC191">
        <v>40826561</v>
      </c>
      <c r="AD191" t="s">
        <v>354</v>
      </c>
      <c r="AE191" t="s">
        <v>687</v>
      </c>
      <c r="AF191">
        <v>85671469</v>
      </c>
      <c r="AG191">
        <v>1328182</v>
      </c>
      <c r="AH191" t="s">
        <v>38</v>
      </c>
      <c r="AI191" t="s">
        <v>34</v>
      </c>
    </row>
    <row r="192" spans="1:35" x14ac:dyDescent="0.3">
      <c r="A192" s="1">
        <v>45373.724502314813</v>
      </c>
      <c r="B192">
        <v>8</v>
      </c>
      <c r="C192">
        <v>1</v>
      </c>
      <c r="D192" t="s">
        <v>26</v>
      </c>
      <c r="E192" t="s">
        <v>688</v>
      </c>
      <c r="F192" t="s">
        <v>689</v>
      </c>
      <c r="G192" t="s">
        <v>49</v>
      </c>
      <c r="H192">
        <f>---0--1443</f>
        <v>1443</v>
      </c>
      <c r="I192">
        <v>0</v>
      </c>
      <c r="J192" t="s">
        <v>50</v>
      </c>
      <c r="K192" t="s">
        <v>51</v>
      </c>
      <c r="L192" t="s">
        <v>52</v>
      </c>
      <c r="M192" t="s">
        <v>688</v>
      </c>
      <c r="N192" t="s">
        <v>689</v>
      </c>
      <c r="P192" t="s">
        <v>33</v>
      </c>
      <c r="Q192" t="s">
        <v>34</v>
      </c>
      <c r="S192" t="s">
        <v>33</v>
      </c>
      <c r="T192" t="s">
        <v>34</v>
      </c>
      <c r="V192" t="s">
        <v>33</v>
      </c>
      <c r="W192" t="s">
        <v>34</v>
      </c>
      <c r="Y192" t="s">
        <v>33</v>
      </c>
      <c r="Z192" t="s">
        <v>34</v>
      </c>
      <c r="AA192" t="s">
        <v>123</v>
      </c>
      <c r="AB192" t="s">
        <v>36</v>
      </c>
      <c r="AC192">
        <v>30062584</v>
      </c>
      <c r="AD192" t="s">
        <v>88</v>
      </c>
      <c r="AE192" t="s">
        <v>689</v>
      </c>
      <c r="AF192">
        <v>76598102</v>
      </c>
      <c r="AG192">
        <v>1328183</v>
      </c>
      <c r="AH192" t="s">
        <v>38</v>
      </c>
      <c r="AI192" t="s">
        <v>34</v>
      </c>
    </row>
    <row r="193" spans="1:35" x14ac:dyDescent="0.3">
      <c r="A193" s="1">
        <v>45373.73333333333</v>
      </c>
      <c r="B193">
        <v>5</v>
      </c>
      <c r="C193">
        <v>1</v>
      </c>
      <c r="D193" t="s">
        <v>26</v>
      </c>
      <c r="E193" t="s">
        <v>690</v>
      </c>
      <c r="F193" t="s">
        <v>691</v>
      </c>
      <c r="G193" t="s">
        <v>146</v>
      </c>
      <c r="H193" t="s">
        <v>692</v>
      </c>
      <c r="I193">
        <v>0</v>
      </c>
      <c r="K193" t="s">
        <v>31</v>
      </c>
      <c r="L193" t="s">
        <v>32</v>
      </c>
      <c r="M193" t="s">
        <v>690</v>
      </c>
      <c r="N193" t="s">
        <v>691</v>
      </c>
      <c r="P193" t="s">
        <v>33</v>
      </c>
      <c r="Q193" t="s">
        <v>34</v>
      </c>
      <c r="S193" t="s">
        <v>33</v>
      </c>
      <c r="T193" t="s">
        <v>34</v>
      </c>
      <c r="V193" t="s">
        <v>33</v>
      </c>
      <c r="W193" t="s">
        <v>34</v>
      </c>
      <c r="Y193" t="s">
        <v>33</v>
      </c>
      <c r="Z193" t="s">
        <v>34</v>
      </c>
      <c r="AA193" t="s">
        <v>35</v>
      </c>
      <c r="AB193" t="s">
        <v>36</v>
      </c>
      <c r="AC193">
        <v>41079802</v>
      </c>
      <c r="AD193" t="s">
        <v>37</v>
      </c>
      <c r="AE193" t="s">
        <v>691</v>
      </c>
      <c r="AF193">
        <v>85671469</v>
      </c>
      <c r="AG193">
        <v>1328184</v>
      </c>
      <c r="AH193" t="s">
        <v>38</v>
      </c>
      <c r="AI193" t="s">
        <v>34</v>
      </c>
    </row>
    <row r="194" spans="1:35" x14ac:dyDescent="0.3">
      <c r="A194" s="1">
        <v>45373.733935185184</v>
      </c>
      <c r="B194">
        <v>8</v>
      </c>
      <c r="C194">
        <v>1</v>
      </c>
      <c r="D194" t="s">
        <v>26</v>
      </c>
      <c r="E194" t="s">
        <v>693</v>
      </c>
      <c r="F194" t="s">
        <v>694</v>
      </c>
      <c r="G194" t="s">
        <v>49</v>
      </c>
      <c r="H194">
        <f>---0--1194</f>
        <v>1194</v>
      </c>
      <c r="I194">
        <v>0</v>
      </c>
      <c r="J194" t="s">
        <v>50</v>
      </c>
      <c r="K194" t="s">
        <v>51</v>
      </c>
      <c r="L194" t="s">
        <v>52</v>
      </c>
      <c r="M194" t="s">
        <v>693</v>
      </c>
      <c r="N194" t="s">
        <v>694</v>
      </c>
      <c r="P194" t="s">
        <v>33</v>
      </c>
      <c r="Q194" t="s">
        <v>34</v>
      </c>
      <c r="S194" t="s">
        <v>33</v>
      </c>
      <c r="T194" t="s">
        <v>34</v>
      </c>
      <c r="V194" t="s">
        <v>33</v>
      </c>
      <c r="W194" t="s">
        <v>34</v>
      </c>
      <c r="Y194" t="s">
        <v>33</v>
      </c>
      <c r="Z194" t="s">
        <v>34</v>
      </c>
      <c r="AA194" t="s">
        <v>166</v>
      </c>
      <c r="AB194" t="s">
        <v>36</v>
      </c>
      <c r="AC194">
        <v>5238</v>
      </c>
      <c r="AD194" t="s">
        <v>167</v>
      </c>
      <c r="AE194" t="s">
        <v>694</v>
      </c>
      <c r="AF194">
        <v>870021815</v>
      </c>
      <c r="AG194">
        <v>1328185</v>
      </c>
      <c r="AH194" t="s">
        <v>660</v>
      </c>
      <c r="AI194" t="s">
        <v>34</v>
      </c>
    </row>
    <row r="195" spans="1:35" x14ac:dyDescent="0.3">
      <c r="A195" s="1">
        <v>45373.73678240741</v>
      </c>
      <c r="B195">
        <v>5</v>
      </c>
      <c r="C195">
        <v>1</v>
      </c>
      <c r="D195" t="s">
        <v>26</v>
      </c>
      <c r="E195" t="s">
        <v>695</v>
      </c>
      <c r="F195" t="s">
        <v>696</v>
      </c>
      <c r="G195" t="s">
        <v>146</v>
      </c>
      <c r="H195" t="s">
        <v>697</v>
      </c>
      <c r="I195">
        <v>0</v>
      </c>
      <c r="K195" t="s">
        <v>31</v>
      </c>
      <c r="L195" t="s">
        <v>32</v>
      </c>
      <c r="M195" t="s">
        <v>695</v>
      </c>
      <c r="N195" t="s">
        <v>696</v>
      </c>
      <c r="P195" t="s">
        <v>33</v>
      </c>
      <c r="Q195" t="s">
        <v>34</v>
      </c>
      <c r="S195" t="s">
        <v>33</v>
      </c>
      <c r="T195" t="s">
        <v>34</v>
      </c>
      <c r="V195" t="s">
        <v>33</v>
      </c>
      <c r="W195" t="s">
        <v>34</v>
      </c>
      <c r="Y195" t="s">
        <v>33</v>
      </c>
      <c r="Z195" t="s">
        <v>34</v>
      </c>
      <c r="AA195" t="s">
        <v>35</v>
      </c>
      <c r="AB195" t="s">
        <v>36</v>
      </c>
      <c r="AC195">
        <v>41154287</v>
      </c>
      <c r="AD195" t="s">
        <v>37</v>
      </c>
      <c r="AE195" t="s">
        <v>696</v>
      </c>
      <c r="AF195">
        <v>85671469</v>
      </c>
      <c r="AG195">
        <v>1328186</v>
      </c>
      <c r="AH195" t="s">
        <v>38</v>
      </c>
      <c r="AI195" t="s">
        <v>34</v>
      </c>
    </row>
    <row r="196" spans="1:35" x14ac:dyDescent="0.3">
      <c r="A196" s="1">
        <v>45373.737222222226</v>
      </c>
      <c r="B196">
        <v>8</v>
      </c>
      <c r="C196">
        <v>1</v>
      </c>
      <c r="D196" t="s">
        <v>26</v>
      </c>
      <c r="E196" t="s">
        <v>698</v>
      </c>
      <c r="F196" t="s">
        <v>699</v>
      </c>
      <c r="G196" t="s">
        <v>49</v>
      </c>
      <c r="H196">
        <f>---0--1961</f>
        <v>1961</v>
      </c>
      <c r="I196">
        <v>0</v>
      </c>
      <c r="J196" t="s">
        <v>50</v>
      </c>
      <c r="K196" t="s">
        <v>51</v>
      </c>
      <c r="L196" t="s">
        <v>52</v>
      </c>
      <c r="M196" t="s">
        <v>698</v>
      </c>
      <c r="N196" t="s">
        <v>699</v>
      </c>
      <c r="P196" t="s">
        <v>33</v>
      </c>
      <c r="Q196" t="s">
        <v>34</v>
      </c>
      <c r="S196" t="s">
        <v>33</v>
      </c>
      <c r="T196" t="s">
        <v>34</v>
      </c>
      <c r="V196" t="s">
        <v>33</v>
      </c>
      <c r="W196" t="s">
        <v>34</v>
      </c>
      <c r="Y196" t="s">
        <v>33</v>
      </c>
      <c r="Z196" t="s">
        <v>34</v>
      </c>
      <c r="AA196" t="s">
        <v>700</v>
      </c>
      <c r="AB196" t="s">
        <v>36</v>
      </c>
      <c r="AC196">
        <v>41161285</v>
      </c>
      <c r="AD196" t="s">
        <v>64</v>
      </c>
      <c r="AE196" t="s">
        <v>699</v>
      </c>
      <c r="AF196">
        <v>85671469</v>
      </c>
      <c r="AG196">
        <v>1328187</v>
      </c>
      <c r="AH196" t="s">
        <v>38</v>
      </c>
      <c r="AI196" t="s">
        <v>34</v>
      </c>
    </row>
    <row r="197" spans="1:35" x14ac:dyDescent="0.3">
      <c r="A197" s="1">
        <v>45373.740995370368</v>
      </c>
      <c r="B197">
        <v>8</v>
      </c>
      <c r="C197">
        <v>1</v>
      </c>
      <c r="D197" t="s">
        <v>26</v>
      </c>
      <c r="E197" t="s">
        <v>701</v>
      </c>
      <c r="F197" t="s">
        <v>702</v>
      </c>
      <c r="G197" t="s">
        <v>49</v>
      </c>
      <c r="H197">
        <f>---0--7847</f>
        <v>7847</v>
      </c>
      <c r="I197">
        <v>0</v>
      </c>
      <c r="J197" t="s">
        <v>50</v>
      </c>
      <c r="K197" t="s">
        <v>51</v>
      </c>
      <c r="L197" t="s">
        <v>52</v>
      </c>
      <c r="M197" t="s">
        <v>701</v>
      </c>
      <c r="N197" t="s">
        <v>702</v>
      </c>
      <c r="P197" t="s">
        <v>33</v>
      </c>
      <c r="Q197" t="s">
        <v>34</v>
      </c>
      <c r="S197" t="s">
        <v>33</v>
      </c>
      <c r="T197" t="s">
        <v>34</v>
      </c>
      <c r="V197" t="s">
        <v>33</v>
      </c>
      <c r="W197" t="s">
        <v>34</v>
      </c>
      <c r="Y197" t="s">
        <v>33</v>
      </c>
      <c r="Z197" t="s">
        <v>34</v>
      </c>
      <c r="AA197" t="s">
        <v>492</v>
      </c>
      <c r="AB197" t="s">
        <v>36</v>
      </c>
      <c r="AC197">
        <v>418850</v>
      </c>
      <c r="AD197" t="s">
        <v>493</v>
      </c>
      <c r="AE197" t="s">
        <v>702</v>
      </c>
      <c r="AF197">
        <v>870021815</v>
      </c>
      <c r="AG197">
        <v>1328188</v>
      </c>
      <c r="AH197" t="s">
        <v>703</v>
      </c>
      <c r="AI197" t="s">
        <v>34</v>
      </c>
    </row>
    <row r="198" spans="1:35" x14ac:dyDescent="0.3">
      <c r="A198" s="1">
        <v>45373.742986111109</v>
      </c>
      <c r="B198">
        <v>5</v>
      </c>
      <c r="C198">
        <v>1</v>
      </c>
      <c r="D198" t="s">
        <v>26</v>
      </c>
      <c r="E198" t="s">
        <v>704</v>
      </c>
      <c r="F198" t="s">
        <v>705</v>
      </c>
      <c r="G198" t="s">
        <v>190</v>
      </c>
      <c r="H198" t="s">
        <v>706</v>
      </c>
      <c r="I198">
        <v>0</v>
      </c>
      <c r="K198" t="s">
        <v>31</v>
      </c>
      <c r="L198" t="s">
        <v>32</v>
      </c>
      <c r="M198" t="s">
        <v>704</v>
      </c>
      <c r="N198" t="s">
        <v>705</v>
      </c>
      <c r="P198" t="s">
        <v>33</v>
      </c>
      <c r="Q198" t="s">
        <v>34</v>
      </c>
      <c r="S198" t="s">
        <v>33</v>
      </c>
      <c r="T198" t="s">
        <v>34</v>
      </c>
      <c r="V198" t="s">
        <v>33</v>
      </c>
      <c r="W198" t="s">
        <v>34</v>
      </c>
      <c r="Y198" t="s">
        <v>33</v>
      </c>
      <c r="Z198" t="s">
        <v>34</v>
      </c>
      <c r="AA198" t="s">
        <v>35</v>
      </c>
      <c r="AB198" t="s">
        <v>36</v>
      </c>
      <c r="AC198">
        <v>41269340</v>
      </c>
      <c r="AD198" t="s">
        <v>37</v>
      </c>
      <c r="AE198" t="s">
        <v>705</v>
      </c>
      <c r="AF198">
        <v>85671469</v>
      </c>
      <c r="AG198">
        <v>1328189</v>
      </c>
      <c r="AH198" t="s">
        <v>38</v>
      </c>
      <c r="AI198" t="s">
        <v>34</v>
      </c>
    </row>
    <row r="199" spans="1:35" x14ac:dyDescent="0.3">
      <c r="A199" s="1">
        <v>45373.743946759256</v>
      </c>
      <c r="B199">
        <v>8</v>
      </c>
      <c r="C199">
        <v>1</v>
      </c>
      <c r="D199" t="s">
        <v>26</v>
      </c>
      <c r="E199" t="s">
        <v>707</v>
      </c>
      <c r="F199" t="s">
        <v>708</v>
      </c>
      <c r="G199" t="s">
        <v>49</v>
      </c>
      <c r="H199">
        <f>---0--8383</f>
        <v>8383</v>
      </c>
      <c r="I199">
        <v>0</v>
      </c>
      <c r="J199" t="s">
        <v>50</v>
      </c>
      <c r="K199" t="s">
        <v>51</v>
      </c>
      <c r="L199" t="s">
        <v>52</v>
      </c>
      <c r="M199" t="s">
        <v>707</v>
      </c>
      <c r="N199" t="s">
        <v>708</v>
      </c>
      <c r="P199" t="s">
        <v>33</v>
      </c>
      <c r="Q199" t="s">
        <v>34</v>
      </c>
      <c r="S199" t="s">
        <v>33</v>
      </c>
      <c r="T199" t="s">
        <v>34</v>
      </c>
      <c r="V199" t="s">
        <v>33</v>
      </c>
      <c r="W199" t="s">
        <v>34</v>
      </c>
      <c r="Y199" t="s">
        <v>33</v>
      </c>
      <c r="Z199" t="s">
        <v>34</v>
      </c>
      <c r="AA199" t="s">
        <v>341</v>
      </c>
      <c r="AB199" t="s">
        <v>36</v>
      </c>
      <c r="AC199">
        <v>151570</v>
      </c>
      <c r="AD199" t="s">
        <v>342</v>
      </c>
      <c r="AE199" t="s">
        <v>708</v>
      </c>
      <c r="AF199">
        <v>870021815</v>
      </c>
      <c r="AG199">
        <v>1328190</v>
      </c>
      <c r="AH199" t="s">
        <v>38</v>
      </c>
      <c r="AI199" t="s">
        <v>34</v>
      </c>
    </row>
    <row r="200" spans="1:35" x14ac:dyDescent="0.3">
      <c r="A200" s="1">
        <v>45373.745185185187</v>
      </c>
      <c r="B200">
        <v>5</v>
      </c>
      <c r="C200">
        <v>1</v>
      </c>
      <c r="D200" t="s">
        <v>26</v>
      </c>
      <c r="E200" t="s">
        <v>216</v>
      </c>
      <c r="F200" t="s">
        <v>217</v>
      </c>
      <c r="G200" t="s">
        <v>49</v>
      </c>
      <c r="H200">
        <f>---0--9582</f>
        <v>9582</v>
      </c>
      <c r="I200">
        <v>0</v>
      </c>
      <c r="J200" t="s">
        <v>50</v>
      </c>
      <c r="K200" t="s">
        <v>51</v>
      </c>
      <c r="L200" t="s">
        <v>52</v>
      </c>
      <c r="M200" t="s">
        <v>216</v>
      </c>
      <c r="N200" t="s">
        <v>217</v>
      </c>
      <c r="P200" t="s">
        <v>33</v>
      </c>
      <c r="Q200" t="s">
        <v>34</v>
      </c>
      <c r="S200" t="s">
        <v>33</v>
      </c>
      <c r="T200" t="s">
        <v>34</v>
      </c>
      <c r="V200" t="s">
        <v>33</v>
      </c>
      <c r="W200" t="s">
        <v>34</v>
      </c>
      <c r="Y200" t="s">
        <v>33</v>
      </c>
      <c r="Z200" t="s">
        <v>34</v>
      </c>
      <c r="AA200" t="s">
        <v>709</v>
      </c>
      <c r="AB200" t="s">
        <v>36</v>
      </c>
      <c r="AC200">
        <v>30089948</v>
      </c>
      <c r="AD200" t="s">
        <v>88</v>
      </c>
      <c r="AE200" t="s">
        <v>217</v>
      </c>
      <c r="AF200">
        <v>76598102</v>
      </c>
      <c r="AG200">
        <v>1328191</v>
      </c>
      <c r="AH200" t="s">
        <v>94</v>
      </c>
      <c r="AI200" t="s">
        <v>34</v>
      </c>
    </row>
    <row r="201" spans="1:35" x14ac:dyDescent="0.3">
      <c r="A201" s="1">
        <v>45373.745810185188</v>
      </c>
      <c r="B201">
        <v>6</v>
      </c>
      <c r="C201">
        <v>2</v>
      </c>
      <c r="D201" t="s">
        <v>26</v>
      </c>
      <c r="E201" t="s">
        <v>710</v>
      </c>
      <c r="F201" t="s">
        <v>711</v>
      </c>
      <c r="G201" t="s">
        <v>155</v>
      </c>
      <c r="H201" t="s">
        <v>712</v>
      </c>
      <c r="I201">
        <v>0</v>
      </c>
      <c r="K201" t="s">
        <v>31</v>
      </c>
      <c r="L201" t="s">
        <v>32</v>
      </c>
      <c r="M201" t="s">
        <v>710</v>
      </c>
      <c r="N201" t="s">
        <v>711</v>
      </c>
      <c r="P201" t="s">
        <v>33</v>
      </c>
      <c r="Q201" t="s">
        <v>34</v>
      </c>
      <c r="S201" t="s">
        <v>33</v>
      </c>
      <c r="T201" t="s">
        <v>34</v>
      </c>
      <c r="V201" t="s">
        <v>33</v>
      </c>
      <c r="W201" t="s">
        <v>34</v>
      </c>
      <c r="Y201" t="s">
        <v>33</v>
      </c>
      <c r="Z201" t="s">
        <v>34</v>
      </c>
      <c r="AA201" t="s">
        <v>157</v>
      </c>
      <c r="AB201" t="s">
        <v>36</v>
      </c>
      <c r="AC201">
        <v>23331412</v>
      </c>
      <c r="AD201" t="s">
        <v>158</v>
      </c>
      <c r="AE201" t="s">
        <v>711</v>
      </c>
      <c r="AF201">
        <v>9978044714</v>
      </c>
      <c r="AG201">
        <v>1328192</v>
      </c>
      <c r="AH201" t="s">
        <v>713</v>
      </c>
      <c r="AI201" t="s">
        <v>34</v>
      </c>
    </row>
    <row r="202" spans="1:35" x14ac:dyDescent="0.3">
      <c r="A202" s="1">
        <v>45373.749282407407</v>
      </c>
      <c r="B202">
        <v>5</v>
      </c>
      <c r="C202">
        <v>1</v>
      </c>
      <c r="D202" t="s">
        <v>26</v>
      </c>
      <c r="E202" t="s">
        <v>714</v>
      </c>
      <c r="F202" t="s">
        <v>715</v>
      </c>
      <c r="G202" t="s">
        <v>29</v>
      </c>
      <c r="H202" t="s">
        <v>716</v>
      </c>
      <c r="I202">
        <v>0</v>
      </c>
      <c r="K202" t="s">
        <v>31</v>
      </c>
      <c r="L202" t="s">
        <v>32</v>
      </c>
      <c r="M202" t="s">
        <v>714</v>
      </c>
      <c r="N202" t="s">
        <v>715</v>
      </c>
      <c r="P202" t="s">
        <v>33</v>
      </c>
      <c r="Q202" t="s">
        <v>34</v>
      </c>
      <c r="S202" t="s">
        <v>33</v>
      </c>
      <c r="T202" t="s">
        <v>34</v>
      </c>
      <c r="V202" t="s">
        <v>33</v>
      </c>
      <c r="W202" t="s">
        <v>34</v>
      </c>
      <c r="Y202" t="s">
        <v>33</v>
      </c>
      <c r="Z202" t="s">
        <v>34</v>
      </c>
      <c r="AA202" t="s">
        <v>35</v>
      </c>
      <c r="AB202" t="s">
        <v>36</v>
      </c>
      <c r="AC202">
        <v>41399792</v>
      </c>
      <c r="AD202" t="s">
        <v>37</v>
      </c>
      <c r="AE202" t="s">
        <v>715</v>
      </c>
      <c r="AF202">
        <v>85671469</v>
      </c>
      <c r="AG202">
        <v>1328193</v>
      </c>
      <c r="AH202" t="s">
        <v>477</v>
      </c>
      <c r="AI202" t="s">
        <v>34</v>
      </c>
    </row>
    <row r="203" spans="1:35" x14ac:dyDescent="0.3">
      <c r="A203" s="1">
        <v>45373.749467592592</v>
      </c>
      <c r="B203">
        <v>8</v>
      </c>
      <c r="C203">
        <v>1</v>
      </c>
      <c r="D203" t="s">
        <v>26</v>
      </c>
      <c r="E203" t="s">
        <v>717</v>
      </c>
      <c r="F203" t="s">
        <v>718</v>
      </c>
      <c r="G203" t="s">
        <v>49</v>
      </c>
      <c r="H203">
        <f>---0--4784</f>
        <v>4784</v>
      </c>
      <c r="I203">
        <v>0</v>
      </c>
      <c r="J203" t="s">
        <v>50</v>
      </c>
      <c r="K203" t="s">
        <v>51</v>
      </c>
      <c r="L203" t="s">
        <v>52</v>
      </c>
      <c r="M203" t="s">
        <v>717</v>
      </c>
      <c r="N203" t="s">
        <v>718</v>
      </c>
      <c r="P203" t="s">
        <v>33</v>
      </c>
      <c r="Q203" t="s">
        <v>34</v>
      </c>
      <c r="S203" t="s">
        <v>33</v>
      </c>
      <c r="T203" t="s">
        <v>34</v>
      </c>
      <c r="V203" t="s">
        <v>33</v>
      </c>
      <c r="W203" t="s">
        <v>34</v>
      </c>
      <c r="Y203" t="s">
        <v>33</v>
      </c>
      <c r="Z203" t="s">
        <v>34</v>
      </c>
      <c r="AA203" t="s">
        <v>719</v>
      </c>
      <c r="AB203" t="s">
        <v>36</v>
      </c>
      <c r="AC203">
        <v>41405602</v>
      </c>
      <c r="AD203" t="s">
        <v>354</v>
      </c>
      <c r="AE203" t="s">
        <v>718</v>
      </c>
      <c r="AF203">
        <v>85671469</v>
      </c>
      <c r="AG203">
        <v>1328194</v>
      </c>
      <c r="AH203" t="s">
        <v>38</v>
      </c>
      <c r="AI203" t="s">
        <v>34</v>
      </c>
    </row>
    <row r="204" spans="1:35" x14ac:dyDescent="0.3">
      <c r="A204" s="1">
        <v>45373.752951388888</v>
      </c>
      <c r="B204">
        <v>3</v>
      </c>
      <c r="C204">
        <v>2</v>
      </c>
      <c r="D204" t="s">
        <v>26</v>
      </c>
      <c r="E204" t="s">
        <v>720</v>
      </c>
      <c r="F204" t="s">
        <v>721</v>
      </c>
      <c r="G204" t="s">
        <v>49</v>
      </c>
      <c r="H204">
        <f>---0--929</f>
        <v>929</v>
      </c>
      <c r="I204">
        <v>0</v>
      </c>
      <c r="J204" t="s">
        <v>50</v>
      </c>
      <c r="K204" t="s">
        <v>51</v>
      </c>
      <c r="L204" t="s">
        <v>52</v>
      </c>
      <c r="M204" t="s">
        <v>720</v>
      </c>
      <c r="N204" t="s">
        <v>721</v>
      </c>
      <c r="P204" t="s">
        <v>33</v>
      </c>
      <c r="Q204" t="s">
        <v>34</v>
      </c>
      <c r="S204" t="s">
        <v>33</v>
      </c>
      <c r="T204" t="s">
        <v>34</v>
      </c>
      <c r="V204" t="s">
        <v>33</v>
      </c>
      <c r="W204" t="s">
        <v>34</v>
      </c>
      <c r="Y204" t="s">
        <v>33</v>
      </c>
      <c r="Z204" t="s">
        <v>34</v>
      </c>
      <c r="AA204" t="s">
        <v>563</v>
      </c>
      <c r="AB204" t="s">
        <v>36</v>
      </c>
      <c r="AC204">
        <v>30845644</v>
      </c>
      <c r="AD204" t="s">
        <v>98</v>
      </c>
      <c r="AE204" t="s">
        <v>721</v>
      </c>
      <c r="AF204">
        <v>76598102</v>
      </c>
      <c r="AG204">
        <v>1328195</v>
      </c>
      <c r="AH204" t="s">
        <v>38</v>
      </c>
      <c r="AI204" t="s">
        <v>34</v>
      </c>
    </row>
    <row r="205" spans="1:35" x14ac:dyDescent="0.3">
      <c r="A205" s="1">
        <v>45373.753310185188</v>
      </c>
      <c r="B205">
        <v>8</v>
      </c>
      <c r="C205">
        <v>1</v>
      </c>
      <c r="D205" t="s">
        <v>26</v>
      </c>
      <c r="E205" t="s">
        <v>722</v>
      </c>
      <c r="F205" t="s">
        <v>723</v>
      </c>
      <c r="G205" t="s">
        <v>72</v>
      </c>
      <c r="H205" t="s">
        <v>724</v>
      </c>
      <c r="I205">
        <v>0</v>
      </c>
      <c r="K205" t="s">
        <v>31</v>
      </c>
      <c r="L205" t="s">
        <v>52</v>
      </c>
      <c r="M205" t="s">
        <v>722</v>
      </c>
      <c r="N205" t="s">
        <v>723</v>
      </c>
      <c r="P205" t="s">
        <v>33</v>
      </c>
      <c r="Q205" t="s">
        <v>34</v>
      </c>
      <c r="S205" t="s">
        <v>33</v>
      </c>
      <c r="T205" t="s">
        <v>34</v>
      </c>
      <c r="V205" t="s">
        <v>33</v>
      </c>
      <c r="W205" t="s">
        <v>34</v>
      </c>
      <c r="Y205" t="s">
        <v>33</v>
      </c>
      <c r="Z205" t="s">
        <v>34</v>
      </c>
      <c r="AA205" t="s">
        <v>166</v>
      </c>
      <c r="AB205" t="s">
        <v>36</v>
      </c>
      <c r="AC205">
        <v>776545</v>
      </c>
      <c r="AD205" t="s">
        <v>167</v>
      </c>
      <c r="AE205" t="s">
        <v>723</v>
      </c>
      <c r="AF205">
        <v>870021815</v>
      </c>
      <c r="AG205">
        <v>1328196</v>
      </c>
      <c r="AH205" t="s">
        <v>419</v>
      </c>
      <c r="AI205" t="s">
        <v>34</v>
      </c>
    </row>
    <row r="206" spans="1:35" x14ac:dyDescent="0.3">
      <c r="A206" s="1">
        <v>45373.754733796297</v>
      </c>
      <c r="B206">
        <v>5</v>
      </c>
      <c r="C206">
        <v>1</v>
      </c>
      <c r="D206" t="s">
        <v>26</v>
      </c>
      <c r="E206" t="s">
        <v>317</v>
      </c>
      <c r="F206" t="s">
        <v>318</v>
      </c>
      <c r="G206" t="s">
        <v>49</v>
      </c>
      <c r="H206">
        <f>---0--5770</f>
        <v>5770</v>
      </c>
      <c r="I206">
        <v>0</v>
      </c>
      <c r="J206" t="s">
        <v>50</v>
      </c>
      <c r="K206" t="s">
        <v>51</v>
      </c>
      <c r="L206" t="s">
        <v>52</v>
      </c>
      <c r="M206" t="s">
        <v>317</v>
      </c>
      <c r="N206" t="s">
        <v>318</v>
      </c>
      <c r="P206" t="s">
        <v>33</v>
      </c>
      <c r="Q206" t="s">
        <v>34</v>
      </c>
      <c r="S206" t="s">
        <v>33</v>
      </c>
      <c r="T206" t="s">
        <v>34</v>
      </c>
      <c r="V206" t="s">
        <v>33</v>
      </c>
      <c r="W206" t="s">
        <v>34</v>
      </c>
      <c r="Y206" t="s">
        <v>33</v>
      </c>
      <c r="Z206" t="s">
        <v>34</v>
      </c>
      <c r="AA206" t="s">
        <v>444</v>
      </c>
      <c r="AB206" t="s">
        <v>36</v>
      </c>
      <c r="AC206">
        <v>30021139</v>
      </c>
      <c r="AD206" t="s">
        <v>88</v>
      </c>
      <c r="AE206" t="s">
        <v>318</v>
      </c>
      <c r="AF206">
        <v>76598102</v>
      </c>
      <c r="AG206">
        <v>1328197</v>
      </c>
      <c r="AH206" t="s">
        <v>38</v>
      </c>
      <c r="AI206" t="s">
        <v>34</v>
      </c>
    </row>
    <row r="207" spans="1:35" x14ac:dyDescent="0.3">
      <c r="A207" s="1">
        <v>45373.757708333331</v>
      </c>
      <c r="B207">
        <v>5</v>
      </c>
      <c r="C207">
        <v>1</v>
      </c>
      <c r="D207" t="s">
        <v>26</v>
      </c>
      <c r="E207" t="s">
        <v>725</v>
      </c>
      <c r="F207" t="s">
        <v>726</v>
      </c>
      <c r="G207" t="s">
        <v>72</v>
      </c>
      <c r="H207" t="s">
        <v>727</v>
      </c>
      <c r="I207">
        <v>0</v>
      </c>
      <c r="J207" t="s">
        <v>728</v>
      </c>
      <c r="K207" t="s">
        <v>31</v>
      </c>
      <c r="L207" t="s">
        <v>52</v>
      </c>
      <c r="M207" t="s">
        <v>725</v>
      </c>
      <c r="N207" t="s">
        <v>726</v>
      </c>
      <c r="P207" t="s">
        <v>33</v>
      </c>
      <c r="Q207" t="s">
        <v>34</v>
      </c>
      <c r="S207" t="s">
        <v>33</v>
      </c>
      <c r="T207" t="s">
        <v>34</v>
      </c>
      <c r="V207" t="s">
        <v>33</v>
      </c>
      <c r="W207" t="s">
        <v>34</v>
      </c>
      <c r="Y207" t="s">
        <v>33</v>
      </c>
      <c r="Z207" t="s">
        <v>34</v>
      </c>
      <c r="AA207" t="s">
        <v>75</v>
      </c>
      <c r="AB207" t="s">
        <v>36</v>
      </c>
      <c r="AC207">
        <v>41576478</v>
      </c>
      <c r="AD207" t="s">
        <v>64</v>
      </c>
      <c r="AE207" t="s">
        <v>726</v>
      </c>
      <c r="AF207">
        <v>85671469</v>
      </c>
      <c r="AG207">
        <v>1328198</v>
      </c>
      <c r="AH207" t="s">
        <v>729</v>
      </c>
      <c r="AI207" t="s">
        <v>34</v>
      </c>
    </row>
    <row r="208" spans="1:35" x14ac:dyDescent="0.3">
      <c r="A208" s="1">
        <v>45373.760243055556</v>
      </c>
      <c r="B208">
        <v>5</v>
      </c>
      <c r="C208">
        <v>1</v>
      </c>
      <c r="D208" t="s">
        <v>26</v>
      </c>
      <c r="E208" t="s">
        <v>730</v>
      </c>
      <c r="F208" t="s">
        <v>731</v>
      </c>
      <c r="G208" t="s">
        <v>49</v>
      </c>
      <c r="H208">
        <f>---0--8164</f>
        <v>8164</v>
      </c>
      <c r="I208">
        <v>0</v>
      </c>
      <c r="J208" t="s">
        <v>50</v>
      </c>
      <c r="K208" t="s">
        <v>51</v>
      </c>
      <c r="L208" t="s">
        <v>52</v>
      </c>
      <c r="M208" t="s">
        <v>730</v>
      </c>
      <c r="N208" t="s">
        <v>731</v>
      </c>
      <c r="P208" t="s">
        <v>33</v>
      </c>
      <c r="Q208" t="s">
        <v>34</v>
      </c>
      <c r="S208" t="s">
        <v>33</v>
      </c>
      <c r="T208" t="s">
        <v>34</v>
      </c>
      <c r="V208" t="s">
        <v>33</v>
      </c>
      <c r="W208" t="s">
        <v>34</v>
      </c>
      <c r="Y208" t="s">
        <v>33</v>
      </c>
      <c r="Z208" t="s">
        <v>34</v>
      </c>
      <c r="AA208" t="s">
        <v>83</v>
      </c>
      <c r="AB208" t="s">
        <v>36</v>
      </c>
      <c r="AC208">
        <v>255390</v>
      </c>
      <c r="AD208" t="s">
        <v>84</v>
      </c>
      <c r="AE208" t="s">
        <v>731</v>
      </c>
      <c r="AF208">
        <v>870021815</v>
      </c>
      <c r="AG208">
        <v>1328199</v>
      </c>
      <c r="AH208" t="s">
        <v>38</v>
      </c>
      <c r="AI208" t="s">
        <v>34</v>
      </c>
    </row>
    <row r="209" spans="1:35" x14ac:dyDescent="0.3">
      <c r="A209" s="1">
        <v>45373.761145833334</v>
      </c>
      <c r="B209">
        <v>8</v>
      </c>
      <c r="C209">
        <v>1</v>
      </c>
      <c r="D209" t="s">
        <v>26</v>
      </c>
      <c r="E209" t="s">
        <v>732</v>
      </c>
      <c r="F209" t="s">
        <v>733</v>
      </c>
      <c r="G209" t="s">
        <v>155</v>
      </c>
      <c r="H209" t="s">
        <v>734</v>
      </c>
      <c r="I209">
        <v>0</v>
      </c>
      <c r="K209" t="s">
        <v>31</v>
      </c>
      <c r="L209" t="s">
        <v>32</v>
      </c>
      <c r="M209" t="s">
        <v>732</v>
      </c>
      <c r="N209" t="s">
        <v>733</v>
      </c>
      <c r="P209" t="s">
        <v>33</v>
      </c>
      <c r="Q209" t="s">
        <v>34</v>
      </c>
      <c r="S209" t="s">
        <v>33</v>
      </c>
      <c r="T209" t="s">
        <v>34</v>
      </c>
      <c r="V209" t="s">
        <v>33</v>
      </c>
      <c r="W209" t="s">
        <v>34</v>
      </c>
      <c r="Y209" t="s">
        <v>33</v>
      </c>
      <c r="Z209" t="s">
        <v>34</v>
      </c>
      <c r="AA209" t="s">
        <v>157</v>
      </c>
      <c r="AB209" t="s">
        <v>36</v>
      </c>
      <c r="AC209">
        <v>25901023</v>
      </c>
      <c r="AD209" t="s">
        <v>158</v>
      </c>
      <c r="AE209" t="s">
        <v>733</v>
      </c>
      <c r="AF209">
        <v>9978044714</v>
      </c>
      <c r="AG209">
        <v>1328200</v>
      </c>
      <c r="AH209" t="s">
        <v>735</v>
      </c>
      <c r="AI209" t="s">
        <v>34</v>
      </c>
    </row>
    <row r="210" spans="1:35" x14ac:dyDescent="0.3">
      <c r="A210" s="1">
        <v>45373.763483796298</v>
      </c>
      <c r="B210">
        <v>5</v>
      </c>
      <c r="C210">
        <v>1</v>
      </c>
      <c r="D210" t="s">
        <v>26</v>
      </c>
      <c r="E210" t="s">
        <v>736</v>
      </c>
      <c r="F210" t="s">
        <v>737</v>
      </c>
      <c r="G210" t="s">
        <v>190</v>
      </c>
      <c r="H210" t="s">
        <v>738</v>
      </c>
      <c r="I210">
        <v>0</v>
      </c>
      <c r="K210" t="s">
        <v>31</v>
      </c>
      <c r="L210" t="s">
        <v>32</v>
      </c>
      <c r="M210" t="s">
        <v>736</v>
      </c>
      <c r="N210" t="s">
        <v>737</v>
      </c>
      <c r="P210" t="s">
        <v>33</v>
      </c>
      <c r="Q210" t="s">
        <v>34</v>
      </c>
      <c r="S210" t="s">
        <v>33</v>
      </c>
      <c r="T210" t="s">
        <v>34</v>
      </c>
      <c r="V210" t="s">
        <v>33</v>
      </c>
      <c r="W210" t="s">
        <v>34</v>
      </c>
      <c r="Y210" t="s">
        <v>33</v>
      </c>
      <c r="Z210" t="s">
        <v>34</v>
      </c>
      <c r="AA210" t="s">
        <v>35</v>
      </c>
      <c r="AB210" t="s">
        <v>36</v>
      </c>
      <c r="AC210">
        <v>41703485</v>
      </c>
      <c r="AD210" t="s">
        <v>37</v>
      </c>
      <c r="AE210" t="s">
        <v>737</v>
      </c>
      <c r="AF210">
        <v>85671469</v>
      </c>
      <c r="AG210">
        <v>1328201</v>
      </c>
      <c r="AH210" t="s">
        <v>38</v>
      </c>
      <c r="AI210" t="s">
        <v>34</v>
      </c>
    </row>
    <row r="211" spans="1:35" x14ac:dyDescent="0.3">
      <c r="A211" s="1">
        <v>45373.764953703707</v>
      </c>
      <c r="B211">
        <v>6</v>
      </c>
      <c r="C211">
        <v>2</v>
      </c>
      <c r="D211" t="s">
        <v>26</v>
      </c>
      <c r="E211" t="s">
        <v>739</v>
      </c>
      <c r="F211" t="s">
        <v>740</v>
      </c>
      <c r="G211" t="s">
        <v>72</v>
      </c>
      <c r="H211" t="s">
        <v>741</v>
      </c>
      <c r="I211">
        <v>0</v>
      </c>
      <c r="J211" t="s">
        <v>742</v>
      </c>
      <c r="K211" t="s">
        <v>31</v>
      </c>
      <c r="L211" t="s">
        <v>52</v>
      </c>
      <c r="M211" t="s">
        <v>739</v>
      </c>
      <c r="N211" t="s">
        <v>740</v>
      </c>
      <c r="P211" t="s">
        <v>33</v>
      </c>
      <c r="Q211" t="s">
        <v>34</v>
      </c>
      <c r="S211" t="s">
        <v>33</v>
      </c>
      <c r="T211" t="s">
        <v>34</v>
      </c>
      <c r="V211" t="s">
        <v>33</v>
      </c>
      <c r="W211" t="s">
        <v>34</v>
      </c>
      <c r="Y211" t="s">
        <v>33</v>
      </c>
      <c r="Z211" t="s">
        <v>34</v>
      </c>
      <c r="AA211" t="s">
        <v>75</v>
      </c>
      <c r="AB211" t="s">
        <v>36</v>
      </c>
      <c r="AC211">
        <v>41731808</v>
      </c>
      <c r="AD211" t="s">
        <v>64</v>
      </c>
      <c r="AE211" t="s">
        <v>740</v>
      </c>
      <c r="AF211">
        <v>85671469</v>
      </c>
      <c r="AG211">
        <v>1328202</v>
      </c>
      <c r="AH211" t="s">
        <v>743</v>
      </c>
      <c r="AI211" t="s">
        <v>34</v>
      </c>
    </row>
    <row r="212" spans="1:35" x14ac:dyDescent="0.3">
      <c r="A212" s="1">
        <v>45373.766481481478</v>
      </c>
      <c r="B212">
        <v>8</v>
      </c>
      <c r="C212">
        <v>1</v>
      </c>
      <c r="D212" t="s">
        <v>26</v>
      </c>
      <c r="E212" t="s">
        <v>744</v>
      </c>
      <c r="F212" t="s">
        <v>745</v>
      </c>
      <c r="G212" t="s">
        <v>49</v>
      </c>
      <c r="H212">
        <f>---0--2261</f>
        <v>2261</v>
      </c>
      <c r="I212">
        <v>0</v>
      </c>
      <c r="J212" t="s">
        <v>50</v>
      </c>
      <c r="K212" t="s">
        <v>51</v>
      </c>
      <c r="L212" t="s">
        <v>52</v>
      </c>
      <c r="M212" t="s">
        <v>744</v>
      </c>
      <c r="N212" t="s">
        <v>745</v>
      </c>
      <c r="P212" t="s">
        <v>33</v>
      </c>
      <c r="Q212" t="s">
        <v>34</v>
      </c>
      <c r="S212" t="s">
        <v>33</v>
      </c>
      <c r="T212" t="s">
        <v>34</v>
      </c>
      <c r="V212" t="s">
        <v>33</v>
      </c>
      <c r="W212" t="s">
        <v>34</v>
      </c>
      <c r="Y212" t="s">
        <v>33</v>
      </c>
      <c r="Z212" t="s">
        <v>34</v>
      </c>
      <c r="AA212" t="s">
        <v>746</v>
      </c>
      <c r="AB212" t="s">
        <v>36</v>
      </c>
      <c r="AC212">
        <v>17705959</v>
      </c>
      <c r="AD212" t="s">
        <v>111</v>
      </c>
      <c r="AE212" t="s">
        <v>745</v>
      </c>
      <c r="AF212">
        <v>156704864</v>
      </c>
      <c r="AG212">
        <v>1328203</v>
      </c>
      <c r="AH212" t="s">
        <v>38</v>
      </c>
      <c r="AI212" t="s">
        <v>34</v>
      </c>
    </row>
    <row r="213" spans="1:35" x14ac:dyDescent="0.3">
      <c r="A213" s="1">
        <v>45373.766574074078</v>
      </c>
      <c r="B213">
        <v>6</v>
      </c>
      <c r="C213">
        <v>2</v>
      </c>
      <c r="D213" t="s">
        <v>26</v>
      </c>
      <c r="E213" t="s">
        <v>747</v>
      </c>
      <c r="F213" t="s">
        <v>748</v>
      </c>
      <c r="G213" t="s">
        <v>29</v>
      </c>
      <c r="H213" t="s">
        <v>749</v>
      </c>
      <c r="I213">
        <v>0</v>
      </c>
      <c r="K213" t="s">
        <v>31</v>
      </c>
      <c r="L213" t="s">
        <v>32</v>
      </c>
      <c r="M213" t="s">
        <v>747</v>
      </c>
      <c r="N213" t="s">
        <v>748</v>
      </c>
      <c r="P213" t="s">
        <v>33</v>
      </c>
      <c r="Q213" t="s">
        <v>34</v>
      </c>
      <c r="S213" t="s">
        <v>33</v>
      </c>
      <c r="T213" t="s">
        <v>34</v>
      </c>
      <c r="V213" t="s">
        <v>33</v>
      </c>
      <c r="W213" t="s">
        <v>34</v>
      </c>
      <c r="Y213" t="s">
        <v>33</v>
      </c>
      <c r="Z213" t="s">
        <v>34</v>
      </c>
      <c r="AA213" t="s">
        <v>35</v>
      </c>
      <c r="AB213" t="s">
        <v>36</v>
      </c>
      <c r="AC213">
        <v>41765960</v>
      </c>
      <c r="AD213" t="s">
        <v>37</v>
      </c>
      <c r="AE213" t="s">
        <v>748</v>
      </c>
      <c r="AF213">
        <v>85671469</v>
      </c>
      <c r="AG213">
        <v>1328204</v>
      </c>
      <c r="AH213" t="s">
        <v>38</v>
      </c>
      <c r="AI213" t="s">
        <v>34</v>
      </c>
    </row>
    <row r="214" spans="1:35" x14ac:dyDescent="0.3">
      <c r="A214" s="1">
        <v>45373.766736111109</v>
      </c>
      <c r="B214">
        <v>5</v>
      </c>
      <c r="C214">
        <v>1</v>
      </c>
      <c r="D214" t="s">
        <v>26</v>
      </c>
      <c r="E214" t="s">
        <v>750</v>
      </c>
      <c r="F214" t="s">
        <v>751</v>
      </c>
      <c r="G214" t="s">
        <v>49</v>
      </c>
      <c r="H214">
        <f>---0--8342</f>
        <v>8342</v>
      </c>
      <c r="I214">
        <v>0</v>
      </c>
      <c r="J214" t="s">
        <v>50</v>
      </c>
      <c r="K214" t="s">
        <v>51</v>
      </c>
      <c r="L214" t="s">
        <v>52</v>
      </c>
      <c r="M214" t="s">
        <v>750</v>
      </c>
      <c r="N214" t="s">
        <v>751</v>
      </c>
      <c r="P214" t="s">
        <v>33</v>
      </c>
      <c r="Q214" t="s">
        <v>34</v>
      </c>
      <c r="S214" t="s">
        <v>33</v>
      </c>
      <c r="T214" t="s">
        <v>34</v>
      </c>
      <c r="V214" t="s">
        <v>33</v>
      </c>
      <c r="W214" t="s">
        <v>34</v>
      </c>
      <c r="Y214" t="s">
        <v>33</v>
      </c>
      <c r="Z214" t="s">
        <v>34</v>
      </c>
      <c r="AA214" t="s">
        <v>341</v>
      </c>
      <c r="AB214" t="s">
        <v>36</v>
      </c>
      <c r="AC214">
        <v>6769</v>
      </c>
      <c r="AD214" t="s">
        <v>342</v>
      </c>
      <c r="AE214" t="s">
        <v>751</v>
      </c>
      <c r="AF214">
        <v>870021815</v>
      </c>
      <c r="AG214">
        <v>1328205</v>
      </c>
      <c r="AH214" t="s">
        <v>38</v>
      </c>
      <c r="AI214" t="s">
        <v>34</v>
      </c>
    </row>
    <row r="215" spans="1:35" x14ac:dyDescent="0.3">
      <c r="A215" s="1">
        <v>45373.767430555556</v>
      </c>
      <c r="B215">
        <v>2</v>
      </c>
      <c r="C215">
        <v>2</v>
      </c>
      <c r="D215" t="s">
        <v>26</v>
      </c>
      <c r="E215" t="s">
        <v>343</v>
      </c>
      <c r="F215" t="s">
        <v>344</v>
      </c>
      <c r="G215" t="s">
        <v>49</v>
      </c>
      <c r="H215">
        <f>---0--7573</f>
        <v>7573</v>
      </c>
      <c r="I215">
        <v>0</v>
      </c>
      <c r="J215" t="s">
        <v>50</v>
      </c>
      <c r="K215" t="s">
        <v>51</v>
      </c>
      <c r="L215" t="s">
        <v>52</v>
      </c>
      <c r="M215" t="s">
        <v>343</v>
      </c>
      <c r="N215" t="s">
        <v>344</v>
      </c>
      <c r="P215" t="s">
        <v>33</v>
      </c>
      <c r="Q215" t="s">
        <v>34</v>
      </c>
      <c r="S215" t="s">
        <v>33</v>
      </c>
      <c r="T215" t="s">
        <v>34</v>
      </c>
      <c r="V215" t="s">
        <v>33</v>
      </c>
      <c r="W215" t="s">
        <v>34</v>
      </c>
      <c r="Y215" t="s">
        <v>33</v>
      </c>
      <c r="Z215" t="s">
        <v>34</v>
      </c>
      <c r="AA215" t="s">
        <v>752</v>
      </c>
      <c r="AB215" t="s">
        <v>36</v>
      </c>
      <c r="AC215">
        <v>78137576</v>
      </c>
      <c r="AD215" t="s">
        <v>133</v>
      </c>
      <c r="AE215" t="s">
        <v>344</v>
      </c>
      <c r="AF215">
        <v>795990586</v>
      </c>
      <c r="AG215">
        <v>1328206</v>
      </c>
      <c r="AH215" t="s">
        <v>753</v>
      </c>
      <c r="AI215" t="s">
        <v>34</v>
      </c>
    </row>
    <row r="216" spans="1:35" x14ac:dyDescent="0.3">
      <c r="A216" s="1">
        <v>45373.769942129627</v>
      </c>
      <c r="B216">
        <v>6</v>
      </c>
      <c r="C216">
        <v>2</v>
      </c>
      <c r="D216" t="s">
        <v>26</v>
      </c>
      <c r="E216" t="s">
        <v>754</v>
      </c>
      <c r="F216" t="s">
        <v>755</v>
      </c>
      <c r="G216" t="s">
        <v>49</v>
      </c>
      <c r="H216">
        <f>---0--4263</f>
        <v>4263</v>
      </c>
      <c r="I216">
        <v>0</v>
      </c>
      <c r="J216" t="s">
        <v>50</v>
      </c>
      <c r="K216" t="s">
        <v>51</v>
      </c>
      <c r="L216" t="s">
        <v>52</v>
      </c>
      <c r="M216" t="s">
        <v>754</v>
      </c>
      <c r="N216" t="s">
        <v>755</v>
      </c>
      <c r="P216" t="s">
        <v>33</v>
      </c>
      <c r="Q216" t="s">
        <v>34</v>
      </c>
      <c r="S216" t="s">
        <v>33</v>
      </c>
      <c r="T216" t="s">
        <v>34</v>
      </c>
      <c r="V216" t="s">
        <v>33</v>
      </c>
      <c r="W216" t="s">
        <v>34</v>
      </c>
      <c r="Y216" t="s">
        <v>33</v>
      </c>
      <c r="Z216" t="s">
        <v>34</v>
      </c>
      <c r="AA216" t="s">
        <v>756</v>
      </c>
      <c r="AB216" t="s">
        <v>36</v>
      </c>
      <c r="AC216">
        <v>78181819</v>
      </c>
      <c r="AD216" t="s">
        <v>757</v>
      </c>
      <c r="AE216" t="s">
        <v>755</v>
      </c>
      <c r="AF216">
        <v>795990586</v>
      </c>
      <c r="AG216">
        <v>1328207</v>
      </c>
      <c r="AH216" t="s">
        <v>38</v>
      </c>
      <c r="AI216" t="s">
        <v>34</v>
      </c>
    </row>
    <row r="217" spans="1:35" x14ac:dyDescent="0.3">
      <c r="A217" s="1">
        <v>45373.773090277777</v>
      </c>
      <c r="B217">
        <v>8</v>
      </c>
      <c r="C217">
        <v>1</v>
      </c>
      <c r="D217" t="s">
        <v>26</v>
      </c>
      <c r="E217" t="s">
        <v>758</v>
      </c>
      <c r="F217" t="s">
        <v>759</v>
      </c>
      <c r="G217" t="s">
        <v>146</v>
      </c>
      <c r="H217" t="s">
        <v>760</v>
      </c>
      <c r="I217">
        <v>0</v>
      </c>
      <c r="K217" t="s">
        <v>31</v>
      </c>
      <c r="L217" t="s">
        <v>32</v>
      </c>
      <c r="M217" t="s">
        <v>758</v>
      </c>
      <c r="N217" t="s">
        <v>759</v>
      </c>
      <c r="P217" t="s">
        <v>33</v>
      </c>
      <c r="Q217" t="s">
        <v>34</v>
      </c>
      <c r="S217" t="s">
        <v>33</v>
      </c>
      <c r="T217" t="s">
        <v>34</v>
      </c>
      <c r="V217" t="s">
        <v>33</v>
      </c>
      <c r="W217" t="s">
        <v>34</v>
      </c>
      <c r="Y217" t="s">
        <v>33</v>
      </c>
      <c r="Z217" t="s">
        <v>34</v>
      </c>
      <c r="AA217" t="s">
        <v>35</v>
      </c>
      <c r="AB217" t="s">
        <v>36</v>
      </c>
      <c r="AC217">
        <v>41894759</v>
      </c>
      <c r="AD217" t="s">
        <v>37</v>
      </c>
      <c r="AE217" t="s">
        <v>759</v>
      </c>
      <c r="AF217">
        <v>85671469</v>
      </c>
      <c r="AG217">
        <v>1328208</v>
      </c>
      <c r="AH217" t="s">
        <v>761</v>
      </c>
      <c r="AI217" t="s">
        <v>34</v>
      </c>
    </row>
    <row r="218" spans="1:35" x14ac:dyDescent="0.3">
      <c r="A218" s="1">
        <v>45373.773657407408</v>
      </c>
      <c r="B218">
        <v>8</v>
      </c>
      <c r="C218">
        <v>1</v>
      </c>
      <c r="D218" t="s">
        <v>26</v>
      </c>
      <c r="E218" t="s">
        <v>762</v>
      </c>
      <c r="F218" t="s">
        <v>763</v>
      </c>
      <c r="G218" t="s">
        <v>49</v>
      </c>
      <c r="H218">
        <f>---0--4129</f>
        <v>4129</v>
      </c>
      <c r="I218">
        <v>0</v>
      </c>
      <c r="J218" t="s">
        <v>50</v>
      </c>
      <c r="K218" t="s">
        <v>51</v>
      </c>
      <c r="L218" t="s">
        <v>52</v>
      </c>
      <c r="M218" t="s">
        <v>762</v>
      </c>
      <c r="N218" t="s">
        <v>763</v>
      </c>
      <c r="P218" t="s">
        <v>33</v>
      </c>
      <c r="Q218" t="s">
        <v>34</v>
      </c>
      <c r="S218" t="s">
        <v>33</v>
      </c>
      <c r="T218" t="s">
        <v>34</v>
      </c>
      <c r="V218" t="s">
        <v>33</v>
      </c>
      <c r="W218" t="s">
        <v>34</v>
      </c>
      <c r="Y218" t="s">
        <v>33</v>
      </c>
      <c r="Z218" t="s">
        <v>34</v>
      </c>
      <c r="AA218" t="s">
        <v>764</v>
      </c>
      <c r="AB218" t="s">
        <v>36</v>
      </c>
      <c r="AC218">
        <v>78239946</v>
      </c>
      <c r="AD218" t="s">
        <v>133</v>
      </c>
      <c r="AE218" t="s">
        <v>763</v>
      </c>
      <c r="AF218">
        <v>795990586</v>
      </c>
      <c r="AG218">
        <v>1328209</v>
      </c>
      <c r="AH218" t="s">
        <v>38</v>
      </c>
      <c r="AI218" t="s">
        <v>34</v>
      </c>
    </row>
    <row r="219" spans="1:35" x14ac:dyDescent="0.3">
      <c r="A219" s="1">
        <v>45373.778703703705</v>
      </c>
      <c r="B219">
        <v>8</v>
      </c>
      <c r="C219">
        <v>1</v>
      </c>
      <c r="D219" t="s">
        <v>26</v>
      </c>
      <c r="E219" t="s">
        <v>765</v>
      </c>
      <c r="F219" t="s">
        <v>766</v>
      </c>
      <c r="G219" t="s">
        <v>49</v>
      </c>
      <c r="H219">
        <f>---0--885</f>
        <v>885</v>
      </c>
      <c r="I219">
        <v>0</v>
      </c>
      <c r="J219" t="s">
        <v>50</v>
      </c>
      <c r="K219" t="s">
        <v>51</v>
      </c>
      <c r="L219" t="s">
        <v>52</v>
      </c>
      <c r="M219" t="s">
        <v>765</v>
      </c>
      <c r="N219" t="s">
        <v>766</v>
      </c>
      <c r="P219" t="s">
        <v>33</v>
      </c>
      <c r="Q219" t="s">
        <v>34</v>
      </c>
      <c r="S219" t="s">
        <v>33</v>
      </c>
      <c r="T219" t="s">
        <v>34</v>
      </c>
      <c r="V219" t="s">
        <v>33</v>
      </c>
      <c r="W219" t="s">
        <v>34</v>
      </c>
      <c r="Y219" t="s">
        <v>33</v>
      </c>
      <c r="Z219" t="s">
        <v>34</v>
      </c>
      <c r="AA219" t="s">
        <v>480</v>
      </c>
      <c r="AB219" t="s">
        <v>36</v>
      </c>
      <c r="AC219">
        <v>88022369</v>
      </c>
      <c r="AD219" t="s">
        <v>111</v>
      </c>
      <c r="AE219" t="s">
        <v>766</v>
      </c>
      <c r="AF219">
        <v>156704864</v>
      </c>
      <c r="AG219">
        <v>1328210</v>
      </c>
      <c r="AH219" t="s">
        <v>767</v>
      </c>
      <c r="AI219" t="s">
        <v>34</v>
      </c>
    </row>
    <row r="220" spans="1:35" x14ac:dyDescent="0.3">
      <c r="A220" s="1">
        <v>45373.778900462959</v>
      </c>
      <c r="B220">
        <v>7</v>
      </c>
      <c r="C220">
        <v>1</v>
      </c>
      <c r="D220" t="s">
        <v>26</v>
      </c>
      <c r="E220" t="s">
        <v>768</v>
      </c>
      <c r="F220" t="s">
        <v>769</v>
      </c>
      <c r="G220" t="s">
        <v>29</v>
      </c>
      <c r="H220" t="s">
        <v>770</v>
      </c>
      <c r="I220">
        <v>0</v>
      </c>
      <c r="K220" t="s">
        <v>31</v>
      </c>
      <c r="L220" t="s">
        <v>32</v>
      </c>
      <c r="M220" t="s">
        <v>768</v>
      </c>
      <c r="N220" t="s">
        <v>769</v>
      </c>
      <c r="P220" t="s">
        <v>33</v>
      </c>
      <c r="Q220" t="s">
        <v>34</v>
      </c>
      <c r="S220" t="s">
        <v>33</v>
      </c>
      <c r="T220" t="s">
        <v>34</v>
      </c>
      <c r="V220" t="s">
        <v>33</v>
      </c>
      <c r="W220" t="s">
        <v>34</v>
      </c>
      <c r="Y220" t="s">
        <v>33</v>
      </c>
      <c r="Z220" t="s">
        <v>34</v>
      </c>
      <c r="AA220" t="s">
        <v>35</v>
      </c>
      <c r="AB220" t="s">
        <v>36</v>
      </c>
      <c r="AC220">
        <v>42013382</v>
      </c>
      <c r="AD220" t="s">
        <v>37</v>
      </c>
      <c r="AE220" t="s">
        <v>769</v>
      </c>
      <c r="AF220">
        <v>85671469</v>
      </c>
      <c r="AG220">
        <v>1328211</v>
      </c>
      <c r="AH220" t="s">
        <v>38</v>
      </c>
      <c r="AI220" t="s">
        <v>34</v>
      </c>
    </row>
    <row r="221" spans="1:35" x14ac:dyDescent="0.3">
      <c r="A221" s="1">
        <v>45373.780601851853</v>
      </c>
      <c r="B221">
        <v>4</v>
      </c>
      <c r="C221">
        <v>2</v>
      </c>
      <c r="D221" t="s">
        <v>26</v>
      </c>
      <c r="E221" t="s">
        <v>771</v>
      </c>
      <c r="F221" t="s">
        <v>772</v>
      </c>
      <c r="G221" t="s">
        <v>190</v>
      </c>
      <c r="H221" t="s">
        <v>773</v>
      </c>
      <c r="I221">
        <v>0</v>
      </c>
      <c r="K221" t="s">
        <v>31</v>
      </c>
      <c r="L221" t="s">
        <v>32</v>
      </c>
      <c r="M221" t="s">
        <v>771</v>
      </c>
      <c r="N221" t="s">
        <v>772</v>
      </c>
      <c r="P221" t="s">
        <v>33</v>
      </c>
      <c r="Q221" t="s">
        <v>34</v>
      </c>
      <c r="S221" t="s">
        <v>33</v>
      </c>
      <c r="T221" t="s">
        <v>34</v>
      </c>
      <c r="V221" t="s">
        <v>33</v>
      </c>
      <c r="W221" t="s">
        <v>34</v>
      </c>
      <c r="Y221" t="s">
        <v>33</v>
      </c>
      <c r="Z221" t="s">
        <v>34</v>
      </c>
      <c r="AA221" t="s">
        <v>35</v>
      </c>
      <c r="AB221" t="s">
        <v>36</v>
      </c>
      <c r="AC221">
        <v>42060334</v>
      </c>
      <c r="AD221" t="s">
        <v>37</v>
      </c>
      <c r="AE221" t="s">
        <v>772</v>
      </c>
      <c r="AF221">
        <v>85671469</v>
      </c>
      <c r="AG221">
        <v>1328212</v>
      </c>
      <c r="AH221" t="s">
        <v>38</v>
      </c>
      <c r="AI221" t="s">
        <v>34</v>
      </c>
    </row>
    <row r="222" spans="1:35" x14ac:dyDescent="0.3">
      <c r="A222" s="1">
        <v>45373.782152777778</v>
      </c>
      <c r="B222">
        <v>7</v>
      </c>
      <c r="C222">
        <v>1</v>
      </c>
      <c r="D222" t="s">
        <v>26</v>
      </c>
      <c r="E222" t="s">
        <v>774</v>
      </c>
      <c r="F222" t="s">
        <v>775</v>
      </c>
      <c r="G222" t="s">
        <v>49</v>
      </c>
      <c r="H222">
        <f>---0--2524</f>
        <v>2524</v>
      </c>
      <c r="I222">
        <v>0</v>
      </c>
      <c r="J222" t="s">
        <v>50</v>
      </c>
      <c r="K222" t="s">
        <v>51</v>
      </c>
      <c r="L222" t="s">
        <v>52</v>
      </c>
      <c r="M222" t="s">
        <v>774</v>
      </c>
      <c r="N222" t="s">
        <v>775</v>
      </c>
      <c r="P222" t="s">
        <v>33</v>
      </c>
      <c r="Q222" t="s">
        <v>34</v>
      </c>
      <c r="S222" t="s">
        <v>33</v>
      </c>
      <c r="T222" t="s">
        <v>34</v>
      </c>
      <c r="V222" t="s">
        <v>33</v>
      </c>
      <c r="W222" t="s">
        <v>34</v>
      </c>
      <c r="Y222" t="s">
        <v>33</v>
      </c>
      <c r="Z222" t="s">
        <v>34</v>
      </c>
      <c r="AA222" t="s">
        <v>335</v>
      </c>
      <c r="AB222" t="s">
        <v>36</v>
      </c>
      <c r="AC222">
        <v>78379196</v>
      </c>
      <c r="AD222" t="s">
        <v>278</v>
      </c>
      <c r="AE222" t="s">
        <v>775</v>
      </c>
      <c r="AF222">
        <v>795990586</v>
      </c>
      <c r="AG222">
        <v>1328213</v>
      </c>
      <c r="AH222" t="s">
        <v>38</v>
      </c>
      <c r="AI222" t="s">
        <v>34</v>
      </c>
    </row>
    <row r="223" spans="1:35" x14ac:dyDescent="0.3">
      <c r="A223" s="1">
        <v>45373.785543981481</v>
      </c>
      <c r="B223">
        <v>8</v>
      </c>
      <c r="C223">
        <v>1</v>
      </c>
      <c r="D223" t="s">
        <v>26</v>
      </c>
      <c r="E223" t="s">
        <v>317</v>
      </c>
      <c r="F223" t="s">
        <v>318</v>
      </c>
      <c r="G223" t="s">
        <v>49</v>
      </c>
      <c r="H223">
        <f>---0--3078</f>
        <v>3078</v>
      </c>
      <c r="I223">
        <v>0</v>
      </c>
      <c r="J223" t="s">
        <v>50</v>
      </c>
      <c r="K223" t="s">
        <v>51</v>
      </c>
      <c r="L223" t="s">
        <v>52</v>
      </c>
      <c r="M223" t="s">
        <v>317</v>
      </c>
      <c r="N223" t="s">
        <v>318</v>
      </c>
      <c r="P223" t="s">
        <v>33</v>
      </c>
      <c r="Q223" t="s">
        <v>34</v>
      </c>
      <c r="S223" t="s">
        <v>33</v>
      </c>
      <c r="T223" t="s">
        <v>34</v>
      </c>
      <c r="V223" t="s">
        <v>33</v>
      </c>
      <c r="W223" t="s">
        <v>34</v>
      </c>
      <c r="Y223" t="s">
        <v>33</v>
      </c>
      <c r="Z223" t="s">
        <v>34</v>
      </c>
      <c r="AA223" t="s">
        <v>776</v>
      </c>
      <c r="AB223" t="s">
        <v>36</v>
      </c>
      <c r="AC223">
        <v>30035626</v>
      </c>
      <c r="AD223" t="s">
        <v>88</v>
      </c>
      <c r="AE223" t="s">
        <v>318</v>
      </c>
      <c r="AF223">
        <v>76598102</v>
      </c>
      <c r="AG223">
        <v>1328214</v>
      </c>
      <c r="AH223" t="s">
        <v>271</v>
      </c>
      <c r="AI223" t="s">
        <v>34</v>
      </c>
    </row>
    <row r="224" spans="1:35" x14ac:dyDescent="0.3">
      <c r="A224" s="1">
        <v>45373.787719907406</v>
      </c>
      <c r="B224">
        <v>8</v>
      </c>
      <c r="C224">
        <v>1</v>
      </c>
      <c r="D224" t="s">
        <v>26</v>
      </c>
      <c r="E224" t="s">
        <v>777</v>
      </c>
      <c r="F224" t="s">
        <v>778</v>
      </c>
      <c r="G224" t="s">
        <v>49</v>
      </c>
      <c r="H224">
        <f>---0--684</f>
        <v>684</v>
      </c>
      <c r="I224">
        <v>0</v>
      </c>
      <c r="J224" t="s">
        <v>50</v>
      </c>
      <c r="K224" t="s">
        <v>51</v>
      </c>
      <c r="L224" t="s">
        <v>52</v>
      </c>
      <c r="M224" t="s">
        <v>777</v>
      </c>
      <c r="N224" t="s">
        <v>778</v>
      </c>
      <c r="P224" t="s">
        <v>33</v>
      </c>
      <c r="Q224" t="s">
        <v>34</v>
      </c>
      <c r="S224" t="s">
        <v>33</v>
      </c>
      <c r="T224" t="s">
        <v>34</v>
      </c>
      <c r="V224" t="s">
        <v>33</v>
      </c>
      <c r="W224" t="s">
        <v>34</v>
      </c>
      <c r="Y224" t="s">
        <v>33</v>
      </c>
      <c r="Z224" t="s">
        <v>34</v>
      </c>
      <c r="AA224" t="s">
        <v>779</v>
      </c>
      <c r="AB224" t="s">
        <v>36</v>
      </c>
      <c r="AC224">
        <v>78473516</v>
      </c>
      <c r="AD224" t="s">
        <v>278</v>
      </c>
      <c r="AE224" t="s">
        <v>778</v>
      </c>
      <c r="AF224">
        <v>795990586</v>
      </c>
      <c r="AG224">
        <v>1328215</v>
      </c>
      <c r="AH224" t="s">
        <v>38</v>
      </c>
      <c r="AI224" t="s">
        <v>34</v>
      </c>
    </row>
    <row r="225" spans="1:35" x14ac:dyDescent="0.3">
      <c r="A225" s="1">
        <v>45373.788506944446</v>
      </c>
      <c r="B225">
        <v>3</v>
      </c>
      <c r="C225">
        <v>2</v>
      </c>
      <c r="D225" t="s">
        <v>26</v>
      </c>
      <c r="E225" t="s">
        <v>780</v>
      </c>
      <c r="F225" t="s">
        <v>781</v>
      </c>
      <c r="G225" t="s">
        <v>49</v>
      </c>
      <c r="H225">
        <f>---0--1251</f>
        <v>1251</v>
      </c>
      <c r="I225">
        <v>0</v>
      </c>
      <c r="J225" t="s">
        <v>50</v>
      </c>
      <c r="K225" t="s">
        <v>51</v>
      </c>
      <c r="L225" t="s">
        <v>52</v>
      </c>
      <c r="M225" t="s">
        <v>780</v>
      </c>
      <c r="N225" t="s">
        <v>781</v>
      </c>
      <c r="P225" t="s">
        <v>33</v>
      </c>
      <c r="Q225" t="s">
        <v>34</v>
      </c>
      <c r="S225" t="s">
        <v>33</v>
      </c>
      <c r="T225" t="s">
        <v>34</v>
      </c>
      <c r="V225" t="s">
        <v>33</v>
      </c>
      <c r="W225" t="s">
        <v>34</v>
      </c>
      <c r="Y225" t="s">
        <v>33</v>
      </c>
      <c r="Z225" t="s">
        <v>34</v>
      </c>
      <c r="AA225" t="s">
        <v>782</v>
      </c>
      <c r="AB225" t="s">
        <v>36</v>
      </c>
      <c r="AC225">
        <v>78479530</v>
      </c>
      <c r="AD225" t="s">
        <v>303</v>
      </c>
      <c r="AE225" t="s">
        <v>781</v>
      </c>
      <c r="AF225">
        <v>795990586</v>
      </c>
      <c r="AG225">
        <v>1328216</v>
      </c>
      <c r="AH225" t="s">
        <v>46</v>
      </c>
      <c r="AI225" t="s">
        <v>34</v>
      </c>
    </row>
    <row r="226" spans="1:35" x14ac:dyDescent="0.3">
      <c r="A226" s="1">
        <v>45373.788877314815</v>
      </c>
      <c r="B226">
        <v>5</v>
      </c>
      <c r="C226">
        <v>1</v>
      </c>
      <c r="D226" t="s">
        <v>26</v>
      </c>
      <c r="E226" t="s">
        <v>783</v>
      </c>
      <c r="F226" t="s">
        <v>784</v>
      </c>
      <c r="G226" t="s">
        <v>49</v>
      </c>
      <c r="H226">
        <f>---0--9586</f>
        <v>9586</v>
      </c>
      <c r="I226">
        <v>0</v>
      </c>
      <c r="J226" t="s">
        <v>50</v>
      </c>
      <c r="K226" t="s">
        <v>51</v>
      </c>
      <c r="L226" t="s">
        <v>52</v>
      </c>
      <c r="M226" t="s">
        <v>783</v>
      </c>
      <c r="N226" t="s">
        <v>784</v>
      </c>
      <c r="P226" t="s">
        <v>33</v>
      </c>
      <c r="Q226" t="s">
        <v>34</v>
      </c>
      <c r="S226" t="s">
        <v>33</v>
      </c>
      <c r="T226" t="s">
        <v>34</v>
      </c>
      <c r="V226" t="s">
        <v>33</v>
      </c>
      <c r="W226" t="s">
        <v>34</v>
      </c>
      <c r="Y226" t="s">
        <v>33</v>
      </c>
      <c r="Z226" t="s">
        <v>34</v>
      </c>
      <c r="AA226" t="s">
        <v>785</v>
      </c>
      <c r="AB226" t="s">
        <v>36</v>
      </c>
      <c r="AC226">
        <v>20714185</v>
      </c>
      <c r="AD226" t="s">
        <v>786</v>
      </c>
      <c r="AE226" t="s">
        <v>784</v>
      </c>
      <c r="AF226">
        <v>156704864</v>
      </c>
      <c r="AG226">
        <v>1328217</v>
      </c>
      <c r="AH226" t="s">
        <v>787</v>
      </c>
      <c r="AI226" t="s">
        <v>34</v>
      </c>
    </row>
    <row r="227" spans="1:35" x14ac:dyDescent="0.3">
      <c r="A227" s="1">
        <v>45373.790694444448</v>
      </c>
      <c r="B227">
        <v>5</v>
      </c>
      <c r="C227">
        <v>1</v>
      </c>
      <c r="D227" t="s">
        <v>26</v>
      </c>
      <c r="E227" t="s">
        <v>788</v>
      </c>
      <c r="F227" t="s">
        <v>789</v>
      </c>
      <c r="G227" t="s">
        <v>146</v>
      </c>
      <c r="H227" t="s">
        <v>790</v>
      </c>
      <c r="I227">
        <v>0</v>
      </c>
      <c r="K227" t="s">
        <v>31</v>
      </c>
      <c r="L227" t="s">
        <v>32</v>
      </c>
      <c r="M227" t="s">
        <v>788</v>
      </c>
      <c r="N227" t="s">
        <v>789</v>
      </c>
      <c r="P227" t="s">
        <v>33</v>
      </c>
      <c r="Q227" t="s">
        <v>34</v>
      </c>
      <c r="S227" t="s">
        <v>33</v>
      </c>
      <c r="T227" t="s">
        <v>34</v>
      </c>
      <c r="V227" t="s">
        <v>33</v>
      </c>
      <c r="W227" t="s">
        <v>34</v>
      </c>
      <c r="Y227" t="s">
        <v>33</v>
      </c>
      <c r="Z227" t="s">
        <v>34</v>
      </c>
      <c r="AA227" t="s">
        <v>35</v>
      </c>
      <c r="AB227" t="s">
        <v>36</v>
      </c>
      <c r="AC227">
        <v>42260190</v>
      </c>
      <c r="AD227" t="s">
        <v>37</v>
      </c>
      <c r="AE227" t="s">
        <v>789</v>
      </c>
      <c r="AF227">
        <v>85671469</v>
      </c>
      <c r="AG227">
        <v>1328218</v>
      </c>
      <c r="AH227" t="s">
        <v>660</v>
      </c>
      <c r="AI227" t="s">
        <v>34</v>
      </c>
    </row>
    <row r="228" spans="1:35" x14ac:dyDescent="0.3">
      <c r="A228" s="1">
        <v>45373.791956018518</v>
      </c>
      <c r="B228">
        <v>8</v>
      </c>
      <c r="C228">
        <v>1</v>
      </c>
      <c r="D228" t="s">
        <v>26</v>
      </c>
      <c r="E228" t="s">
        <v>791</v>
      </c>
      <c r="F228" t="s">
        <v>792</v>
      </c>
      <c r="G228" t="s">
        <v>49</v>
      </c>
      <c r="H228">
        <f>---0--3483</f>
        <v>3483</v>
      </c>
      <c r="I228">
        <v>0</v>
      </c>
      <c r="J228" t="s">
        <v>50</v>
      </c>
      <c r="K228" t="s">
        <v>51</v>
      </c>
      <c r="L228" t="s">
        <v>52</v>
      </c>
      <c r="M228" t="s">
        <v>791</v>
      </c>
      <c r="N228" t="s">
        <v>792</v>
      </c>
      <c r="P228" t="s">
        <v>33</v>
      </c>
      <c r="Q228" t="s">
        <v>34</v>
      </c>
      <c r="S228" t="s">
        <v>33</v>
      </c>
      <c r="T228" t="s">
        <v>34</v>
      </c>
      <c r="V228" t="s">
        <v>33</v>
      </c>
      <c r="W228" t="s">
        <v>34</v>
      </c>
      <c r="Y228" t="s">
        <v>33</v>
      </c>
      <c r="Z228" t="s">
        <v>34</v>
      </c>
      <c r="AA228" t="s">
        <v>793</v>
      </c>
      <c r="AB228" t="s">
        <v>36</v>
      </c>
      <c r="AC228">
        <v>78529532</v>
      </c>
      <c r="AD228" t="s">
        <v>757</v>
      </c>
      <c r="AE228" t="s">
        <v>792</v>
      </c>
      <c r="AF228">
        <v>795990586</v>
      </c>
      <c r="AG228">
        <v>1328219</v>
      </c>
      <c r="AH228" t="s">
        <v>794</v>
      </c>
      <c r="AI228" t="s">
        <v>34</v>
      </c>
    </row>
    <row r="229" spans="1:35" x14ac:dyDescent="0.3">
      <c r="A229" s="1">
        <v>45373.794189814813</v>
      </c>
      <c r="B229">
        <v>7</v>
      </c>
      <c r="C229">
        <v>1</v>
      </c>
      <c r="D229" t="s">
        <v>26</v>
      </c>
      <c r="E229" t="s">
        <v>795</v>
      </c>
      <c r="F229" t="s">
        <v>796</v>
      </c>
      <c r="G229" t="s">
        <v>146</v>
      </c>
      <c r="H229" t="s">
        <v>797</v>
      </c>
      <c r="I229">
        <v>0</v>
      </c>
      <c r="K229" t="s">
        <v>31</v>
      </c>
      <c r="L229" t="s">
        <v>32</v>
      </c>
      <c r="M229" t="s">
        <v>795</v>
      </c>
      <c r="N229" t="s">
        <v>796</v>
      </c>
      <c r="P229" t="s">
        <v>33</v>
      </c>
      <c r="Q229" t="s">
        <v>34</v>
      </c>
      <c r="S229" t="s">
        <v>33</v>
      </c>
      <c r="T229" t="s">
        <v>34</v>
      </c>
      <c r="V229" t="s">
        <v>33</v>
      </c>
      <c r="W229" t="s">
        <v>34</v>
      </c>
      <c r="Y229" t="s">
        <v>33</v>
      </c>
      <c r="Z229" t="s">
        <v>34</v>
      </c>
      <c r="AA229" t="s">
        <v>35</v>
      </c>
      <c r="AB229" t="s">
        <v>36</v>
      </c>
      <c r="AC229">
        <v>42317592</v>
      </c>
      <c r="AD229" t="s">
        <v>37</v>
      </c>
      <c r="AE229" t="s">
        <v>796</v>
      </c>
      <c r="AF229">
        <v>85671469</v>
      </c>
      <c r="AG229">
        <v>1328220</v>
      </c>
      <c r="AH229" t="s">
        <v>187</v>
      </c>
      <c r="AI229" t="s">
        <v>34</v>
      </c>
    </row>
    <row r="230" spans="1:35" x14ac:dyDescent="0.3">
      <c r="A230" s="1">
        <v>45373.795636574076</v>
      </c>
      <c r="B230">
        <v>4</v>
      </c>
      <c r="C230">
        <v>2</v>
      </c>
      <c r="D230" t="s">
        <v>26</v>
      </c>
      <c r="E230" t="s">
        <v>798</v>
      </c>
      <c r="F230" t="s">
        <v>799</v>
      </c>
      <c r="G230" t="s">
        <v>49</v>
      </c>
      <c r="H230">
        <f>---0--3690</f>
        <v>3690</v>
      </c>
      <c r="I230">
        <v>0</v>
      </c>
      <c r="J230" t="s">
        <v>50</v>
      </c>
      <c r="K230" t="s">
        <v>51</v>
      </c>
      <c r="L230" t="s">
        <v>52</v>
      </c>
      <c r="M230" t="s">
        <v>798</v>
      </c>
      <c r="N230" t="s">
        <v>799</v>
      </c>
      <c r="P230" t="s">
        <v>33</v>
      </c>
      <c r="Q230" t="s">
        <v>34</v>
      </c>
      <c r="S230" t="s">
        <v>33</v>
      </c>
      <c r="T230" t="s">
        <v>34</v>
      </c>
      <c r="V230" t="s">
        <v>33</v>
      </c>
      <c r="W230" t="s">
        <v>34</v>
      </c>
      <c r="Y230" t="s">
        <v>33</v>
      </c>
      <c r="Z230" t="s">
        <v>34</v>
      </c>
      <c r="AA230" t="s">
        <v>800</v>
      </c>
      <c r="AB230" t="s">
        <v>36</v>
      </c>
      <c r="AC230">
        <v>53314962</v>
      </c>
      <c r="AD230" t="s">
        <v>801</v>
      </c>
      <c r="AE230" t="s">
        <v>799</v>
      </c>
      <c r="AF230">
        <v>131827720</v>
      </c>
      <c r="AG230">
        <v>1328221</v>
      </c>
      <c r="AH230" t="s">
        <v>38</v>
      </c>
      <c r="AI230" t="s">
        <v>34</v>
      </c>
    </row>
    <row r="231" spans="1:35" x14ac:dyDescent="0.3">
      <c r="A231" s="1">
        <v>45373.796412037038</v>
      </c>
      <c r="B231">
        <v>5</v>
      </c>
      <c r="C231">
        <v>1</v>
      </c>
      <c r="D231" t="s">
        <v>26</v>
      </c>
      <c r="E231" t="s">
        <v>802</v>
      </c>
      <c r="F231" t="s">
        <v>803</v>
      </c>
      <c r="G231" t="s">
        <v>220</v>
      </c>
      <c r="H231" t="s">
        <v>804</v>
      </c>
      <c r="I231">
        <v>0</v>
      </c>
      <c r="K231" t="s">
        <v>31</v>
      </c>
      <c r="L231" t="s">
        <v>32</v>
      </c>
      <c r="M231" t="s">
        <v>802</v>
      </c>
      <c r="N231" t="s">
        <v>803</v>
      </c>
      <c r="P231" t="s">
        <v>33</v>
      </c>
      <c r="Q231" t="s">
        <v>34</v>
      </c>
      <c r="S231" t="s">
        <v>33</v>
      </c>
      <c r="T231" t="s">
        <v>34</v>
      </c>
      <c r="V231" t="s">
        <v>33</v>
      </c>
      <c r="W231" t="s">
        <v>34</v>
      </c>
      <c r="Y231" t="s">
        <v>33</v>
      </c>
      <c r="Z231" t="s">
        <v>34</v>
      </c>
      <c r="AA231" t="s">
        <v>35</v>
      </c>
      <c r="AB231" t="s">
        <v>36</v>
      </c>
      <c r="AC231">
        <v>42359829</v>
      </c>
      <c r="AD231" t="s">
        <v>37</v>
      </c>
      <c r="AE231" t="s">
        <v>803</v>
      </c>
      <c r="AF231">
        <v>85671469</v>
      </c>
      <c r="AG231">
        <v>1328222</v>
      </c>
      <c r="AH231" t="s">
        <v>38</v>
      </c>
      <c r="AI231" t="s">
        <v>34</v>
      </c>
    </row>
    <row r="232" spans="1:35" x14ac:dyDescent="0.3">
      <c r="A232" s="1">
        <v>45373.796909722223</v>
      </c>
      <c r="B232">
        <v>6</v>
      </c>
      <c r="C232">
        <v>2</v>
      </c>
      <c r="D232" t="s">
        <v>26</v>
      </c>
      <c r="E232" t="s">
        <v>805</v>
      </c>
      <c r="F232" t="s">
        <v>806</v>
      </c>
      <c r="G232" t="s">
        <v>146</v>
      </c>
      <c r="H232" t="s">
        <v>807</v>
      </c>
      <c r="I232">
        <v>0</v>
      </c>
      <c r="K232" t="s">
        <v>31</v>
      </c>
      <c r="L232" t="s">
        <v>32</v>
      </c>
      <c r="M232" t="s">
        <v>805</v>
      </c>
      <c r="N232" t="s">
        <v>806</v>
      </c>
      <c r="P232" t="s">
        <v>33</v>
      </c>
      <c r="Q232" t="s">
        <v>34</v>
      </c>
      <c r="S232" t="s">
        <v>33</v>
      </c>
      <c r="T232" t="s">
        <v>34</v>
      </c>
      <c r="V232" t="s">
        <v>33</v>
      </c>
      <c r="W232" t="s">
        <v>34</v>
      </c>
      <c r="Y232" t="s">
        <v>33</v>
      </c>
      <c r="Z232" t="s">
        <v>34</v>
      </c>
      <c r="AA232" t="s">
        <v>35</v>
      </c>
      <c r="AB232" t="s">
        <v>36</v>
      </c>
      <c r="AC232">
        <v>42380916</v>
      </c>
      <c r="AD232" t="s">
        <v>37</v>
      </c>
      <c r="AE232" t="s">
        <v>806</v>
      </c>
      <c r="AF232">
        <v>85671469</v>
      </c>
      <c r="AG232">
        <v>1328223</v>
      </c>
      <c r="AH232" t="s">
        <v>324</v>
      </c>
      <c r="AI232" t="s">
        <v>34</v>
      </c>
    </row>
    <row r="233" spans="1:35" x14ac:dyDescent="0.3">
      <c r="A233" s="1">
        <v>45373.799201388887</v>
      </c>
      <c r="B233">
        <v>8</v>
      </c>
      <c r="C233">
        <v>1</v>
      </c>
      <c r="D233" t="s">
        <v>26</v>
      </c>
      <c r="E233" t="s">
        <v>808</v>
      </c>
      <c r="F233" t="s">
        <v>809</v>
      </c>
      <c r="G233" t="s">
        <v>190</v>
      </c>
      <c r="H233" t="s">
        <v>810</v>
      </c>
      <c r="I233">
        <v>0</v>
      </c>
      <c r="K233" t="s">
        <v>31</v>
      </c>
      <c r="L233" t="s">
        <v>32</v>
      </c>
      <c r="M233" t="s">
        <v>808</v>
      </c>
      <c r="N233" t="s">
        <v>809</v>
      </c>
      <c r="P233" t="s">
        <v>33</v>
      </c>
      <c r="Q233" t="s">
        <v>34</v>
      </c>
      <c r="S233" t="s">
        <v>33</v>
      </c>
      <c r="T233" t="s">
        <v>34</v>
      </c>
      <c r="V233" t="s">
        <v>33</v>
      </c>
      <c r="W233" t="s">
        <v>34</v>
      </c>
      <c r="Y233" t="s">
        <v>33</v>
      </c>
      <c r="Z233" t="s">
        <v>34</v>
      </c>
      <c r="AA233" t="s">
        <v>35</v>
      </c>
      <c r="AB233" t="s">
        <v>36</v>
      </c>
      <c r="AC233">
        <v>42417548</v>
      </c>
      <c r="AD233" t="s">
        <v>37</v>
      </c>
      <c r="AE233" t="s">
        <v>809</v>
      </c>
      <c r="AF233">
        <v>85671469</v>
      </c>
      <c r="AG233">
        <v>1328224</v>
      </c>
      <c r="AH233" t="s">
        <v>38</v>
      </c>
      <c r="AI233" t="s">
        <v>34</v>
      </c>
    </row>
    <row r="234" spans="1:35" x14ac:dyDescent="0.3">
      <c r="A234" s="1">
        <v>45373.801087962966</v>
      </c>
      <c r="B234">
        <v>8</v>
      </c>
      <c r="C234">
        <v>1</v>
      </c>
      <c r="D234" t="s">
        <v>26</v>
      </c>
      <c r="E234" t="s">
        <v>811</v>
      </c>
      <c r="F234" t="s">
        <v>812</v>
      </c>
      <c r="G234" t="s">
        <v>49</v>
      </c>
      <c r="H234">
        <f>---0--2848</f>
        <v>2848</v>
      </c>
      <c r="I234">
        <v>0</v>
      </c>
      <c r="J234" t="s">
        <v>50</v>
      </c>
      <c r="K234" t="s">
        <v>51</v>
      </c>
      <c r="L234" t="s">
        <v>52</v>
      </c>
      <c r="M234" t="s">
        <v>811</v>
      </c>
      <c r="N234" t="s">
        <v>812</v>
      </c>
      <c r="P234" t="s">
        <v>33</v>
      </c>
      <c r="Q234" t="s">
        <v>34</v>
      </c>
      <c r="S234" t="s">
        <v>33</v>
      </c>
      <c r="T234" t="s">
        <v>34</v>
      </c>
      <c r="V234" t="s">
        <v>33</v>
      </c>
      <c r="W234" t="s">
        <v>34</v>
      </c>
      <c r="Y234" t="s">
        <v>33</v>
      </c>
      <c r="Z234" t="s">
        <v>34</v>
      </c>
      <c r="AA234" t="s">
        <v>719</v>
      </c>
      <c r="AB234" t="s">
        <v>36</v>
      </c>
      <c r="AC234">
        <v>42461831</v>
      </c>
      <c r="AD234" t="s">
        <v>354</v>
      </c>
      <c r="AE234" t="s">
        <v>812</v>
      </c>
      <c r="AF234">
        <v>85671469</v>
      </c>
      <c r="AG234">
        <v>1328225</v>
      </c>
      <c r="AH234" t="s">
        <v>38</v>
      </c>
      <c r="AI234" t="s">
        <v>34</v>
      </c>
    </row>
    <row r="235" spans="1:35" x14ac:dyDescent="0.3">
      <c r="A235" s="1">
        <v>45373.801655092589</v>
      </c>
      <c r="B235">
        <v>5</v>
      </c>
      <c r="C235">
        <v>1</v>
      </c>
      <c r="D235" t="s">
        <v>26</v>
      </c>
      <c r="E235" t="s">
        <v>813</v>
      </c>
      <c r="F235" t="s">
        <v>814</v>
      </c>
      <c r="G235" t="s">
        <v>72</v>
      </c>
      <c r="H235" t="s">
        <v>815</v>
      </c>
      <c r="I235">
        <v>0</v>
      </c>
      <c r="J235" t="s">
        <v>816</v>
      </c>
      <c r="K235" t="s">
        <v>31</v>
      </c>
      <c r="L235" t="s">
        <v>52</v>
      </c>
      <c r="M235" t="s">
        <v>813</v>
      </c>
      <c r="N235" t="s">
        <v>814</v>
      </c>
      <c r="P235" t="s">
        <v>33</v>
      </c>
      <c r="Q235" t="s">
        <v>34</v>
      </c>
      <c r="S235" t="s">
        <v>33</v>
      </c>
      <c r="T235" t="s">
        <v>34</v>
      </c>
      <c r="V235" t="s">
        <v>33</v>
      </c>
      <c r="W235" t="s">
        <v>34</v>
      </c>
      <c r="Y235" t="s">
        <v>33</v>
      </c>
      <c r="Z235" t="s">
        <v>34</v>
      </c>
      <c r="AA235" t="s">
        <v>75</v>
      </c>
      <c r="AB235" t="s">
        <v>36</v>
      </c>
      <c r="AC235">
        <v>42471119</v>
      </c>
      <c r="AD235" t="s">
        <v>64</v>
      </c>
      <c r="AE235" t="s">
        <v>814</v>
      </c>
      <c r="AF235">
        <v>85671469</v>
      </c>
      <c r="AG235">
        <v>1328226</v>
      </c>
      <c r="AH235" t="s">
        <v>817</v>
      </c>
      <c r="AI235" t="s">
        <v>34</v>
      </c>
    </row>
    <row r="236" spans="1:35" x14ac:dyDescent="0.3">
      <c r="A236" s="1">
        <v>45373.803298611114</v>
      </c>
      <c r="B236">
        <v>5</v>
      </c>
      <c r="C236">
        <v>1</v>
      </c>
      <c r="D236" t="s">
        <v>26</v>
      </c>
      <c r="E236" t="s">
        <v>818</v>
      </c>
      <c r="F236" t="s">
        <v>819</v>
      </c>
      <c r="G236" t="s">
        <v>49</v>
      </c>
      <c r="H236">
        <f>---0--3047</f>
        <v>3047</v>
      </c>
      <c r="I236">
        <v>0</v>
      </c>
      <c r="J236" t="s">
        <v>50</v>
      </c>
      <c r="K236" t="s">
        <v>51</v>
      </c>
      <c r="L236" t="s">
        <v>52</v>
      </c>
      <c r="M236" t="s">
        <v>818</v>
      </c>
      <c r="N236" t="s">
        <v>819</v>
      </c>
      <c r="P236" t="s">
        <v>33</v>
      </c>
      <c r="Q236" t="s">
        <v>34</v>
      </c>
      <c r="S236" t="s">
        <v>33</v>
      </c>
      <c r="T236" t="s">
        <v>34</v>
      </c>
      <c r="V236" t="s">
        <v>33</v>
      </c>
      <c r="W236" t="s">
        <v>34</v>
      </c>
      <c r="Y236" t="s">
        <v>33</v>
      </c>
      <c r="Z236" t="s">
        <v>34</v>
      </c>
      <c r="AA236" t="s">
        <v>166</v>
      </c>
      <c r="AB236" t="s">
        <v>36</v>
      </c>
      <c r="AC236">
        <v>524079</v>
      </c>
      <c r="AD236" t="s">
        <v>167</v>
      </c>
      <c r="AE236" t="s">
        <v>819</v>
      </c>
      <c r="AF236">
        <v>870021815</v>
      </c>
      <c r="AG236">
        <v>1328227</v>
      </c>
      <c r="AH236" t="s">
        <v>820</v>
      </c>
      <c r="AI236" t="s">
        <v>34</v>
      </c>
    </row>
    <row r="237" spans="1:35" x14ac:dyDescent="0.3">
      <c r="A237" s="1">
        <v>45373.804027777776</v>
      </c>
      <c r="B237">
        <v>6</v>
      </c>
      <c r="C237">
        <v>2</v>
      </c>
      <c r="D237" t="s">
        <v>26</v>
      </c>
      <c r="E237" t="s">
        <v>821</v>
      </c>
      <c r="F237" t="s">
        <v>822</v>
      </c>
      <c r="G237" t="s">
        <v>220</v>
      </c>
      <c r="H237" t="s">
        <v>823</v>
      </c>
      <c r="I237">
        <v>0</v>
      </c>
      <c r="K237" t="s">
        <v>31</v>
      </c>
      <c r="L237" t="s">
        <v>32</v>
      </c>
      <c r="M237" t="s">
        <v>821</v>
      </c>
      <c r="N237" t="s">
        <v>822</v>
      </c>
      <c r="P237" t="s">
        <v>33</v>
      </c>
      <c r="Q237" t="s">
        <v>34</v>
      </c>
      <c r="S237" t="s">
        <v>33</v>
      </c>
      <c r="T237" t="s">
        <v>34</v>
      </c>
      <c r="V237" t="s">
        <v>33</v>
      </c>
      <c r="W237" t="s">
        <v>34</v>
      </c>
      <c r="Y237" t="s">
        <v>33</v>
      </c>
      <c r="Z237" t="s">
        <v>34</v>
      </c>
      <c r="AA237" t="s">
        <v>35</v>
      </c>
      <c r="AB237" t="s">
        <v>36</v>
      </c>
      <c r="AC237">
        <v>42509447</v>
      </c>
      <c r="AD237" t="s">
        <v>37</v>
      </c>
      <c r="AE237" t="s">
        <v>822</v>
      </c>
      <c r="AF237">
        <v>85671469</v>
      </c>
      <c r="AG237">
        <v>1328228</v>
      </c>
      <c r="AH237" t="s">
        <v>38</v>
      </c>
      <c r="AI237" t="s">
        <v>34</v>
      </c>
    </row>
    <row r="238" spans="1:35" x14ac:dyDescent="0.3">
      <c r="A238" s="1">
        <v>45373.804062499999</v>
      </c>
      <c r="B238">
        <v>2</v>
      </c>
      <c r="C238">
        <v>2</v>
      </c>
      <c r="D238" t="s">
        <v>26</v>
      </c>
      <c r="E238" t="s">
        <v>824</v>
      </c>
      <c r="F238" t="s">
        <v>825</v>
      </c>
      <c r="G238" t="s">
        <v>49</v>
      </c>
      <c r="H238">
        <f>---0--1759</f>
        <v>1759</v>
      </c>
      <c r="I238">
        <v>0</v>
      </c>
      <c r="J238" t="s">
        <v>50</v>
      </c>
      <c r="K238" t="s">
        <v>51</v>
      </c>
      <c r="L238" t="s">
        <v>52</v>
      </c>
      <c r="M238" t="s">
        <v>824</v>
      </c>
      <c r="N238" t="s">
        <v>825</v>
      </c>
      <c r="P238" t="s">
        <v>33</v>
      </c>
      <c r="Q238" t="s">
        <v>34</v>
      </c>
      <c r="S238" t="s">
        <v>33</v>
      </c>
      <c r="T238" t="s">
        <v>34</v>
      </c>
      <c r="V238" t="s">
        <v>33</v>
      </c>
      <c r="W238" t="s">
        <v>34</v>
      </c>
      <c r="Y238" t="s">
        <v>33</v>
      </c>
      <c r="Z238" t="s">
        <v>34</v>
      </c>
      <c r="AA238" t="s">
        <v>63</v>
      </c>
      <c r="AB238" t="s">
        <v>36</v>
      </c>
      <c r="AC238">
        <v>42509805</v>
      </c>
      <c r="AD238" t="s">
        <v>64</v>
      </c>
      <c r="AE238" t="s">
        <v>825</v>
      </c>
      <c r="AF238">
        <v>85671469</v>
      </c>
      <c r="AG238">
        <v>1328229</v>
      </c>
      <c r="AH238" t="s">
        <v>38</v>
      </c>
      <c r="AI238" t="s">
        <v>34</v>
      </c>
    </row>
    <row r="239" spans="1:35" x14ac:dyDescent="0.3">
      <c r="A239" s="1">
        <v>45373.807766203703</v>
      </c>
      <c r="B239">
        <v>4</v>
      </c>
      <c r="C239">
        <v>2</v>
      </c>
      <c r="D239" t="s">
        <v>26</v>
      </c>
      <c r="E239" t="s">
        <v>216</v>
      </c>
      <c r="F239" t="s">
        <v>217</v>
      </c>
      <c r="G239" t="s">
        <v>49</v>
      </c>
      <c r="H239">
        <f>---0--2629</f>
        <v>2629</v>
      </c>
      <c r="I239">
        <v>0</v>
      </c>
      <c r="J239" t="s">
        <v>50</v>
      </c>
      <c r="K239" t="s">
        <v>51</v>
      </c>
      <c r="L239" t="s">
        <v>52</v>
      </c>
      <c r="M239" t="s">
        <v>216</v>
      </c>
      <c r="N239" t="s">
        <v>217</v>
      </c>
      <c r="P239" t="s">
        <v>33</v>
      </c>
      <c r="Q239" t="s">
        <v>34</v>
      </c>
      <c r="S239" t="s">
        <v>33</v>
      </c>
      <c r="T239" t="s">
        <v>34</v>
      </c>
      <c r="V239" t="s">
        <v>33</v>
      </c>
      <c r="W239" t="s">
        <v>34</v>
      </c>
      <c r="Y239" t="s">
        <v>33</v>
      </c>
      <c r="Z239" t="s">
        <v>34</v>
      </c>
      <c r="AA239" t="s">
        <v>826</v>
      </c>
      <c r="AB239" t="s">
        <v>36</v>
      </c>
      <c r="AC239">
        <v>42585162</v>
      </c>
      <c r="AD239" t="s">
        <v>93</v>
      </c>
      <c r="AE239" t="s">
        <v>217</v>
      </c>
      <c r="AF239">
        <v>85671469</v>
      </c>
      <c r="AG239">
        <v>1328230</v>
      </c>
      <c r="AH239" t="s">
        <v>38</v>
      </c>
      <c r="AI239" t="s">
        <v>34</v>
      </c>
    </row>
    <row r="240" spans="1:35" x14ac:dyDescent="0.3">
      <c r="A240" s="1">
        <v>45373.809942129628</v>
      </c>
      <c r="B240">
        <v>4</v>
      </c>
      <c r="C240">
        <v>2</v>
      </c>
      <c r="D240" t="s">
        <v>26</v>
      </c>
      <c r="E240" t="s">
        <v>827</v>
      </c>
      <c r="F240" t="s">
        <v>828</v>
      </c>
      <c r="G240" t="s">
        <v>281</v>
      </c>
      <c r="H240" t="s">
        <v>829</v>
      </c>
      <c r="I240">
        <v>0</v>
      </c>
      <c r="J240" t="s">
        <v>830</v>
      </c>
      <c r="K240" t="s">
        <v>31</v>
      </c>
      <c r="L240" t="s">
        <v>59</v>
      </c>
      <c r="M240" t="s">
        <v>827</v>
      </c>
      <c r="N240" t="s">
        <v>828</v>
      </c>
      <c r="P240" t="s">
        <v>33</v>
      </c>
      <c r="Q240" t="s">
        <v>34</v>
      </c>
      <c r="S240" t="s">
        <v>33</v>
      </c>
      <c r="T240" t="s">
        <v>34</v>
      </c>
      <c r="V240" t="s">
        <v>33</v>
      </c>
      <c r="W240" t="s">
        <v>34</v>
      </c>
      <c r="Y240" t="s">
        <v>33</v>
      </c>
      <c r="Z240" t="s">
        <v>34</v>
      </c>
      <c r="AB240" t="s">
        <v>36</v>
      </c>
      <c r="AE240" t="s">
        <v>34</v>
      </c>
      <c r="AG240">
        <v>1328231</v>
      </c>
      <c r="AH240" t="s">
        <v>831</v>
      </c>
      <c r="AI240" t="s">
        <v>34</v>
      </c>
    </row>
    <row r="241" spans="1:35" x14ac:dyDescent="0.3">
      <c r="A241" s="1">
        <v>45373.809988425928</v>
      </c>
      <c r="B241">
        <v>8</v>
      </c>
      <c r="C241">
        <v>1</v>
      </c>
      <c r="D241" t="s">
        <v>26</v>
      </c>
      <c r="E241" t="s">
        <v>832</v>
      </c>
      <c r="F241" t="s">
        <v>833</v>
      </c>
      <c r="G241" t="s">
        <v>281</v>
      </c>
      <c r="H241" t="s">
        <v>834</v>
      </c>
      <c r="I241">
        <v>0</v>
      </c>
      <c r="J241" t="s">
        <v>835</v>
      </c>
      <c r="K241" t="s">
        <v>31</v>
      </c>
      <c r="L241" t="s">
        <v>59</v>
      </c>
      <c r="M241" t="s">
        <v>832</v>
      </c>
      <c r="N241" t="s">
        <v>833</v>
      </c>
      <c r="P241" t="s">
        <v>33</v>
      </c>
      <c r="Q241" t="s">
        <v>34</v>
      </c>
      <c r="S241" t="s">
        <v>33</v>
      </c>
      <c r="T241" t="s">
        <v>34</v>
      </c>
      <c r="V241" t="s">
        <v>33</v>
      </c>
      <c r="W241" t="s">
        <v>34</v>
      </c>
      <c r="Y241" t="s">
        <v>33</v>
      </c>
      <c r="Z241" t="s">
        <v>34</v>
      </c>
      <c r="AB241" t="s">
        <v>36</v>
      </c>
      <c r="AE241" t="s">
        <v>34</v>
      </c>
      <c r="AG241">
        <v>1328232</v>
      </c>
      <c r="AH241" t="s">
        <v>836</v>
      </c>
      <c r="AI241" t="s">
        <v>34</v>
      </c>
    </row>
    <row r="242" spans="1:35" x14ac:dyDescent="0.3">
      <c r="A242" s="1">
        <v>45373.810428240744</v>
      </c>
      <c r="B242">
        <v>5</v>
      </c>
      <c r="C242">
        <v>1</v>
      </c>
      <c r="D242" t="s">
        <v>26</v>
      </c>
      <c r="E242" t="s">
        <v>837</v>
      </c>
      <c r="F242" t="s">
        <v>838</v>
      </c>
      <c r="G242" t="s">
        <v>29</v>
      </c>
      <c r="H242" t="s">
        <v>839</v>
      </c>
      <c r="I242">
        <v>0</v>
      </c>
      <c r="K242" t="s">
        <v>31</v>
      </c>
      <c r="L242" t="s">
        <v>32</v>
      </c>
      <c r="M242" t="s">
        <v>837</v>
      </c>
      <c r="N242" t="s">
        <v>838</v>
      </c>
      <c r="P242" t="s">
        <v>33</v>
      </c>
      <c r="Q242" t="s">
        <v>34</v>
      </c>
      <c r="S242" t="s">
        <v>33</v>
      </c>
      <c r="T242" t="s">
        <v>34</v>
      </c>
      <c r="V242" t="s">
        <v>33</v>
      </c>
      <c r="W242" t="s">
        <v>34</v>
      </c>
      <c r="Y242" t="s">
        <v>33</v>
      </c>
      <c r="Z242" t="s">
        <v>34</v>
      </c>
      <c r="AA242" t="s">
        <v>35</v>
      </c>
      <c r="AB242" t="s">
        <v>36</v>
      </c>
      <c r="AC242">
        <v>42640693</v>
      </c>
      <c r="AD242" t="s">
        <v>37</v>
      </c>
      <c r="AE242" t="s">
        <v>838</v>
      </c>
      <c r="AF242">
        <v>85671469</v>
      </c>
      <c r="AG242">
        <v>1328233</v>
      </c>
      <c r="AH242" t="s">
        <v>419</v>
      </c>
      <c r="AI242" t="s">
        <v>34</v>
      </c>
    </row>
    <row r="243" spans="1:35" x14ac:dyDescent="0.3">
      <c r="A243" s="1">
        <v>45373.815428240741</v>
      </c>
      <c r="B243">
        <v>8</v>
      </c>
      <c r="C243">
        <v>1</v>
      </c>
      <c r="D243" t="s">
        <v>26</v>
      </c>
      <c r="E243" t="s">
        <v>216</v>
      </c>
      <c r="F243" t="s">
        <v>217</v>
      </c>
      <c r="G243" t="s">
        <v>49</v>
      </c>
      <c r="H243">
        <f>---0--8456</f>
        <v>8456</v>
      </c>
      <c r="I243">
        <v>0</v>
      </c>
      <c r="J243" t="s">
        <v>50</v>
      </c>
      <c r="K243" t="s">
        <v>51</v>
      </c>
      <c r="L243" t="s">
        <v>52</v>
      </c>
      <c r="M243" t="s">
        <v>216</v>
      </c>
      <c r="N243" t="s">
        <v>217</v>
      </c>
      <c r="P243" t="s">
        <v>33</v>
      </c>
      <c r="Q243" t="s">
        <v>34</v>
      </c>
      <c r="S243" t="s">
        <v>33</v>
      </c>
      <c r="T243" t="s">
        <v>34</v>
      </c>
      <c r="V243" t="s">
        <v>33</v>
      </c>
      <c r="W243" t="s">
        <v>34</v>
      </c>
      <c r="Y243" t="s">
        <v>33</v>
      </c>
      <c r="Z243" t="s">
        <v>34</v>
      </c>
      <c r="AA243" t="s">
        <v>840</v>
      </c>
      <c r="AB243" t="s">
        <v>36</v>
      </c>
      <c r="AC243">
        <v>42730490</v>
      </c>
      <c r="AD243" t="s">
        <v>64</v>
      </c>
      <c r="AE243" t="s">
        <v>217</v>
      </c>
      <c r="AF243">
        <v>85671469</v>
      </c>
      <c r="AG243">
        <v>1328234</v>
      </c>
      <c r="AH243" t="s">
        <v>38</v>
      </c>
      <c r="AI243" t="s">
        <v>34</v>
      </c>
    </row>
    <row r="244" spans="1:35" x14ac:dyDescent="0.3">
      <c r="A244" s="1">
        <v>45373.818738425929</v>
      </c>
      <c r="B244">
        <v>8</v>
      </c>
      <c r="C244">
        <v>1</v>
      </c>
      <c r="D244" t="s">
        <v>26</v>
      </c>
      <c r="E244" t="s">
        <v>841</v>
      </c>
      <c r="F244" t="s">
        <v>842</v>
      </c>
      <c r="G244" t="s">
        <v>49</v>
      </c>
      <c r="H244">
        <f>---0--6251</f>
        <v>6251</v>
      </c>
      <c r="I244">
        <v>0</v>
      </c>
      <c r="J244" t="s">
        <v>50</v>
      </c>
      <c r="K244" t="s">
        <v>51</v>
      </c>
      <c r="L244" t="s">
        <v>52</v>
      </c>
      <c r="M244" t="s">
        <v>841</v>
      </c>
      <c r="N244" t="s">
        <v>842</v>
      </c>
      <c r="P244" t="s">
        <v>33</v>
      </c>
      <c r="Q244" t="s">
        <v>34</v>
      </c>
      <c r="S244" t="s">
        <v>33</v>
      </c>
      <c r="T244" t="s">
        <v>34</v>
      </c>
      <c r="V244" t="s">
        <v>33</v>
      </c>
      <c r="W244" t="s">
        <v>34</v>
      </c>
      <c r="Y244" t="s">
        <v>33</v>
      </c>
      <c r="Z244" t="s">
        <v>34</v>
      </c>
      <c r="AA244" t="s">
        <v>176</v>
      </c>
      <c r="AB244" t="s">
        <v>36</v>
      </c>
      <c r="AC244">
        <v>39009962</v>
      </c>
      <c r="AD244" t="s">
        <v>177</v>
      </c>
      <c r="AE244" t="s">
        <v>842</v>
      </c>
      <c r="AF244">
        <v>156704864</v>
      </c>
      <c r="AG244">
        <v>1328235</v>
      </c>
      <c r="AH244" t="s">
        <v>843</v>
      </c>
      <c r="AI244" t="s">
        <v>34</v>
      </c>
    </row>
    <row r="245" spans="1:35" x14ac:dyDescent="0.3">
      <c r="A245" s="1">
        <v>45373.821296296293</v>
      </c>
      <c r="B245">
        <v>7</v>
      </c>
      <c r="C245">
        <v>1</v>
      </c>
      <c r="D245" t="s">
        <v>26</v>
      </c>
      <c r="E245" t="s">
        <v>844</v>
      </c>
      <c r="F245" t="s">
        <v>845</v>
      </c>
      <c r="G245" t="s">
        <v>846</v>
      </c>
      <c r="H245" t="s">
        <v>847</v>
      </c>
      <c r="I245">
        <v>0</v>
      </c>
      <c r="K245" t="s">
        <v>31</v>
      </c>
      <c r="L245" t="s">
        <v>59</v>
      </c>
      <c r="M245" t="s">
        <v>844</v>
      </c>
      <c r="N245" t="s">
        <v>845</v>
      </c>
      <c r="P245" t="s">
        <v>33</v>
      </c>
      <c r="Q245" t="s">
        <v>34</v>
      </c>
      <c r="S245" t="s">
        <v>33</v>
      </c>
      <c r="T245" t="s">
        <v>34</v>
      </c>
      <c r="V245" t="s">
        <v>33</v>
      </c>
      <c r="W245" t="s">
        <v>34</v>
      </c>
      <c r="Y245" t="s">
        <v>33</v>
      </c>
      <c r="Z245" t="s">
        <v>34</v>
      </c>
      <c r="AB245" t="s">
        <v>36</v>
      </c>
      <c r="AE245" t="s">
        <v>34</v>
      </c>
      <c r="AG245">
        <v>1328236</v>
      </c>
      <c r="AH245" t="s">
        <v>434</v>
      </c>
      <c r="AI245" t="s">
        <v>34</v>
      </c>
    </row>
    <row r="246" spans="1:35" x14ac:dyDescent="0.3">
      <c r="A246" s="1">
        <v>45373.821863425925</v>
      </c>
      <c r="B246">
        <v>4</v>
      </c>
      <c r="C246">
        <v>2</v>
      </c>
      <c r="D246" t="s">
        <v>26</v>
      </c>
      <c r="E246" t="s">
        <v>848</v>
      </c>
      <c r="F246" t="s">
        <v>849</v>
      </c>
      <c r="G246" t="s">
        <v>146</v>
      </c>
      <c r="H246" t="s">
        <v>850</v>
      </c>
      <c r="I246">
        <v>0</v>
      </c>
      <c r="K246" t="s">
        <v>31</v>
      </c>
      <c r="L246" t="s">
        <v>32</v>
      </c>
      <c r="M246" t="s">
        <v>848</v>
      </c>
      <c r="N246" t="s">
        <v>849</v>
      </c>
      <c r="P246" t="s">
        <v>33</v>
      </c>
      <c r="Q246" t="s">
        <v>34</v>
      </c>
      <c r="S246" t="s">
        <v>33</v>
      </c>
      <c r="T246" t="s">
        <v>34</v>
      </c>
      <c r="V246" t="s">
        <v>33</v>
      </c>
      <c r="W246" t="s">
        <v>34</v>
      </c>
      <c r="Y246" t="s">
        <v>33</v>
      </c>
      <c r="Z246" t="s">
        <v>34</v>
      </c>
      <c r="AA246" t="s">
        <v>35</v>
      </c>
      <c r="AB246" t="s">
        <v>36</v>
      </c>
      <c r="AC246">
        <v>42847569</v>
      </c>
      <c r="AD246" t="s">
        <v>37</v>
      </c>
      <c r="AE246" t="s">
        <v>849</v>
      </c>
      <c r="AF246">
        <v>85671469</v>
      </c>
      <c r="AG246">
        <v>1328237</v>
      </c>
      <c r="AH246" t="s">
        <v>38</v>
      </c>
      <c r="AI246" t="s">
        <v>34</v>
      </c>
    </row>
    <row r="247" spans="1:35" x14ac:dyDescent="0.3">
      <c r="A247" s="1">
        <v>45373.826736111114</v>
      </c>
      <c r="B247">
        <v>8</v>
      </c>
      <c r="C247">
        <v>1</v>
      </c>
      <c r="D247" t="s">
        <v>26</v>
      </c>
      <c r="E247" t="s">
        <v>851</v>
      </c>
      <c r="F247" t="s">
        <v>852</v>
      </c>
      <c r="G247" t="s">
        <v>49</v>
      </c>
      <c r="H247">
        <f>---0--6770</f>
        <v>6770</v>
      </c>
      <c r="I247">
        <v>0</v>
      </c>
      <c r="J247" t="s">
        <v>50</v>
      </c>
      <c r="K247" t="s">
        <v>51</v>
      </c>
      <c r="L247" t="s">
        <v>52</v>
      </c>
      <c r="M247" t="s">
        <v>851</v>
      </c>
      <c r="N247" t="s">
        <v>852</v>
      </c>
      <c r="P247" t="s">
        <v>33</v>
      </c>
      <c r="Q247" t="s">
        <v>34</v>
      </c>
      <c r="S247" t="s">
        <v>33</v>
      </c>
      <c r="T247" t="s">
        <v>34</v>
      </c>
      <c r="V247" t="s">
        <v>33</v>
      </c>
      <c r="W247" t="s">
        <v>34</v>
      </c>
      <c r="Y247" t="s">
        <v>33</v>
      </c>
      <c r="Z247" t="s">
        <v>34</v>
      </c>
      <c r="AA247" t="s">
        <v>87</v>
      </c>
      <c r="AB247" t="s">
        <v>36</v>
      </c>
      <c r="AC247">
        <v>30137219</v>
      </c>
      <c r="AD247" t="s">
        <v>88</v>
      </c>
      <c r="AE247" t="s">
        <v>852</v>
      </c>
      <c r="AF247">
        <v>76598102</v>
      </c>
      <c r="AG247">
        <v>1328238</v>
      </c>
      <c r="AH247" t="s">
        <v>38</v>
      </c>
      <c r="AI247" t="s">
        <v>34</v>
      </c>
    </row>
    <row r="248" spans="1:35" x14ac:dyDescent="0.3">
      <c r="A248" s="1">
        <v>45373.831273148149</v>
      </c>
      <c r="B248">
        <v>8</v>
      </c>
      <c r="C248">
        <v>1</v>
      </c>
      <c r="D248" t="s">
        <v>26</v>
      </c>
      <c r="E248" t="s">
        <v>853</v>
      </c>
      <c r="F248" t="s">
        <v>854</v>
      </c>
      <c r="G248" t="s">
        <v>146</v>
      </c>
      <c r="H248" t="s">
        <v>855</v>
      </c>
      <c r="I248">
        <v>0</v>
      </c>
      <c r="K248" t="s">
        <v>31</v>
      </c>
      <c r="L248" t="s">
        <v>32</v>
      </c>
      <c r="M248" t="s">
        <v>853</v>
      </c>
      <c r="N248" t="s">
        <v>854</v>
      </c>
      <c r="P248" t="s">
        <v>33</v>
      </c>
      <c r="Q248" t="s">
        <v>34</v>
      </c>
      <c r="S248" t="s">
        <v>33</v>
      </c>
      <c r="T248" t="s">
        <v>34</v>
      </c>
      <c r="V248" t="s">
        <v>33</v>
      </c>
      <c r="W248" t="s">
        <v>34</v>
      </c>
      <c r="Y248" t="s">
        <v>33</v>
      </c>
      <c r="Z248" t="s">
        <v>34</v>
      </c>
      <c r="AA248" t="s">
        <v>35</v>
      </c>
      <c r="AB248" t="s">
        <v>36</v>
      </c>
      <c r="AC248">
        <v>43020817</v>
      </c>
      <c r="AD248" t="s">
        <v>37</v>
      </c>
      <c r="AE248" t="s">
        <v>854</v>
      </c>
      <c r="AF248">
        <v>85671469</v>
      </c>
      <c r="AG248">
        <v>1328239</v>
      </c>
      <c r="AH248" t="s">
        <v>38</v>
      </c>
      <c r="AI248" t="s">
        <v>34</v>
      </c>
    </row>
    <row r="249" spans="1:35" x14ac:dyDescent="0.3">
      <c r="A249" s="1">
        <v>45373.835405092592</v>
      </c>
      <c r="B249">
        <v>8</v>
      </c>
      <c r="C249">
        <v>1</v>
      </c>
      <c r="D249" t="s">
        <v>26</v>
      </c>
      <c r="E249" t="s">
        <v>856</v>
      </c>
      <c r="F249" t="s">
        <v>857</v>
      </c>
      <c r="G249" t="s">
        <v>29</v>
      </c>
      <c r="H249" t="s">
        <v>30</v>
      </c>
      <c r="I249">
        <v>0</v>
      </c>
      <c r="K249" t="s">
        <v>31</v>
      </c>
      <c r="L249" t="s">
        <v>32</v>
      </c>
      <c r="M249" t="s">
        <v>856</v>
      </c>
      <c r="N249" t="s">
        <v>857</v>
      </c>
      <c r="P249" t="s">
        <v>33</v>
      </c>
      <c r="Q249" t="s">
        <v>34</v>
      </c>
      <c r="S249" t="s">
        <v>33</v>
      </c>
      <c r="T249" t="s">
        <v>34</v>
      </c>
      <c r="V249" t="s">
        <v>33</v>
      </c>
      <c r="W249" t="s">
        <v>34</v>
      </c>
      <c r="Y249" t="s">
        <v>33</v>
      </c>
      <c r="Z249" t="s">
        <v>34</v>
      </c>
      <c r="AA249" t="s">
        <v>35</v>
      </c>
      <c r="AB249" t="s">
        <v>36</v>
      </c>
      <c r="AC249">
        <v>43086231</v>
      </c>
      <c r="AD249" t="s">
        <v>37</v>
      </c>
      <c r="AE249" t="s">
        <v>857</v>
      </c>
      <c r="AF249">
        <v>85671469</v>
      </c>
      <c r="AG249">
        <v>1328240</v>
      </c>
      <c r="AH249" t="s">
        <v>38</v>
      </c>
      <c r="AI249" t="s">
        <v>34</v>
      </c>
    </row>
    <row r="250" spans="1:35" x14ac:dyDescent="0.3">
      <c r="A250" s="1">
        <v>45373.83556712963</v>
      </c>
      <c r="B250">
        <v>5</v>
      </c>
      <c r="C250">
        <v>1</v>
      </c>
      <c r="D250" t="s">
        <v>26</v>
      </c>
      <c r="E250" t="s">
        <v>858</v>
      </c>
      <c r="F250" t="s">
        <v>859</v>
      </c>
      <c r="G250" t="s">
        <v>49</v>
      </c>
      <c r="H250">
        <f>---0--284</f>
        <v>284</v>
      </c>
      <c r="I250">
        <v>0</v>
      </c>
      <c r="J250" t="s">
        <v>50</v>
      </c>
      <c r="K250" t="s">
        <v>51</v>
      </c>
      <c r="L250" t="s">
        <v>52</v>
      </c>
      <c r="M250" t="s">
        <v>858</v>
      </c>
      <c r="N250" t="s">
        <v>859</v>
      </c>
      <c r="P250" t="s">
        <v>33</v>
      </c>
      <c r="Q250" t="s">
        <v>34</v>
      </c>
      <c r="S250" t="s">
        <v>33</v>
      </c>
      <c r="T250" t="s">
        <v>34</v>
      </c>
      <c r="V250" t="s">
        <v>33</v>
      </c>
      <c r="W250" t="s">
        <v>34</v>
      </c>
      <c r="Y250" t="s">
        <v>33</v>
      </c>
      <c r="Z250" t="s">
        <v>34</v>
      </c>
      <c r="AA250" t="s">
        <v>860</v>
      </c>
      <c r="AB250" t="s">
        <v>36</v>
      </c>
      <c r="AC250">
        <v>734037</v>
      </c>
      <c r="AD250" t="s">
        <v>861</v>
      </c>
      <c r="AE250" t="s">
        <v>859</v>
      </c>
      <c r="AF250">
        <v>870021815</v>
      </c>
      <c r="AG250">
        <v>1328241</v>
      </c>
      <c r="AH250" t="s">
        <v>38</v>
      </c>
      <c r="AI250" t="s">
        <v>34</v>
      </c>
    </row>
    <row r="251" spans="1:35" x14ac:dyDescent="0.3">
      <c r="A251" s="1">
        <v>45373.845173611109</v>
      </c>
      <c r="B251">
        <v>5</v>
      </c>
      <c r="C251">
        <v>1</v>
      </c>
      <c r="D251" t="s">
        <v>26</v>
      </c>
      <c r="E251" t="s">
        <v>862</v>
      </c>
      <c r="F251" t="s">
        <v>863</v>
      </c>
      <c r="G251" t="s">
        <v>220</v>
      </c>
      <c r="H251" t="s">
        <v>864</v>
      </c>
      <c r="I251">
        <v>0</v>
      </c>
      <c r="K251" t="s">
        <v>31</v>
      </c>
      <c r="L251" t="s">
        <v>32</v>
      </c>
      <c r="M251" t="s">
        <v>862</v>
      </c>
      <c r="N251" t="s">
        <v>863</v>
      </c>
      <c r="P251" t="s">
        <v>33</v>
      </c>
      <c r="Q251" t="s">
        <v>34</v>
      </c>
      <c r="S251" t="s">
        <v>33</v>
      </c>
      <c r="T251" t="s">
        <v>34</v>
      </c>
      <c r="V251" t="s">
        <v>33</v>
      </c>
      <c r="W251" t="s">
        <v>34</v>
      </c>
      <c r="Y251" t="s">
        <v>33</v>
      </c>
      <c r="Z251" t="s">
        <v>34</v>
      </c>
      <c r="AA251" t="s">
        <v>35</v>
      </c>
      <c r="AB251" t="s">
        <v>36</v>
      </c>
      <c r="AC251">
        <v>43248697</v>
      </c>
      <c r="AD251" t="s">
        <v>37</v>
      </c>
      <c r="AE251" t="s">
        <v>863</v>
      </c>
      <c r="AF251">
        <v>85671469</v>
      </c>
      <c r="AG251">
        <v>1328242</v>
      </c>
      <c r="AH251" t="s">
        <v>38</v>
      </c>
      <c r="AI251" t="s">
        <v>34</v>
      </c>
    </row>
    <row r="252" spans="1:35" x14ac:dyDescent="0.3">
      <c r="A252" s="1">
        <v>45373.846041666664</v>
      </c>
      <c r="B252">
        <v>7</v>
      </c>
      <c r="C252">
        <v>1</v>
      </c>
      <c r="D252" t="s">
        <v>26</v>
      </c>
      <c r="E252" t="s">
        <v>317</v>
      </c>
      <c r="F252" t="s">
        <v>318</v>
      </c>
      <c r="G252" t="s">
        <v>49</v>
      </c>
      <c r="H252">
        <f>---0--3210</f>
        <v>3210</v>
      </c>
      <c r="I252">
        <v>0</v>
      </c>
      <c r="J252" t="s">
        <v>50</v>
      </c>
      <c r="K252" t="s">
        <v>51</v>
      </c>
      <c r="L252" t="s">
        <v>52</v>
      </c>
      <c r="M252" t="s">
        <v>317</v>
      </c>
      <c r="N252" t="s">
        <v>318</v>
      </c>
      <c r="P252" t="s">
        <v>33</v>
      </c>
      <c r="Q252" t="s">
        <v>34</v>
      </c>
      <c r="S252" t="s">
        <v>33</v>
      </c>
      <c r="T252" t="s">
        <v>34</v>
      </c>
      <c r="V252" t="s">
        <v>33</v>
      </c>
      <c r="W252" t="s">
        <v>34</v>
      </c>
      <c r="Y252" t="s">
        <v>33</v>
      </c>
      <c r="Z252" t="s">
        <v>34</v>
      </c>
      <c r="AA252" t="s">
        <v>756</v>
      </c>
      <c r="AB252" t="s">
        <v>36</v>
      </c>
      <c r="AC252">
        <v>79277590</v>
      </c>
      <c r="AD252" t="s">
        <v>757</v>
      </c>
      <c r="AE252" t="s">
        <v>318</v>
      </c>
      <c r="AF252">
        <v>795990586</v>
      </c>
      <c r="AG252">
        <v>1328243</v>
      </c>
      <c r="AH252" t="s">
        <v>38</v>
      </c>
      <c r="AI252" t="s">
        <v>34</v>
      </c>
    </row>
    <row r="253" spans="1:35" x14ac:dyDescent="0.3">
      <c r="A253" s="1">
        <v>45373.853692129633</v>
      </c>
      <c r="B253">
        <v>5</v>
      </c>
      <c r="C253">
        <v>1</v>
      </c>
      <c r="D253" t="s">
        <v>26</v>
      </c>
      <c r="E253" t="s">
        <v>865</v>
      </c>
      <c r="F253" t="s">
        <v>866</v>
      </c>
      <c r="G253" t="s">
        <v>190</v>
      </c>
      <c r="H253" t="s">
        <v>867</v>
      </c>
      <c r="I253">
        <v>0</v>
      </c>
      <c r="K253" t="s">
        <v>31</v>
      </c>
      <c r="L253" t="s">
        <v>32</v>
      </c>
      <c r="M253" t="s">
        <v>865</v>
      </c>
      <c r="N253" t="s">
        <v>866</v>
      </c>
      <c r="P253" t="s">
        <v>33</v>
      </c>
      <c r="Q253" t="s">
        <v>34</v>
      </c>
      <c r="S253" t="s">
        <v>33</v>
      </c>
      <c r="T253" t="s">
        <v>34</v>
      </c>
      <c r="V253" t="s">
        <v>33</v>
      </c>
      <c r="W253" t="s">
        <v>34</v>
      </c>
      <c r="Y253" t="s">
        <v>33</v>
      </c>
      <c r="Z253" t="s">
        <v>34</v>
      </c>
      <c r="AA253" t="s">
        <v>35</v>
      </c>
      <c r="AB253" t="s">
        <v>36</v>
      </c>
      <c r="AC253">
        <v>43400711</v>
      </c>
      <c r="AD253" t="s">
        <v>37</v>
      </c>
      <c r="AE253" t="s">
        <v>866</v>
      </c>
      <c r="AF253">
        <v>85671469</v>
      </c>
      <c r="AG253">
        <v>1328244</v>
      </c>
      <c r="AH253" t="s">
        <v>38</v>
      </c>
      <c r="AI253" t="s">
        <v>34</v>
      </c>
    </row>
    <row r="254" spans="1:35" x14ac:dyDescent="0.3">
      <c r="A254" s="1">
        <v>45373.854861111111</v>
      </c>
      <c r="B254">
        <v>8</v>
      </c>
      <c r="C254">
        <v>1</v>
      </c>
      <c r="D254" t="s">
        <v>26</v>
      </c>
      <c r="E254" t="s">
        <v>868</v>
      </c>
      <c r="F254" t="s">
        <v>869</v>
      </c>
      <c r="G254" t="s">
        <v>49</v>
      </c>
      <c r="H254">
        <f>---0--3092</f>
        <v>3092</v>
      </c>
      <c r="I254">
        <v>0</v>
      </c>
      <c r="J254" t="s">
        <v>50</v>
      </c>
      <c r="K254" t="s">
        <v>51</v>
      </c>
      <c r="L254" t="s">
        <v>52</v>
      </c>
      <c r="M254" t="s">
        <v>868</v>
      </c>
      <c r="N254" t="s">
        <v>869</v>
      </c>
      <c r="P254" t="s">
        <v>33</v>
      </c>
      <c r="Q254" t="s">
        <v>34</v>
      </c>
      <c r="S254" t="s">
        <v>33</v>
      </c>
      <c r="T254" t="s">
        <v>34</v>
      </c>
      <c r="V254" t="s">
        <v>33</v>
      </c>
      <c r="W254" t="s">
        <v>34</v>
      </c>
      <c r="Y254" t="s">
        <v>33</v>
      </c>
      <c r="Z254" t="s">
        <v>34</v>
      </c>
      <c r="AA254" t="s">
        <v>870</v>
      </c>
      <c r="AB254" t="s">
        <v>36</v>
      </c>
      <c r="AC254">
        <v>11990352</v>
      </c>
      <c r="AD254" t="s">
        <v>54</v>
      </c>
      <c r="AE254" t="s">
        <v>869</v>
      </c>
      <c r="AF254">
        <v>156704864</v>
      </c>
      <c r="AG254">
        <v>1328245</v>
      </c>
      <c r="AH254" t="s">
        <v>38</v>
      </c>
      <c r="AI254" t="s">
        <v>34</v>
      </c>
    </row>
    <row r="255" spans="1:35" x14ac:dyDescent="0.3">
      <c r="A255" s="1">
        <v>45373.855266203704</v>
      </c>
      <c r="B255">
        <v>7</v>
      </c>
      <c r="C255">
        <v>1</v>
      </c>
      <c r="D255" t="s">
        <v>26</v>
      </c>
      <c r="E255" t="s">
        <v>871</v>
      </c>
      <c r="F255" t="s">
        <v>872</v>
      </c>
      <c r="G255" t="s">
        <v>49</v>
      </c>
      <c r="H255">
        <f>---0--6422</f>
        <v>6422</v>
      </c>
      <c r="I255">
        <v>0</v>
      </c>
      <c r="J255" t="s">
        <v>50</v>
      </c>
      <c r="K255" t="s">
        <v>51</v>
      </c>
      <c r="L255" t="s">
        <v>52</v>
      </c>
      <c r="M255" t="s">
        <v>871</v>
      </c>
      <c r="N255" t="s">
        <v>872</v>
      </c>
      <c r="P255" t="s">
        <v>33</v>
      </c>
      <c r="Q255" t="s">
        <v>34</v>
      </c>
      <c r="S255" t="s">
        <v>33</v>
      </c>
      <c r="T255" t="s">
        <v>34</v>
      </c>
      <c r="V255" t="s">
        <v>33</v>
      </c>
      <c r="W255" t="s">
        <v>34</v>
      </c>
      <c r="Y255" t="s">
        <v>33</v>
      </c>
      <c r="Z255" t="s">
        <v>34</v>
      </c>
      <c r="AA255" t="s">
        <v>335</v>
      </c>
      <c r="AB255" t="s">
        <v>36</v>
      </c>
      <c r="AC255">
        <v>79384038</v>
      </c>
      <c r="AD255" t="s">
        <v>278</v>
      </c>
      <c r="AE255" t="s">
        <v>872</v>
      </c>
      <c r="AF255">
        <v>795990586</v>
      </c>
      <c r="AG255">
        <v>1328246</v>
      </c>
      <c r="AH255" t="s">
        <v>38</v>
      </c>
      <c r="AI255" t="s">
        <v>34</v>
      </c>
    </row>
    <row r="256" spans="1:35" x14ac:dyDescent="0.3">
      <c r="A256" s="1">
        <v>45373.856435185182</v>
      </c>
      <c r="B256">
        <v>5</v>
      </c>
      <c r="C256">
        <v>1</v>
      </c>
      <c r="D256" t="s">
        <v>117</v>
      </c>
      <c r="E256" t="s">
        <v>873</v>
      </c>
      <c r="F256" t="s">
        <v>874</v>
      </c>
      <c r="G256" t="s">
        <v>120</v>
      </c>
      <c r="H256" t="s">
        <v>875</v>
      </c>
      <c r="I256">
        <v>0</v>
      </c>
      <c r="K256" t="s">
        <v>31</v>
      </c>
      <c r="L256" t="s">
        <v>52</v>
      </c>
      <c r="M256" t="s">
        <v>873</v>
      </c>
      <c r="N256" t="s">
        <v>874</v>
      </c>
      <c r="P256" t="s">
        <v>33</v>
      </c>
      <c r="Q256" t="s">
        <v>34</v>
      </c>
      <c r="S256" t="s">
        <v>33</v>
      </c>
      <c r="T256" t="s">
        <v>34</v>
      </c>
      <c r="V256" t="s">
        <v>33</v>
      </c>
      <c r="W256" t="s">
        <v>34</v>
      </c>
      <c r="Y256" t="s">
        <v>33</v>
      </c>
      <c r="Z256" t="s">
        <v>34</v>
      </c>
      <c r="AA256" t="s">
        <v>349</v>
      </c>
      <c r="AB256" t="s">
        <v>36</v>
      </c>
      <c r="AC256">
        <v>30040973</v>
      </c>
      <c r="AD256" t="s">
        <v>98</v>
      </c>
      <c r="AE256" t="s">
        <v>874</v>
      </c>
      <c r="AF256">
        <v>76598102</v>
      </c>
      <c r="AG256">
        <v>1328247</v>
      </c>
      <c r="AH256" t="s">
        <v>38</v>
      </c>
      <c r="AI256" t="s">
        <v>34</v>
      </c>
    </row>
    <row r="257" spans="1:35" x14ac:dyDescent="0.3">
      <c r="A257" s="1">
        <v>45373.856898148151</v>
      </c>
      <c r="B257">
        <v>6</v>
      </c>
      <c r="C257">
        <v>2</v>
      </c>
      <c r="D257" t="s">
        <v>26</v>
      </c>
      <c r="E257" t="s">
        <v>876</v>
      </c>
      <c r="F257" t="s">
        <v>877</v>
      </c>
      <c r="G257" t="s">
        <v>190</v>
      </c>
      <c r="H257" t="s">
        <v>878</v>
      </c>
      <c r="I257">
        <v>0</v>
      </c>
      <c r="K257" t="s">
        <v>31</v>
      </c>
      <c r="L257" t="s">
        <v>32</v>
      </c>
      <c r="M257" t="s">
        <v>876</v>
      </c>
      <c r="N257" t="s">
        <v>877</v>
      </c>
      <c r="P257" t="s">
        <v>33</v>
      </c>
      <c r="Q257" t="s">
        <v>34</v>
      </c>
      <c r="S257" t="s">
        <v>33</v>
      </c>
      <c r="T257" t="s">
        <v>34</v>
      </c>
      <c r="V257" t="s">
        <v>33</v>
      </c>
      <c r="W257" t="s">
        <v>34</v>
      </c>
      <c r="Y257" t="s">
        <v>33</v>
      </c>
      <c r="Z257" t="s">
        <v>34</v>
      </c>
      <c r="AA257" t="s">
        <v>35</v>
      </c>
      <c r="AB257" t="s">
        <v>36</v>
      </c>
      <c r="AC257">
        <v>43451584</v>
      </c>
      <c r="AD257" t="s">
        <v>37</v>
      </c>
      <c r="AE257" t="s">
        <v>877</v>
      </c>
      <c r="AF257">
        <v>85671469</v>
      </c>
      <c r="AG257">
        <v>1328248</v>
      </c>
      <c r="AH257" t="s">
        <v>38</v>
      </c>
      <c r="AI257" t="s">
        <v>34</v>
      </c>
    </row>
    <row r="258" spans="1:35" x14ac:dyDescent="0.3">
      <c r="A258" s="1">
        <v>45373.856898148151</v>
      </c>
      <c r="B258">
        <v>1</v>
      </c>
      <c r="C258">
        <v>2</v>
      </c>
      <c r="D258" t="s">
        <v>26</v>
      </c>
      <c r="E258" t="s">
        <v>879</v>
      </c>
      <c r="F258" t="s">
        <v>880</v>
      </c>
      <c r="G258" t="s">
        <v>220</v>
      </c>
      <c r="H258" t="s">
        <v>881</v>
      </c>
      <c r="I258">
        <v>0</v>
      </c>
      <c r="K258" t="s">
        <v>31</v>
      </c>
      <c r="L258" t="s">
        <v>32</v>
      </c>
      <c r="M258" t="s">
        <v>879</v>
      </c>
      <c r="N258" t="s">
        <v>880</v>
      </c>
      <c r="P258" t="s">
        <v>33</v>
      </c>
      <c r="Q258" t="s">
        <v>34</v>
      </c>
      <c r="S258" t="s">
        <v>33</v>
      </c>
      <c r="T258" t="s">
        <v>34</v>
      </c>
      <c r="V258" t="s">
        <v>33</v>
      </c>
      <c r="W258" t="s">
        <v>34</v>
      </c>
      <c r="Y258" t="s">
        <v>33</v>
      </c>
      <c r="Z258" t="s">
        <v>34</v>
      </c>
      <c r="AA258" t="s">
        <v>35</v>
      </c>
      <c r="AB258" t="s">
        <v>36</v>
      </c>
      <c r="AC258">
        <v>43451611</v>
      </c>
      <c r="AD258" t="s">
        <v>37</v>
      </c>
      <c r="AE258" t="s">
        <v>880</v>
      </c>
      <c r="AF258">
        <v>85671469</v>
      </c>
      <c r="AG258">
        <v>1328249</v>
      </c>
      <c r="AH258" t="s">
        <v>38</v>
      </c>
      <c r="AI258" t="s">
        <v>34</v>
      </c>
    </row>
    <row r="259" spans="1:35" x14ac:dyDescent="0.3">
      <c r="A259" s="1">
        <v>45373.857199074075</v>
      </c>
      <c r="B259">
        <v>2</v>
      </c>
      <c r="C259">
        <v>2</v>
      </c>
      <c r="D259" t="s">
        <v>26</v>
      </c>
      <c r="E259" t="s">
        <v>882</v>
      </c>
      <c r="F259" t="s">
        <v>883</v>
      </c>
      <c r="G259" t="s">
        <v>72</v>
      </c>
      <c r="H259" t="s">
        <v>884</v>
      </c>
      <c r="I259">
        <v>0</v>
      </c>
      <c r="J259" t="s">
        <v>885</v>
      </c>
      <c r="K259" t="s">
        <v>31</v>
      </c>
      <c r="L259" t="s">
        <v>52</v>
      </c>
      <c r="M259" t="s">
        <v>882</v>
      </c>
      <c r="N259" t="s">
        <v>883</v>
      </c>
      <c r="P259" t="s">
        <v>33</v>
      </c>
      <c r="Q259" t="s">
        <v>34</v>
      </c>
      <c r="S259" t="s">
        <v>33</v>
      </c>
      <c r="T259" t="s">
        <v>34</v>
      </c>
      <c r="V259" t="s">
        <v>33</v>
      </c>
      <c r="W259" t="s">
        <v>34</v>
      </c>
      <c r="Y259" t="s">
        <v>33</v>
      </c>
      <c r="Z259" t="s">
        <v>34</v>
      </c>
      <c r="AA259" t="s">
        <v>75</v>
      </c>
      <c r="AB259" t="s">
        <v>36</v>
      </c>
      <c r="AC259">
        <v>43449716</v>
      </c>
      <c r="AD259" t="s">
        <v>64</v>
      </c>
      <c r="AE259" t="s">
        <v>883</v>
      </c>
      <c r="AF259">
        <v>85671469</v>
      </c>
      <c r="AG259">
        <v>1328250</v>
      </c>
      <c r="AH259" t="s">
        <v>76</v>
      </c>
      <c r="AI259" t="s">
        <v>34</v>
      </c>
    </row>
    <row r="260" spans="1:35" x14ac:dyDescent="0.3">
      <c r="A260" s="1">
        <v>45373.857766203706</v>
      </c>
      <c r="B260">
        <v>8</v>
      </c>
      <c r="C260">
        <v>1</v>
      </c>
      <c r="D260" t="s">
        <v>26</v>
      </c>
      <c r="E260" t="s">
        <v>886</v>
      </c>
      <c r="F260" t="s">
        <v>887</v>
      </c>
      <c r="G260" t="s">
        <v>49</v>
      </c>
      <c r="H260">
        <f>---0--8361</f>
        <v>8361</v>
      </c>
      <c r="I260">
        <v>0</v>
      </c>
      <c r="J260" t="s">
        <v>50</v>
      </c>
      <c r="K260" t="s">
        <v>51</v>
      </c>
      <c r="L260" t="s">
        <v>52</v>
      </c>
      <c r="M260" t="s">
        <v>886</v>
      </c>
      <c r="N260" t="s">
        <v>887</v>
      </c>
      <c r="P260" t="s">
        <v>33</v>
      </c>
      <c r="Q260" t="s">
        <v>34</v>
      </c>
      <c r="S260" t="s">
        <v>33</v>
      </c>
      <c r="T260" t="s">
        <v>34</v>
      </c>
      <c r="V260" t="s">
        <v>33</v>
      </c>
      <c r="W260" t="s">
        <v>34</v>
      </c>
      <c r="Y260" t="s">
        <v>33</v>
      </c>
      <c r="Z260" t="s">
        <v>34</v>
      </c>
      <c r="AA260" t="s">
        <v>888</v>
      </c>
      <c r="AB260" t="s">
        <v>36</v>
      </c>
      <c r="AC260">
        <v>54091891</v>
      </c>
      <c r="AD260" t="s">
        <v>362</v>
      </c>
      <c r="AE260" t="s">
        <v>887</v>
      </c>
      <c r="AF260">
        <v>131827720</v>
      </c>
      <c r="AG260">
        <v>1328251</v>
      </c>
      <c r="AH260" t="s">
        <v>38</v>
      </c>
      <c r="AI260" t="s">
        <v>34</v>
      </c>
    </row>
    <row r="261" spans="1:35" x14ac:dyDescent="0.3">
      <c r="A261" s="1">
        <v>45373.859270833331</v>
      </c>
      <c r="B261">
        <v>7</v>
      </c>
      <c r="C261">
        <v>1</v>
      </c>
      <c r="D261" t="s">
        <v>26</v>
      </c>
      <c r="E261" t="s">
        <v>889</v>
      </c>
      <c r="F261" t="s">
        <v>890</v>
      </c>
      <c r="G261" t="s">
        <v>146</v>
      </c>
      <c r="H261" t="s">
        <v>891</v>
      </c>
      <c r="I261">
        <v>0</v>
      </c>
      <c r="K261" t="s">
        <v>31</v>
      </c>
      <c r="L261" t="s">
        <v>32</v>
      </c>
      <c r="M261" t="s">
        <v>889</v>
      </c>
      <c r="N261" t="s">
        <v>890</v>
      </c>
      <c r="P261" t="s">
        <v>33</v>
      </c>
      <c r="Q261" t="s">
        <v>34</v>
      </c>
      <c r="S261" t="s">
        <v>33</v>
      </c>
      <c r="T261" t="s">
        <v>34</v>
      </c>
      <c r="V261" t="s">
        <v>33</v>
      </c>
      <c r="W261" t="s">
        <v>34</v>
      </c>
      <c r="Y261" t="s">
        <v>33</v>
      </c>
      <c r="Z261" t="s">
        <v>34</v>
      </c>
      <c r="AA261" t="s">
        <v>35</v>
      </c>
      <c r="AB261" t="s">
        <v>36</v>
      </c>
      <c r="AC261">
        <v>43486768</v>
      </c>
      <c r="AD261" t="s">
        <v>37</v>
      </c>
      <c r="AE261" t="s">
        <v>890</v>
      </c>
      <c r="AF261">
        <v>85671469</v>
      </c>
      <c r="AG261">
        <v>1328252</v>
      </c>
      <c r="AH261" t="s">
        <v>38</v>
      </c>
      <c r="AI261" t="s">
        <v>34</v>
      </c>
    </row>
    <row r="262" spans="1:35" x14ac:dyDescent="0.3">
      <c r="A262" s="1">
        <v>45373.860011574077</v>
      </c>
      <c r="B262">
        <v>5</v>
      </c>
      <c r="C262">
        <v>1</v>
      </c>
      <c r="D262" t="s">
        <v>26</v>
      </c>
      <c r="E262" t="s">
        <v>522</v>
      </c>
      <c r="F262" t="s">
        <v>523</v>
      </c>
      <c r="G262" t="s">
        <v>146</v>
      </c>
      <c r="H262" t="s">
        <v>892</v>
      </c>
      <c r="I262">
        <v>0</v>
      </c>
      <c r="K262" t="s">
        <v>31</v>
      </c>
      <c r="L262" t="s">
        <v>32</v>
      </c>
      <c r="M262" t="s">
        <v>522</v>
      </c>
      <c r="N262" t="s">
        <v>523</v>
      </c>
      <c r="P262" t="s">
        <v>33</v>
      </c>
      <c r="Q262" t="s">
        <v>34</v>
      </c>
      <c r="S262" t="s">
        <v>33</v>
      </c>
      <c r="T262" t="s">
        <v>34</v>
      </c>
      <c r="V262" t="s">
        <v>33</v>
      </c>
      <c r="W262" t="s">
        <v>34</v>
      </c>
      <c r="Y262" t="s">
        <v>33</v>
      </c>
      <c r="Z262" t="s">
        <v>34</v>
      </c>
      <c r="AA262" t="s">
        <v>35</v>
      </c>
      <c r="AB262" t="s">
        <v>36</v>
      </c>
      <c r="AC262">
        <v>43502797</v>
      </c>
      <c r="AD262" t="s">
        <v>37</v>
      </c>
      <c r="AE262" t="s">
        <v>523</v>
      </c>
      <c r="AF262">
        <v>85671469</v>
      </c>
      <c r="AG262">
        <v>1328253</v>
      </c>
      <c r="AH262" t="s">
        <v>893</v>
      </c>
      <c r="AI262" t="s">
        <v>34</v>
      </c>
    </row>
    <row r="263" spans="1:35" x14ac:dyDescent="0.3">
      <c r="A263" s="1">
        <v>45373.86005787037</v>
      </c>
      <c r="B263">
        <v>3</v>
      </c>
      <c r="C263">
        <v>2</v>
      </c>
      <c r="D263" t="s">
        <v>26</v>
      </c>
      <c r="E263" t="s">
        <v>894</v>
      </c>
      <c r="F263" t="s">
        <v>895</v>
      </c>
      <c r="G263" t="s">
        <v>49</v>
      </c>
      <c r="H263">
        <f>---0--7018</f>
        <v>7018</v>
      </c>
      <c r="I263">
        <v>0</v>
      </c>
      <c r="J263" t="s">
        <v>50</v>
      </c>
      <c r="K263" t="s">
        <v>51</v>
      </c>
      <c r="L263" t="s">
        <v>52</v>
      </c>
      <c r="M263" t="s">
        <v>894</v>
      </c>
      <c r="N263" t="s">
        <v>895</v>
      </c>
      <c r="P263" t="s">
        <v>33</v>
      </c>
      <c r="Q263" t="s">
        <v>34</v>
      </c>
      <c r="S263" t="s">
        <v>33</v>
      </c>
      <c r="T263" t="s">
        <v>34</v>
      </c>
      <c r="V263" t="s">
        <v>33</v>
      </c>
      <c r="W263" t="s">
        <v>34</v>
      </c>
      <c r="Y263" t="s">
        <v>33</v>
      </c>
      <c r="Z263" t="s">
        <v>34</v>
      </c>
      <c r="AA263" t="s">
        <v>896</v>
      </c>
      <c r="AB263" t="s">
        <v>36</v>
      </c>
      <c r="AC263">
        <v>79436297</v>
      </c>
      <c r="AD263" t="s">
        <v>133</v>
      </c>
      <c r="AE263" t="s">
        <v>895</v>
      </c>
      <c r="AF263">
        <v>795990586</v>
      </c>
      <c r="AG263">
        <v>1328254</v>
      </c>
      <c r="AH263" t="s">
        <v>897</v>
      </c>
      <c r="AI263" t="s">
        <v>34</v>
      </c>
    </row>
    <row r="264" spans="1:35" x14ac:dyDescent="0.3">
      <c r="A264" s="1">
        <v>45373.865798611114</v>
      </c>
      <c r="B264">
        <v>5</v>
      </c>
      <c r="C264">
        <v>1</v>
      </c>
      <c r="D264" t="s">
        <v>26</v>
      </c>
      <c r="E264" t="s">
        <v>898</v>
      </c>
      <c r="F264" t="s">
        <v>899</v>
      </c>
      <c r="G264" t="s">
        <v>49</v>
      </c>
      <c r="H264">
        <f>---0--794</f>
        <v>794</v>
      </c>
      <c r="I264">
        <v>0</v>
      </c>
      <c r="J264" t="s">
        <v>50</v>
      </c>
      <c r="K264" t="s">
        <v>51</v>
      </c>
      <c r="L264" t="s">
        <v>52</v>
      </c>
      <c r="M264" t="s">
        <v>898</v>
      </c>
      <c r="N264" t="s">
        <v>899</v>
      </c>
      <c r="P264" t="s">
        <v>33</v>
      </c>
      <c r="Q264" t="s">
        <v>34</v>
      </c>
      <c r="S264" t="s">
        <v>33</v>
      </c>
      <c r="T264" t="s">
        <v>34</v>
      </c>
      <c r="V264" t="s">
        <v>33</v>
      </c>
      <c r="W264" t="s">
        <v>34</v>
      </c>
      <c r="Y264" t="s">
        <v>33</v>
      </c>
      <c r="Z264" t="s">
        <v>34</v>
      </c>
      <c r="AA264" t="s">
        <v>900</v>
      </c>
      <c r="AB264" t="s">
        <v>36</v>
      </c>
      <c r="AC264">
        <v>30050514</v>
      </c>
      <c r="AD264" t="s">
        <v>88</v>
      </c>
      <c r="AE264" t="s">
        <v>899</v>
      </c>
      <c r="AF264">
        <v>76598102</v>
      </c>
      <c r="AG264">
        <v>1328255</v>
      </c>
      <c r="AH264" t="s">
        <v>38</v>
      </c>
      <c r="AI264" t="s">
        <v>34</v>
      </c>
    </row>
    <row r="265" spans="1:35" x14ac:dyDescent="0.3">
      <c r="A265" s="1">
        <v>45373.868460648147</v>
      </c>
      <c r="B265">
        <v>8</v>
      </c>
      <c r="C265">
        <v>1</v>
      </c>
      <c r="D265" t="s">
        <v>26</v>
      </c>
      <c r="E265" t="s">
        <v>901</v>
      </c>
      <c r="F265" t="s">
        <v>902</v>
      </c>
      <c r="G265" t="s">
        <v>146</v>
      </c>
      <c r="H265" t="s">
        <v>903</v>
      </c>
      <c r="I265">
        <v>0</v>
      </c>
      <c r="K265" t="s">
        <v>31</v>
      </c>
      <c r="L265" t="s">
        <v>32</v>
      </c>
      <c r="M265" t="s">
        <v>901</v>
      </c>
      <c r="N265" t="s">
        <v>902</v>
      </c>
      <c r="P265" t="s">
        <v>33</v>
      </c>
      <c r="Q265" t="s">
        <v>34</v>
      </c>
      <c r="S265" t="s">
        <v>33</v>
      </c>
      <c r="T265" t="s">
        <v>34</v>
      </c>
      <c r="V265" t="s">
        <v>33</v>
      </c>
      <c r="W265" t="s">
        <v>34</v>
      </c>
      <c r="Y265" t="s">
        <v>33</v>
      </c>
      <c r="Z265" t="s">
        <v>34</v>
      </c>
      <c r="AA265" t="s">
        <v>35</v>
      </c>
      <c r="AB265" t="s">
        <v>36</v>
      </c>
      <c r="AC265">
        <v>43628651</v>
      </c>
      <c r="AD265" t="s">
        <v>37</v>
      </c>
      <c r="AE265" t="s">
        <v>902</v>
      </c>
      <c r="AF265">
        <v>85671469</v>
      </c>
      <c r="AG265">
        <v>1328256</v>
      </c>
      <c r="AH265" t="s">
        <v>38</v>
      </c>
      <c r="AI265" t="s">
        <v>34</v>
      </c>
    </row>
    <row r="266" spans="1:35" x14ac:dyDescent="0.3">
      <c r="A266" s="1">
        <v>45373.876898148148</v>
      </c>
      <c r="B266">
        <v>5</v>
      </c>
      <c r="C266">
        <v>2</v>
      </c>
      <c r="D266" t="s">
        <v>26</v>
      </c>
      <c r="E266" t="s">
        <v>904</v>
      </c>
      <c r="F266" t="s">
        <v>905</v>
      </c>
      <c r="G266" t="s">
        <v>220</v>
      </c>
      <c r="H266" t="s">
        <v>906</v>
      </c>
      <c r="I266">
        <v>0</v>
      </c>
      <c r="K266" t="s">
        <v>31</v>
      </c>
      <c r="L266" t="s">
        <v>32</v>
      </c>
      <c r="M266" t="s">
        <v>904</v>
      </c>
      <c r="N266" t="s">
        <v>905</v>
      </c>
      <c r="P266" t="s">
        <v>33</v>
      </c>
      <c r="Q266" t="s">
        <v>34</v>
      </c>
      <c r="S266" t="s">
        <v>33</v>
      </c>
      <c r="T266" t="s">
        <v>34</v>
      </c>
      <c r="V266" t="s">
        <v>33</v>
      </c>
      <c r="W266" t="s">
        <v>34</v>
      </c>
      <c r="Y266" t="s">
        <v>33</v>
      </c>
      <c r="Z266" t="s">
        <v>34</v>
      </c>
      <c r="AA266" t="s">
        <v>35</v>
      </c>
      <c r="AB266" t="s">
        <v>36</v>
      </c>
      <c r="AC266">
        <v>43760549</v>
      </c>
      <c r="AD266" t="s">
        <v>37</v>
      </c>
      <c r="AE266" t="s">
        <v>905</v>
      </c>
      <c r="AF266">
        <v>85671469</v>
      </c>
      <c r="AG266">
        <v>1328257</v>
      </c>
      <c r="AH266" t="s">
        <v>38</v>
      </c>
      <c r="AI266" t="s">
        <v>34</v>
      </c>
    </row>
    <row r="267" spans="1:35" x14ac:dyDescent="0.3">
      <c r="A267" s="1">
        <v>45373.877326388887</v>
      </c>
      <c r="B267">
        <v>6</v>
      </c>
      <c r="C267">
        <v>2</v>
      </c>
      <c r="D267" t="s">
        <v>26</v>
      </c>
      <c r="E267" t="s">
        <v>907</v>
      </c>
      <c r="F267" t="s">
        <v>908</v>
      </c>
      <c r="G267" t="s">
        <v>49</v>
      </c>
      <c r="H267">
        <f>---0--9966</f>
        <v>9966</v>
      </c>
      <c r="I267">
        <v>0</v>
      </c>
      <c r="J267" t="s">
        <v>50</v>
      </c>
      <c r="K267" t="s">
        <v>51</v>
      </c>
      <c r="L267" t="s">
        <v>52</v>
      </c>
      <c r="M267" t="s">
        <v>907</v>
      </c>
      <c r="N267" t="s">
        <v>908</v>
      </c>
      <c r="P267" t="s">
        <v>33</v>
      </c>
      <c r="Q267" t="s">
        <v>34</v>
      </c>
      <c r="S267" t="s">
        <v>33</v>
      </c>
      <c r="T267" t="s">
        <v>34</v>
      </c>
      <c r="V267" t="s">
        <v>33</v>
      </c>
      <c r="W267" t="s">
        <v>34</v>
      </c>
      <c r="Y267" t="s">
        <v>33</v>
      </c>
      <c r="Z267" t="s">
        <v>34</v>
      </c>
      <c r="AA267" t="s">
        <v>709</v>
      </c>
      <c r="AB267" t="s">
        <v>36</v>
      </c>
      <c r="AC267">
        <v>30049032</v>
      </c>
      <c r="AD267" t="s">
        <v>88</v>
      </c>
      <c r="AE267" t="s">
        <v>908</v>
      </c>
      <c r="AF267">
        <v>76598102</v>
      </c>
      <c r="AG267">
        <v>1328258</v>
      </c>
      <c r="AH267" t="s">
        <v>909</v>
      </c>
      <c r="AI267" t="s">
        <v>34</v>
      </c>
    </row>
    <row r="268" spans="1:35" x14ac:dyDescent="0.3">
      <c r="A268" s="1">
        <v>45373.877858796295</v>
      </c>
      <c r="B268">
        <v>2</v>
      </c>
      <c r="C268">
        <v>2</v>
      </c>
      <c r="D268" t="s">
        <v>26</v>
      </c>
      <c r="E268" t="s">
        <v>910</v>
      </c>
      <c r="F268" t="s">
        <v>911</v>
      </c>
      <c r="G268" t="s">
        <v>49</v>
      </c>
      <c r="H268">
        <f>---0--3455</f>
        <v>3455</v>
      </c>
      <c r="I268">
        <v>0</v>
      </c>
      <c r="J268" t="s">
        <v>50</v>
      </c>
      <c r="K268" t="s">
        <v>51</v>
      </c>
      <c r="L268" t="s">
        <v>52</v>
      </c>
      <c r="M268" t="s">
        <v>910</v>
      </c>
      <c r="N268" t="s">
        <v>911</v>
      </c>
      <c r="P268" t="s">
        <v>33</v>
      </c>
      <c r="Q268" t="s">
        <v>34</v>
      </c>
      <c r="S268" t="s">
        <v>33</v>
      </c>
      <c r="T268" t="s">
        <v>34</v>
      </c>
      <c r="V268" t="s">
        <v>33</v>
      </c>
      <c r="W268" t="s">
        <v>34</v>
      </c>
      <c r="Y268" t="s">
        <v>33</v>
      </c>
      <c r="Z268" t="s">
        <v>34</v>
      </c>
      <c r="AA268" t="s">
        <v>402</v>
      </c>
      <c r="AB268" t="s">
        <v>36</v>
      </c>
      <c r="AC268">
        <v>303353</v>
      </c>
      <c r="AD268" t="s">
        <v>84</v>
      </c>
      <c r="AE268" t="s">
        <v>911</v>
      </c>
      <c r="AF268">
        <v>870021815</v>
      </c>
      <c r="AG268">
        <v>1328259</v>
      </c>
      <c r="AH268" t="s">
        <v>843</v>
      </c>
      <c r="AI268" t="s">
        <v>34</v>
      </c>
    </row>
    <row r="269" spans="1:35" x14ac:dyDescent="0.3">
      <c r="A269" s="1">
        <v>45373.893935185188</v>
      </c>
      <c r="B269">
        <v>8</v>
      </c>
      <c r="C269">
        <v>2</v>
      </c>
      <c r="D269" t="s">
        <v>26</v>
      </c>
      <c r="E269" t="s">
        <v>912</v>
      </c>
      <c r="F269" t="s">
        <v>913</v>
      </c>
      <c r="G269" t="s">
        <v>146</v>
      </c>
      <c r="H269" t="s">
        <v>914</v>
      </c>
      <c r="I269">
        <v>0</v>
      </c>
      <c r="K269" t="s">
        <v>31</v>
      </c>
      <c r="L269" t="s">
        <v>32</v>
      </c>
      <c r="M269" t="s">
        <v>912</v>
      </c>
      <c r="N269" t="s">
        <v>913</v>
      </c>
      <c r="P269" t="s">
        <v>33</v>
      </c>
      <c r="Q269" t="s">
        <v>34</v>
      </c>
      <c r="S269" t="s">
        <v>33</v>
      </c>
      <c r="T269" t="s">
        <v>34</v>
      </c>
      <c r="V269" t="s">
        <v>33</v>
      </c>
      <c r="W269" t="s">
        <v>34</v>
      </c>
      <c r="Y269" t="s">
        <v>33</v>
      </c>
      <c r="Z269" t="s">
        <v>34</v>
      </c>
      <c r="AA269" t="s">
        <v>35</v>
      </c>
      <c r="AB269" t="s">
        <v>36</v>
      </c>
      <c r="AC269">
        <v>43999853</v>
      </c>
      <c r="AD269" t="s">
        <v>37</v>
      </c>
      <c r="AE269" t="s">
        <v>913</v>
      </c>
      <c r="AF269">
        <v>85671469</v>
      </c>
      <c r="AG269">
        <v>1328260</v>
      </c>
      <c r="AH269" t="s">
        <v>915</v>
      </c>
      <c r="AI269" t="s">
        <v>34</v>
      </c>
    </row>
    <row r="270" spans="1:35" x14ac:dyDescent="0.3">
      <c r="A270" s="1">
        <v>45373.894837962966</v>
      </c>
      <c r="B270">
        <v>6</v>
      </c>
      <c r="C270">
        <v>2</v>
      </c>
      <c r="D270" t="s">
        <v>26</v>
      </c>
      <c r="E270" t="s">
        <v>916</v>
      </c>
      <c r="F270" t="s">
        <v>917</v>
      </c>
      <c r="G270" t="s">
        <v>49</v>
      </c>
      <c r="H270">
        <f>---0--9517</f>
        <v>9517</v>
      </c>
      <c r="I270">
        <v>0</v>
      </c>
      <c r="J270" t="s">
        <v>50</v>
      </c>
      <c r="K270" t="s">
        <v>51</v>
      </c>
      <c r="L270" t="s">
        <v>52</v>
      </c>
      <c r="M270" t="s">
        <v>916</v>
      </c>
      <c r="N270" t="s">
        <v>917</v>
      </c>
      <c r="P270" t="s">
        <v>33</v>
      </c>
      <c r="Q270" t="s">
        <v>34</v>
      </c>
      <c r="S270" t="s">
        <v>33</v>
      </c>
      <c r="T270" t="s">
        <v>34</v>
      </c>
      <c r="V270" t="s">
        <v>33</v>
      </c>
      <c r="W270" t="s">
        <v>34</v>
      </c>
      <c r="Y270" t="s">
        <v>33</v>
      </c>
      <c r="Z270" t="s">
        <v>34</v>
      </c>
      <c r="AA270" t="s">
        <v>83</v>
      </c>
      <c r="AB270" t="s">
        <v>36</v>
      </c>
      <c r="AC270">
        <v>271336</v>
      </c>
      <c r="AD270" t="s">
        <v>84</v>
      </c>
      <c r="AE270" t="s">
        <v>917</v>
      </c>
      <c r="AF270">
        <v>870021815</v>
      </c>
      <c r="AG270">
        <v>1328261</v>
      </c>
      <c r="AH270" t="s">
        <v>38</v>
      </c>
      <c r="AI270" t="s">
        <v>34</v>
      </c>
    </row>
    <row r="271" spans="1:35" x14ac:dyDescent="0.3">
      <c r="A271" s="1">
        <v>45373.896307870367</v>
      </c>
      <c r="B271">
        <v>8</v>
      </c>
      <c r="C271">
        <v>2</v>
      </c>
      <c r="D271" t="s">
        <v>26</v>
      </c>
      <c r="E271" t="s">
        <v>918</v>
      </c>
      <c r="F271" t="s">
        <v>919</v>
      </c>
      <c r="G271" t="s">
        <v>146</v>
      </c>
      <c r="H271" t="s">
        <v>147</v>
      </c>
      <c r="I271">
        <v>0</v>
      </c>
      <c r="K271" t="s">
        <v>31</v>
      </c>
      <c r="L271" t="s">
        <v>32</v>
      </c>
      <c r="M271" t="s">
        <v>918</v>
      </c>
      <c r="N271" t="s">
        <v>919</v>
      </c>
      <c r="P271" t="s">
        <v>33</v>
      </c>
      <c r="Q271" t="s">
        <v>34</v>
      </c>
      <c r="S271" t="s">
        <v>33</v>
      </c>
      <c r="T271" t="s">
        <v>34</v>
      </c>
      <c r="V271" t="s">
        <v>33</v>
      </c>
      <c r="W271" t="s">
        <v>34</v>
      </c>
      <c r="Y271" t="s">
        <v>33</v>
      </c>
      <c r="Z271" t="s">
        <v>34</v>
      </c>
      <c r="AA271" t="s">
        <v>35</v>
      </c>
      <c r="AB271" t="s">
        <v>36</v>
      </c>
      <c r="AC271">
        <v>44027306</v>
      </c>
      <c r="AD271" t="s">
        <v>37</v>
      </c>
      <c r="AE271" t="s">
        <v>919</v>
      </c>
      <c r="AF271">
        <v>85671469</v>
      </c>
      <c r="AG271">
        <v>1328262</v>
      </c>
      <c r="AH271" t="s">
        <v>271</v>
      </c>
      <c r="AI271" t="s">
        <v>34</v>
      </c>
    </row>
    <row r="272" spans="1:35" x14ac:dyDescent="0.3">
      <c r="A272" s="1">
        <v>45373.898136574076</v>
      </c>
      <c r="B272">
        <v>6</v>
      </c>
      <c r="C272">
        <v>2</v>
      </c>
      <c r="D272" t="s">
        <v>26</v>
      </c>
      <c r="E272" t="s">
        <v>343</v>
      </c>
      <c r="F272" t="s">
        <v>344</v>
      </c>
      <c r="G272" t="s">
        <v>49</v>
      </c>
      <c r="H272">
        <f>---0--8901</f>
        <v>8901</v>
      </c>
      <c r="I272">
        <v>0</v>
      </c>
      <c r="J272" t="s">
        <v>50</v>
      </c>
      <c r="K272" t="s">
        <v>51</v>
      </c>
      <c r="L272" t="s">
        <v>52</v>
      </c>
      <c r="M272" t="s">
        <v>343</v>
      </c>
      <c r="N272" t="s">
        <v>344</v>
      </c>
      <c r="P272" t="s">
        <v>33</v>
      </c>
      <c r="Q272" t="s">
        <v>34</v>
      </c>
      <c r="S272" t="s">
        <v>33</v>
      </c>
      <c r="T272" t="s">
        <v>34</v>
      </c>
      <c r="V272" t="s">
        <v>33</v>
      </c>
      <c r="W272" t="s">
        <v>34</v>
      </c>
      <c r="Y272" t="s">
        <v>33</v>
      </c>
      <c r="Z272" t="s">
        <v>34</v>
      </c>
      <c r="AA272" t="s">
        <v>920</v>
      </c>
      <c r="AB272" t="s">
        <v>36</v>
      </c>
      <c r="AC272">
        <v>44060142</v>
      </c>
      <c r="AD272" t="s">
        <v>64</v>
      </c>
      <c r="AE272" t="s">
        <v>344</v>
      </c>
      <c r="AF272">
        <v>85671469</v>
      </c>
      <c r="AG272">
        <v>1328263</v>
      </c>
      <c r="AH272" t="s">
        <v>38</v>
      </c>
      <c r="AI272" t="s">
        <v>34</v>
      </c>
    </row>
    <row r="273" spans="1:35" x14ac:dyDescent="0.3">
      <c r="A273" s="1">
        <v>45373.898981481485</v>
      </c>
      <c r="B273">
        <v>5</v>
      </c>
      <c r="C273">
        <v>2</v>
      </c>
      <c r="D273" t="s">
        <v>26</v>
      </c>
      <c r="E273" t="s">
        <v>921</v>
      </c>
      <c r="F273" t="s">
        <v>922</v>
      </c>
      <c r="G273" t="s">
        <v>190</v>
      </c>
      <c r="H273" t="s">
        <v>923</v>
      </c>
      <c r="I273">
        <v>0</v>
      </c>
      <c r="K273" t="s">
        <v>31</v>
      </c>
      <c r="L273" t="s">
        <v>32</v>
      </c>
      <c r="M273" t="s">
        <v>921</v>
      </c>
      <c r="N273" t="s">
        <v>922</v>
      </c>
      <c r="P273" t="s">
        <v>33</v>
      </c>
      <c r="Q273" t="s">
        <v>34</v>
      </c>
      <c r="S273" t="s">
        <v>33</v>
      </c>
      <c r="T273" t="s">
        <v>34</v>
      </c>
      <c r="V273" t="s">
        <v>33</v>
      </c>
      <c r="W273" t="s">
        <v>34</v>
      </c>
      <c r="Y273" t="s">
        <v>33</v>
      </c>
      <c r="Z273" t="s">
        <v>34</v>
      </c>
      <c r="AA273" t="s">
        <v>35</v>
      </c>
      <c r="AB273" t="s">
        <v>36</v>
      </c>
      <c r="AC273">
        <v>44065925</v>
      </c>
      <c r="AD273" t="s">
        <v>37</v>
      </c>
      <c r="AE273" t="s">
        <v>922</v>
      </c>
      <c r="AF273">
        <v>85671469</v>
      </c>
      <c r="AG273">
        <v>1328264</v>
      </c>
      <c r="AH273" t="s">
        <v>38</v>
      </c>
      <c r="AI273" t="s">
        <v>34</v>
      </c>
    </row>
    <row r="274" spans="1:35" x14ac:dyDescent="0.3">
      <c r="A274" s="1">
        <v>45373.899652777778</v>
      </c>
      <c r="B274">
        <v>3</v>
      </c>
      <c r="C274">
        <v>2</v>
      </c>
      <c r="D274" t="s">
        <v>26</v>
      </c>
      <c r="E274" t="s">
        <v>924</v>
      </c>
      <c r="F274" t="s">
        <v>925</v>
      </c>
      <c r="G274" t="s">
        <v>49</v>
      </c>
      <c r="H274">
        <f>---0--2774</f>
        <v>2774</v>
      </c>
      <c r="I274">
        <v>0</v>
      </c>
      <c r="J274" t="s">
        <v>50</v>
      </c>
      <c r="K274" t="s">
        <v>51</v>
      </c>
      <c r="L274" t="s">
        <v>231</v>
      </c>
      <c r="M274" t="s">
        <v>924</v>
      </c>
      <c r="N274" t="s">
        <v>925</v>
      </c>
      <c r="P274" t="s">
        <v>33</v>
      </c>
      <c r="Q274" t="s">
        <v>34</v>
      </c>
      <c r="S274" t="s">
        <v>33</v>
      </c>
      <c r="T274" t="s">
        <v>34</v>
      </c>
      <c r="V274" t="s">
        <v>33</v>
      </c>
      <c r="W274" t="s">
        <v>34</v>
      </c>
      <c r="Y274" t="s">
        <v>33</v>
      </c>
      <c r="Z274" t="s">
        <v>34</v>
      </c>
      <c r="AB274" t="s">
        <v>36</v>
      </c>
      <c r="AE274" t="s">
        <v>34</v>
      </c>
      <c r="AG274">
        <v>1328265</v>
      </c>
      <c r="AH274" t="s">
        <v>38</v>
      </c>
      <c r="AI274" t="s">
        <v>34</v>
      </c>
    </row>
    <row r="275" spans="1:35" x14ac:dyDescent="0.3">
      <c r="A275" s="1">
        <v>45373.899791666663</v>
      </c>
      <c r="B275">
        <v>8</v>
      </c>
      <c r="C275">
        <v>2</v>
      </c>
      <c r="D275" t="s">
        <v>26</v>
      </c>
      <c r="E275" t="s">
        <v>926</v>
      </c>
      <c r="F275" t="s">
        <v>927</v>
      </c>
      <c r="G275" t="s">
        <v>49</v>
      </c>
      <c r="H275">
        <f>---0--477</f>
        <v>477</v>
      </c>
      <c r="I275">
        <v>0</v>
      </c>
      <c r="J275" t="s">
        <v>50</v>
      </c>
      <c r="K275" t="s">
        <v>51</v>
      </c>
      <c r="L275" t="s">
        <v>52</v>
      </c>
      <c r="M275" t="s">
        <v>926</v>
      </c>
      <c r="N275" t="s">
        <v>927</v>
      </c>
      <c r="P275" t="s">
        <v>33</v>
      </c>
      <c r="Q275" t="s">
        <v>34</v>
      </c>
      <c r="S275" t="s">
        <v>33</v>
      </c>
      <c r="T275" t="s">
        <v>34</v>
      </c>
      <c r="V275" t="s">
        <v>33</v>
      </c>
      <c r="W275" t="s">
        <v>34</v>
      </c>
      <c r="Y275" t="s">
        <v>33</v>
      </c>
      <c r="Z275" t="s">
        <v>34</v>
      </c>
      <c r="AA275" t="s">
        <v>928</v>
      </c>
      <c r="AB275" t="s">
        <v>36</v>
      </c>
      <c r="AC275">
        <v>44081689</v>
      </c>
      <c r="AD275" t="s">
        <v>64</v>
      </c>
      <c r="AE275" t="s">
        <v>927</v>
      </c>
      <c r="AF275">
        <v>85671469</v>
      </c>
      <c r="AG275">
        <v>1328266</v>
      </c>
      <c r="AH275" t="s">
        <v>182</v>
      </c>
      <c r="AI275" t="s">
        <v>34</v>
      </c>
    </row>
    <row r="276" spans="1:35" x14ac:dyDescent="0.3">
      <c r="A276" s="1">
        <v>45373.903310185182</v>
      </c>
      <c r="B276">
        <v>4</v>
      </c>
      <c r="C276">
        <v>2</v>
      </c>
      <c r="D276" t="s">
        <v>26</v>
      </c>
      <c r="E276" t="s">
        <v>929</v>
      </c>
      <c r="F276" t="s">
        <v>930</v>
      </c>
      <c r="G276" t="s">
        <v>49</v>
      </c>
      <c r="H276">
        <f>---0--4866</f>
        <v>4866</v>
      </c>
      <c r="I276">
        <v>0</v>
      </c>
      <c r="J276" t="s">
        <v>50</v>
      </c>
      <c r="K276" t="s">
        <v>51</v>
      </c>
      <c r="L276" t="s">
        <v>52</v>
      </c>
      <c r="M276" t="s">
        <v>929</v>
      </c>
      <c r="N276" t="s">
        <v>930</v>
      </c>
      <c r="P276" t="s">
        <v>33</v>
      </c>
      <c r="Q276" t="s">
        <v>34</v>
      </c>
      <c r="S276" t="s">
        <v>33</v>
      </c>
      <c r="T276" t="s">
        <v>34</v>
      </c>
      <c r="V276" t="s">
        <v>33</v>
      </c>
      <c r="W276" t="s">
        <v>34</v>
      </c>
      <c r="Y276" t="s">
        <v>33</v>
      </c>
      <c r="Z276" t="s">
        <v>34</v>
      </c>
      <c r="AA276" t="s">
        <v>674</v>
      </c>
      <c r="AB276" t="s">
        <v>36</v>
      </c>
      <c r="AC276">
        <v>30088492</v>
      </c>
      <c r="AD276" t="s">
        <v>88</v>
      </c>
      <c r="AE276" t="s">
        <v>930</v>
      </c>
      <c r="AF276">
        <v>76598102</v>
      </c>
      <c r="AG276">
        <v>1328267</v>
      </c>
      <c r="AH276" t="s">
        <v>38</v>
      </c>
      <c r="AI276" t="s">
        <v>34</v>
      </c>
    </row>
    <row r="277" spans="1:35" x14ac:dyDescent="0.3">
      <c r="A277" s="1">
        <v>45373.907893518517</v>
      </c>
      <c r="B277">
        <v>8</v>
      </c>
      <c r="C277">
        <v>2</v>
      </c>
      <c r="D277" t="s">
        <v>26</v>
      </c>
      <c r="E277" t="s">
        <v>931</v>
      </c>
      <c r="F277" t="s">
        <v>932</v>
      </c>
      <c r="G277" t="s">
        <v>49</v>
      </c>
      <c r="H277">
        <f>---0--6955</f>
        <v>6955</v>
      </c>
      <c r="I277">
        <v>0</v>
      </c>
      <c r="J277" t="s">
        <v>50</v>
      </c>
      <c r="K277" t="s">
        <v>51</v>
      </c>
      <c r="L277" t="s">
        <v>52</v>
      </c>
      <c r="M277" t="s">
        <v>931</v>
      </c>
      <c r="N277" t="s">
        <v>932</v>
      </c>
      <c r="P277" t="s">
        <v>33</v>
      </c>
      <c r="Q277" t="s">
        <v>34</v>
      </c>
      <c r="S277" t="s">
        <v>33</v>
      </c>
      <c r="T277" t="s">
        <v>34</v>
      </c>
      <c r="V277" t="s">
        <v>33</v>
      </c>
      <c r="W277" t="s">
        <v>34</v>
      </c>
      <c r="Y277" t="s">
        <v>33</v>
      </c>
      <c r="Z277" t="s">
        <v>34</v>
      </c>
      <c r="AA277" t="s">
        <v>933</v>
      </c>
      <c r="AB277" t="s">
        <v>36</v>
      </c>
      <c r="AC277">
        <v>97368576</v>
      </c>
      <c r="AD277" t="s">
        <v>54</v>
      </c>
      <c r="AE277" t="s">
        <v>932</v>
      </c>
      <c r="AF277">
        <v>156704864</v>
      </c>
      <c r="AG277">
        <v>1328268</v>
      </c>
      <c r="AH277" t="s">
        <v>477</v>
      </c>
      <c r="AI277" t="s">
        <v>34</v>
      </c>
    </row>
    <row r="278" spans="1:35" x14ac:dyDescent="0.3">
      <c r="A278" s="1">
        <v>45373.919548611113</v>
      </c>
      <c r="B278">
        <v>5</v>
      </c>
      <c r="C278">
        <v>2</v>
      </c>
      <c r="D278" t="s">
        <v>26</v>
      </c>
      <c r="E278" t="s">
        <v>934</v>
      </c>
      <c r="F278" t="s">
        <v>935</v>
      </c>
      <c r="G278" t="s">
        <v>220</v>
      </c>
      <c r="H278" t="s">
        <v>936</v>
      </c>
      <c r="I278">
        <v>0</v>
      </c>
      <c r="K278" t="s">
        <v>31</v>
      </c>
      <c r="L278" t="s">
        <v>32</v>
      </c>
      <c r="M278" t="s">
        <v>934</v>
      </c>
      <c r="N278" t="s">
        <v>935</v>
      </c>
      <c r="P278" t="s">
        <v>33</v>
      </c>
      <c r="Q278" t="s">
        <v>34</v>
      </c>
      <c r="S278" t="s">
        <v>33</v>
      </c>
      <c r="T278" t="s">
        <v>34</v>
      </c>
      <c r="V278" t="s">
        <v>33</v>
      </c>
      <c r="W278" t="s">
        <v>34</v>
      </c>
      <c r="Y278" t="s">
        <v>33</v>
      </c>
      <c r="Z278" t="s">
        <v>34</v>
      </c>
      <c r="AA278" t="s">
        <v>35</v>
      </c>
      <c r="AB278" t="s">
        <v>36</v>
      </c>
      <c r="AC278">
        <v>44333598</v>
      </c>
      <c r="AD278" t="s">
        <v>37</v>
      </c>
      <c r="AE278" t="s">
        <v>935</v>
      </c>
      <c r="AF278">
        <v>85671469</v>
      </c>
      <c r="AG278">
        <v>1328269</v>
      </c>
      <c r="AH278" t="s">
        <v>639</v>
      </c>
      <c r="AI278" t="s">
        <v>34</v>
      </c>
    </row>
    <row r="279" spans="1:35" x14ac:dyDescent="0.3">
      <c r="A279" s="1">
        <v>45373.923391203702</v>
      </c>
      <c r="B279">
        <v>5</v>
      </c>
      <c r="C279">
        <v>2</v>
      </c>
      <c r="D279" t="s">
        <v>26</v>
      </c>
      <c r="E279" t="s">
        <v>937</v>
      </c>
      <c r="F279" t="s">
        <v>938</v>
      </c>
      <c r="G279" t="s">
        <v>190</v>
      </c>
      <c r="H279" t="s">
        <v>939</v>
      </c>
      <c r="I279">
        <v>0</v>
      </c>
      <c r="K279" t="s">
        <v>31</v>
      </c>
      <c r="L279" t="s">
        <v>32</v>
      </c>
      <c r="M279" t="s">
        <v>937</v>
      </c>
      <c r="N279" t="s">
        <v>938</v>
      </c>
      <c r="P279" t="s">
        <v>33</v>
      </c>
      <c r="Q279" t="s">
        <v>34</v>
      </c>
      <c r="S279" t="s">
        <v>33</v>
      </c>
      <c r="T279" t="s">
        <v>34</v>
      </c>
      <c r="V279" t="s">
        <v>33</v>
      </c>
      <c r="W279" t="s">
        <v>34</v>
      </c>
      <c r="Y279" t="s">
        <v>33</v>
      </c>
      <c r="Z279" t="s">
        <v>34</v>
      </c>
      <c r="AA279" t="s">
        <v>35</v>
      </c>
      <c r="AB279" t="s">
        <v>36</v>
      </c>
      <c r="AC279">
        <v>44386765</v>
      </c>
      <c r="AD279" t="s">
        <v>37</v>
      </c>
      <c r="AE279" t="s">
        <v>938</v>
      </c>
      <c r="AF279">
        <v>85671469</v>
      </c>
      <c r="AG279">
        <v>1328270</v>
      </c>
      <c r="AH279" t="s">
        <v>38</v>
      </c>
      <c r="AI279" t="s">
        <v>34</v>
      </c>
    </row>
    <row r="280" spans="1:35" x14ac:dyDescent="0.3">
      <c r="A280" s="1">
        <v>45373.924120370371</v>
      </c>
      <c r="B280">
        <v>6</v>
      </c>
      <c r="C280">
        <v>2</v>
      </c>
      <c r="D280" t="s">
        <v>26</v>
      </c>
      <c r="E280" t="s">
        <v>940</v>
      </c>
      <c r="F280" t="s">
        <v>941</v>
      </c>
      <c r="G280" t="s">
        <v>220</v>
      </c>
      <c r="H280" t="s">
        <v>942</v>
      </c>
      <c r="I280">
        <v>0</v>
      </c>
      <c r="K280" t="s">
        <v>31</v>
      </c>
      <c r="L280" t="s">
        <v>32</v>
      </c>
      <c r="M280" t="s">
        <v>940</v>
      </c>
      <c r="N280" t="s">
        <v>941</v>
      </c>
      <c r="P280" t="s">
        <v>33</v>
      </c>
      <c r="Q280" t="s">
        <v>34</v>
      </c>
      <c r="S280" t="s">
        <v>33</v>
      </c>
      <c r="T280" t="s">
        <v>34</v>
      </c>
      <c r="V280" t="s">
        <v>33</v>
      </c>
      <c r="W280" t="s">
        <v>34</v>
      </c>
      <c r="Y280" t="s">
        <v>33</v>
      </c>
      <c r="Z280" t="s">
        <v>34</v>
      </c>
      <c r="AA280" t="s">
        <v>35</v>
      </c>
      <c r="AB280" t="s">
        <v>36</v>
      </c>
      <c r="AC280">
        <v>44401202</v>
      </c>
      <c r="AD280" t="s">
        <v>37</v>
      </c>
      <c r="AE280" t="s">
        <v>941</v>
      </c>
      <c r="AF280">
        <v>85671469</v>
      </c>
      <c r="AG280">
        <v>1328271</v>
      </c>
      <c r="AH280" t="s">
        <v>38</v>
      </c>
      <c r="AI280" t="s">
        <v>34</v>
      </c>
    </row>
    <row r="281" spans="1:35" x14ac:dyDescent="0.3">
      <c r="A281" s="1">
        <v>45373.92869212963</v>
      </c>
      <c r="B281">
        <v>8</v>
      </c>
      <c r="C281">
        <v>2</v>
      </c>
      <c r="D281" t="s">
        <v>26</v>
      </c>
      <c r="E281" t="s">
        <v>943</v>
      </c>
      <c r="F281" t="s">
        <v>944</v>
      </c>
      <c r="G281" t="s">
        <v>49</v>
      </c>
      <c r="H281">
        <f>---0--6845</f>
        <v>6845</v>
      </c>
      <c r="I281">
        <v>0</v>
      </c>
      <c r="J281" t="s">
        <v>50</v>
      </c>
      <c r="K281" t="s">
        <v>51</v>
      </c>
      <c r="L281" t="s">
        <v>52</v>
      </c>
      <c r="M281" t="s">
        <v>943</v>
      </c>
      <c r="N281" t="s">
        <v>944</v>
      </c>
      <c r="P281" t="s">
        <v>33</v>
      </c>
      <c r="Q281" t="s">
        <v>34</v>
      </c>
      <c r="S281" t="s">
        <v>33</v>
      </c>
      <c r="T281" t="s">
        <v>34</v>
      </c>
      <c r="V281" t="s">
        <v>33</v>
      </c>
      <c r="W281" t="s">
        <v>34</v>
      </c>
      <c r="Y281" t="s">
        <v>33</v>
      </c>
      <c r="Z281" t="s">
        <v>34</v>
      </c>
      <c r="AA281" t="s">
        <v>945</v>
      </c>
      <c r="AB281" t="s">
        <v>36</v>
      </c>
      <c r="AC281">
        <v>3211819</v>
      </c>
      <c r="AD281" t="s">
        <v>247</v>
      </c>
      <c r="AE281" t="s">
        <v>944</v>
      </c>
      <c r="AF281">
        <v>978632586</v>
      </c>
      <c r="AG281">
        <v>1328272</v>
      </c>
      <c r="AH281" t="s">
        <v>38</v>
      </c>
      <c r="AI281" t="s">
        <v>34</v>
      </c>
    </row>
    <row r="282" spans="1:35" x14ac:dyDescent="0.3">
      <c r="A282" s="1">
        <v>45373.937638888892</v>
      </c>
      <c r="B282">
        <v>5</v>
      </c>
      <c r="C282">
        <v>2</v>
      </c>
      <c r="D282" t="s">
        <v>26</v>
      </c>
      <c r="E282" t="s">
        <v>946</v>
      </c>
      <c r="F282" t="s">
        <v>947</v>
      </c>
      <c r="G282" t="s">
        <v>155</v>
      </c>
      <c r="H282" t="s">
        <v>948</v>
      </c>
      <c r="I282">
        <v>0</v>
      </c>
      <c r="K282" t="s">
        <v>31</v>
      </c>
      <c r="L282" t="s">
        <v>32</v>
      </c>
      <c r="M282" t="s">
        <v>946</v>
      </c>
      <c r="N282" t="s">
        <v>947</v>
      </c>
      <c r="P282" t="s">
        <v>33</v>
      </c>
      <c r="Q282" t="s">
        <v>34</v>
      </c>
      <c r="S282" t="s">
        <v>33</v>
      </c>
      <c r="T282" t="s">
        <v>34</v>
      </c>
      <c r="V282" t="s">
        <v>33</v>
      </c>
      <c r="W282" t="s">
        <v>34</v>
      </c>
      <c r="Y282" t="s">
        <v>33</v>
      </c>
      <c r="Z282" t="s">
        <v>34</v>
      </c>
      <c r="AA282" t="s">
        <v>157</v>
      </c>
      <c r="AB282" t="s">
        <v>36</v>
      </c>
      <c r="AC282">
        <v>24322856</v>
      </c>
      <c r="AD282" t="s">
        <v>158</v>
      </c>
      <c r="AE282" t="s">
        <v>947</v>
      </c>
      <c r="AF282">
        <v>9978044714</v>
      </c>
      <c r="AG282">
        <v>1328273</v>
      </c>
      <c r="AH282" t="s">
        <v>38</v>
      </c>
      <c r="AI282" t="s">
        <v>34</v>
      </c>
    </row>
    <row r="283" spans="1:35" x14ac:dyDescent="0.3">
      <c r="A283" s="1">
        <v>45373.93855324074</v>
      </c>
      <c r="B283">
        <v>6</v>
      </c>
      <c r="C283">
        <v>2</v>
      </c>
      <c r="D283" t="s">
        <v>26</v>
      </c>
      <c r="E283" t="s">
        <v>949</v>
      </c>
      <c r="F283" t="s">
        <v>950</v>
      </c>
      <c r="G283" t="s">
        <v>190</v>
      </c>
      <c r="H283" t="s">
        <v>951</v>
      </c>
      <c r="I283">
        <v>0</v>
      </c>
      <c r="K283" t="s">
        <v>31</v>
      </c>
      <c r="L283" t="s">
        <v>32</v>
      </c>
      <c r="M283" t="s">
        <v>949</v>
      </c>
      <c r="N283" t="s">
        <v>950</v>
      </c>
      <c r="P283" t="s">
        <v>33</v>
      </c>
      <c r="Q283" t="s">
        <v>34</v>
      </c>
      <c r="S283" t="s">
        <v>33</v>
      </c>
      <c r="T283" t="s">
        <v>34</v>
      </c>
      <c r="V283" t="s">
        <v>33</v>
      </c>
      <c r="W283" t="s">
        <v>34</v>
      </c>
      <c r="Y283" t="s">
        <v>33</v>
      </c>
      <c r="Z283" t="s">
        <v>34</v>
      </c>
      <c r="AA283" t="s">
        <v>35</v>
      </c>
      <c r="AB283" t="s">
        <v>36</v>
      </c>
      <c r="AC283">
        <v>44561682</v>
      </c>
      <c r="AD283" t="s">
        <v>37</v>
      </c>
      <c r="AE283" t="s">
        <v>950</v>
      </c>
      <c r="AF283">
        <v>85671469</v>
      </c>
      <c r="AG283">
        <v>1328274</v>
      </c>
      <c r="AH283" t="s">
        <v>38</v>
      </c>
      <c r="AI283" t="s">
        <v>34</v>
      </c>
    </row>
    <row r="284" spans="1:35" x14ac:dyDescent="0.3">
      <c r="A284" s="1">
        <v>45373.939166666663</v>
      </c>
      <c r="B284">
        <v>8</v>
      </c>
      <c r="C284">
        <v>2</v>
      </c>
      <c r="D284" t="s">
        <v>26</v>
      </c>
      <c r="E284" t="s">
        <v>952</v>
      </c>
      <c r="F284" t="s">
        <v>953</v>
      </c>
      <c r="G284" t="s">
        <v>72</v>
      </c>
      <c r="H284" t="s">
        <v>954</v>
      </c>
      <c r="I284">
        <v>0</v>
      </c>
      <c r="J284" t="s">
        <v>955</v>
      </c>
      <c r="K284" t="s">
        <v>31</v>
      </c>
      <c r="L284" t="s">
        <v>52</v>
      </c>
      <c r="M284" t="s">
        <v>952</v>
      </c>
      <c r="N284" t="s">
        <v>953</v>
      </c>
      <c r="P284" t="s">
        <v>33</v>
      </c>
      <c r="Q284" t="s">
        <v>34</v>
      </c>
      <c r="S284" t="s">
        <v>33</v>
      </c>
      <c r="T284" t="s">
        <v>34</v>
      </c>
      <c r="V284" t="s">
        <v>33</v>
      </c>
      <c r="W284" t="s">
        <v>34</v>
      </c>
      <c r="Y284" t="s">
        <v>33</v>
      </c>
      <c r="Z284" t="s">
        <v>34</v>
      </c>
      <c r="AA284" t="s">
        <v>166</v>
      </c>
      <c r="AB284" t="s">
        <v>36</v>
      </c>
      <c r="AC284">
        <v>229090</v>
      </c>
      <c r="AD284" t="s">
        <v>167</v>
      </c>
      <c r="AE284" t="s">
        <v>953</v>
      </c>
      <c r="AF284">
        <v>870021815</v>
      </c>
      <c r="AG284">
        <v>1328275</v>
      </c>
      <c r="AH284" t="s">
        <v>531</v>
      </c>
      <c r="AI284" t="s">
        <v>34</v>
      </c>
    </row>
    <row r="285" spans="1:35" x14ac:dyDescent="0.3">
      <c r="A285" s="1">
        <v>45373.941099537034</v>
      </c>
      <c r="B285">
        <v>8</v>
      </c>
      <c r="C285">
        <v>2</v>
      </c>
      <c r="D285" t="s">
        <v>26</v>
      </c>
      <c r="E285" t="s">
        <v>956</v>
      </c>
      <c r="F285" t="s">
        <v>957</v>
      </c>
      <c r="G285" t="s">
        <v>220</v>
      </c>
      <c r="H285" t="s">
        <v>958</v>
      </c>
      <c r="I285">
        <v>0</v>
      </c>
      <c r="K285" t="s">
        <v>31</v>
      </c>
      <c r="L285" t="s">
        <v>32</v>
      </c>
      <c r="M285" t="s">
        <v>956</v>
      </c>
      <c r="N285" t="s">
        <v>957</v>
      </c>
      <c r="P285" t="s">
        <v>33</v>
      </c>
      <c r="Q285" t="s">
        <v>34</v>
      </c>
      <c r="S285" t="s">
        <v>33</v>
      </c>
      <c r="T285" t="s">
        <v>34</v>
      </c>
      <c r="V285" t="s">
        <v>33</v>
      </c>
      <c r="W285" t="s">
        <v>34</v>
      </c>
      <c r="Y285" t="s">
        <v>33</v>
      </c>
      <c r="Z285" t="s">
        <v>34</v>
      </c>
      <c r="AA285" t="s">
        <v>35</v>
      </c>
      <c r="AB285" t="s">
        <v>36</v>
      </c>
      <c r="AC285">
        <v>44578934</v>
      </c>
      <c r="AD285" t="s">
        <v>37</v>
      </c>
      <c r="AE285" t="s">
        <v>957</v>
      </c>
      <c r="AF285">
        <v>85671469</v>
      </c>
      <c r="AG285">
        <v>1328276</v>
      </c>
      <c r="AH285" t="s">
        <v>38</v>
      </c>
      <c r="AI285" t="s">
        <v>34</v>
      </c>
    </row>
    <row r="286" spans="1:35" x14ac:dyDescent="0.3">
      <c r="A286" s="1">
        <v>45373.952800925923</v>
      </c>
      <c r="B286">
        <v>5</v>
      </c>
      <c r="C286">
        <v>2</v>
      </c>
      <c r="D286" t="s">
        <v>26</v>
      </c>
      <c r="E286" t="s">
        <v>959</v>
      </c>
      <c r="F286" t="s">
        <v>960</v>
      </c>
      <c r="G286" t="s">
        <v>72</v>
      </c>
      <c r="H286" t="s">
        <v>961</v>
      </c>
      <c r="I286">
        <v>0</v>
      </c>
      <c r="J286" t="s">
        <v>962</v>
      </c>
      <c r="K286" t="s">
        <v>31</v>
      </c>
      <c r="L286" t="s">
        <v>52</v>
      </c>
      <c r="M286" t="s">
        <v>959</v>
      </c>
      <c r="N286" t="s">
        <v>960</v>
      </c>
      <c r="P286" t="s">
        <v>33</v>
      </c>
      <c r="Q286" t="s">
        <v>34</v>
      </c>
      <c r="S286" t="s">
        <v>33</v>
      </c>
      <c r="T286" t="s">
        <v>34</v>
      </c>
      <c r="V286" t="s">
        <v>33</v>
      </c>
      <c r="W286" t="s">
        <v>34</v>
      </c>
      <c r="Y286" t="s">
        <v>33</v>
      </c>
      <c r="Z286" t="s">
        <v>34</v>
      </c>
      <c r="AA286" t="s">
        <v>166</v>
      </c>
      <c r="AB286" t="s">
        <v>36</v>
      </c>
      <c r="AC286">
        <v>832134</v>
      </c>
      <c r="AD286" t="s">
        <v>167</v>
      </c>
      <c r="AE286" t="s">
        <v>960</v>
      </c>
      <c r="AF286">
        <v>870021815</v>
      </c>
      <c r="AG286">
        <v>1328277</v>
      </c>
      <c r="AH286" t="s">
        <v>963</v>
      </c>
      <c r="AI286" t="s">
        <v>34</v>
      </c>
    </row>
    <row r="287" spans="1:35" x14ac:dyDescent="0.3">
      <c r="A287" s="1">
        <v>45373.958645833336</v>
      </c>
      <c r="B287">
        <v>8</v>
      </c>
      <c r="C287">
        <v>2</v>
      </c>
      <c r="D287" t="s">
        <v>26</v>
      </c>
      <c r="E287" t="s">
        <v>964</v>
      </c>
      <c r="F287" t="s">
        <v>965</v>
      </c>
      <c r="G287" t="s">
        <v>190</v>
      </c>
      <c r="H287" t="s">
        <v>413</v>
      </c>
      <c r="I287">
        <v>0</v>
      </c>
      <c r="K287" t="s">
        <v>31</v>
      </c>
      <c r="L287" t="s">
        <v>32</v>
      </c>
      <c r="M287" t="s">
        <v>964</v>
      </c>
      <c r="N287" t="s">
        <v>965</v>
      </c>
      <c r="P287" t="s">
        <v>33</v>
      </c>
      <c r="Q287" t="s">
        <v>34</v>
      </c>
      <c r="S287" t="s">
        <v>33</v>
      </c>
      <c r="T287" t="s">
        <v>34</v>
      </c>
      <c r="V287" t="s">
        <v>33</v>
      </c>
      <c r="W287" t="s">
        <v>34</v>
      </c>
      <c r="Y287" t="s">
        <v>33</v>
      </c>
      <c r="Z287" t="s">
        <v>34</v>
      </c>
      <c r="AA287" t="s">
        <v>35</v>
      </c>
      <c r="AB287" t="s">
        <v>36</v>
      </c>
      <c r="AC287">
        <v>44759830</v>
      </c>
      <c r="AD287" t="s">
        <v>37</v>
      </c>
      <c r="AE287" t="s">
        <v>965</v>
      </c>
      <c r="AF287">
        <v>85671469</v>
      </c>
      <c r="AG287">
        <v>1328278</v>
      </c>
      <c r="AH287" t="s">
        <v>38</v>
      </c>
      <c r="AI287" t="s">
        <v>34</v>
      </c>
    </row>
    <row r="288" spans="1:35" x14ac:dyDescent="0.3">
      <c r="A288" s="1">
        <v>45373.959918981483</v>
      </c>
      <c r="B288">
        <v>3</v>
      </c>
      <c r="C288">
        <v>2</v>
      </c>
      <c r="D288" t="s">
        <v>26</v>
      </c>
      <c r="E288" t="s">
        <v>966</v>
      </c>
      <c r="F288" t="s">
        <v>967</v>
      </c>
      <c r="G288" t="s">
        <v>49</v>
      </c>
      <c r="H288">
        <f>---0--5482</f>
        <v>5482</v>
      </c>
      <c r="I288">
        <v>0</v>
      </c>
      <c r="J288" t="s">
        <v>50</v>
      </c>
      <c r="K288" t="s">
        <v>51</v>
      </c>
      <c r="L288" t="s">
        <v>52</v>
      </c>
      <c r="M288" t="s">
        <v>966</v>
      </c>
      <c r="N288" t="s">
        <v>967</v>
      </c>
      <c r="P288" t="s">
        <v>33</v>
      </c>
      <c r="Q288" t="s">
        <v>34</v>
      </c>
      <c r="S288" t="s">
        <v>33</v>
      </c>
      <c r="T288" t="s">
        <v>34</v>
      </c>
      <c r="V288" t="s">
        <v>33</v>
      </c>
      <c r="W288" t="s">
        <v>34</v>
      </c>
      <c r="Y288" t="s">
        <v>33</v>
      </c>
      <c r="Z288" t="s">
        <v>34</v>
      </c>
      <c r="AA288" t="s">
        <v>332</v>
      </c>
      <c r="AB288" t="s">
        <v>36</v>
      </c>
      <c r="AC288">
        <v>30023740</v>
      </c>
      <c r="AD288" t="s">
        <v>255</v>
      </c>
      <c r="AE288" t="s">
        <v>967</v>
      </c>
      <c r="AF288">
        <v>76598102</v>
      </c>
      <c r="AG288">
        <v>1328279</v>
      </c>
      <c r="AH288" t="s">
        <v>38</v>
      </c>
      <c r="AI288" t="s">
        <v>34</v>
      </c>
    </row>
    <row r="289" spans="1:35" x14ac:dyDescent="0.3">
      <c r="A289" s="1">
        <v>45373.960740740738</v>
      </c>
      <c r="B289">
        <v>7</v>
      </c>
      <c r="C289">
        <v>2</v>
      </c>
      <c r="D289" t="s">
        <v>26</v>
      </c>
      <c r="E289" t="s">
        <v>968</v>
      </c>
      <c r="F289" t="s">
        <v>969</v>
      </c>
      <c r="G289" t="s">
        <v>146</v>
      </c>
      <c r="H289" t="s">
        <v>970</v>
      </c>
      <c r="I289">
        <v>0</v>
      </c>
      <c r="K289" t="s">
        <v>31</v>
      </c>
      <c r="L289" t="s">
        <v>32</v>
      </c>
      <c r="M289" t="s">
        <v>968</v>
      </c>
      <c r="N289" t="s">
        <v>969</v>
      </c>
      <c r="P289" t="s">
        <v>33</v>
      </c>
      <c r="Q289" t="s">
        <v>34</v>
      </c>
      <c r="S289" t="s">
        <v>33</v>
      </c>
      <c r="T289" t="s">
        <v>34</v>
      </c>
      <c r="V289" t="s">
        <v>33</v>
      </c>
      <c r="W289" t="s">
        <v>34</v>
      </c>
      <c r="Y289" t="s">
        <v>33</v>
      </c>
      <c r="Z289" t="s">
        <v>34</v>
      </c>
      <c r="AA289" t="s">
        <v>35</v>
      </c>
      <c r="AB289" t="s">
        <v>36</v>
      </c>
      <c r="AC289">
        <v>44781920</v>
      </c>
      <c r="AD289" t="s">
        <v>37</v>
      </c>
      <c r="AE289" t="s">
        <v>969</v>
      </c>
      <c r="AF289">
        <v>85671469</v>
      </c>
      <c r="AG289">
        <v>1328280</v>
      </c>
      <c r="AH289" t="s">
        <v>38</v>
      </c>
      <c r="AI289" t="s">
        <v>34</v>
      </c>
    </row>
    <row r="290" spans="1:35" x14ac:dyDescent="0.3">
      <c r="A290" s="1">
        <v>45373.970567129632</v>
      </c>
      <c r="B290">
        <v>5</v>
      </c>
      <c r="C290">
        <v>2</v>
      </c>
      <c r="D290" t="s">
        <v>26</v>
      </c>
      <c r="E290" t="s">
        <v>971</v>
      </c>
      <c r="F290" t="s">
        <v>972</v>
      </c>
      <c r="G290" t="s">
        <v>155</v>
      </c>
      <c r="H290" t="s">
        <v>973</v>
      </c>
      <c r="I290">
        <v>0</v>
      </c>
      <c r="K290" t="s">
        <v>31</v>
      </c>
      <c r="L290" t="s">
        <v>32</v>
      </c>
      <c r="M290" t="s">
        <v>971</v>
      </c>
      <c r="N290" t="s">
        <v>972</v>
      </c>
      <c r="P290" t="s">
        <v>33</v>
      </c>
      <c r="Q290" t="s">
        <v>34</v>
      </c>
      <c r="S290" t="s">
        <v>33</v>
      </c>
      <c r="T290" t="s">
        <v>34</v>
      </c>
      <c r="V290" t="s">
        <v>33</v>
      </c>
      <c r="W290" t="s">
        <v>34</v>
      </c>
      <c r="Y290" t="s">
        <v>33</v>
      </c>
      <c r="Z290" t="s">
        <v>34</v>
      </c>
      <c r="AA290" t="s">
        <v>157</v>
      </c>
      <c r="AB290" t="s">
        <v>36</v>
      </c>
      <c r="AC290">
        <v>51374042</v>
      </c>
      <c r="AD290" t="s">
        <v>158</v>
      </c>
      <c r="AE290" t="s">
        <v>972</v>
      </c>
      <c r="AF290">
        <v>9978044714</v>
      </c>
      <c r="AG290">
        <v>1328281</v>
      </c>
      <c r="AH290" t="s">
        <v>974</v>
      </c>
      <c r="AI290" t="s">
        <v>34</v>
      </c>
    </row>
    <row r="291" spans="1:35" x14ac:dyDescent="0.3">
      <c r="A291" s="1">
        <v>45373.970729166664</v>
      </c>
      <c r="B291">
        <v>8</v>
      </c>
      <c r="C291">
        <v>2</v>
      </c>
      <c r="D291" t="s">
        <v>26</v>
      </c>
      <c r="E291" t="s">
        <v>975</v>
      </c>
      <c r="F291" t="s">
        <v>976</v>
      </c>
      <c r="G291" t="s">
        <v>29</v>
      </c>
      <c r="H291" t="s">
        <v>977</v>
      </c>
      <c r="I291">
        <v>0</v>
      </c>
      <c r="K291" t="s">
        <v>31</v>
      </c>
      <c r="L291" t="s">
        <v>32</v>
      </c>
      <c r="M291" t="s">
        <v>975</v>
      </c>
      <c r="N291" t="s">
        <v>976</v>
      </c>
      <c r="P291" t="s">
        <v>33</v>
      </c>
      <c r="Q291" t="s">
        <v>34</v>
      </c>
      <c r="S291" t="s">
        <v>33</v>
      </c>
      <c r="T291" t="s">
        <v>34</v>
      </c>
      <c r="V291" t="s">
        <v>33</v>
      </c>
      <c r="W291" t="s">
        <v>34</v>
      </c>
      <c r="Y291" t="s">
        <v>33</v>
      </c>
      <c r="Z291" t="s">
        <v>34</v>
      </c>
      <c r="AA291" t="s">
        <v>35</v>
      </c>
      <c r="AB291" t="s">
        <v>36</v>
      </c>
      <c r="AC291">
        <v>44867834</v>
      </c>
      <c r="AD291" t="s">
        <v>37</v>
      </c>
      <c r="AE291" t="s">
        <v>976</v>
      </c>
      <c r="AF291">
        <v>85671469</v>
      </c>
      <c r="AG291">
        <v>1328282</v>
      </c>
      <c r="AH291" t="s">
        <v>652</v>
      </c>
      <c r="AI291" t="s">
        <v>34</v>
      </c>
    </row>
    <row r="292" spans="1:35" x14ac:dyDescent="0.3">
      <c r="A292" s="1">
        <v>45373.973530092589</v>
      </c>
      <c r="B292">
        <v>5</v>
      </c>
      <c r="C292">
        <v>2</v>
      </c>
      <c r="D292" t="s">
        <v>26</v>
      </c>
      <c r="E292" t="s">
        <v>978</v>
      </c>
      <c r="F292" t="s">
        <v>979</v>
      </c>
      <c r="G292" t="s">
        <v>220</v>
      </c>
      <c r="H292" t="s">
        <v>980</v>
      </c>
      <c r="I292">
        <v>0</v>
      </c>
      <c r="K292" t="s">
        <v>31</v>
      </c>
      <c r="L292" t="s">
        <v>32</v>
      </c>
      <c r="M292" t="s">
        <v>978</v>
      </c>
      <c r="N292" t="s">
        <v>979</v>
      </c>
      <c r="P292" t="s">
        <v>33</v>
      </c>
      <c r="Q292" t="s">
        <v>34</v>
      </c>
      <c r="S292" t="s">
        <v>33</v>
      </c>
      <c r="T292" t="s">
        <v>34</v>
      </c>
      <c r="V292" t="s">
        <v>33</v>
      </c>
      <c r="W292" t="s">
        <v>34</v>
      </c>
      <c r="Y292" t="s">
        <v>33</v>
      </c>
      <c r="Z292" t="s">
        <v>34</v>
      </c>
      <c r="AA292" t="s">
        <v>35</v>
      </c>
      <c r="AB292" t="s">
        <v>36</v>
      </c>
      <c r="AC292">
        <v>44901096</v>
      </c>
      <c r="AD292" t="s">
        <v>37</v>
      </c>
      <c r="AE292" t="s">
        <v>979</v>
      </c>
      <c r="AF292">
        <v>85671469</v>
      </c>
      <c r="AG292">
        <v>1328283</v>
      </c>
      <c r="AH292" t="s">
        <v>38</v>
      </c>
      <c r="AI292" t="s">
        <v>34</v>
      </c>
    </row>
    <row r="293" spans="1:35" x14ac:dyDescent="0.3">
      <c r="A293" s="1">
        <v>45373.990601851852</v>
      </c>
      <c r="B293">
        <v>5</v>
      </c>
      <c r="C293">
        <v>2</v>
      </c>
      <c r="D293" t="s">
        <v>26</v>
      </c>
      <c r="E293" t="s">
        <v>981</v>
      </c>
      <c r="F293" t="s">
        <v>982</v>
      </c>
      <c r="G293" t="s">
        <v>72</v>
      </c>
      <c r="H293" t="s">
        <v>983</v>
      </c>
      <c r="I293">
        <v>0</v>
      </c>
      <c r="J293" t="s">
        <v>984</v>
      </c>
      <c r="K293" t="s">
        <v>31</v>
      </c>
      <c r="L293" t="s">
        <v>52</v>
      </c>
      <c r="M293" t="s">
        <v>981</v>
      </c>
      <c r="N293" t="s">
        <v>982</v>
      </c>
      <c r="P293" t="s">
        <v>33</v>
      </c>
      <c r="Q293" t="s">
        <v>34</v>
      </c>
      <c r="S293" t="s">
        <v>33</v>
      </c>
      <c r="T293" t="s">
        <v>34</v>
      </c>
      <c r="V293" t="s">
        <v>33</v>
      </c>
      <c r="W293" t="s">
        <v>34</v>
      </c>
      <c r="Y293" t="s">
        <v>33</v>
      </c>
      <c r="Z293" t="s">
        <v>34</v>
      </c>
      <c r="AA293" t="s">
        <v>166</v>
      </c>
      <c r="AB293" t="s">
        <v>36</v>
      </c>
      <c r="AC293">
        <v>129251</v>
      </c>
      <c r="AD293" t="s">
        <v>167</v>
      </c>
      <c r="AE293" t="s">
        <v>982</v>
      </c>
      <c r="AF293">
        <v>870021815</v>
      </c>
      <c r="AG293">
        <v>1328284</v>
      </c>
      <c r="AH293" t="s">
        <v>761</v>
      </c>
      <c r="AI293" t="s">
        <v>34</v>
      </c>
    </row>
    <row r="294" spans="1:35" x14ac:dyDescent="0.3">
      <c r="A294" s="1">
        <v>45373.9919212963</v>
      </c>
      <c r="B294">
        <v>8</v>
      </c>
      <c r="C294">
        <v>2</v>
      </c>
      <c r="D294" t="s">
        <v>26</v>
      </c>
      <c r="E294" t="s">
        <v>985</v>
      </c>
      <c r="F294" t="s">
        <v>986</v>
      </c>
      <c r="G294" t="s">
        <v>49</v>
      </c>
      <c r="H294">
        <f>---0--2542</f>
        <v>2542</v>
      </c>
      <c r="I294">
        <v>0</v>
      </c>
      <c r="J294" t="s">
        <v>50</v>
      </c>
      <c r="K294" t="s">
        <v>51</v>
      </c>
      <c r="L294" t="s">
        <v>52</v>
      </c>
      <c r="M294" t="s">
        <v>985</v>
      </c>
      <c r="N294" t="s">
        <v>986</v>
      </c>
      <c r="P294" t="s">
        <v>33</v>
      </c>
      <c r="Q294" t="s">
        <v>34</v>
      </c>
      <c r="S294" t="s">
        <v>33</v>
      </c>
      <c r="T294" t="s">
        <v>34</v>
      </c>
      <c r="V294" t="s">
        <v>33</v>
      </c>
      <c r="W294" t="s">
        <v>34</v>
      </c>
      <c r="Y294" t="s">
        <v>33</v>
      </c>
      <c r="Z294" t="s">
        <v>34</v>
      </c>
      <c r="AA294" t="s">
        <v>987</v>
      </c>
      <c r="AB294" t="s">
        <v>36</v>
      </c>
      <c r="AC294">
        <v>30004634</v>
      </c>
      <c r="AD294" t="s">
        <v>88</v>
      </c>
      <c r="AE294" t="s">
        <v>986</v>
      </c>
      <c r="AF294">
        <v>76598102</v>
      </c>
      <c r="AG294">
        <v>1328285</v>
      </c>
      <c r="AH294" t="s">
        <v>38</v>
      </c>
      <c r="AI294" t="s">
        <v>34</v>
      </c>
    </row>
    <row r="295" spans="1:35" x14ac:dyDescent="0.3">
      <c r="A295" s="1">
        <v>45373.992905092593</v>
      </c>
      <c r="B295">
        <v>5</v>
      </c>
      <c r="C295">
        <v>2</v>
      </c>
      <c r="D295" t="s">
        <v>26</v>
      </c>
      <c r="E295" t="s">
        <v>988</v>
      </c>
      <c r="F295" t="s">
        <v>989</v>
      </c>
      <c r="G295" t="s">
        <v>49</v>
      </c>
      <c r="H295">
        <f>---0--6465</f>
        <v>6465</v>
      </c>
      <c r="I295">
        <v>0</v>
      </c>
      <c r="J295" t="s">
        <v>50</v>
      </c>
      <c r="K295" t="s">
        <v>51</v>
      </c>
      <c r="L295" t="s">
        <v>52</v>
      </c>
      <c r="M295" t="s">
        <v>988</v>
      </c>
      <c r="N295" t="s">
        <v>989</v>
      </c>
      <c r="P295" t="s">
        <v>33</v>
      </c>
      <c r="Q295" t="s">
        <v>34</v>
      </c>
      <c r="S295" t="s">
        <v>33</v>
      </c>
      <c r="T295" t="s">
        <v>34</v>
      </c>
      <c r="V295" t="s">
        <v>33</v>
      </c>
      <c r="W295" t="s">
        <v>34</v>
      </c>
      <c r="Y295" t="s">
        <v>33</v>
      </c>
      <c r="Z295" t="s">
        <v>34</v>
      </c>
      <c r="AA295" t="s">
        <v>291</v>
      </c>
      <c r="AB295" t="s">
        <v>36</v>
      </c>
      <c r="AC295">
        <v>45058396</v>
      </c>
      <c r="AD295" t="s">
        <v>64</v>
      </c>
      <c r="AE295" t="s">
        <v>989</v>
      </c>
      <c r="AF295">
        <v>85671469</v>
      </c>
      <c r="AG295">
        <v>1328286</v>
      </c>
      <c r="AH295" t="s">
        <v>38</v>
      </c>
      <c r="AI295" t="s">
        <v>34</v>
      </c>
    </row>
    <row r="296" spans="1:35" x14ac:dyDescent="0.3">
      <c r="A296" s="1">
        <v>45374.002314814818</v>
      </c>
      <c r="B296">
        <v>5</v>
      </c>
      <c r="C296">
        <v>2</v>
      </c>
      <c r="D296" t="s">
        <v>26</v>
      </c>
      <c r="E296" t="s">
        <v>990</v>
      </c>
      <c r="F296" t="s">
        <v>991</v>
      </c>
      <c r="G296" t="s">
        <v>72</v>
      </c>
      <c r="H296" t="s">
        <v>992</v>
      </c>
      <c r="I296">
        <v>0</v>
      </c>
      <c r="J296" t="s">
        <v>993</v>
      </c>
      <c r="K296" t="s">
        <v>31</v>
      </c>
      <c r="L296" t="s">
        <v>52</v>
      </c>
      <c r="M296" t="s">
        <v>990</v>
      </c>
      <c r="N296" t="s">
        <v>991</v>
      </c>
      <c r="P296" t="s">
        <v>33</v>
      </c>
      <c r="Q296" t="s">
        <v>34</v>
      </c>
      <c r="S296" t="s">
        <v>33</v>
      </c>
      <c r="T296" t="s">
        <v>34</v>
      </c>
      <c r="V296" t="s">
        <v>33</v>
      </c>
      <c r="W296" t="s">
        <v>34</v>
      </c>
      <c r="Y296" t="s">
        <v>33</v>
      </c>
      <c r="Z296" t="s">
        <v>34</v>
      </c>
      <c r="AA296" t="s">
        <v>700</v>
      </c>
      <c r="AB296" t="s">
        <v>36</v>
      </c>
      <c r="AC296">
        <v>45145203</v>
      </c>
      <c r="AD296" t="s">
        <v>64</v>
      </c>
      <c r="AE296" t="s">
        <v>991</v>
      </c>
      <c r="AF296">
        <v>85671469</v>
      </c>
      <c r="AG296">
        <v>1328287</v>
      </c>
      <c r="AH296" t="s">
        <v>994</v>
      </c>
      <c r="AI296" t="s">
        <v>34</v>
      </c>
    </row>
    <row r="297" spans="1:35" x14ac:dyDescent="0.3">
      <c r="A297" s="1">
        <v>45374.003935185188</v>
      </c>
      <c r="B297">
        <v>8</v>
      </c>
      <c r="C297">
        <v>2</v>
      </c>
      <c r="D297" t="s">
        <v>26</v>
      </c>
      <c r="E297" t="s">
        <v>995</v>
      </c>
      <c r="F297" t="s">
        <v>996</v>
      </c>
      <c r="G297" t="s">
        <v>49</v>
      </c>
      <c r="H297">
        <f>---0--1828</f>
        <v>1828</v>
      </c>
      <c r="I297">
        <v>0</v>
      </c>
      <c r="J297" t="s">
        <v>50</v>
      </c>
      <c r="K297" t="s">
        <v>51</v>
      </c>
      <c r="L297" t="s">
        <v>52</v>
      </c>
      <c r="M297" t="s">
        <v>995</v>
      </c>
      <c r="N297" t="s">
        <v>996</v>
      </c>
      <c r="P297" t="s">
        <v>33</v>
      </c>
      <c r="Q297" t="s">
        <v>34</v>
      </c>
      <c r="S297" t="s">
        <v>33</v>
      </c>
      <c r="T297" t="s">
        <v>34</v>
      </c>
      <c r="V297" t="s">
        <v>33</v>
      </c>
      <c r="W297" t="s">
        <v>34</v>
      </c>
      <c r="Y297" t="s">
        <v>33</v>
      </c>
      <c r="Z297" t="s">
        <v>34</v>
      </c>
      <c r="AA297" t="s">
        <v>997</v>
      </c>
      <c r="AB297" t="s">
        <v>36</v>
      </c>
      <c r="AC297">
        <v>70288825</v>
      </c>
      <c r="AD297" t="s">
        <v>998</v>
      </c>
      <c r="AE297" t="s">
        <v>996</v>
      </c>
      <c r="AF297">
        <v>795990586</v>
      </c>
      <c r="AG297">
        <v>1328288</v>
      </c>
      <c r="AH297" t="s">
        <v>999</v>
      </c>
      <c r="AI297" t="s">
        <v>34</v>
      </c>
    </row>
    <row r="298" spans="1:35" x14ac:dyDescent="0.3">
      <c r="A298" s="1">
        <v>45374.008009259262</v>
      </c>
      <c r="B298">
        <v>6</v>
      </c>
      <c r="C298">
        <v>2</v>
      </c>
      <c r="D298" t="s">
        <v>26</v>
      </c>
      <c r="E298" t="s">
        <v>1000</v>
      </c>
      <c r="F298" t="s">
        <v>1001</v>
      </c>
      <c r="G298" t="s">
        <v>155</v>
      </c>
      <c r="H298" t="s">
        <v>663</v>
      </c>
      <c r="I298">
        <v>0</v>
      </c>
      <c r="K298" t="s">
        <v>31</v>
      </c>
      <c r="L298" t="s">
        <v>32</v>
      </c>
      <c r="M298" t="s">
        <v>1000</v>
      </c>
      <c r="N298" t="s">
        <v>1001</v>
      </c>
      <c r="P298" t="s">
        <v>33</v>
      </c>
      <c r="Q298" t="s">
        <v>34</v>
      </c>
      <c r="S298" t="s">
        <v>33</v>
      </c>
      <c r="T298" t="s">
        <v>34</v>
      </c>
      <c r="V298" t="s">
        <v>33</v>
      </c>
      <c r="W298" t="s">
        <v>34</v>
      </c>
      <c r="Y298" t="s">
        <v>33</v>
      </c>
      <c r="Z298" t="s">
        <v>34</v>
      </c>
      <c r="AA298" t="s">
        <v>157</v>
      </c>
      <c r="AB298" t="s">
        <v>36</v>
      </c>
      <c r="AC298">
        <v>65166325</v>
      </c>
      <c r="AD298" t="s">
        <v>158</v>
      </c>
      <c r="AE298" t="s">
        <v>1001</v>
      </c>
      <c r="AF298">
        <v>9978044714</v>
      </c>
      <c r="AG298">
        <v>1328289</v>
      </c>
      <c r="AH298" t="s">
        <v>271</v>
      </c>
      <c r="AI298" t="s">
        <v>34</v>
      </c>
    </row>
    <row r="299" spans="1:35" x14ac:dyDescent="0.3">
      <c r="A299" s="1">
        <v>45374.019108796296</v>
      </c>
      <c r="B299">
        <v>5</v>
      </c>
      <c r="C299">
        <v>2</v>
      </c>
      <c r="D299" t="s">
        <v>26</v>
      </c>
      <c r="E299" t="s">
        <v>1002</v>
      </c>
      <c r="F299" t="s">
        <v>1003</v>
      </c>
      <c r="G299" t="s">
        <v>190</v>
      </c>
      <c r="H299" t="s">
        <v>1004</v>
      </c>
      <c r="I299">
        <v>0</v>
      </c>
      <c r="K299" t="s">
        <v>31</v>
      </c>
      <c r="L299" t="s">
        <v>32</v>
      </c>
      <c r="M299" t="s">
        <v>1002</v>
      </c>
      <c r="N299" t="s">
        <v>1003</v>
      </c>
      <c r="P299" t="s">
        <v>33</v>
      </c>
      <c r="Q299" t="s">
        <v>34</v>
      </c>
      <c r="S299" t="s">
        <v>33</v>
      </c>
      <c r="T299" t="s">
        <v>34</v>
      </c>
      <c r="V299" t="s">
        <v>33</v>
      </c>
      <c r="W299" t="s">
        <v>34</v>
      </c>
      <c r="Y299" t="s">
        <v>33</v>
      </c>
      <c r="Z299" t="s">
        <v>34</v>
      </c>
      <c r="AA299" t="s">
        <v>35</v>
      </c>
      <c r="AB299" t="s">
        <v>36</v>
      </c>
      <c r="AC299">
        <v>45250509</v>
      </c>
      <c r="AD299" t="s">
        <v>37</v>
      </c>
      <c r="AE299" t="s">
        <v>1003</v>
      </c>
      <c r="AF299">
        <v>85671469</v>
      </c>
      <c r="AG299">
        <v>1328290</v>
      </c>
      <c r="AH299" t="s">
        <v>38</v>
      </c>
      <c r="AI299" t="s">
        <v>34</v>
      </c>
    </row>
    <row r="300" spans="1:35" x14ac:dyDescent="0.3">
      <c r="A300" s="1">
        <v>45374.020092592589</v>
      </c>
      <c r="B300">
        <v>6</v>
      </c>
      <c r="C300">
        <v>2</v>
      </c>
      <c r="D300" t="s">
        <v>26</v>
      </c>
      <c r="E300" t="s">
        <v>1005</v>
      </c>
      <c r="F300" t="s">
        <v>1006</v>
      </c>
      <c r="G300" t="s">
        <v>29</v>
      </c>
      <c r="H300" t="s">
        <v>1007</v>
      </c>
      <c r="I300">
        <v>0</v>
      </c>
      <c r="K300" t="s">
        <v>31</v>
      </c>
      <c r="L300" t="s">
        <v>32</v>
      </c>
      <c r="M300" t="s">
        <v>1005</v>
      </c>
      <c r="N300" t="s">
        <v>1006</v>
      </c>
      <c r="P300" t="s">
        <v>33</v>
      </c>
      <c r="Q300" t="s">
        <v>34</v>
      </c>
      <c r="S300" t="s">
        <v>33</v>
      </c>
      <c r="T300" t="s">
        <v>34</v>
      </c>
      <c r="V300" t="s">
        <v>33</v>
      </c>
      <c r="W300" t="s">
        <v>34</v>
      </c>
      <c r="Y300" t="s">
        <v>33</v>
      </c>
      <c r="Z300" t="s">
        <v>34</v>
      </c>
      <c r="AA300" t="s">
        <v>35</v>
      </c>
      <c r="AB300" t="s">
        <v>36</v>
      </c>
      <c r="AC300">
        <v>45253381</v>
      </c>
      <c r="AD300" t="s">
        <v>37</v>
      </c>
      <c r="AE300" t="s">
        <v>1006</v>
      </c>
      <c r="AF300">
        <v>85671469</v>
      </c>
      <c r="AG300">
        <v>1328291</v>
      </c>
      <c r="AH300" t="s">
        <v>38</v>
      </c>
      <c r="AI300" t="s">
        <v>34</v>
      </c>
    </row>
    <row r="301" spans="1:35" x14ac:dyDescent="0.3">
      <c r="A301" s="1">
        <v>45374.021504629629</v>
      </c>
      <c r="B301">
        <v>8</v>
      </c>
      <c r="C301">
        <v>2</v>
      </c>
      <c r="D301" t="s">
        <v>26</v>
      </c>
      <c r="E301" t="s">
        <v>1008</v>
      </c>
      <c r="F301" t="s">
        <v>1009</v>
      </c>
      <c r="G301" t="s">
        <v>220</v>
      </c>
      <c r="H301" t="s">
        <v>1010</v>
      </c>
      <c r="I301">
        <v>0</v>
      </c>
      <c r="K301" t="s">
        <v>31</v>
      </c>
      <c r="L301" t="s">
        <v>32</v>
      </c>
      <c r="M301" t="s">
        <v>1008</v>
      </c>
      <c r="N301" t="s">
        <v>1009</v>
      </c>
      <c r="P301" t="s">
        <v>33</v>
      </c>
      <c r="Q301" t="s">
        <v>34</v>
      </c>
      <c r="S301" t="s">
        <v>33</v>
      </c>
      <c r="T301" t="s">
        <v>34</v>
      </c>
      <c r="V301" t="s">
        <v>33</v>
      </c>
      <c r="W301" t="s">
        <v>34</v>
      </c>
      <c r="Y301" t="s">
        <v>33</v>
      </c>
      <c r="Z301" t="s">
        <v>34</v>
      </c>
      <c r="AA301" t="s">
        <v>35</v>
      </c>
      <c r="AB301" t="s">
        <v>36</v>
      </c>
      <c r="AC301">
        <v>45267007</v>
      </c>
      <c r="AD301" t="s">
        <v>37</v>
      </c>
      <c r="AE301" t="s">
        <v>1009</v>
      </c>
      <c r="AF301">
        <v>85671469</v>
      </c>
      <c r="AG301">
        <v>1328292</v>
      </c>
      <c r="AH301" t="s">
        <v>38</v>
      </c>
      <c r="AI301" t="s">
        <v>34</v>
      </c>
    </row>
    <row r="302" spans="1:35" x14ac:dyDescent="0.3">
      <c r="A302" s="1">
        <v>45374.0234375</v>
      </c>
      <c r="B302">
        <v>8</v>
      </c>
      <c r="C302">
        <v>2</v>
      </c>
      <c r="D302" t="s">
        <v>26</v>
      </c>
      <c r="E302" t="s">
        <v>1011</v>
      </c>
      <c r="F302" t="s">
        <v>1012</v>
      </c>
      <c r="G302" t="s">
        <v>49</v>
      </c>
      <c r="H302">
        <f>---0--2526</f>
        <v>2526</v>
      </c>
      <c r="I302">
        <v>0</v>
      </c>
      <c r="J302" t="s">
        <v>50</v>
      </c>
      <c r="K302" t="s">
        <v>51</v>
      </c>
      <c r="L302" t="s">
        <v>52</v>
      </c>
      <c r="M302" t="s">
        <v>1011</v>
      </c>
      <c r="N302" t="s">
        <v>1012</v>
      </c>
      <c r="P302" t="s">
        <v>33</v>
      </c>
      <c r="Q302" t="s">
        <v>34</v>
      </c>
      <c r="S302" t="s">
        <v>33</v>
      </c>
      <c r="T302" t="s">
        <v>34</v>
      </c>
      <c r="V302" t="s">
        <v>33</v>
      </c>
      <c r="W302" t="s">
        <v>34</v>
      </c>
      <c r="Y302" t="s">
        <v>33</v>
      </c>
      <c r="Z302" t="s">
        <v>34</v>
      </c>
      <c r="AA302" t="s">
        <v>1013</v>
      </c>
      <c r="AB302" t="s">
        <v>36</v>
      </c>
      <c r="AC302">
        <v>70340879</v>
      </c>
      <c r="AD302" t="s">
        <v>303</v>
      </c>
      <c r="AE302" t="s">
        <v>1012</v>
      </c>
      <c r="AF302">
        <v>795990586</v>
      </c>
      <c r="AG302">
        <v>1328293</v>
      </c>
      <c r="AH302" t="s">
        <v>974</v>
      </c>
      <c r="AI302" t="s">
        <v>34</v>
      </c>
    </row>
    <row r="303" spans="1:35" x14ac:dyDescent="0.3">
      <c r="A303" s="1">
        <v>45374.036597222221</v>
      </c>
      <c r="B303">
        <v>8</v>
      </c>
      <c r="C303">
        <v>2</v>
      </c>
      <c r="D303" t="s">
        <v>26</v>
      </c>
      <c r="E303" t="s">
        <v>1014</v>
      </c>
      <c r="F303" t="s">
        <v>1015</v>
      </c>
      <c r="G303" t="s">
        <v>29</v>
      </c>
      <c r="H303" t="s">
        <v>1016</v>
      </c>
      <c r="I303">
        <v>0</v>
      </c>
      <c r="K303" t="s">
        <v>31</v>
      </c>
      <c r="L303" t="s">
        <v>32</v>
      </c>
      <c r="M303" t="s">
        <v>1014</v>
      </c>
      <c r="N303" t="s">
        <v>1015</v>
      </c>
      <c r="P303" t="s">
        <v>33</v>
      </c>
      <c r="Q303" t="s">
        <v>34</v>
      </c>
      <c r="S303" t="s">
        <v>33</v>
      </c>
      <c r="T303" t="s">
        <v>34</v>
      </c>
      <c r="V303" t="s">
        <v>33</v>
      </c>
      <c r="W303" t="s">
        <v>34</v>
      </c>
      <c r="Y303" t="s">
        <v>33</v>
      </c>
      <c r="Z303" t="s">
        <v>34</v>
      </c>
      <c r="AA303" t="s">
        <v>35</v>
      </c>
      <c r="AB303" t="s">
        <v>36</v>
      </c>
      <c r="AC303">
        <v>45412822</v>
      </c>
      <c r="AD303" t="s">
        <v>37</v>
      </c>
      <c r="AE303" t="s">
        <v>1015</v>
      </c>
      <c r="AF303">
        <v>85671469</v>
      </c>
      <c r="AG303">
        <v>1328294</v>
      </c>
      <c r="AH303" t="s">
        <v>324</v>
      </c>
      <c r="AI303" t="s">
        <v>34</v>
      </c>
    </row>
    <row r="304" spans="1:35" x14ac:dyDescent="0.3">
      <c r="A304" s="1">
        <v>45374.03769675926</v>
      </c>
      <c r="B304">
        <v>5</v>
      </c>
      <c r="C304">
        <v>2</v>
      </c>
      <c r="D304" t="s">
        <v>26</v>
      </c>
      <c r="E304" t="s">
        <v>1017</v>
      </c>
      <c r="F304" t="s">
        <v>1018</v>
      </c>
      <c r="G304" t="s">
        <v>146</v>
      </c>
      <c r="H304" t="s">
        <v>1019</v>
      </c>
      <c r="I304">
        <v>0</v>
      </c>
      <c r="K304" t="s">
        <v>31</v>
      </c>
      <c r="L304" t="s">
        <v>32</v>
      </c>
      <c r="M304" t="s">
        <v>1017</v>
      </c>
      <c r="N304" t="s">
        <v>1018</v>
      </c>
      <c r="P304" t="s">
        <v>33</v>
      </c>
      <c r="Q304" t="s">
        <v>34</v>
      </c>
      <c r="S304" t="s">
        <v>33</v>
      </c>
      <c r="T304" t="s">
        <v>34</v>
      </c>
      <c r="V304" t="s">
        <v>33</v>
      </c>
      <c r="W304" t="s">
        <v>34</v>
      </c>
      <c r="Y304" t="s">
        <v>33</v>
      </c>
      <c r="Z304" t="s">
        <v>34</v>
      </c>
      <c r="AA304" t="s">
        <v>35</v>
      </c>
      <c r="AB304" t="s">
        <v>36</v>
      </c>
      <c r="AC304">
        <v>45424118</v>
      </c>
      <c r="AD304" t="s">
        <v>37</v>
      </c>
      <c r="AE304" t="s">
        <v>1018</v>
      </c>
      <c r="AF304">
        <v>85671469</v>
      </c>
      <c r="AG304">
        <v>1328295</v>
      </c>
      <c r="AH304" t="s">
        <v>38</v>
      </c>
      <c r="AI304" t="s">
        <v>34</v>
      </c>
    </row>
    <row r="305" spans="1:35" x14ac:dyDescent="0.3">
      <c r="A305" s="1">
        <v>45374.037743055553</v>
      </c>
      <c r="B305">
        <v>7</v>
      </c>
      <c r="C305">
        <v>2</v>
      </c>
      <c r="D305" t="s">
        <v>26</v>
      </c>
      <c r="E305" t="s">
        <v>1020</v>
      </c>
      <c r="F305" t="s">
        <v>1021</v>
      </c>
      <c r="G305" t="s">
        <v>29</v>
      </c>
      <c r="H305" t="s">
        <v>1022</v>
      </c>
      <c r="I305">
        <v>0</v>
      </c>
      <c r="K305" t="s">
        <v>31</v>
      </c>
      <c r="L305" t="s">
        <v>32</v>
      </c>
      <c r="M305" t="s">
        <v>1020</v>
      </c>
      <c r="N305" t="s">
        <v>1021</v>
      </c>
      <c r="P305" t="s">
        <v>33</v>
      </c>
      <c r="Q305" t="s">
        <v>34</v>
      </c>
      <c r="S305" t="s">
        <v>33</v>
      </c>
      <c r="T305" t="s">
        <v>34</v>
      </c>
      <c r="V305" t="s">
        <v>33</v>
      </c>
      <c r="W305" t="s">
        <v>34</v>
      </c>
      <c r="Y305" t="s">
        <v>33</v>
      </c>
      <c r="Z305" t="s">
        <v>34</v>
      </c>
      <c r="AA305" t="s">
        <v>35</v>
      </c>
      <c r="AB305" t="s">
        <v>36</v>
      </c>
      <c r="AC305">
        <v>45418376</v>
      </c>
      <c r="AD305" t="s">
        <v>37</v>
      </c>
      <c r="AE305" t="s">
        <v>1021</v>
      </c>
      <c r="AF305">
        <v>85671469</v>
      </c>
      <c r="AG305">
        <v>1328296</v>
      </c>
      <c r="AH305" t="s">
        <v>1023</v>
      </c>
      <c r="AI305" t="s">
        <v>34</v>
      </c>
    </row>
    <row r="306" spans="1:35" x14ac:dyDescent="0.3">
      <c r="A306" s="1">
        <v>45374.038993055554</v>
      </c>
      <c r="B306">
        <v>3</v>
      </c>
      <c r="C306">
        <v>2</v>
      </c>
      <c r="D306" t="s">
        <v>26</v>
      </c>
      <c r="E306" t="s">
        <v>1024</v>
      </c>
      <c r="F306" t="s">
        <v>1025</v>
      </c>
      <c r="G306" t="s">
        <v>72</v>
      </c>
      <c r="H306" t="s">
        <v>1026</v>
      </c>
      <c r="I306">
        <v>0</v>
      </c>
      <c r="J306" t="s">
        <v>1027</v>
      </c>
      <c r="K306" t="s">
        <v>31</v>
      </c>
      <c r="L306" t="s">
        <v>52</v>
      </c>
      <c r="M306" t="s">
        <v>1024</v>
      </c>
      <c r="N306" t="s">
        <v>1025</v>
      </c>
      <c r="P306" t="s">
        <v>33</v>
      </c>
      <c r="Q306" t="s">
        <v>34</v>
      </c>
      <c r="S306" t="s">
        <v>33</v>
      </c>
      <c r="T306" t="s">
        <v>34</v>
      </c>
      <c r="V306" t="s">
        <v>33</v>
      </c>
      <c r="W306" t="s">
        <v>34</v>
      </c>
      <c r="Y306" t="s">
        <v>33</v>
      </c>
      <c r="Z306" t="s">
        <v>34</v>
      </c>
      <c r="AA306" t="s">
        <v>143</v>
      </c>
      <c r="AB306" t="s">
        <v>36</v>
      </c>
      <c r="AC306">
        <v>45434184</v>
      </c>
      <c r="AD306" t="s">
        <v>93</v>
      </c>
      <c r="AE306" t="s">
        <v>1025</v>
      </c>
      <c r="AF306">
        <v>85671469</v>
      </c>
      <c r="AG306">
        <v>1328297</v>
      </c>
      <c r="AH306" t="s">
        <v>1028</v>
      </c>
      <c r="AI306" t="s">
        <v>34</v>
      </c>
    </row>
    <row r="307" spans="1:35" x14ac:dyDescent="0.3">
      <c r="A307" s="1">
        <v>45374.040486111109</v>
      </c>
      <c r="B307">
        <v>8</v>
      </c>
      <c r="C307">
        <v>2</v>
      </c>
      <c r="D307" t="s">
        <v>26</v>
      </c>
      <c r="E307" t="s">
        <v>1029</v>
      </c>
      <c r="F307" t="s">
        <v>1030</v>
      </c>
      <c r="G307" t="s">
        <v>190</v>
      </c>
      <c r="H307" t="s">
        <v>534</v>
      </c>
      <c r="I307">
        <v>0</v>
      </c>
      <c r="K307" t="s">
        <v>31</v>
      </c>
      <c r="L307" t="s">
        <v>32</v>
      </c>
      <c r="M307" t="s">
        <v>1029</v>
      </c>
      <c r="N307" t="s">
        <v>1030</v>
      </c>
      <c r="P307" t="s">
        <v>33</v>
      </c>
      <c r="Q307" t="s">
        <v>34</v>
      </c>
      <c r="S307" t="s">
        <v>33</v>
      </c>
      <c r="T307" t="s">
        <v>34</v>
      </c>
      <c r="V307" t="s">
        <v>33</v>
      </c>
      <c r="W307" t="s">
        <v>34</v>
      </c>
      <c r="Y307" t="s">
        <v>33</v>
      </c>
      <c r="Z307" t="s">
        <v>34</v>
      </c>
      <c r="AA307" t="s">
        <v>35</v>
      </c>
      <c r="AB307" t="s">
        <v>36</v>
      </c>
      <c r="AC307">
        <v>45447172</v>
      </c>
      <c r="AD307" t="s">
        <v>37</v>
      </c>
      <c r="AE307" t="s">
        <v>1030</v>
      </c>
      <c r="AF307">
        <v>85671469</v>
      </c>
      <c r="AG307">
        <v>1328298</v>
      </c>
      <c r="AH307" t="s">
        <v>38</v>
      </c>
      <c r="AI307" t="s">
        <v>34</v>
      </c>
    </row>
    <row r="308" spans="1:35" x14ac:dyDescent="0.3">
      <c r="A308" s="1">
        <v>45374.047442129631</v>
      </c>
      <c r="B308">
        <v>5</v>
      </c>
      <c r="C308">
        <v>2</v>
      </c>
      <c r="D308" t="s">
        <v>26</v>
      </c>
      <c r="E308" t="s">
        <v>1031</v>
      </c>
      <c r="F308" t="s">
        <v>1032</v>
      </c>
      <c r="G308" t="s">
        <v>155</v>
      </c>
      <c r="H308" t="s">
        <v>1033</v>
      </c>
      <c r="I308">
        <v>0</v>
      </c>
      <c r="K308" t="s">
        <v>31</v>
      </c>
      <c r="L308" t="s">
        <v>32</v>
      </c>
      <c r="M308" t="s">
        <v>1031</v>
      </c>
      <c r="N308" t="s">
        <v>1032</v>
      </c>
      <c r="P308" t="s">
        <v>33</v>
      </c>
      <c r="Q308" t="s">
        <v>34</v>
      </c>
      <c r="S308" t="s">
        <v>33</v>
      </c>
      <c r="T308" t="s">
        <v>34</v>
      </c>
      <c r="V308" t="s">
        <v>33</v>
      </c>
      <c r="W308" t="s">
        <v>34</v>
      </c>
      <c r="Y308" t="s">
        <v>33</v>
      </c>
      <c r="Z308" t="s">
        <v>34</v>
      </c>
      <c r="AA308" t="s">
        <v>157</v>
      </c>
      <c r="AB308" t="s">
        <v>36</v>
      </c>
      <c r="AC308">
        <v>32741864</v>
      </c>
      <c r="AD308" t="s">
        <v>158</v>
      </c>
      <c r="AE308" t="s">
        <v>1032</v>
      </c>
      <c r="AF308">
        <v>9978044714</v>
      </c>
      <c r="AG308">
        <v>1328299</v>
      </c>
      <c r="AH308" t="s">
        <v>639</v>
      </c>
      <c r="AI308" t="s">
        <v>34</v>
      </c>
    </row>
    <row r="309" spans="1:35" x14ac:dyDescent="0.3">
      <c r="A309" s="1">
        <v>45374.048518518517</v>
      </c>
      <c r="B309">
        <v>6</v>
      </c>
      <c r="C309">
        <v>2</v>
      </c>
      <c r="D309" t="s">
        <v>26</v>
      </c>
      <c r="E309" t="s">
        <v>1034</v>
      </c>
      <c r="F309" t="s">
        <v>1035</v>
      </c>
      <c r="G309" t="s">
        <v>49</v>
      </c>
      <c r="H309">
        <f>---0--2580</f>
        <v>2580</v>
      </c>
      <c r="I309">
        <v>0</v>
      </c>
      <c r="J309" t="s">
        <v>50</v>
      </c>
      <c r="K309" t="s">
        <v>51</v>
      </c>
      <c r="L309" t="s">
        <v>231</v>
      </c>
      <c r="M309" t="s">
        <v>1034</v>
      </c>
      <c r="N309" t="s">
        <v>1035</v>
      </c>
      <c r="P309" t="s">
        <v>33</v>
      </c>
      <c r="Q309" t="s">
        <v>34</v>
      </c>
      <c r="S309" t="s">
        <v>33</v>
      </c>
      <c r="T309" t="s">
        <v>34</v>
      </c>
      <c r="V309" t="s">
        <v>33</v>
      </c>
      <c r="W309" t="s">
        <v>34</v>
      </c>
      <c r="Y309" t="s">
        <v>33</v>
      </c>
      <c r="Z309" t="s">
        <v>34</v>
      </c>
      <c r="AB309" t="s">
        <v>36</v>
      </c>
      <c r="AE309" t="s">
        <v>34</v>
      </c>
      <c r="AG309">
        <v>1328300</v>
      </c>
      <c r="AH309" t="s">
        <v>38</v>
      </c>
      <c r="AI309" t="s">
        <v>34</v>
      </c>
    </row>
    <row r="310" spans="1:35" x14ac:dyDescent="0.3">
      <c r="A310" s="1">
        <v>45374.049328703702</v>
      </c>
      <c r="B310">
        <v>8</v>
      </c>
      <c r="C310">
        <v>2</v>
      </c>
      <c r="D310" t="s">
        <v>26</v>
      </c>
      <c r="E310" t="s">
        <v>1036</v>
      </c>
      <c r="F310" t="s">
        <v>1037</v>
      </c>
      <c r="G310" t="s">
        <v>155</v>
      </c>
      <c r="H310" t="s">
        <v>1038</v>
      </c>
      <c r="I310">
        <v>0</v>
      </c>
      <c r="K310" t="s">
        <v>31</v>
      </c>
      <c r="L310" t="s">
        <v>32</v>
      </c>
      <c r="M310" t="s">
        <v>1036</v>
      </c>
      <c r="N310" t="s">
        <v>1037</v>
      </c>
      <c r="P310" t="s">
        <v>33</v>
      </c>
      <c r="Q310" t="s">
        <v>34</v>
      </c>
      <c r="S310" t="s">
        <v>33</v>
      </c>
      <c r="T310" t="s">
        <v>34</v>
      </c>
      <c r="V310" t="s">
        <v>33</v>
      </c>
      <c r="W310" t="s">
        <v>34</v>
      </c>
      <c r="Y310" t="s">
        <v>33</v>
      </c>
      <c r="Z310" t="s">
        <v>34</v>
      </c>
      <c r="AA310" t="s">
        <v>157</v>
      </c>
      <c r="AB310" t="s">
        <v>36</v>
      </c>
      <c r="AC310">
        <v>53093125</v>
      </c>
      <c r="AD310" t="s">
        <v>158</v>
      </c>
      <c r="AE310" t="s">
        <v>1037</v>
      </c>
      <c r="AF310">
        <v>9978044714</v>
      </c>
      <c r="AG310">
        <v>1328301</v>
      </c>
      <c r="AH310" t="s">
        <v>713</v>
      </c>
      <c r="AI310" t="s">
        <v>34</v>
      </c>
    </row>
    <row r="311" spans="1:35" x14ac:dyDescent="0.3">
      <c r="A311" s="1">
        <v>45374.050486111111</v>
      </c>
      <c r="B311">
        <v>7</v>
      </c>
      <c r="C311">
        <v>2</v>
      </c>
      <c r="D311" t="s">
        <v>26</v>
      </c>
      <c r="E311" t="s">
        <v>1039</v>
      </c>
      <c r="F311" t="s">
        <v>1040</v>
      </c>
      <c r="G311" t="s">
        <v>146</v>
      </c>
      <c r="H311" t="s">
        <v>1041</v>
      </c>
      <c r="I311">
        <v>0</v>
      </c>
      <c r="K311" t="s">
        <v>31</v>
      </c>
      <c r="L311" t="s">
        <v>32</v>
      </c>
      <c r="M311" t="s">
        <v>1039</v>
      </c>
      <c r="N311" t="s">
        <v>1040</v>
      </c>
      <c r="P311" t="s">
        <v>33</v>
      </c>
      <c r="Q311" t="s">
        <v>34</v>
      </c>
      <c r="S311" t="s">
        <v>33</v>
      </c>
      <c r="T311" t="s">
        <v>34</v>
      </c>
      <c r="V311" t="s">
        <v>33</v>
      </c>
      <c r="W311" t="s">
        <v>34</v>
      </c>
      <c r="Y311" t="s">
        <v>33</v>
      </c>
      <c r="Z311" t="s">
        <v>34</v>
      </c>
      <c r="AA311" t="s">
        <v>35</v>
      </c>
      <c r="AB311" t="s">
        <v>36</v>
      </c>
      <c r="AC311">
        <v>45537242</v>
      </c>
      <c r="AD311" t="s">
        <v>37</v>
      </c>
      <c r="AE311" t="s">
        <v>1040</v>
      </c>
      <c r="AF311">
        <v>85671469</v>
      </c>
      <c r="AG311">
        <v>1328302</v>
      </c>
      <c r="AH311" t="s">
        <v>46</v>
      </c>
      <c r="AI311" t="s">
        <v>34</v>
      </c>
    </row>
    <row r="312" spans="1:35" x14ac:dyDescent="0.3">
      <c r="A312" s="1">
        <v>45374.051921296297</v>
      </c>
      <c r="B312">
        <v>5</v>
      </c>
      <c r="C312">
        <v>2</v>
      </c>
      <c r="D312" t="s">
        <v>26</v>
      </c>
      <c r="E312" t="s">
        <v>1042</v>
      </c>
      <c r="F312" t="s">
        <v>1043</v>
      </c>
      <c r="G312" t="s">
        <v>220</v>
      </c>
      <c r="H312" t="s">
        <v>1044</v>
      </c>
      <c r="I312">
        <v>0</v>
      </c>
      <c r="K312" t="s">
        <v>31</v>
      </c>
      <c r="L312" t="s">
        <v>32</v>
      </c>
      <c r="M312" t="s">
        <v>1042</v>
      </c>
      <c r="N312" t="s">
        <v>1043</v>
      </c>
      <c r="P312" t="s">
        <v>33</v>
      </c>
      <c r="Q312" t="s">
        <v>34</v>
      </c>
      <c r="S312" t="s">
        <v>33</v>
      </c>
      <c r="T312" t="s">
        <v>34</v>
      </c>
      <c r="V312" t="s">
        <v>33</v>
      </c>
      <c r="W312" t="s">
        <v>34</v>
      </c>
      <c r="Y312" t="s">
        <v>33</v>
      </c>
      <c r="Z312" t="s">
        <v>34</v>
      </c>
      <c r="AA312" t="s">
        <v>35</v>
      </c>
      <c r="AB312" t="s">
        <v>36</v>
      </c>
      <c r="AC312">
        <v>45560064</v>
      </c>
      <c r="AD312" t="s">
        <v>37</v>
      </c>
      <c r="AE312" t="s">
        <v>1043</v>
      </c>
      <c r="AF312">
        <v>85671469</v>
      </c>
      <c r="AG312">
        <v>1328303</v>
      </c>
      <c r="AH312" t="s">
        <v>38</v>
      </c>
      <c r="AI312" t="s">
        <v>34</v>
      </c>
    </row>
    <row r="313" spans="1:35" x14ac:dyDescent="0.3">
      <c r="A313" s="1">
        <v>45374.056504629632</v>
      </c>
      <c r="B313">
        <v>8</v>
      </c>
      <c r="C313">
        <v>2</v>
      </c>
      <c r="D313" t="s">
        <v>26</v>
      </c>
      <c r="E313" t="s">
        <v>1045</v>
      </c>
      <c r="F313" t="s">
        <v>1046</v>
      </c>
      <c r="G313" t="s">
        <v>29</v>
      </c>
      <c r="H313" t="s">
        <v>1047</v>
      </c>
      <c r="I313">
        <v>0</v>
      </c>
      <c r="K313" t="s">
        <v>31</v>
      </c>
      <c r="L313" t="s">
        <v>32</v>
      </c>
      <c r="M313" t="s">
        <v>1045</v>
      </c>
      <c r="N313" t="s">
        <v>1046</v>
      </c>
      <c r="P313" t="s">
        <v>33</v>
      </c>
      <c r="Q313" t="s">
        <v>34</v>
      </c>
      <c r="S313" t="s">
        <v>33</v>
      </c>
      <c r="T313" t="s">
        <v>34</v>
      </c>
      <c r="V313" t="s">
        <v>33</v>
      </c>
      <c r="W313" t="s">
        <v>34</v>
      </c>
      <c r="Y313" t="s">
        <v>33</v>
      </c>
      <c r="Z313" t="s">
        <v>34</v>
      </c>
      <c r="AA313" t="s">
        <v>35</v>
      </c>
      <c r="AB313" t="s">
        <v>36</v>
      </c>
      <c r="AC313">
        <v>45600010</v>
      </c>
      <c r="AD313" t="s">
        <v>37</v>
      </c>
      <c r="AE313" t="s">
        <v>1046</v>
      </c>
      <c r="AF313">
        <v>85671469</v>
      </c>
      <c r="AG313">
        <v>1328304</v>
      </c>
      <c r="AH313" t="s">
        <v>963</v>
      </c>
      <c r="AI313" t="s">
        <v>34</v>
      </c>
    </row>
    <row r="314" spans="1:35" x14ac:dyDescent="0.3">
      <c r="A314" s="1">
        <v>45374.058078703703</v>
      </c>
      <c r="B314">
        <v>7</v>
      </c>
      <c r="C314">
        <v>2</v>
      </c>
      <c r="D314" t="s">
        <v>26</v>
      </c>
      <c r="E314" t="s">
        <v>1048</v>
      </c>
      <c r="F314" t="s">
        <v>1049</v>
      </c>
      <c r="G314" t="s">
        <v>72</v>
      </c>
      <c r="H314" t="s">
        <v>1050</v>
      </c>
      <c r="I314">
        <v>0</v>
      </c>
      <c r="J314" t="s">
        <v>1051</v>
      </c>
      <c r="K314" t="s">
        <v>31</v>
      </c>
      <c r="L314" t="s">
        <v>52</v>
      </c>
      <c r="M314" t="s">
        <v>1048</v>
      </c>
      <c r="N314" t="s">
        <v>1049</v>
      </c>
      <c r="P314" t="s">
        <v>33</v>
      </c>
      <c r="Q314" t="s">
        <v>34</v>
      </c>
      <c r="S314" t="s">
        <v>33</v>
      </c>
      <c r="T314" t="s">
        <v>34</v>
      </c>
      <c r="V314" t="s">
        <v>33</v>
      </c>
      <c r="W314" t="s">
        <v>34</v>
      </c>
      <c r="Y314" t="s">
        <v>33</v>
      </c>
      <c r="Z314" t="s">
        <v>34</v>
      </c>
      <c r="AA314" t="s">
        <v>166</v>
      </c>
      <c r="AB314" t="s">
        <v>36</v>
      </c>
      <c r="AC314">
        <v>670715</v>
      </c>
      <c r="AD314" t="s">
        <v>167</v>
      </c>
      <c r="AE314" t="s">
        <v>1049</v>
      </c>
      <c r="AF314">
        <v>870021815</v>
      </c>
      <c r="AG314">
        <v>1328305</v>
      </c>
      <c r="AH314" t="s">
        <v>210</v>
      </c>
      <c r="AI314" t="s">
        <v>34</v>
      </c>
    </row>
    <row r="315" spans="1:35" x14ac:dyDescent="0.3">
      <c r="A315" s="1">
        <v>45374.058263888888</v>
      </c>
      <c r="B315">
        <v>5</v>
      </c>
      <c r="C315">
        <v>2</v>
      </c>
      <c r="D315" t="s">
        <v>26</v>
      </c>
      <c r="E315" t="s">
        <v>1052</v>
      </c>
      <c r="F315" t="s">
        <v>1053</v>
      </c>
      <c r="G315" t="s">
        <v>49</v>
      </c>
      <c r="H315">
        <f>---0--2260</f>
        <v>2260</v>
      </c>
      <c r="I315">
        <v>0</v>
      </c>
      <c r="J315" t="s">
        <v>50</v>
      </c>
      <c r="K315" t="s">
        <v>51</v>
      </c>
      <c r="L315" t="s">
        <v>52</v>
      </c>
      <c r="M315" t="s">
        <v>1052</v>
      </c>
      <c r="N315" t="s">
        <v>1053</v>
      </c>
      <c r="P315" t="s">
        <v>33</v>
      </c>
      <c r="Q315" t="s">
        <v>34</v>
      </c>
      <c r="S315" t="s">
        <v>33</v>
      </c>
      <c r="T315" t="s">
        <v>34</v>
      </c>
      <c r="V315" t="s">
        <v>33</v>
      </c>
      <c r="W315" t="s">
        <v>34</v>
      </c>
      <c r="Y315" t="s">
        <v>33</v>
      </c>
      <c r="Z315" t="s">
        <v>34</v>
      </c>
      <c r="AA315" t="s">
        <v>1054</v>
      </c>
      <c r="AB315" t="s">
        <v>36</v>
      </c>
      <c r="AC315">
        <v>38134379</v>
      </c>
      <c r="AD315" t="s">
        <v>1055</v>
      </c>
      <c r="AE315" t="s">
        <v>1053</v>
      </c>
      <c r="AF315">
        <v>156704864</v>
      </c>
      <c r="AG315">
        <v>1328306</v>
      </c>
      <c r="AH315" t="s">
        <v>38</v>
      </c>
      <c r="AI315" t="s">
        <v>34</v>
      </c>
    </row>
    <row r="316" spans="1:35" x14ac:dyDescent="0.3">
      <c r="A316" s="1">
        <v>45374.06150462963</v>
      </c>
      <c r="B316">
        <v>5</v>
      </c>
      <c r="C316">
        <v>2</v>
      </c>
      <c r="D316" t="s">
        <v>26</v>
      </c>
      <c r="E316" t="s">
        <v>1056</v>
      </c>
      <c r="F316" t="s">
        <v>1057</v>
      </c>
      <c r="G316" t="s">
        <v>29</v>
      </c>
      <c r="H316" t="s">
        <v>1058</v>
      </c>
      <c r="I316">
        <v>0</v>
      </c>
      <c r="K316" t="s">
        <v>31</v>
      </c>
      <c r="L316" t="s">
        <v>32</v>
      </c>
      <c r="M316" t="s">
        <v>1056</v>
      </c>
      <c r="N316" t="s">
        <v>1057</v>
      </c>
      <c r="P316" t="s">
        <v>33</v>
      </c>
      <c r="Q316" t="s">
        <v>34</v>
      </c>
      <c r="S316" t="s">
        <v>33</v>
      </c>
      <c r="T316" t="s">
        <v>34</v>
      </c>
      <c r="V316" t="s">
        <v>33</v>
      </c>
      <c r="W316" t="s">
        <v>34</v>
      </c>
      <c r="Y316" t="s">
        <v>33</v>
      </c>
      <c r="Z316" t="s">
        <v>34</v>
      </c>
      <c r="AA316" t="s">
        <v>35</v>
      </c>
      <c r="AB316" t="s">
        <v>36</v>
      </c>
      <c r="AC316">
        <v>45641198</v>
      </c>
      <c r="AD316" t="s">
        <v>37</v>
      </c>
      <c r="AE316" t="s">
        <v>1057</v>
      </c>
      <c r="AF316">
        <v>85671469</v>
      </c>
      <c r="AG316">
        <v>1328307</v>
      </c>
      <c r="AH316" t="s">
        <v>38</v>
      </c>
      <c r="AI316" t="s">
        <v>34</v>
      </c>
    </row>
    <row r="317" spans="1:35" x14ac:dyDescent="0.3">
      <c r="A317" s="1">
        <v>45374.067175925928</v>
      </c>
      <c r="B317">
        <v>5</v>
      </c>
      <c r="C317">
        <v>2</v>
      </c>
      <c r="D317" t="s">
        <v>26</v>
      </c>
      <c r="E317" t="s">
        <v>1059</v>
      </c>
      <c r="F317" t="s">
        <v>1060</v>
      </c>
      <c r="G317" t="s">
        <v>220</v>
      </c>
      <c r="H317" t="s">
        <v>221</v>
      </c>
      <c r="I317">
        <v>0</v>
      </c>
      <c r="K317" t="s">
        <v>31</v>
      </c>
      <c r="L317" t="s">
        <v>32</v>
      </c>
      <c r="M317" t="s">
        <v>1059</v>
      </c>
      <c r="N317" t="s">
        <v>1060</v>
      </c>
      <c r="P317" t="s">
        <v>33</v>
      </c>
      <c r="Q317" t="s">
        <v>34</v>
      </c>
      <c r="S317" t="s">
        <v>33</v>
      </c>
      <c r="T317" t="s">
        <v>34</v>
      </c>
      <c r="V317" t="s">
        <v>33</v>
      </c>
      <c r="W317" t="s">
        <v>34</v>
      </c>
      <c r="Y317" t="s">
        <v>33</v>
      </c>
      <c r="Z317" t="s">
        <v>34</v>
      </c>
      <c r="AA317" t="s">
        <v>35</v>
      </c>
      <c r="AB317" t="s">
        <v>36</v>
      </c>
      <c r="AC317">
        <v>45684916</v>
      </c>
      <c r="AD317" t="s">
        <v>37</v>
      </c>
      <c r="AE317" t="s">
        <v>1060</v>
      </c>
      <c r="AF317">
        <v>85671469</v>
      </c>
      <c r="AG317">
        <v>1328308</v>
      </c>
      <c r="AH317" t="s">
        <v>38</v>
      </c>
      <c r="AI317" t="s">
        <v>34</v>
      </c>
    </row>
    <row r="318" spans="1:35" x14ac:dyDescent="0.3">
      <c r="A318" s="1">
        <v>45374.071412037039</v>
      </c>
      <c r="B318">
        <v>5</v>
      </c>
      <c r="C318">
        <v>2</v>
      </c>
      <c r="D318" t="s">
        <v>26</v>
      </c>
      <c r="E318" t="s">
        <v>1061</v>
      </c>
      <c r="F318" t="s">
        <v>1062</v>
      </c>
      <c r="G318" t="s">
        <v>155</v>
      </c>
      <c r="H318" t="s">
        <v>327</v>
      </c>
      <c r="I318">
        <v>0</v>
      </c>
      <c r="K318" t="s">
        <v>31</v>
      </c>
      <c r="L318" t="s">
        <v>32</v>
      </c>
      <c r="M318" t="s">
        <v>1061</v>
      </c>
      <c r="N318" t="s">
        <v>1062</v>
      </c>
      <c r="P318" t="s">
        <v>33</v>
      </c>
      <c r="Q318" t="s">
        <v>34</v>
      </c>
      <c r="S318" t="s">
        <v>33</v>
      </c>
      <c r="T318" t="s">
        <v>34</v>
      </c>
      <c r="V318" t="s">
        <v>33</v>
      </c>
      <c r="W318" t="s">
        <v>34</v>
      </c>
      <c r="Y318" t="s">
        <v>33</v>
      </c>
      <c r="Z318" t="s">
        <v>34</v>
      </c>
      <c r="AA318" t="s">
        <v>157</v>
      </c>
      <c r="AB318" t="s">
        <v>36</v>
      </c>
      <c r="AC318">
        <v>26882002</v>
      </c>
      <c r="AD318" t="s">
        <v>158</v>
      </c>
      <c r="AE318" t="s">
        <v>1062</v>
      </c>
      <c r="AF318">
        <v>9978044714</v>
      </c>
      <c r="AG318">
        <v>1328309</v>
      </c>
      <c r="AH318" t="s">
        <v>1063</v>
      </c>
      <c r="AI318" t="s">
        <v>34</v>
      </c>
    </row>
    <row r="319" spans="1:35" x14ac:dyDescent="0.3">
      <c r="A319" s="1">
        <v>45374.072048611109</v>
      </c>
      <c r="B319">
        <v>8</v>
      </c>
      <c r="C319">
        <v>2</v>
      </c>
      <c r="D319" t="s">
        <v>26</v>
      </c>
      <c r="E319" t="s">
        <v>1064</v>
      </c>
      <c r="F319" t="s">
        <v>1065</v>
      </c>
      <c r="G319" t="s">
        <v>29</v>
      </c>
      <c r="H319" t="s">
        <v>1066</v>
      </c>
      <c r="I319">
        <v>0</v>
      </c>
      <c r="K319" t="s">
        <v>31</v>
      </c>
      <c r="L319" t="s">
        <v>32</v>
      </c>
      <c r="M319" t="s">
        <v>1064</v>
      </c>
      <c r="N319" t="s">
        <v>1065</v>
      </c>
      <c r="P319" t="s">
        <v>33</v>
      </c>
      <c r="Q319" t="s">
        <v>34</v>
      </c>
      <c r="S319" t="s">
        <v>33</v>
      </c>
      <c r="T319" t="s">
        <v>34</v>
      </c>
      <c r="V319" t="s">
        <v>33</v>
      </c>
      <c r="W319" t="s">
        <v>34</v>
      </c>
      <c r="Y319" t="s">
        <v>33</v>
      </c>
      <c r="Z319" t="s">
        <v>34</v>
      </c>
      <c r="AA319" t="s">
        <v>35</v>
      </c>
      <c r="AB319" t="s">
        <v>36</v>
      </c>
      <c r="AC319">
        <v>45724439</v>
      </c>
      <c r="AD319" t="s">
        <v>37</v>
      </c>
      <c r="AE319" t="s">
        <v>1065</v>
      </c>
      <c r="AF319">
        <v>85671469</v>
      </c>
      <c r="AG319">
        <v>1328310</v>
      </c>
      <c r="AH319" t="s">
        <v>38</v>
      </c>
      <c r="AI319" t="s">
        <v>34</v>
      </c>
    </row>
    <row r="320" spans="1:35" x14ac:dyDescent="0.3">
      <c r="A320" s="1">
        <v>45374.073854166665</v>
      </c>
      <c r="B320">
        <v>5</v>
      </c>
      <c r="C320">
        <v>2</v>
      </c>
      <c r="D320" t="s">
        <v>26</v>
      </c>
      <c r="E320" t="s">
        <v>1067</v>
      </c>
      <c r="F320" t="s">
        <v>1068</v>
      </c>
      <c r="G320" t="s">
        <v>190</v>
      </c>
      <c r="H320" t="s">
        <v>1069</v>
      </c>
      <c r="I320">
        <v>0</v>
      </c>
      <c r="K320" t="s">
        <v>31</v>
      </c>
      <c r="L320" t="s">
        <v>32</v>
      </c>
      <c r="M320" t="s">
        <v>1067</v>
      </c>
      <c r="N320" t="s">
        <v>1068</v>
      </c>
      <c r="P320" t="s">
        <v>33</v>
      </c>
      <c r="Q320" t="s">
        <v>34</v>
      </c>
      <c r="S320" t="s">
        <v>33</v>
      </c>
      <c r="T320" t="s">
        <v>34</v>
      </c>
      <c r="V320" t="s">
        <v>33</v>
      </c>
      <c r="W320" t="s">
        <v>34</v>
      </c>
      <c r="Y320" t="s">
        <v>33</v>
      </c>
      <c r="Z320" t="s">
        <v>34</v>
      </c>
      <c r="AA320" t="s">
        <v>35</v>
      </c>
      <c r="AB320" t="s">
        <v>36</v>
      </c>
      <c r="AC320">
        <v>45735788</v>
      </c>
      <c r="AD320" t="s">
        <v>37</v>
      </c>
      <c r="AE320" t="s">
        <v>1068</v>
      </c>
      <c r="AF320">
        <v>85671469</v>
      </c>
      <c r="AG320">
        <v>1328311</v>
      </c>
      <c r="AH320" t="s">
        <v>38</v>
      </c>
      <c r="AI320" t="s">
        <v>34</v>
      </c>
    </row>
    <row r="321" spans="1:35" x14ac:dyDescent="0.3">
      <c r="A321" s="1">
        <v>45374.075324074074</v>
      </c>
      <c r="B321">
        <v>5</v>
      </c>
      <c r="C321">
        <v>2</v>
      </c>
      <c r="D321" t="s">
        <v>26</v>
      </c>
      <c r="E321" t="s">
        <v>1070</v>
      </c>
      <c r="F321" t="s">
        <v>1071</v>
      </c>
      <c r="G321" t="s">
        <v>190</v>
      </c>
      <c r="H321" t="s">
        <v>1072</v>
      </c>
      <c r="I321">
        <v>0</v>
      </c>
      <c r="K321" t="s">
        <v>31</v>
      </c>
      <c r="L321" t="s">
        <v>32</v>
      </c>
      <c r="M321" t="s">
        <v>1070</v>
      </c>
      <c r="N321" t="s">
        <v>1071</v>
      </c>
      <c r="P321" t="s">
        <v>33</v>
      </c>
      <c r="Q321" t="s">
        <v>34</v>
      </c>
      <c r="S321" t="s">
        <v>33</v>
      </c>
      <c r="T321" t="s">
        <v>34</v>
      </c>
      <c r="V321" t="s">
        <v>33</v>
      </c>
      <c r="W321" t="s">
        <v>34</v>
      </c>
      <c r="Y321" t="s">
        <v>33</v>
      </c>
      <c r="Z321" t="s">
        <v>34</v>
      </c>
      <c r="AA321" t="s">
        <v>35</v>
      </c>
      <c r="AB321" t="s">
        <v>36</v>
      </c>
      <c r="AC321">
        <v>45747299</v>
      </c>
      <c r="AD321" t="s">
        <v>37</v>
      </c>
      <c r="AE321" t="s">
        <v>1071</v>
      </c>
      <c r="AF321">
        <v>85671469</v>
      </c>
      <c r="AG321">
        <v>1328312</v>
      </c>
      <c r="AH321" t="s">
        <v>38</v>
      </c>
      <c r="AI321" t="s">
        <v>34</v>
      </c>
    </row>
    <row r="322" spans="1:35" x14ac:dyDescent="0.3">
      <c r="A322" s="1">
        <v>45374.080000000002</v>
      </c>
      <c r="B322">
        <v>8</v>
      </c>
      <c r="C322">
        <v>2</v>
      </c>
      <c r="D322" t="s">
        <v>26</v>
      </c>
      <c r="E322" t="s">
        <v>1073</v>
      </c>
      <c r="F322" t="s">
        <v>1074</v>
      </c>
      <c r="G322" t="s">
        <v>190</v>
      </c>
      <c r="H322" t="s">
        <v>1075</v>
      </c>
      <c r="I322">
        <v>0</v>
      </c>
      <c r="K322" t="s">
        <v>31</v>
      </c>
      <c r="L322" t="s">
        <v>32</v>
      </c>
      <c r="M322" t="s">
        <v>1073</v>
      </c>
      <c r="N322" t="s">
        <v>1074</v>
      </c>
      <c r="P322" t="s">
        <v>33</v>
      </c>
      <c r="Q322" t="s">
        <v>34</v>
      </c>
      <c r="S322" t="s">
        <v>33</v>
      </c>
      <c r="T322" t="s">
        <v>34</v>
      </c>
      <c r="V322" t="s">
        <v>33</v>
      </c>
      <c r="W322" t="s">
        <v>34</v>
      </c>
      <c r="Y322" t="s">
        <v>33</v>
      </c>
      <c r="Z322" t="s">
        <v>34</v>
      </c>
      <c r="AA322" t="s">
        <v>35</v>
      </c>
      <c r="AB322" t="s">
        <v>36</v>
      </c>
      <c r="AC322">
        <v>45785535</v>
      </c>
      <c r="AD322" t="s">
        <v>37</v>
      </c>
      <c r="AE322" t="s">
        <v>1074</v>
      </c>
      <c r="AF322">
        <v>85671469</v>
      </c>
      <c r="AG322">
        <v>1328313</v>
      </c>
      <c r="AH322" t="s">
        <v>1076</v>
      </c>
      <c r="AI322" t="s">
        <v>34</v>
      </c>
    </row>
    <row r="323" spans="1:35" x14ac:dyDescent="0.3">
      <c r="A323" s="1">
        <v>45374.08084490741</v>
      </c>
      <c r="B323">
        <v>5</v>
      </c>
      <c r="C323">
        <v>2</v>
      </c>
      <c r="D323" t="s">
        <v>26</v>
      </c>
      <c r="E323" t="s">
        <v>1077</v>
      </c>
      <c r="F323" t="s">
        <v>1078</v>
      </c>
      <c r="G323" t="s">
        <v>220</v>
      </c>
      <c r="H323" t="s">
        <v>1079</v>
      </c>
      <c r="I323">
        <v>0</v>
      </c>
      <c r="K323" t="s">
        <v>31</v>
      </c>
      <c r="L323" t="s">
        <v>32</v>
      </c>
      <c r="M323" t="s">
        <v>1077</v>
      </c>
      <c r="N323" t="s">
        <v>1078</v>
      </c>
      <c r="P323" t="s">
        <v>33</v>
      </c>
      <c r="Q323" t="s">
        <v>34</v>
      </c>
      <c r="S323" t="s">
        <v>33</v>
      </c>
      <c r="T323" t="s">
        <v>34</v>
      </c>
      <c r="V323" t="s">
        <v>33</v>
      </c>
      <c r="W323" t="s">
        <v>34</v>
      </c>
      <c r="Y323" t="s">
        <v>33</v>
      </c>
      <c r="Z323" t="s">
        <v>34</v>
      </c>
      <c r="AA323" t="s">
        <v>35</v>
      </c>
      <c r="AB323" t="s">
        <v>36</v>
      </c>
      <c r="AC323">
        <v>45792809</v>
      </c>
      <c r="AD323" t="s">
        <v>37</v>
      </c>
      <c r="AE323" t="s">
        <v>1078</v>
      </c>
      <c r="AF323">
        <v>85671469</v>
      </c>
      <c r="AG323">
        <v>1328314</v>
      </c>
      <c r="AH323" t="s">
        <v>38</v>
      </c>
      <c r="AI323" t="s">
        <v>34</v>
      </c>
    </row>
    <row r="324" spans="1:35" x14ac:dyDescent="0.3">
      <c r="A324" s="1">
        <v>45374.081805555557</v>
      </c>
      <c r="B324">
        <v>6</v>
      </c>
      <c r="C324">
        <v>2</v>
      </c>
      <c r="D324" t="s">
        <v>26</v>
      </c>
      <c r="E324" t="s">
        <v>1080</v>
      </c>
      <c r="F324" t="s">
        <v>1081</v>
      </c>
      <c r="G324" t="s">
        <v>155</v>
      </c>
      <c r="H324" t="s">
        <v>410</v>
      </c>
      <c r="I324">
        <v>0</v>
      </c>
      <c r="K324" t="s">
        <v>31</v>
      </c>
      <c r="L324" t="s">
        <v>32</v>
      </c>
      <c r="M324" t="s">
        <v>1080</v>
      </c>
      <c r="N324" t="s">
        <v>1081</v>
      </c>
      <c r="P324" t="s">
        <v>33</v>
      </c>
      <c r="Q324" t="s">
        <v>34</v>
      </c>
      <c r="S324" t="s">
        <v>33</v>
      </c>
      <c r="T324" t="s">
        <v>34</v>
      </c>
      <c r="V324" t="s">
        <v>33</v>
      </c>
      <c r="W324" t="s">
        <v>34</v>
      </c>
      <c r="Y324" t="s">
        <v>33</v>
      </c>
      <c r="Z324" t="s">
        <v>34</v>
      </c>
      <c r="AA324" t="s">
        <v>157</v>
      </c>
      <c r="AB324" t="s">
        <v>36</v>
      </c>
      <c r="AC324">
        <v>55795116</v>
      </c>
      <c r="AD324" t="s">
        <v>158</v>
      </c>
      <c r="AE324" t="s">
        <v>1081</v>
      </c>
      <c r="AF324">
        <v>9978044714</v>
      </c>
      <c r="AG324">
        <v>1328315</v>
      </c>
      <c r="AH324" t="s">
        <v>1063</v>
      </c>
      <c r="AI324" t="s">
        <v>34</v>
      </c>
    </row>
    <row r="325" spans="1:35" x14ac:dyDescent="0.3">
      <c r="A325" s="1">
        <v>45374.082858796297</v>
      </c>
      <c r="B325">
        <v>1</v>
      </c>
      <c r="C325">
        <v>2</v>
      </c>
      <c r="D325" t="s">
        <v>26</v>
      </c>
      <c r="E325" t="s">
        <v>1082</v>
      </c>
      <c r="F325" t="s">
        <v>1083</v>
      </c>
      <c r="G325" t="s">
        <v>155</v>
      </c>
      <c r="H325" t="s">
        <v>734</v>
      </c>
      <c r="I325">
        <v>0</v>
      </c>
      <c r="K325" t="s">
        <v>31</v>
      </c>
      <c r="L325" t="s">
        <v>32</v>
      </c>
      <c r="M325" t="s">
        <v>1082</v>
      </c>
      <c r="N325" t="s">
        <v>1083</v>
      </c>
      <c r="P325" t="s">
        <v>33</v>
      </c>
      <c r="Q325" t="s">
        <v>34</v>
      </c>
      <c r="S325" t="s">
        <v>33</v>
      </c>
      <c r="T325" t="s">
        <v>34</v>
      </c>
      <c r="V325" t="s">
        <v>33</v>
      </c>
      <c r="W325" t="s">
        <v>34</v>
      </c>
      <c r="Y325" t="s">
        <v>33</v>
      </c>
      <c r="Z325" t="s">
        <v>34</v>
      </c>
      <c r="AA325" t="s">
        <v>157</v>
      </c>
      <c r="AB325" t="s">
        <v>36</v>
      </c>
      <c r="AC325">
        <v>29426024</v>
      </c>
      <c r="AD325" t="s">
        <v>158</v>
      </c>
      <c r="AE325" t="s">
        <v>1083</v>
      </c>
      <c r="AF325">
        <v>9978044714</v>
      </c>
      <c r="AG325">
        <v>1328316</v>
      </c>
      <c r="AH325" t="s">
        <v>1084</v>
      </c>
      <c r="AI325" t="s">
        <v>34</v>
      </c>
    </row>
    <row r="326" spans="1:35" x14ac:dyDescent="0.3">
      <c r="A326" s="1">
        <v>45374.083067129628</v>
      </c>
      <c r="B326">
        <v>8</v>
      </c>
      <c r="C326">
        <v>2</v>
      </c>
      <c r="D326" t="s">
        <v>26</v>
      </c>
      <c r="E326" t="s">
        <v>1085</v>
      </c>
      <c r="F326" t="s">
        <v>1086</v>
      </c>
      <c r="G326" t="s">
        <v>190</v>
      </c>
      <c r="H326" t="s">
        <v>1087</v>
      </c>
      <c r="I326">
        <v>0</v>
      </c>
      <c r="K326" t="s">
        <v>31</v>
      </c>
      <c r="L326" t="s">
        <v>32</v>
      </c>
      <c r="M326" t="s">
        <v>1085</v>
      </c>
      <c r="N326" t="s">
        <v>1086</v>
      </c>
      <c r="P326" t="s">
        <v>33</v>
      </c>
      <c r="Q326" t="s">
        <v>34</v>
      </c>
      <c r="S326" t="s">
        <v>33</v>
      </c>
      <c r="T326" t="s">
        <v>34</v>
      </c>
      <c r="V326" t="s">
        <v>33</v>
      </c>
      <c r="W326" t="s">
        <v>34</v>
      </c>
      <c r="Y326" t="s">
        <v>33</v>
      </c>
      <c r="Z326" t="s">
        <v>34</v>
      </c>
      <c r="AA326" t="s">
        <v>35</v>
      </c>
      <c r="AB326" t="s">
        <v>36</v>
      </c>
      <c r="AC326">
        <v>45807090</v>
      </c>
      <c r="AD326" t="s">
        <v>37</v>
      </c>
      <c r="AE326" t="s">
        <v>1086</v>
      </c>
      <c r="AF326">
        <v>85671469</v>
      </c>
      <c r="AG326">
        <v>1328317</v>
      </c>
      <c r="AH326" t="s">
        <v>38</v>
      </c>
      <c r="AI326" t="s">
        <v>34</v>
      </c>
    </row>
    <row r="327" spans="1:35" x14ac:dyDescent="0.3">
      <c r="A327" s="1">
        <v>45374.083773148152</v>
      </c>
      <c r="B327">
        <v>7</v>
      </c>
      <c r="C327">
        <v>2</v>
      </c>
      <c r="D327" t="s">
        <v>26</v>
      </c>
      <c r="E327" t="s">
        <v>1088</v>
      </c>
      <c r="F327" t="s">
        <v>1089</v>
      </c>
      <c r="G327" t="s">
        <v>29</v>
      </c>
      <c r="H327" t="s">
        <v>1090</v>
      </c>
      <c r="I327">
        <v>0</v>
      </c>
      <c r="K327" t="s">
        <v>31</v>
      </c>
      <c r="L327" t="s">
        <v>32</v>
      </c>
      <c r="M327" t="s">
        <v>1088</v>
      </c>
      <c r="N327" t="s">
        <v>1089</v>
      </c>
      <c r="P327" t="s">
        <v>33</v>
      </c>
      <c r="Q327" t="s">
        <v>34</v>
      </c>
      <c r="S327" t="s">
        <v>33</v>
      </c>
      <c r="T327" t="s">
        <v>34</v>
      </c>
      <c r="V327" t="s">
        <v>33</v>
      </c>
      <c r="W327" t="s">
        <v>34</v>
      </c>
      <c r="Y327" t="s">
        <v>33</v>
      </c>
      <c r="Z327" t="s">
        <v>34</v>
      </c>
      <c r="AA327" t="s">
        <v>35</v>
      </c>
      <c r="AB327" t="s">
        <v>36</v>
      </c>
      <c r="AC327">
        <v>45809680</v>
      </c>
      <c r="AD327" t="s">
        <v>37</v>
      </c>
      <c r="AE327" t="s">
        <v>1089</v>
      </c>
      <c r="AF327">
        <v>85671469</v>
      </c>
      <c r="AG327">
        <v>1328318</v>
      </c>
      <c r="AH327" t="s">
        <v>173</v>
      </c>
      <c r="AI327" t="s">
        <v>34</v>
      </c>
    </row>
    <row r="328" spans="1:35" x14ac:dyDescent="0.3">
      <c r="A328" s="1">
        <v>45374.08390046296</v>
      </c>
      <c r="B328">
        <v>4</v>
      </c>
      <c r="C328">
        <v>2</v>
      </c>
      <c r="D328" t="s">
        <v>26</v>
      </c>
      <c r="E328" t="s">
        <v>1091</v>
      </c>
      <c r="F328" t="s">
        <v>1092</v>
      </c>
      <c r="G328" t="s">
        <v>49</v>
      </c>
      <c r="H328">
        <f>---0--7032</f>
        <v>7032</v>
      </c>
      <c r="I328">
        <v>0</v>
      </c>
      <c r="J328" t="s">
        <v>50</v>
      </c>
      <c r="K328" t="s">
        <v>51</v>
      </c>
      <c r="L328" t="s">
        <v>52</v>
      </c>
      <c r="M328" t="s">
        <v>1091</v>
      </c>
      <c r="N328" t="s">
        <v>1092</v>
      </c>
      <c r="P328" t="s">
        <v>33</v>
      </c>
      <c r="Q328" t="s">
        <v>34</v>
      </c>
      <c r="S328" t="s">
        <v>33</v>
      </c>
      <c r="T328" t="s">
        <v>34</v>
      </c>
      <c r="V328" t="s">
        <v>33</v>
      </c>
      <c r="W328" t="s">
        <v>34</v>
      </c>
      <c r="Y328" t="s">
        <v>33</v>
      </c>
      <c r="Z328" t="s">
        <v>34</v>
      </c>
      <c r="AA328" t="s">
        <v>75</v>
      </c>
      <c r="AB328" t="s">
        <v>36</v>
      </c>
      <c r="AC328">
        <v>45816630</v>
      </c>
      <c r="AD328" t="s">
        <v>64</v>
      </c>
      <c r="AE328" t="s">
        <v>1092</v>
      </c>
      <c r="AF328">
        <v>85671469</v>
      </c>
      <c r="AG328">
        <v>1328319</v>
      </c>
      <c r="AH328" t="s">
        <v>615</v>
      </c>
      <c r="AI328" t="s">
        <v>34</v>
      </c>
    </row>
    <row r="329" spans="1:35" x14ac:dyDescent="0.3">
      <c r="A329" s="1">
        <v>45374.087361111109</v>
      </c>
      <c r="B329">
        <v>5</v>
      </c>
      <c r="C329">
        <v>2</v>
      </c>
      <c r="D329" t="s">
        <v>26</v>
      </c>
      <c r="E329" t="s">
        <v>1093</v>
      </c>
      <c r="F329" t="s">
        <v>1094</v>
      </c>
      <c r="G329" t="s">
        <v>155</v>
      </c>
      <c r="H329" t="s">
        <v>1095</v>
      </c>
      <c r="I329">
        <v>0</v>
      </c>
      <c r="K329" t="s">
        <v>31</v>
      </c>
      <c r="L329" t="s">
        <v>32</v>
      </c>
      <c r="M329" t="s">
        <v>1093</v>
      </c>
      <c r="N329" t="s">
        <v>1094</v>
      </c>
      <c r="P329" t="s">
        <v>33</v>
      </c>
      <c r="Q329" t="s">
        <v>34</v>
      </c>
      <c r="S329" t="s">
        <v>33</v>
      </c>
      <c r="T329" t="s">
        <v>34</v>
      </c>
      <c r="V329" t="s">
        <v>33</v>
      </c>
      <c r="W329" t="s">
        <v>34</v>
      </c>
      <c r="Y329" t="s">
        <v>33</v>
      </c>
      <c r="Z329" t="s">
        <v>34</v>
      </c>
      <c r="AA329" t="s">
        <v>157</v>
      </c>
      <c r="AB329" t="s">
        <v>36</v>
      </c>
      <c r="AC329">
        <v>68604700</v>
      </c>
      <c r="AD329" t="s">
        <v>158</v>
      </c>
      <c r="AE329" t="s">
        <v>1094</v>
      </c>
      <c r="AF329">
        <v>9978044714</v>
      </c>
      <c r="AG329">
        <v>1328320</v>
      </c>
      <c r="AH329" t="s">
        <v>974</v>
      </c>
      <c r="AI329" t="s">
        <v>34</v>
      </c>
    </row>
    <row r="330" spans="1:35" x14ac:dyDescent="0.3">
      <c r="A330" s="1">
        <v>45374.088333333333</v>
      </c>
      <c r="B330">
        <v>6</v>
      </c>
      <c r="C330">
        <v>2</v>
      </c>
      <c r="D330" t="s">
        <v>26</v>
      </c>
      <c r="E330" t="s">
        <v>1096</v>
      </c>
      <c r="F330" t="s">
        <v>1097</v>
      </c>
      <c r="G330" t="s">
        <v>190</v>
      </c>
      <c r="H330" t="s">
        <v>1098</v>
      </c>
      <c r="I330">
        <v>0</v>
      </c>
      <c r="K330" t="s">
        <v>31</v>
      </c>
      <c r="L330" t="s">
        <v>32</v>
      </c>
      <c r="M330" t="s">
        <v>1096</v>
      </c>
      <c r="N330" t="s">
        <v>1097</v>
      </c>
      <c r="P330" t="s">
        <v>33</v>
      </c>
      <c r="Q330" t="s">
        <v>34</v>
      </c>
      <c r="S330" t="s">
        <v>33</v>
      </c>
      <c r="T330" t="s">
        <v>34</v>
      </c>
      <c r="V330" t="s">
        <v>33</v>
      </c>
      <c r="W330" t="s">
        <v>34</v>
      </c>
      <c r="Y330" t="s">
        <v>33</v>
      </c>
      <c r="Z330" t="s">
        <v>34</v>
      </c>
      <c r="AA330" t="s">
        <v>35</v>
      </c>
      <c r="AB330" t="s">
        <v>36</v>
      </c>
      <c r="AC330">
        <v>45858819</v>
      </c>
      <c r="AD330" t="s">
        <v>37</v>
      </c>
      <c r="AE330" t="s">
        <v>1097</v>
      </c>
      <c r="AF330">
        <v>85671469</v>
      </c>
      <c r="AG330">
        <v>1328321</v>
      </c>
      <c r="AH330" t="s">
        <v>38</v>
      </c>
      <c r="AI330" t="s">
        <v>34</v>
      </c>
    </row>
    <row r="331" spans="1:35" x14ac:dyDescent="0.3">
      <c r="A331" s="1">
        <v>45374.089988425927</v>
      </c>
      <c r="B331">
        <v>5</v>
      </c>
      <c r="C331">
        <v>2</v>
      </c>
      <c r="D331" t="s">
        <v>26</v>
      </c>
      <c r="E331" t="s">
        <v>1099</v>
      </c>
      <c r="F331" t="s">
        <v>1100</v>
      </c>
      <c r="G331" t="s">
        <v>146</v>
      </c>
      <c r="H331" t="s">
        <v>1101</v>
      </c>
      <c r="I331">
        <v>0</v>
      </c>
      <c r="K331" t="s">
        <v>31</v>
      </c>
      <c r="L331" t="s">
        <v>32</v>
      </c>
      <c r="M331" t="s">
        <v>1099</v>
      </c>
      <c r="N331" t="s">
        <v>1100</v>
      </c>
      <c r="P331" t="s">
        <v>33</v>
      </c>
      <c r="Q331" t="s">
        <v>34</v>
      </c>
      <c r="S331" t="s">
        <v>33</v>
      </c>
      <c r="T331" t="s">
        <v>34</v>
      </c>
      <c r="V331" t="s">
        <v>33</v>
      </c>
      <c r="W331" t="s">
        <v>34</v>
      </c>
      <c r="Y331" t="s">
        <v>33</v>
      </c>
      <c r="Z331" t="s">
        <v>34</v>
      </c>
      <c r="AA331" t="s">
        <v>35</v>
      </c>
      <c r="AB331" t="s">
        <v>36</v>
      </c>
      <c r="AC331">
        <v>45867226</v>
      </c>
      <c r="AD331" t="s">
        <v>37</v>
      </c>
      <c r="AE331" t="s">
        <v>1100</v>
      </c>
      <c r="AF331">
        <v>85671469</v>
      </c>
      <c r="AG331">
        <v>1328322</v>
      </c>
      <c r="AH331" t="s">
        <v>38</v>
      </c>
      <c r="AI331" t="s">
        <v>34</v>
      </c>
    </row>
    <row r="332" spans="1:35" x14ac:dyDescent="0.3">
      <c r="A332" s="1">
        <v>45374.092407407406</v>
      </c>
      <c r="B332">
        <v>5</v>
      </c>
      <c r="C332">
        <v>2</v>
      </c>
      <c r="D332" t="s">
        <v>26</v>
      </c>
      <c r="E332" t="s">
        <v>1102</v>
      </c>
      <c r="F332" t="s">
        <v>1103</v>
      </c>
      <c r="G332" t="s">
        <v>29</v>
      </c>
      <c r="H332" t="s">
        <v>1104</v>
      </c>
      <c r="I332">
        <v>0</v>
      </c>
      <c r="K332" t="s">
        <v>31</v>
      </c>
      <c r="L332" t="s">
        <v>32</v>
      </c>
      <c r="M332" t="s">
        <v>1102</v>
      </c>
      <c r="N332" t="s">
        <v>1103</v>
      </c>
      <c r="P332" t="s">
        <v>33</v>
      </c>
      <c r="Q332" t="s">
        <v>34</v>
      </c>
      <c r="S332" t="s">
        <v>33</v>
      </c>
      <c r="T332" t="s">
        <v>34</v>
      </c>
      <c r="V332" t="s">
        <v>33</v>
      </c>
      <c r="W332" t="s">
        <v>34</v>
      </c>
      <c r="Y332" t="s">
        <v>33</v>
      </c>
      <c r="Z332" t="s">
        <v>34</v>
      </c>
      <c r="AA332" t="s">
        <v>35</v>
      </c>
      <c r="AB332" t="s">
        <v>36</v>
      </c>
      <c r="AC332">
        <v>45882893</v>
      </c>
      <c r="AD332" t="s">
        <v>37</v>
      </c>
      <c r="AE332" t="s">
        <v>1103</v>
      </c>
      <c r="AF332">
        <v>85671469</v>
      </c>
      <c r="AG332">
        <v>1328323</v>
      </c>
      <c r="AH332" t="s">
        <v>1063</v>
      </c>
      <c r="AI332" t="s">
        <v>34</v>
      </c>
    </row>
    <row r="333" spans="1:35" x14ac:dyDescent="0.3">
      <c r="A333" s="1">
        <v>45374.09547453704</v>
      </c>
      <c r="B333">
        <v>8</v>
      </c>
      <c r="C333">
        <v>2</v>
      </c>
      <c r="D333" t="s">
        <v>26</v>
      </c>
      <c r="E333" t="s">
        <v>1105</v>
      </c>
      <c r="F333" t="s">
        <v>1106</v>
      </c>
      <c r="G333" t="s">
        <v>49</v>
      </c>
      <c r="H333">
        <f>---0--5456</f>
        <v>5456</v>
      </c>
      <c r="I333">
        <v>0</v>
      </c>
      <c r="J333" t="s">
        <v>50</v>
      </c>
      <c r="K333" t="s">
        <v>51</v>
      </c>
      <c r="L333" t="s">
        <v>52</v>
      </c>
      <c r="M333" t="s">
        <v>1105</v>
      </c>
      <c r="N333" t="s">
        <v>1106</v>
      </c>
      <c r="P333" t="s">
        <v>33</v>
      </c>
      <c r="Q333" t="s">
        <v>34</v>
      </c>
      <c r="S333" t="s">
        <v>33</v>
      </c>
      <c r="T333" t="s">
        <v>34</v>
      </c>
      <c r="V333" t="s">
        <v>33</v>
      </c>
      <c r="W333" t="s">
        <v>34</v>
      </c>
      <c r="Y333" t="s">
        <v>33</v>
      </c>
      <c r="Z333" t="s">
        <v>34</v>
      </c>
      <c r="AA333" t="s">
        <v>166</v>
      </c>
      <c r="AB333" t="s">
        <v>36</v>
      </c>
      <c r="AC333">
        <v>289569</v>
      </c>
      <c r="AD333" t="s">
        <v>167</v>
      </c>
      <c r="AE333" t="s">
        <v>1106</v>
      </c>
      <c r="AF333">
        <v>870021815</v>
      </c>
      <c r="AG333">
        <v>1328324</v>
      </c>
      <c r="AH333" t="s">
        <v>271</v>
      </c>
      <c r="AI333" t="s">
        <v>34</v>
      </c>
    </row>
    <row r="334" spans="1:35" x14ac:dyDescent="0.3">
      <c r="A334" s="1">
        <v>45374.097349537034</v>
      </c>
      <c r="B334">
        <v>7</v>
      </c>
      <c r="C334">
        <v>2</v>
      </c>
      <c r="D334" t="s">
        <v>26</v>
      </c>
      <c r="E334" t="s">
        <v>1107</v>
      </c>
      <c r="F334" t="s">
        <v>1108</v>
      </c>
      <c r="G334" t="s">
        <v>190</v>
      </c>
      <c r="H334" t="s">
        <v>1109</v>
      </c>
      <c r="I334">
        <v>0</v>
      </c>
      <c r="K334" t="s">
        <v>31</v>
      </c>
      <c r="L334" t="s">
        <v>32</v>
      </c>
      <c r="M334" t="s">
        <v>1107</v>
      </c>
      <c r="N334" t="s">
        <v>1108</v>
      </c>
      <c r="P334" t="s">
        <v>33</v>
      </c>
      <c r="Q334" t="s">
        <v>34</v>
      </c>
      <c r="S334" t="s">
        <v>33</v>
      </c>
      <c r="T334" t="s">
        <v>34</v>
      </c>
      <c r="V334" t="s">
        <v>33</v>
      </c>
      <c r="W334" t="s">
        <v>34</v>
      </c>
      <c r="Y334" t="s">
        <v>33</v>
      </c>
      <c r="Z334" t="s">
        <v>34</v>
      </c>
      <c r="AA334" t="s">
        <v>35</v>
      </c>
      <c r="AB334" t="s">
        <v>36</v>
      </c>
      <c r="AC334">
        <v>45903976</v>
      </c>
      <c r="AD334" t="s">
        <v>37</v>
      </c>
      <c r="AE334" t="s">
        <v>1108</v>
      </c>
      <c r="AF334">
        <v>85671469</v>
      </c>
      <c r="AG334">
        <v>1328325</v>
      </c>
      <c r="AH334" t="s">
        <v>1110</v>
      </c>
      <c r="AI334" t="s">
        <v>34</v>
      </c>
    </row>
    <row r="335" spans="1:35" x14ac:dyDescent="0.3">
      <c r="A335" s="1">
        <v>45374.097881944443</v>
      </c>
      <c r="B335">
        <v>4</v>
      </c>
      <c r="C335">
        <v>2</v>
      </c>
      <c r="D335" t="s">
        <v>26</v>
      </c>
      <c r="E335" t="s">
        <v>1111</v>
      </c>
      <c r="F335" t="s">
        <v>1112</v>
      </c>
      <c r="G335" t="s">
        <v>220</v>
      </c>
      <c r="H335" t="s">
        <v>1113</v>
      </c>
      <c r="I335">
        <v>0</v>
      </c>
      <c r="K335" t="s">
        <v>31</v>
      </c>
      <c r="L335" t="s">
        <v>32</v>
      </c>
      <c r="M335" t="s">
        <v>1111</v>
      </c>
      <c r="N335" t="s">
        <v>1112</v>
      </c>
      <c r="P335" t="s">
        <v>33</v>
      </c>
      <c r="Q335" t="s">
        <v>34</v>
      </c>
      <c r="S335" t="s">
        <v>33</v>
      </c>
      <c r="T335" t="s">
        <v>34</v>
      </c>
      <c r="V335" t="s">
        <v>33</v>
      </c>
      <c r="W335" t="s">
        <v>34</v>
      </c>
      <c r="Y335" t="s">
        <v>33</v>
      </c>
      <c r="Z335" t="s">
        <v>34</v>
      </c>
      <c r="AA335" t="s">
        <v>35</v>
      </c>
      <c r="AB335" t="s">
        <v>36</v>
      </c>
      <c r="AC335">
        <v>45914858</v>
      </c>
      <c r="AD335" t="s">
        <v>37</v>
      </c>
      <c r="AE335" t="s">
        <v>1112</v>
      </c>
      <c r="AF335">
        <v>85671469</v>
      </c>
      <c r="AG335">
        <v>1328326</v>
      </c>
      <c r="AH335" t="s">
        <v>1114</v>
      </c>
      <c r="AI335" t="s">
        <v>34</v>
      </c>
    </row>
    <row r="336" spans="1:35" x14ac:dyDescent="0.3">
      <c r="A336" s="1">
        <v>45374.098020833335</v>
      </c>
      <c r="B336">
        <v>5</v>
      </c>
      <c r="C336">
        <v>2</v>
      </c>
      <c r="D336" t="s">
        <v>26</v>
      </c>
      <c r="E336" t="s">
        <v>1115</v>
      </c>
      <c r="F336" t="s">
        <v>1116</v>
      </c>
      <c r="G336" t="s">
        <v>190</v>
      </c>
      <c r="H336" t="s">
        <v>1117</v>
      </c>
      <c r="I336">
        <v>0</v>
      </c>
      <c r="K336" t="s">
        <v>31</v>
      </c>
      <c r="L336" t="s">
        <v>32</v>
      </c>
      <c r="M336" t="s">
        <v>1115</v>
      </c>
      <c r="N336" t="s">
        <v>1116</v>
      </c>
      <c r="P336" t="s">
        <v>33</v>
      </c>
      <c r="Q336" t="s">
        <v>34</v>
      </c>
      <c r="S336" t="s">
        <v>33</v>
      </c>
      <c r="T336" t="s">
        <v>34</v>
      </c>
      <c r="V336" t="s">
        <v>33</v>
      </c>
      <c r="W336" t="s">
        <v>34</v>
      </c>
      <c r="Y336" t="s">
        <v>33</v>
      </c>
      <c r="Z336" t="s">
        <v>34</v>
      </c>
      <c r="AA336" t="s">
        <v>35</v>
      </c>
      <c r="AB336" t="s">
        <v>36</v>
      </c>
      <c r="AC336">
        <v>45915150</v>
      </c>
      <c r="AD336" t="s">
        <v>37</v>
      </c>
      <c r="AE336" t="s">
        <v>1116</v>
      </c>
      <c r="AF336">
        <v>85671469</v>
      </c>
      <c r="AG336">
        <v>1328327</v>
      </c>
      <c r="AH336" t="s">
        <v>38</v>
      </c>
      <c r="AI336" t="s">
        <v>34</v>
      </c>
    </row>
    <row r="337" spans="1:35" x14ac:dyDescent="0.3">
      <c r="A337" s="1">
        <v>45374.101782407408</v>
      </c>
      <c r="B337">
        <v>8</v>
      </c>
      <c r="C337">
        <v>2</v>
      </c>
      <c r="D337" t="s">
        <v>26</v>
      </c>
      <c r="E337" t="s">
        <v>1118</v>
      </c>
      <c r="F337" t="s">
        <v>1119</v>
      </c>
      <c r="G337" t="s">
        <v>146</v>
      </c>
      <c r="H337" t="s">
        <v>1120</v>
      </c>
      <c r="I337">
        <v>0</v>
      </c>
      <c r="K337" t="s">
        <v>31</v>
      </c>
      <c r="L337" t="s">
        <v>32</v>
      </c>
      <c r="M337" t="s">
        <v>1118</v>
      </c>
      <c r="N337" t="s">
        <v>1119</v>
      </c>
      <c r="P337" t="s">
        <v>33</v>
      </c>
      <c r="Q337" t="s">
        <v>34</v>
      </c>
      <c r="S337" t="s">
        <v>33</v>
      </c>
      <c r="T337" t="s">
        <v>34</v>
      </c>
      <c r="V337" t="s">
        <v>33</v>
      </c>
      <c r="W337" t="s">
        <v>34</v>
      </c>
      <c r="Y337" t="s">
        <v>33</v>
      </c>
      <c r="Z337" t="s">
        <v>34</v>
      </c>
      <c r="AA337" t="s">
        <v>35</v>
      </c>
      <c r="AB337" t="s">
        <v>36</v>
      </c>
      <c r="AC337">
        <v>45933097</v>
      </c>
      <c r="AD337" t="s">
        <v>37</v>
      </c>
      <c r="AE337" t="s">
        <v>1119</v>
      </c>
      <c r="AF337">
        <v>85671469</v>
      </c>
      <c r="AG337">
        <v>1328328</v>
      </c>
      <c r="AH337" t="s">
        <v>38</v>
      </c>
      <c r="AI337" t="s">
        <v>34</v>
      </c>
    </row>
    <row r="338" spans="1:35" x14ac:dyDescent="0.3">
      <c r="A338" s="1">
        <v>45374.102222222224</v>
      </c>
      <c r="B338">
        <v>5</v>
      </c>
      <c r="C338">
        <v>2</v>
      </c>
      <c r="D338" t="s">
        <v>26</v>
      </c>
      <c r="E338" t="s">
        <v>1121</v>
      </c>
      <c r="F338" t="s">
        <v>1122</v>
      </c>
      <c r="G338" t="s">
        <v>190</v>
      </c>
      <c r="H338" t="s">
        <v>1123</v>
      </c>
      <c r="I338">
        <v>0</v>
      </c>
      <c r="K338" t="s">
        <v>31</v>
      </c>
      <c r="L338" t="s">
        <v>32</v>
      </c>
      <c r="M338" t="s">
        <v>1121</v>
      </c>
      <c r="N338" t="s">
        <v>1122</v>
      </c>
      <c r="P338" t="s">
        <v>33</v>
      </c>
      <c r="Q338" t="s">
        <v>34</v>
      </c>
      <c r="S338" t="s">
        <v>33</v>
      </c>
      <c r="T338" t="s">
        <v>34</v>
      </c>
      <c r="V338" t="s">
        <v>33</v>
      </c>
      <c r="W338" t="s">
        <v>34</v>
      </c>
      <c r="Y338" t="s">
        <v>33</v>
      </c>
      <c r="Z338" t="s">
        <v>34</v>
      </c>
      <c r="AA338" t="s">
        <v>35</v>
      </c>
      <c r="AB338" t="s">
        <v>36</v>
      </c>
      <c r="AC338">
        <v>45924257</v>
      </c>
      <c r="AD338" t="s">
        <v>37</v>
      </c>
      <c r="AE338" t="s">
        <v>1122</v>
      </c>
      <c r="AF338">
        <v>85671469</v>
      </c>
      <c r="AG338">
        <v>1328329</v>
      </c>
      <c r="AH338" t="s">
        <v>38</v>
      </c>
      <c r="AI338" t="s">
        <v>34</v>
      </c>
    </row>
    <row r="339" spans="1:35" x14ac:dyDescent="0.3">
      <c r="A339" s="1">
        <v>45374.102916666663</v>
      </c>
      <c r="B339">
        <v>7</v>
      </c>
      <c r="C339">
        <v>2</v>
      </c>
      <c r="D339" t="s">
        <v>26</v>
      </c>
      <c r="E339" t="s">
        <v>1124</v>
      </c>
      <c r="F339" t="s">
        <v>1125</v>
      </c>
      <c r="G339" t="s">
        <v>29</v>
      </c>
      <c r="H339" t="s">
        <v>1126</v>
      </c>
      <c r="I339">
        <v>0</v>
      </c>
      <c r="K339" t="s">
        <v>31</v>
      </c>
      <c r="L339" t="s">
        <v>32</v>
      </c>
      <c r="M339" t="s">
        <v>1124</v>
      </c>
      <c r="N339" t="s">
        <v>1125</v>
      </c>
      <c r="P339" t="s">
        <v>33</v>
      </c>
      <c r="Q339" t="s">
        <v>34</v>
      </c>
      <c r="S339" t="s">
        <v>33</v>
      </c>
      <c r="T339" t="s">
        <v>34</v>
      </c>
      <c r="V339" t="s">
        <v>33</v>
      </c>
      <c r="W339" t="s">
        <v>34</v>
      </c>
      <c r="Y339" t="s">
        <v>33</v>
      </c>
      <c r="Z339" t="s">
        <v>34</v>
      </c>
      <c r="AA339" t="s">
        <v>35</v>
      </c>
      <c r="AB339" t="s">
        <v>36</v>
      </c>
      <c r="AC339">
        <v>45925743</v>
      </c>
      <c r="AD339" t="s">
        <v>37</v>
      </c>
      <c r="AE339" t="s">
        <v>1125</v>
      </c>
      <c r="AF339">
        <v>85671469</v>
      </c>
      <c r="AG339">
        <v>1328330</v>
      </c>
      <c r="AH339" t="s">
        <v>38</v>
      </c>
      <c r="AI339" t="s">
        <v>34</v>
      </c>
    </row>
    <row r="340" spans="1:35" x14ac:dyDescent="0.3">
      <c r="A340" s="1">
        <v>45374.104456018518</v>
      </c>
      <c r="B340">
        <v>8</v>
      </c>
      <c r="C340">
        <v>2</v>
      </c>
      <c r="D340" t="s">
        <v>26</v>
      </c>
      <c r="E340" t="s">
        <v>1127</v>
      </c>
      <c r="F340" t="s">
        <v>1128</v>
      </c>
      <c r="G340" t="s">
        <v>155</v>
      </c>
      <c r="H340" t="s">
        <v>295</v>
      </c>
      <c r="I340">
        <v>0</v>
      </c>
      <c r="K340" t="s">
        <v>31</v>
      </c>
      <c r="L340" t="s">
        <v>32</v>
      </c>
      <c r="M340" t="s">
        <v>1127</v>
      </c>
      <c r="N340" t="s">
        <v>1128</v>
      </c>
      <c r="P340" t="s">
        <v>33</v>
      </c>
      <c r="Q340" t="s">
        <v>34</v>
      </c>
      <c r="S340" t="s">
        <v>33</v>
      </c>
      <c r="T340" t="s">
        <v>34</v>
      </c>
      <c r="V340" t="s">
        <v>33</v>
      </c>
      <c r="W340" t="s">
        <v>34</v>
      </c>
      <c r="Y340" t="s">
        <v>33</v>
      </c>
      <c r="Z340" t="s">
        <v>34</v>
      </c>
      <c r="AA340" t="s">
        <v>157</v>
      </c>
      <c r="AB340" t="s">
        <v>36</v>
      </c>
      <c r="AC340">
        <v>45063009</v>
      </c>
      <c r="AD340" t="s">
        <v>158</v>
      </c>
      <c r="AE340" t="s">
        <v>1128</v>
      </c>
      <c r="AF340">
        <v>9978044714</v>
      </c>
      <c r="AG340">
        <v>1328331</v>
      </c>
      <c r="AH340" t="s">
        <v>713</v>
      </c>
      <c r="AI340" t="s">
        <v>34</v>
      </c>
    </row>
    <row r="341" spans="1:35" x14ac:dyDescent="0.3">
      <c r="A341" s="1">
        <v>45374.105810185189</v>
      </c>
      <c r="B341">
        <v>7</v>
      </c>
      <c r="C341">
        <v>2</v>
      </c>
      <c r="D341" t="s">
        <v>26</v>
      </c>
      <c r="E341" t="s">
        <v>1129</v>
      </c>
      <c r="F341" t="s">
        <v>1130</v>
      </c>
      <c r="G341" t="s">
        <v>190</v>
      </c>
      <c r="H341" t="s">
        <v>1131</v>
      </c>
      <c r="I341">
        <v>0</v>
      </c>
      <c r="K341" t="s">
        <v>31</v>
      </c>
      <c r="L341" t="s">
        <v>32</v>
      </c>
      <c r="M341" t="s">
        <v>1129</v>
      </c>
      <c r="N341" t="s">
        <v>1130</v>
      </c>
      <c r="P341" t="s">
        <v>33</v>
      </c>
      <c r="Q341" t="s">
        <v>34</v>
      </c>
      <c r="S341" t="s">
        <v>33</v>
      </c>
      <c r="T341" t="s">
        <v>34</v>
      </c>
      <c r="V341" t="s">
        <v>33</v>
      </c>
      <c r="W341" t="s">
        <v>34</v>
      </c>
      <c r="Y341" t="s">
        <v>33</v>
      </c>
      <c r="Z341" t="s">
        <v>34</v>
      </c>
      <c r="AA341" t="s">
        <v>35</v>
      </c>
      <c r="AB341" t="s">
        <v>36</v>
      </c>
      <c r="AC341">
        <v>45951160</v>
      </c>
      <c r="AD341" t="s">
        <v>37</v>
      </c>
      <c r="AE341" t="s">
        <v>1130</v>
      </c>
      <c r="AF341">
        <v>85671469</v>
      </c>
      <c r="AG341">
        <v>1328332</v>
      </c>
      <c r="AH341" t="s">
        <v>639</v>
      </c>
      <c r="AI341" t="s">
        <v>34</v>
      </c>
    </row>
    <row r="342" spans="1:35" x14ac:dyDescent="0.3">
      <c r="A342" s="1">
        <v>45374.106307870374</v>
      </c>
      <c r="B342">
        <v>5</v>
      </c>
      <c r="C342">
        <v>2</v>
      </c>
      <c r="D342" t="s">
        <v>26</v>
      </c>
      <c r="E342" t="s">
        <v>1132</v>
      </c>
      <c r="F342" t="s">
        <v>1133</v>
      </c>
      <c r="G342" t="s">
        <v>29</v>
      </c>
      <c r="H342" t="s">
        <v>1134</v>
      </c>
      <c r="I342">
        <v>0</v>
      </c>
      <c r="K342" t="s">
        <v>31</v>
      </c>
      <c r="L342" t="s">
        <v>32</v>
      </c>
      <c r="M342" t="s">
        <v>1132</v>
      </c>
      <c r="N342" t="s">
        <v>1133</v>
      </c>
      <c r="P342" t="s">
        <v>33</v>
      </c>
      <c r="Q342" t="s">
        <v>34</v>
      </c>
      <c r="S342" t="s">
        <v>33</v>
      </c>
      <c r="T342" t="s">
        <v>34</v>
      </c>
      <c r="V342" t="s">
        <v>33</v>
      </c>
      <c r="W342" t="s">
        <v>34</v>
      </c>
      <c r="Y342" t="s">
        <v>33</v>
      </c>
      <c r="Z342" t="s">
        <v>34</v>
      </c>
      <c r="AA342" t="s">
        <v>35</v>
      </c>
      <c r="AB342" t="s">
        <v>36</v>
      </c>
      <c r="AC342">
        <v>45942391</v>
      </c>
      <c r="AD342" t="s">
        <v>37</v>
      </c>
      <c r="AE342" t="s">
        <v>1133</v>
      </c>
      <c r="AF342">
        <v>85671469</v>
      </c>
      <c r="AG342">
        <v>1328333</v>
      </c>
      <c r="AH342" t="s">
        <v>38</v>
      </c>
      <c r="AI342" t="s">
        <v>34</v>
      </c>
    </row>
    <row r="343" spans="1:35" x14ac:dyDescent="0.3">
      <c r="A343" s="1">
        <v>45374.106666666667</v>
      </c>
      <c r="B343">
        <v>8</v>
      </c>
      <c r="C343">
        <v>2</v>
      </c>
      <c r="D343" t="s">
        <v>26</v>
      </c>
      <c r="E343" t="s">
        <v>343</v>
      </c>
      <c r="F343" t="s">
        <v>344</v>
      </c>
      <c r="G343" t="s">
        <v>49</v>
      </c>
      <c r="H343">
        <f>---0--5526</f>
        <v>5526</v>
      </c>
      <c r="I343">
        <v>0</v>
      </c>
      <c r="J343" t="s">
        <v>50</v>
      </c>
      <c r="K343" t="s">
        <v>51</v>
      </c>
      <c r="L343" t="s">
        <v>52</v>
      </c>
      <c r="M343" t="s">
        <v>343</v>
      </c>
      <c r="N343" t="s">
        <v>344</v>
      </c>
      <c r="P343" t="s">
        <v>33</v>
      </c>
      <c r="Q343" t="s">
        <v>34</v>
      </c>
      <c r="S343" t="s">
        <v>33</v>
      </c>
      <c r="T343" t="s">
        <v>34</v>
      </c>
      <c r="V343" t="s">
        <v>33</v>
      </c>
      <c r="W343" t="s">
        <v>34</v>
      </c>
      <c r="Y343" t="s">
        <v>33</v>
      </c>
      <c r="Z343" t="s">
        <v>34</v>
      </c>
      <c r="AA343" t="s">
        <v>1135</v>
      </c>
      <c r="AB343" t="s">
        <v>36</v>
      </c>
      <c r="AC343">
        <v>35933355</v>
      </c>
      <c r="AD343" t="s">
        <v>115</v>
      </c>
      <c r="AE343" t="s">
        <v>344</v>
      </c>
      <c r="AF343">
        <v>9978044714</v>
      </c>
      <c r="AG343">
        <v>1328334</v>
      </c>
      <c r="AH343" t="s">
        <v>38</v>
      </c>
      <c r="AI343" t="s">
        <v>34</v>
      </c>
    </row>
    <row r="344" spans="1:35" x14ac:dyDescent="0.3">
      <c r="A344" s="1">
        <v>45374.10670138889</v>
      </c>
      <c r="B344">
        <v>6</v>
      </c>
      <c r="C344">
        <v>2</v>
      </c>
      <c r="D344" t="s">
        <v>26</v>
      </c>
      <c r="E344" t="s">
        <v>1136</v>
      </c>
      <c r="F344" t="s">
        <v>1137</v>
      </c>
      <c r="G344" t="s">
        <v>155</v>
      </c>
      <c r="H344" t="s">
        <v>251</v>
      </c>
      <c r="I344">
        <v>0</v>
      </c>
      <c r="K344" t="s">
        <v>31</v>
      </c>
      <c r="L344" t="s">
        <v>32</v>
      </c>
      <c r="M344" t="s">
        <v>1136</v>
      </c>
      <c r="N344" t="s">
        <v>1137</v>
      </c>
      <c r="P344" t="s">
        <v>33</v>
      </c>
      <c r="Q344" t="s">
        <v>34</v>
      </c>
      <c r="S344" t="s">
        <v>33</v>
      </c>
      <c r="T344" t="s">
        <v>34</v>
      </c>
      <c r="V344" t="s">
        <v>33</v>
      </c>
      <c r="W344" t="s">
        <v>34</v>
      </c>
      <c r="Y344" t="s">
        <v>33</v>
      </c>
      <c r="Z344" t="s">
        <v>34</v>
      </c>
      <c r="AA344" t="s">
        <v>157</v>
      </c>
      <c r="AB344" t="s">
        <v>36</v>
      </c>
      <c r="AC344">
        <v>38310489</v>
      </c>
      <c r="AD344" t="s">
        <v>158</v>
      </c>
      <c r="AE344" t="s">
        <v>1137</v>
      </c>
      <c r="AF344">
        <v>9978044714</v>
      </c>
      <c r="AG344">
        <v>1328335</v>
      </c>
      <c r="AH344" t="s">
        <v>210</v>
      </c>
      <c r="AI344" t="s">
        <v>34</v>
      </c>
    </row>
    <row r="345" spans="1:35" x14ac:dyDescent="0.3">
      <c r="A345" s="1">
        <v>45374.107858796298</v>
      </c>
      <c r="B345">
        <v>7</v>
      </c>
      <c r="C345">
        <v>2</v>
      </c>
      <c r="D345" t="s">
        <v>26</v>
      </c>
      <c r="E345" t="s">
        <v>1138</v>
      </c>
      <c r="F345" t="s">
        <v>1139</v>
      </c>
      <c r="G345" t="s">
        <v>146</v>
      </c>
      <c r="H345" t="s">
        <v>367</v>
      </c>
      <c r="I345">
        <v>0</v>
      </c>
      <c r="K345" t="s">
        <v>31</v>
      </c>
      <c r="L345" t="s">
        <v>32</v>
      </c>
      <c r="M345" t="s">
        <v>1138</v>
      </c>
      <c r="N345" t="s">
        <v>1139</v>
      </c>
      <c r="P345" t="s">
        <v>33</v>
      </c>
      <c r="Q345" t="s">
        <v>34</v>
      </c>
      <c r="S345" t="s">
        <v>33</v>
      </c>
      <c r="T345" t="s">
        <v>34</v>
      </c>
      <c r="V345" t="s">
        <v>33</v>
      </c>
      <c r="W345" t="s">
        <v>34</v>
      </c>
      <c r="Y345" t="s">
        <v>33</v>
      </c>
      <c r="Z345" t="s">
        <v>34</v>
      </c>
      <c r="AA345" t="s">
        <v>35</v>
      </c>
      <c r="AB345" t="s">
        <v>36</v>
      </c>
      <c r="AC345">
        <v>45954927</v>
      </c>
      <c r="AD345" t="s">
        <v>37</v>
      </c>
      <c r="AE345" t="s">
        <v>1139</v>
      </c>
      <c r="AF345">
        <v>85671469</v>
      </c>
      <c r="AG345">
        <v>1328336</v>
      </c>
      <c r="AH345" t="s">
        <v>38</v>
      </c>
      <c r="AI345" t="s">
        <v>34</v>
      </c>
    </row>
    <row r="346" spans="1:35" x14ac:dyDescent="0.3">
      <c r="A346" s="1">
        <v>45374.10832175926</v>
      </c>
      <c r="B346">
        <v>8</v>
      </c>
      <c r="C346">
        <v>2</v>
      </c>
      <c r="D346" t="s">
        <v>26</v>
      </c>
      <c r="E346" t="s">
        <v>1140</v>
      </c>
      <c r="F346" t="s">
        <v>1141</v>
      </c>
      <c r="G346" t="s">
        <v>29</v>
      </c>
      <c r="H346" t="s">
        <v>1142</v>
      </c>
      <c r="I346">
        <v>0</v>
      </c>
      <c r="K346" t="s">
        <v>31</v>
      </c>
      <c r="L346" t="s">
        <v>32</v>
      </c>
      <c r="M346" t="s">
        <v>1140</v>
      </c>
      <c r="N346" t="s">
        <v>1141</v>
      </c>
      <c r="P346" t="s">
        <v>33</v>
      </c>
      <c r="Q346" t="s">
        <v>34</v>
      </c>
      <c r="S346" t="s">
        <v>33</v>
      </c>
      <c r="T346" t="s">
        <v>34</v>
      </c>
      <c r="V346" t="s">
        <v>33</v>
      </c>
      <c r="W346" t="s">
        <v>34</v>
      </c>
      <c r="Y346" t="s">
        <v>33</v>
      </c>
      <c r="Z346" t="s">
        <v>34</v>
      </c>
      <c r="AA346" t="s">
        <v>35</v>
      </c>
      <c r="AB346" t="s">
        <v>36</v>
      </c>
      <c r="AC346">
        <v>45946115</v>
      </c>
      <c r="AD346" t="s">
        <v>37</v>
      </c>
      <c r="AE346" t="s">
        <v>1141</v>
      </c>
      <c r="AF346">
        <v>85671469</v>
      </c>
      <c r="AG346">
        <v>1328337</v>
      </c>
      <c r="AH346" t="s">
        <v>761</v>
      </c>
      <c r="AI346" t="s">
        <v>34</v>
      </c>
    </row>
    <row r="347" spans="1:35" x14ac:dyDescent="0.3">
      <c r="A347" s="1">
        <v>45374.108668981484</v>
      </c>
      <c r="B347">
        <v>4</v>
      </c>
      <c r="C347">
        <v>2</v>
      </c>
      <c r="D347" t="s">
        <v>26</v>
      </c>
      <c r="E347" t="s">
        <v>1143</v>
      </c>
      <c r="F347" t="s">
        <v>1144</v>
      </c>
      <c r="G347" t="s">
        <v>49</v>
      </c>
      <c r="H347">
        <f>---0--3510</f>
        <v>3510</v>
      </c>
      <c r="I347">
        <v>0</v>
      </c>
      <c r="J347" t="s">
        <v>50</v>
      </c>
      <c r="K347" t="s">
        <v>51</v>
      </c>
      <c r="L347" t="s">
        <v>52</v>
      </c>
      <c r="M347" t="s">
        <v>1143</v>
      </c>
      <c r="N347" t="s">
        <v>1144</v>
      </c>
      <c r="P347" t="s">
        <v>33</v>
      </c>
      <c r="Q347" t="s">
        <v>34</v>
      </c>
      <c r="S347" t="s">
        <v>33</v>
      </c>
      <c r="T347" t="s">
        <v>34</v>
      </c>
      <c r="V347" t="s">
        <v>33</v>
      </c>
      <c r="W347" t="s">
        <v>34</v>
      </c>
      <c r="Y347" t="s">
        <v>33</v>
      </c>
      <c r="Z347" t="s">
        <v>34</v>
      </c>
      <c r="AA347" t="s">
        <v>1145</v>
      </c>
      <c r="AB347" t="s">
        <v>36</v>
      </c>
      <c r="AC347">
        <v>55376397</v>
      </c>
      <c r="AD347" t="s">
        <v>438</v>
      </c>
      <c r="AE347" t="s">
        <v>1144</v>
      </c>
      <c r="AF347">
        <v>131827720</v>
      </c>
      <c r="AG347">
        <v>1328338</v>
      </c>
      <c r="AH347" t="s">
        <v>38</v>
      </c>
      <c r="AI347" t="s">
        <v>34</v>
      </c>
    </row>
    <row r="348" spans="1:35" x14ac:dyDescent="0.3">
      <c r="A348" s="1">
        <v>45374.109675925924</v>
      </c>
      <c r="B348">
        <v>5</v>
      </c>
      <c r="C348">
        <v>2</v>
      </c>
      <c r="D348" t="s">
        <v>26</v>
      </c>
      <c r="E348" t="s">
        <v>1146</v>
      </c>
      <c r="F348" t="s">
        <v>1147</v>
      </c>
      <c r="G348" t="s">
        <v>29</v>
      </c>
      <c r="H348" t="s">
        <v>1148</v>
      </c>
      <c r="I348">
        <v>0</v>
      </c>
      <c r="K348" t="s">
        <v>31</v>
      </c>
      <c r="L348" t="s">
        <v>32</v>
      </c>
      <c r="M348" t="s">
        <v>1146</v>
      </c>
      <c r="N348" t="s">
        <v>1147</v>
      </c>
      <c r="P348" t="s">
        <v>33</v>
      </c>
      <c r="Q348" t="s">
        <v>34</v>
      </c>
      <c r="S348" t="s">
        <v>33</v>
      </c>
      <c r="T348" t="s">
        <v>34</v>
      </c>
      <c r="V348" t="s">
        <v>33</v>
      </c>
      <c r="W348" t="s">
        <v>34</v>
      </c>
      <c r="Y348" t="s">
        <v>33</v>
      </c>
      <c r="Z348" t="s">
        <v>34</v>
      </c>
      <c r="AA348" t="s">
        <v>35</v>
      </c>
      <c r="AB348" t="s">
        <v>36</v>
      </c>
      <c r="AC348">
        <v>45958227</v>
      </c>
      <c r="AD348" t="s">
        <v>37</v>
      </c>
      <c r="AE348" t="s">
        <v>1147</v>
      </c>
      <c r="AF348">
        <v>85671469</v>
      </c>
      <c r="AG348">
        <v>1328339</v>
      </c>
      <c r="AH348" t="s">
        <v>38</v>
      </c>
      <c r="AI348" t="s">
        <v>34</v>
      </c>
    </row>
    <row r="349" spans="1:35" x14ac:dyDescent="0.3">
      <c r="A349" s="1">
        <v>45374.109930555554</v>
      </c>
      <c r="B349">
        <v>6</v>
      </c>
      <c r="C349">
        <v>2</v>
      </c>
      <c r="D349" t="s">
        <v>26</v>
      </c>
      <c r="E349" t="s">
        <v>1149</v>
      </c>
      <c r="F349" t="s">
        <v>1150</v>
      </c>
      <c r="G349" t="s">
        <v>190</v>
      </c>
      <c r="H349" t="s">
        <v>382</v>
      </c>
      <c r="I349">
        <v>0</v>
      </c>
      <c r="K349" t="s">
        <v>31</v>
      </c>
      <c r="L349" t="s">
        <v>32</v>
      </c>
      <c r="M349" t="s">
        <v>1149</v>
      </c>
      <c r="N349" t="s">
        <v>1150</v>
      </c>
      <c r="P349" t="s">
        <v>33</v>
      </c>
      <c r="Q349" t="s">
        <v>34</v>
      </c>
      <c r="S349" t="s">
        <v>33</v>
      </c>
      <c r="T349" t="s">
        <v>34</v>
      </c>
      <c r="V349" t="s">
        <v>33</v>
      </c>
      <c r="W349" t="s">
        <v>34</v>
      </c>
      <c r="Y349" t="s">
        <v>33</v>
      </c>
      <c r="Z349" t="s">
        <v>34</v>
      </c>
      <c r="AA349" t="s">
        <v>35</v>
      </c>
      <c r="AB349" t="s">
        <v>36</v>
      </c>
      <c r="AC349">
        <v>45948998</v>
      </c>
      <c r="AD349" t="s">
        <v>37</v>
      </c>
      <c r="AE349" t="s">
        <v>1150</v>
      </c>
      <c r="AF349">
        <v>85671469</v>
      </c>
      <c r="AG349">
        <v>1328340</v>
      </c>
      <c r="AH349" t="s">
        <v>38</v>
      </c>
      <c r="AI349" t="s">
        <v>34</v>
      </c>
    </row>
    <row r="350" spans="1:35" x14ac:dyDescent="0.3">
      <c r="A350" s="1">
        <v>45374.11178240741</v>
      </c>
      <c r="B350">
        <v>8</v>
      </c>
      <c r="C350">
        <v>2</v>
      </c>
      <c r="D350" t="s">
        <v>26</v>
      </c>
      <c r="E350" t="s">
        <v>1151</v>
      </c>
      <c r="F350" t="s">
        <v>1152</v>
      </c>
      <c r="G350" t="s">
        <v>190</v>
      </c>
      <c r="H350" t="s">
        <v>484</v>
      </c>
      <c r="I350">
        <v>0</v>
      </c>
      <c r="K350" t="s">
        <v>31</v>
      </c>
      <c r="L350" t="s">
        <v>32</v>
      </c>
      <c r="M350" t="s">
        <v>1151</v>
      </c>
      <c r="N350" t="s">
        <v>1152</v>
      </c>
      <c r="P350" t="s">
        <v>33</v>
      </c>
      <c r="Q350" t="s">
        <v>34</v>
      </c>
      <c r="S350" t="s">
        <v>33</v>
      </c>
      <c r="T350" t="s">
        <v>34</v>
      </c>
      <c r="V350" t="s">
        <v>33</v>
      </c>
      <c r="W350" t="s">
        <v>34</v>
      </c>
      <c r="Y350" t="s">
        <v>33</v>
      </c>
      <c r="Z350" t="s">
        <v>34</v>
      </c>
      <c r="AA350" t="s">
        <v>35</v>
      </c>
      <c r="AB350" t="s">
        <v>36</v>
      </c>
      <c r="AC350">
        <v>45971923</v>
      </c>
      <c r="AD350" t="s">
        <v>37</v>
      </c>
      <c r="AE350" t="s">
        <v>1152</v>
      </c>
      <c r="AF350">
        <v>85671469</v>
      </c>
      <c r="AG350">
        <v>1328341</v>
      </c>
      <c r="AH350" t="s">
        <v>38</v>
      </c>
      <c r="AI350" t="s">
        <v>34</v>
      </c>
    </row>
    <row r="351" spans="1:35" x14ac:dyDescent="0.3">
      <c r="A351" s="1">
        <v>45374.111863425926</v>
      </c>
      <c r="B351">
        <v>5</v>
      </c>
      <c r="C351">
        <v>2</v>
      </c>
      <c r="D351" t="s">
        <v>26</v>
      </c>
      <c r="E351" t="s">
        <v>1153</v>
      </c>
      <c r="F351" t="s">
        <v>1154</v>
      </c>
      <c r="G351" t="s">
        <v>29</v>
      </c>
      <c r="H351" t="s">
        <v>1155</v>
      </c>
      <c r="I351">
        <v>0</v>
      </c>
      <c r="K351" t="s">
        <v>31</v>
      </c>
      <c r="L351" t="s">
        <v>32</v>
      </c>
      <c r="M351" t="s">
        <v>1153</v>
      </c>
      <c r="N351" t="s">
        <v>1154</v>
      </c>
      <c r="P351" t="s">
        <v>33</v>
      </c>
      <c r="Q351" t="s">
        <v>34</v>
      </c>
      <c r="S351" t="s">
        <v>33</v>
      </c>
      <c r="T351" t="s">
        <v>34</v>
      </c>
      <c r="V351" t="s">
        <v>33</v>
      </c>
      <c r="W351" t="s">
        <v>34</v>
      </c>
      <c r="Y351" t="s">
        <v>33</v>
      </c>
      <c r="Z351" t="s">
        <v>34</v>
      </c>
      <c r="AA351" t="s">
        <v>35</v>
      </c>
      <c r="AB351" t="s">
        <v>36</v>
      </c>
      <c r="AC351">
        <v>45962421</v>
      </c>
      <c r="AD351" t="s">
        <v>37</v>
      </c>
      <c r="AE351" t="s">
        <v>1154</v>
      </c>
      <c r="AF351">
        <v>85671469</v>
      </c>
      <c r="AG351">
        <v>1328342</v>
      </c>
      <c r="AH351" t="s">
        <v>38</v>
      </c>
      <c r="AI351" t="s">
        <v>34</v>
      </c>
    </row>
    <row r="352" spans="1:35" x14ac:dyDescent="0.3">
      <c r="A352" s="1">
        <v>45374.113506944443</v>
      </c>
      <c r="B352">
        <v>6</v>
      </c>
      <c r="C352">
        <v>2</v>
      </c>
      <c r="D352" t="s">
        <v>26</v>
      </c>
      <c r="E352" t="s">
        <v>1156</v>
      </c>
      <c r="F352" t="s">
        <v>1157</v>
      </c>
      <c r="G352" t="s">
        <v>155</v>
      </c>
      <c r="H352" t="s">
        <v>1158</v>
      </c>
      <c r="I352">
        <v>0</v>
      </c>
      <c r="K352" t="s">
        <v>31</v>
      </c>
      <c r="L352" t="s">
        <v>32</v>
      </c>
      <c r="M352" t="s">
        <v>1156</v>
      </c>
      <c r="N352" t="s">
        <v>1157</v>
      </c>
      <c r="P352" t="s">
        <v>33</v>
      </c>
      <c r="Q352" t="s">
        <v>34</v>
      </c>
      <c r="S352" t="s">
        <v>33</v>
      </c>
      <c r="T352" t="s">
        <v>34</v>
      </c>
      <c r="V352" t="s">
        <v>33</v>
      </c>
      <c r="W352" t="s">
        <v>34</v>
      </c>
      <c r="Y352" t="s">
        <v>33</v>
      </c>
      <c r="Z352" t="s">
        <v>34</v>
      </c>
      <c r="AA352" t="s">
        <v>157</v>
      </c>
      <c r="AB352" t="s">
        <v>36</v>
      </c>
      <c r="AC352">
        <v>55477107</v>
      </c>
      <c r="AD352" t="s">
        <v>158</v>
      </c>
      <c r="AE352" t="s">
        <v>1157</v>
      </c>
      <c r="AF352">
        <v>9978044714</v>
      </c>
      <c r="AG352">
        <v>1328343</v>
      </c>
      <c r="AH352" t="s">
        <v>434</v>
      </c>
      <c r="AI352" t="s">
        <v>34</v>
      </c>
    </row>
    <row r="353" spans="1:35" x14ac:dyDescent="0.3">
      <c r="A353" s="1">
        <v>45374.114050925928</v>
      </c>
      <c r="B353">
        <v>1</v>
      </c>
      <c r="C353">
        <v>2</v>
      </c>
      <c r="D353" t="s">
        <v>26</v>
      </c>
      <c r="E353" t="s">
        <v>1159</v>
      </c>
      <c r="F353" t="s">
        <v>1160</v>
      </c>
      <c r="G353" t="s">
        <v>220</v>
      </c>
      <c r="H353" t="s">
        <v>1161</v>
      </c>
      <c r="I353">
        <v>0</v>
      </c>
      <c r="K353" t="s">
        <v>31</v>
      </c>
      <c r="L353" t="s">
        <v>32</v>
      </c>
      <c r="M353" t="s">
        <v>1159</v>
      </c>
      <c r="N353" t="s">
        <v>1160</v>
      </c>
      <c r="P353" t="s">
        <v>33</v>
      </c>
      <c r="Q353" t="s">
        <v>34</v>
      </c>
      <c r="S353" t="s">
        <v>33</v>
      </c>
      <c r="T353" t="s">
        <v>34</v>
      </c>
      <c r="V353" t="s">
        <v>33</v>
      </c>
      <c r="W353" t="s">
        <v>34</v>
      </c>
      <c r="Y353" t="s">
        <v>33</v>
      </c>
      <c r="Z353" t="s">
        <v>34</v>
      </c>
      <c r="AA353" t="s">
        <v>35</v>
      </c>
      <c r="AB353" t="s">
        <v>36</v>
      </c>
      <c r="AC353">
        <v>45975931</v>
      </c>
      <c r="AD353" t="s">
        <v>37</v>
      </c>
      <c r="AE353" t="s">
        <v>1160</v>
      </c>
      <c r="AF353">
        <v>85671469</v>
      </c>
      <c r="AG353">
        <v>1328344</v>
      </c>
      <c r="AH353" t="s">
        <v>38</v>
      </c>
      <c r="AI353" t="s">
        <v>34</v>
      </c>
    </row>
    <row r="354" spans="1:35" x14ac:dyDescent="0.3">
      <c r="A354" s="1">
        <v>45374.117025462961</v>
      </c>
      <c r="B354">
        <v>5</v>
      </c>
      <c r="C354">
        <v>2</v>
      </c>
      <c r="D354" t="s">
        <v>26</v>
      </c>
      <c r="E354" t="s">
        <v>1162</v>
      </c>
      <c r="F354" t="s">
        <v>1163</v>
      </c>
      <c r="G354" t="s">
        <v>190</v>
      </c>
      <c r="H354" t="s">
        <v>1164</v>
      </c>
      <c r="I354">
        <v>0</v>
      </c>
      <c r="K354" t="s">
        <v>31</v>
      </c>
      <c r="L354" t="s">
        <v>32</v>
      </c>
      <c r="M354" t="s">
        <v>1162</v>
      </c>
      <c r="N354" t="s">
        <v>1163</v>
      </c>
      <c r="P354" t="s">
        <v>33</v>
      </c>
      <c r="Q354" t="s">
        <v>34</v>
      </c>
      <c r="S354" t="s">
        <v>33</v>
      </c>
      <c r="T354" t="s">
        <v>34</v>
      </c>
      <c r="V354" t="s">
        <v>33</v>
      </c>
      <c r="W354" t="s">
        <v>34</v>
      </c>
      <c r="Y354" t="s">
        <v>33</v>
      </c>
      <c r="Z354" t="s">
        <v>34</v>
      </c>
      <c r="AA354" t="s">
        <v>35</v>
      </c>
      <c r="AB354" t="s">
        <v>36</v>
      </c>
      <c r="AC354">
        <v>45990901</v>
      </c>
      <c r="AD354" t="s">
        <v>37</v>
      </c>
      <c r="AE354" t="s">
        <v>1163</v>
      </c>
      <c r="AF354">
        <v>85671469</v>
      </c>
      <c r="AG354">
        <v>1328345</v>
      </c>
      <c r="AH354" t="s">
        <v>46</v>
      </c>
      <c r="AI354" t="s">
        <v>34</v>
      </c>
    </row>
    <row r="355" spans="1:35" x14ac:dyDescent="0.3">
      <c r="A355" s="1">
        <v>45374.118043981478</v>
      </c>
      <c r="B355">
        <v>8</v>
      </c>
      <c r="C355">
        <v>2</v>
      </c>
      <c r="D355" t="s">
        <v>26</v>
      </c>
      <c r="E355" t="s">
        <v>1165</v>
      </c>
      <c r="F355" t="s">
        <v>1166</v>
      </c>
      <c r="G355" t="s">
        <v>190</v>
      </c>
      <c r="H355" t="s">
        <v>521</v>
      </c>
      <c r="I355">
        <v>0</v>
      </c>
      <c r="K355" t="s">
        <v>31</v>
      </c>
      <c r="L355" t="s">
        <v>32</v>
      </c>
      <c r="M355" t="s">
        <v>1165</v>
      </c>
      <c r="N355" t="s">
        <v>1166</v>
      </c>
      <c r="P355" t="s">
        <v>33</v>
      </c>
      <c r="Q355" t="s">
        <v>34</v>
      </c>
      <c r="S355" t="s">
        <v>33</v>
      </c>
      <c r="T355" t="s">
        <v>34</v>
      </c>
      <c r="V355" t="s">
        <v>33</v>
      </c>
      <c r="W355" t="s">
        <v>34</v>
      </c>
      <c r="Y355" t="s">
        <v>33</v>
      </c>
      <c r="Z355" t="s">
        <v>34</v>
      </c>
      <c r="AA355" t="s">
        <v>35</v>
      </c>
      <c r="AB355" t="s">
        <v>36</v>
      </c>
      <c r="AC355">
        <v>45992576</v>
      </c>
      <c r="AD355" t="s">
        <v>37</v>
      </c>
      <c r="AE355" t="s">
        <v>1166</v>
      </c>
      <c r="AF355">
        <v>85671469</v>
      </c>
      <c r="AG355">
        <v>1328346</v>
      </c>
      <c r="AH355" t="s">
        <v>38</v>
      </c>
      <c r="AI355" t="s">
        <v>34</v>
      </c>
    </row>
    <row r="356" spans="1:35" x14ac:dyDescent="0.3">
      <c r="A356" s="1">
        <v>45374.118807870371</v>
      </c>
      <c r="B356">
        <v>7</v>
      </c>
      <c r="C356">
        <v>2</v>
      </c>
      <c r="D356" t="s">
        <v>26</v>
      </c>
      <c r="E356" t="s">
        <v>1167</v>
      </c>
      <c r="F356" t="s">
        <v>1168</v>
      </c>
      <c r="G356" t="s">
        <v>190</v>
      </c>
      <c r="H356" t="s">
        <v>1169</v>
      </c>
      <c r="I356">
        <v>0</v>
      </c>
      <c r="K356" t="s">
        <v>31</v>
      </c>
      <c r="L356" t="s">
        <v>32</v>
      </c>
      <c r="M356" t="s">
        <v>1167</v>
      </c>
      <c r="N356" t="s">
        <v>1168</v>
      </c>
      <c r="P356" t="s">
        <v>33</v>
      </c>
      <c r="Q356" t="s">
        <v>34</v>
      </c>
      <c r="S356" t="s">
        <v>33</v>
      </c>
      <c r="T356" t="s">
        <v>34</v>
      </c>
      <c r="V356" t="s">
        <v>33</v>
      </c>
      <c r="W356" t="s">
        <v>34</v>
      </c>
      <c r="Y356" t="s">
        <v>33</v>
      </c>
      <c r="Z356" t="s">
        <v>34</v>
      </c>
      <c r="AA356" t="s">
        <v>35</v>
      </c>
      <c r="AB356" t="s">
        <v>36</v>
      </c>
      <c r="AC356">
        <v>45993816</v>
      </c>
      <c r="AD356" t="s">
        <v>37</v>
      </c>
      <c r="AE356" t="s">
        <v>1168</v>
      </c>
      <c r="AF356">
        <v>85671469</v>
      </c>
      <c r="AG356">
        <v>1328347</v>
      </c>
      <c r="AH356" t="s">
        <v>38</v>
      </c>
      <c r="AI356" t="s">
        <v>34</v>
      </c>
    </row>
    <row r="357" spans="1:35" x14ac:dyDescent="0.3">
      <c r="A357" s="1">
        <v>45374.11922453704</v>
      </c>
      <c r="B357">
        <v>4</v>
      </c>
      <c r="C357">
        <v>2</v>
      </c>
      <c r="D357" t="s">
        <v>26</v>
      </c>
      <c r="E357" t="s">
        <v>1170</v>
      </c>
      <c r="F357" t="s">
        <v>1171</v>
      </c>
      <c r="G357" t="s">
        <v>72</v>
      </c>
      <c r="H357" t="s">
        <v>1172</v>
      </c>
      <c r="I357">
        <v>0</v>
      </c>
      <c r="J357" t="s">
        <v>1173</v>
      </c>
      <c r="K357" t="s">
        <v>31</v>
      </c>
      <c r="L357" t="s">
        <v>52</v>
      </c>
      <c r="M357" t="s">
        <v>1170</v>
      </c>
      <c r="N357" t="s">
        <v>1171</v>
      </c>
      <c r="P357" t="s">
        <v>33</v>
      </c>
      <c r="Q357" t="s">
        <v>34</v>
      </c>
      <c r="S357" t="s">
        <v>33</v>
      </c>
      <c r="T357" t="s">
        <v>34</v>
      </c>
      <c r="V357" t="s">
        <v>33</v>
      </c>
      <c r="W357" t="s">
        <v>34</v>
      </c>
      <c r="Y357" t="s">
        <v>33</v>
      </c>
      <c r="Z357" t="s">
        <v>34</v>
      </c>
      <c r="AA357" t="s">
        <v>75</v>
      </c>
      <c r="AB357" t="s">
        <v>36</v>
      </c>
      <c r="AC357">
        <v>45984857</v>
      </c>
      <c r="AD357" t="s">
        <v>64</v>
      </c>
      <c r="AE357" t="s">
        <v>1171</v>
      </c>
      <c r="AF357">
        <v>85671469</v>
      </c>
      <c r="AG357">
        <v>1328348</v>
      </c>
      <c r="AH357" t="s">
        <v>1174</v>
      </c>
      <c r="AI357" t="s">
        <v>34</v>
      </c>
    </row>
    <row r="358" spans="1:35" x14ac:dyDescent="0.3">
      <c r="A358" s="1">
        <v>45374.120081018518</v>
      </c>
      <c r="B358">
        <v>8</v>
      </c>
      <c r="C358">
        <v>2</v>
      </c>
      <c r="D358" t="s">
        <v>26</v>
      </c>
      <c r="E358" t="s">
        <v>1175</v>
      </c>
      <c r="F358" t="s">
        <v>1176</v>
      </c>
      <c r="G358" t="s">
        <v>49</v>
      </c>
      <c r="H358">
        <f>---0--7768</f>
        <v>7768</v>
      </c>
      <c r="I358">
        <v>0</v>
      </c>
      <c r="J358" t="s">
        <v>50</v>
      </c>
      <c r="K358" t="s">
        <v>51</v>
      </c>
      <c r="L358" t="s">
        <v>52</v>
      </c>
      <c r="M358" t="s">
        <v>1175</v>
      </c>
      <c r="N358" t="s">
        <v>1176</v>
      </c>
      <c r="P358" t="s">
        <v>33</v>
      </c>
      <c r="Q358" t="s">
        <v>34</v>
      </c>
      <c r="S358" t="s">
        <v>33</v>
      </c>
      <c r="T358" t="s">
        <v>34</v>
      </c>
      <c r="V358" t="s">
        <v>33</v>
      </c>
      <c r="W358" t="s">
        <v>34</v>
      </c>
      <c r="Y358" t="s">
        <v>33</v>
      </c>
      <c r="Z358" t="s">
        <v>34</v>
      </c>
      <c r="AA358" t="s">
        <v>83</v>
      </c>
      <c r="AB358" t="s">
        <v>36</v>
      </c>
      <c r="AC358">
        <v>495436</v>
      </c>
      <c r="AD358" t="s">
        <v>84</v>
      </c>
      <c r="AE358" t="s">
        <v>1176</v>
      </c>
      <c r="AF358">
        <v>870021815</v>
      </c>
      <c r="AG358">
        <v>1328349</v>
      </c>
      <c r="AH358" t="s">
        <v>1177</v>
      </c>
      <c r="AI358" t="s">
        <v>34</v>
      </c>
    </row>
    <row r="359" spans="1:35" x14ac:dyDescent="0.3">
      <c r="A359" s="1">
        <v>45374.125034722223</v>
      </c>
      <c r="B359">
        <v>8</v>
      </c>
      <c r="C359">
        <v>2</v>
      </c>
      <c r="D359" t="s">
        <v>26</v>
      </c>
      <c r="E359" t="s">
        <v>1178</v>
      </c>
      <c r="F359" t="s">
        <v>1179</v>
      </c>
      <c r="G359" t="s">
        <v>220</v>
      </c>
      <c r="H359" t="s">
        <v>1180</v>
      </c>
      <c r="I359">
        <v>0</v>
      </c>
      <c r="K359" t="s">
        <v>31</v>
      </c>
      <c r="L359" t="s">
        <v>32</v>
      </c>
      <c r="M359" t="s">
        <v>1178</v>
      </c>
      <c r="N359" t="s">
        <v>1179</v>
      </c>
      <c r="P359" t="s">
        <v>33</v>
      </c>
      <c r="Q359" t="s">
        <v>34</v>
      </c>
      <c r="S359" t="s">
        <v>33</v>
      </c>
      <c r="T359" t="s">
        <v>34</v>
      </c>
      <c r="V359" t="s">
        <v>33</v>
      </c>
      <c r="W359" t="s">
        <v>34</v>
      </c>
      <c r="Y359" t="s">
        <v>33</v>
      </c>
      <c r="Z359" t="s">
        <v>34</v>
      </c>
      <c r="AA359" t="s">
        <v>35</v>
      </c>
      <c r="AB359" t="s">
        <v>36</v>
      </c>
      <c r="AC359">
        <v>46013036</v>
      </c>
      <c r="AD359" t="s">
        <v>37</v>
      </c>
      <c r="AE359" t="s">
        <v>1179</v>
      </c>
      <c r="AF359">
        <v>85671469</v>
      </c>
      <c r="AG359">
        <v>1328350</v>
      </c>
      <c r="AH359" t="s">
        <v>38</v>
      </c>
      <c r="AI359" t="s">
        <v>34</v>
      </c>
    </row>
    <row r="360" spans="1:35" x14ac:dyDescent="0.3">
      <c r="A360" s="1">
        <v>45374.126979166664</v>
      </c>
      <c r="B360">
        <v>8</v>
      </c>
      <c r="C360">
        <v>2</v>
      </c>
      <c r="D360" t="s">
        <v>26</v>
      </c>
      <c r="E360" t="s">
        <v>1181</v>
      </c>
      <c r="F360" t="s">
        <v>1182</v>
      </c>
      <c r="G360" t="s">
        <v>146</v>
      </c>
      <c r="H360" t="s">
        <v>1183</v>
      </c>
      <c r="I360">
        <v>0</v>
      </c>
      <c r="K360" t="s">
        <v>31</v>
      </c>
      <c r="L360" t="s">
        <v>32</v>
      </c>
      <c r="M360" t="s">
        <v>1181</v>
      </c>
      <c r="N360" t="s">
        <v>1182</v>
      </c>
      <c r="P360" t="s">
        <v>33</v>
      </c>
      <c r="Q360" t="s">
        <v>34</v>
      </c>
      <c r="S360" t="s">
        <v>33</v>
      </c>
      <c r="T360" t="s">
        <v>34</v>
      </c>
      <c r="V360" t="s">
        <v>33</v>
      </c>
      <c r="W360" t="s">
        <v>34</v>
      </c>
      <c r="Y360" t="s">
        <v>33</v>
      </c>
      <c r="Z360" t="s">
        <v>34</v>
      </c>
      <c r="AA360" t="s">
        <v>35</v>
      </c>
      <c r="AB360" t="s">
        <v>36</v>
      </c>
      <c r="AC360">
        <v>46015851</v>
      </c>
      <c r="AD360" t="s">
        <v>37</v>
      </c>
      <c r="AE360" t="s">
        <v>1182</v>
      </c>
      <c r="AF360">
        <v>85671469</v>
      </c>
      <c r="AG360">
        <v>1328351</v>
      </c>
      <c r="AH360" t="s">
        <v>38</v>
      </c>
      <c r="AI360" t="s">
        <v>34</v>
      </c>
    </row>
    <row r="361" spans="1:35" x14ac:dyDescent="0.3">
      <c r="A361" s="1">
        <v>45374.128784722219</v>
      </c>
      <c r="B361">
        <v>8</v>
      </c>
      <c r="C361">
        <v>2</v>
      </c>
      <c r="D361" t="s">
        <v>26</v>
      </c>
      <c r="E361" t="s">
        <v>1184</v>
      </c>
      <c r="F361" t="s">
        <v>1185</v>
      </c>
      <c r="G361" t="s">
        <v>146</v>
      </c>
      <c r="H361" t="s">
        <v>1186</v>
      </c>
      <c r="I361">
        <v>0</v>
      </c>
      <c r="K361" t="s">
        <v>31</v>
      </c>
      <c r="L361" t="s">
        <v>32</v>
      </c>
      <c r="M361" t="s">
        <v>1184</v>
      </c>
      <c r="N361" t="s">
        <v>1185</v>
      </c>
      <c r="P361" t="s">
        <v>33</v>
      </c>
      <c r="Q361" t="s">
        <v>34</v>
      </c>
      <c r="S361" t="s">
        <v>33</v>
      </c>
      <c r="T361" t="s">
        <v>34</v>
      </c>
      <c r="V361" t="s">
        <v>33</v>
      </c>
      <c r="W361" t="s">
        <v>34</v>
      </c>
      <c r="Y361" t="s">
        <v>33</v>
      </c>
      <c r="Z361" t="s">
        <v>34</v>
      </c>
      <c r="AA361" t="s">
        <v>35</v>
      </c>
      <c r="AB361" t="s">
        <v>36</v>
      </c>
      <c r="AC361">
        <v>46018391</v>
      </c>
      <c r="AD361" t="s">
        <v>37</v>
      </c>
      <c r="AE361" t="s">
        <v>1185</v>
      </c>
      <c r="AF361">
        <v>85671469</v>
      </c>
      <c r="AG361">
        <v>1328352</v>
      </c>
      <c r="AH361" t="s">
        <v>963</v>
      </c>
      <c r="AI361" t="s">
        <v>34</v>
      </c>
    </row>
    <row r="362" spans="1:35" x14ac:dyDescent="0.3">
      <c r="A362" s="1">
        <v>45374.128831018519</v>
      </c>
      <c r="B362">
        <v>5</v>
      </c>
      <c r="C362">
        <v>2</v>
      </c>
      <c r="D362" t="s">
        <v>26</v>
      </c>
      <c r="E362" t="s">
        <v>1187</v>
      </c>
      <c r="F362" t="s">
        <v>1188</v>
      </c>
      <c r="G362" t="s">
        <v>220</v>
      </c>
      <c r="H362" t="s">
        <v>1189</v>
      </c>
      <c r="I362">
        <v>0</v>
      </c>
      <c r="K362" t="s">
        <v>31</v>
      </c>
      <c r="L362" t="s">
        <v>32</v>
      </c>
      <c r="M362" t="s">
        <v>1187</v>
      </c>
      <c r="N362" t="s">
        <v>1188</v>
      </c>
      <c r="P362" t="s">
        <v>33</v>
      </c>
      <c r="Q362" t="s">
        <v>34</v>
      </c>
      <c r="S362" t="s">
        <v>33</v>
      </c>
      <c r="T362" t="s">
        <v>34</v>
      </c>
      <c r="V362" t="s">
        <v>33</v>
      </c>
      <c r="W362" t="s">
        <v>34</v>
      </c>
      <c r="Y362" t="s">
        <v>33</v>
      </c>
      <c r="Z362" t="s">
        <v>34</v>
      </c>
      <c r="AA362" t="s">
        <v>35</v>
      </c>
      <c r="AB362" t="s">
        <v>36</v>
      </c>
      <c r="AC362">
        <v>46008843</v>
      </c>
      <c r="AD362" t="s">
        <v>37</v>
      </c>
      <c r="AE362" t="s">
        <v>1188</v>
      </c>
      <c r="AF362">
        <v>85671469</v>
      </c>
      <c r="AG362">
        <v>1328353</v>
      </c>
      <c r="AH362" t="s">
        <v>38</v>
      </c>
      <c r="AI362" t="s">
        <v>34</v>
      </c>
    </row>
    <row r="363" spans="1:35" x14ac:dyDescent="0.3">
      <c r="A363" s="1">
        <v>45374.12908564815</v>
      </c>
      <c r="B363">
        <v>7</v>
      </c>
      <c r="C363">
        <v>2</v>
      </c>
      <c r="D363" t="s">
        <v>26</v>
      </c>
      <c r="E363" t="s">
        <v>1190</v>
      </c>
      <c r="F363" t="s">
        <v>1191</v>
      </c>
      <c r="G363" t="s">
        <v>190</v>
      </c>
      <c r="H363" t="s">
        <v>1192</v>
      </c>
      <c r="I363">
        <v>0</v>
      </c>
      <c r="K363" t="s">
        <v>31</v>
      </c>
      <c r="L363" t="s">
        <v>32</v>
      </c>
      <c r="M363" t="s">
        <v>1190</v>
      </c>
      <c r="N363" t="s">
        <v>1191</v>
      </c>
      <c r="P363" t="s">
        <v>33</v>
      </c>
      <c r="Q363" t="s">
        <v>34</v>
      </c>
      <c r="S363" t="s">
        <v>33</v>
      </c>
      <c r="T363" t="s">
        <v>34</v>
      </c>
      <c r="V363" t="s">
        <v>33</v>
      </c>
      <c r="W363" t="s">
        <v>34</v>
      </c>
      <c r="Y363" t="s">
        <v>33</v>
      </c>
      <c r="Z363" t="s">
        <v>34</v>
      </c>
      <c r="AA363" t="s">
        <v>35</v>
      </c>
      <c r="AB363" t="s">
        <v>36</v>
      </c>
      <c r="AC363">
        <v>46018809</v>
      </c>
      <c r="AD363" t="s">
        <v>37</v>
      </c>
      <c r="AE363" t="s">
        <v>1191</v>
      </c>
      <c r="AF363">
        <v>85671469</v>
      </c>
      <c r="AG363">
        <v>1328354</v>
      </c>
      <c r="AH363" t="s">
        <v>38</v>
      </c>
      <c r="AI363" t="s">
        <v>34</v>
      </c>
    </row>
    <row r="364" spans="1:35" x14ac:dyDescent="0.3">
      <c r="A364" s="1">
        <v>45374.130486111113</v>
      </c>
      <c r="B364">
        <v>6</v>
      </c>
      <c r="C364">
        <v>2</v>
      </c>
      <c r="D364" t="s">
        <v>26</v>
      </c>
      <c r="E364" t="s">
        <v>1193</v>
      </c>
      <c r="F364" t="s">
        <v>1194</v>
      </c>
      <c r="G364" t="s">
        <v>146</v>
      </c>
      <c r="H364" t="s">
        <v>1195</v>
      </c>
      <c r="I364">
        <v>0</v>
      </c>
      <c r="K364" t="s">
        <v>31</v>
      </c>
      <c r="L364" t="s">
        <v>32</v>
      </c>
      <c r="M364" t="s">
        <v>1193</v>
      </c>
      <c r="N364" t="s">
        <v>1194</v>
      </c>
      <c r="P364" t="s">
        <v>33</v>
      </c>
      <c r="Q364" t="s">
        <v>34</v>
      </c>
      <c r="S364" t="s">
        <v>33</v>
      </c>
      <c r="T364" t="s">
        <v>34</v>
      </c>
      <c r="V364" t="s">
        <v>33</v>
      </c>
      <c r="W364" t="s">
        <v>34</v>
      </c>
      <c r="Y364" t="s">
        <v>33</v>
      </c>
      <c r="Z364" t="s">
        <v>34</v>
      </c>
      <c r="AA364" t="s">
        <v>35</v>
      </c>
      <c r="AB364" t="s">
        <v>36</v>
      </c>
      <c r="AC364">
        <v>46030783</v>
      </c>
      <c r="AD364" t="s">
        <v>37</v>
      </c>
      <c r="AE364" t="s">
        <v>1194</v>
      </c>
      <c r="AF364">
        <v>85671469</v>
      </c>
      <c r="AG364">
        <v>1328355</v>
      </c>
      <c r="AH364" t="s">
        <v>38</v>
      </c>
      <c r="AI364" t="s">
        <v>34</v>
      </c>
    </row>
    <row r="365" spans="1:35" x14ac:dyDescent="0.3">
      <c r="A365" s="1">
        <v>45374.133194444446</v>
      </c>
      <c r="B365">
        <v>5</v>
      </c>
      <c r="C365">
        <v>2</v>
      </c>
      <c r="D365" t="s">
        <v>26</v>
      </c>
      <c r="E365" t="s">
        <v>1196</v>
      </c>
      <c r="F365" t="s">
        <v>1197</v>
      </c>
      <c r="G365" t="s">
        <v>29</v>
      </c>
      <c r="H365" t="s">
        <v>1198</v>
      </c>
      <c r="I365">
        <v>0</v>
      </c>
      <c r="K365" t="s">
        <v>31</v>
      </c>
      <c r="L365" t="s">
        <v>32</v>
      </c>
      <c r="M365" t="s">
        <v>1196</v>
      </c>
      <c r="N365" t="s">
        <v>1197</v>
      </c>
      <c r="P365" t="s">
        <v>33</v>
      </c>
      <c r="Q365" t="s">
        <v>34</v>
      </c>
      <c r="S365" t="s">
        <v>33</v>
      </c>
      <c r="T365" t="s">
        <v>34</v>
      </c>
      <c r="V365" t="s">
        <v>33</v>
      </c>
      <c r="W365" t="s">
        <v>34</v>
      </c>
      <c r="Y365" t="s">
        <v>33</v>
      </c>
      <c r="Z365" t="s">
        <v>34</v>
      </c>
      <c r="AA365" t="s">
        <v>35</v>
      </c>
      <c r="AB365" t="s">
        <v>36</v>
      </c>
      <c r="AC365">
        <v>46024728</v>
      </c>
      <c r="AD365" t="s">
        <v>37</v>
      </c>
      <c r="AE365" t="s">
        <v>1197</v>
      </c>
      <c r="AF365">
        <v>85671469</v>
      </c>
      <c r="AG365">
        <v>1328356</v>
      </c>
      <c r="AH365" t="s">
        <v>639</v>
      </c>
      <c r="AI365" t="s">
        <v>34</v>
      </c>
    </row>
    <row r="366" spans="1:35" x14ac:dyDescent="0.3">
      <c r="A366" s="1">
        <v>45374.137638888889</v>
      </c>
      <c r="B366">
        <v>6</v>
      </c>
      <c r="C366">
        <v>2</v>
      </c>
      <c r="D366" t="s">
        <v>26</v>
      </c>
      <c r="E366" t="s">
        <v>1199</v>
      </c>
      <c r="F366" t="s">
        <v>1200</v>
      </c>
      <c r="G366" t="s">
        <v>155</v>
      </c>
      <c r="H366" t="s">
        <v>559</v>
      </c>
      <c r="I366">
        <v>0</v>
      </c>
      <c r="K366" t="s">
        <v>31</v>
      </c>
      <c r="L366" t="s">
        <v>32</v>
      </c>
      <c r="M366" t="s">
        <v>1199</v>
      </c>
      <c r="N366" t="s">
        <v>1200</v>
      </c>
      <c r="P366" t="s">
        <v>33</v>
      </c>
      <c r="Q366" t="s">
        <v>34</v>
      </c>
      <c r="S366" t="s">
        <v>33</v>
      </c>
      <c r="T366" t="s">
        <v>34</v>
      </c>
      <c r="V366" t="s">
        <v>33</v>
      </c>
      <c r="W366" t="s">
        <v>34</v>
      </c>
      <c r="Y366" t="s">
        <v>33</v>
      </c>
      <c r="Z366" t="s">
        <v>34</v>
      </c>
      <c r="AA366" t="s">
        <v>157</v>
      </c>
      <c r="AB366" t="s">
        <v>36</v>
      </c>
      <c r="AC366">
        <v>40736456</v>
      </c>
      <c r="AD366" t="s">
        <v>158</v>
      </c>
      <c r="AE366" t="s">
        <v>1200</v>
      </c>
      <c r="AF366">
        <v>9978044714</v>
      </c>
      <c r="AG366">
        <v>1328357</v>
      </c>
      <c r="AH366" t="s">
        <v>567</v>
      </c>
      <c r="AI366" t="s">
        <v>34</v>
      </c>
    </row>
    <row r="367" spans="1:35" x14ac:dyDescent="0.3">
      <c r="A367" s="1">
        <v>45374.137685185182</v>
      </c>
      <c r="B367">
        <v>5</v>
      </c>
      <c r="C367">
        <v>2</v>
      </c>
      <c r="D367" t="s">
        <v>26</v>
      </c>
      <c r="E367" t="s">
        <v>1201</v>
      </c>
      <c r="F367" t="s">
        <v>1202</v>
      </c>
      <c r="G367" t="s">
        <v>146</v>
      </c>
      <c r="H367" t="s">
        <v>1203</v>
      </c>
      <c r="I367">
        <v>0</v>
      </c>
      <c r="K367" t="s">
        <v>31</v>
      </c>
      <c r="L367" t="s">
        <v>32</v>
      </c>
      <c r="M367" t="s">
        <v>1201</v>
      </c>
      <c r="N367" t="s">
        <v>1202</v>
      </c>
      <c r="P367" t="s">
        <v>33</v>
      </c>
      <c r="Q367" t="s">
        <v>34</v>
      </c>
      <c r="S367" t="s">
        <v>33</v>
      </c>
      <c r="T367" t="s">
        <v>34</v>
      </c>
      <c r="V367" t="s">
        <v>33</v>
      </c>
      <c r="W367" t="s">
        <v>34</v>
      </c>
      <c r="Y367" t="s">
        <v>33</v>
      </c>
      <c r="Z367" t="s">
        <v>34</v>
      </c>
      <c r="AA367" t="s">
        <v>35</v>
      </c>
      <c r="AB367" t="s">
        <v>36</v>
      </c>
      <c r="AC367">
        <v>46040686</v>
      </c>
      <c r="AD367" t="s">
        <v>37</v>
      </c>
      <c r="AE367" t="s">
        <v>1202</v>
      </c>
      <c r="AF367">
        <v>85671469</v>
      </c>
      <c r="AG367">
        <v>1328358</v>
      </c>
      <c r="AH367" t="s">
        <v>38</v>
      </c>
      <c r="AI367" t="s">
        <v>34</v>
      </c>
    </row>
    <row r="368" spans="1:35" x14ac:dyDescent="0.3">
      <c r="A368" s="1">
        <v>45374.139305555553</v>
      </c>
      <c r="B368">
        <v>8</v>
      </c>
      <c r="C368">
        <v>2</v>
      </c>
      <c r="D368" t="s">
        <v>26</v>
      </c>
      <c r="E368" t="s">
        <v>1204</v>
      </c>
      <c r="F368" t="s">
        <v>1205</v>
      </c>
      <c r="G368" t="s">
        <v>155</v>
      </c>
      <c r="H368" t="s">
        <v>1206</v>
      </c>
      <c r="I368">
        <v>0</v>
      </c>
      <c r="K368" t="s">
        <v>31</v>
      </c>
      <c r="L368" t="s">
        <v>32</v>
      </c>
      <c r="M368" t="s">
        <v>1204</v>
      </c>
      <c r="N368" t="s">
        <v>1205</v>
      </c>
      <c r="P368" t="s">
        <v>33</v>
      </c>
      <c r="Q368" t="s">
        <v>34</v>
      </c>
      <c r="S368" t="s">
        <v>33</v>
      </c>
      <c r="T368" t="s">
        <v>34</v>
      </c>
      <c r="V368" t="s">
        <v>33</v>
      </c>
      <c r="W368" t="s">
        <v>34</v>
      </c>
      <c r="Y368" t="s">
        <v>33</v>
      </c>
      <c r="Z368" t="s">
        <v>34</v>
      </c>
      <c r="AA368" t="s">
        <v>157</v>
      </c>
      <c r="AB368" t="s">
        <v>36</v>
      </c>
      <c r="AC368">
        <v>60740536</v>
      </c>
      <c r="AD368" t="s">
        <v>158</v>
      </c>
      <c r="AE368" t="s">
        <v>1205</v>
      </c>
      <c r="AF368">
        <v>9978044714</v>
      </c>
      <c r="AG368">
        <v>1328359</v>
      </c>
      <c r="AH368" t="s">
        <v>497</v>
      </c>
      <c r="AI368" t="s">
        <v>34</v>
      </c>
    </row>
    <row r="369" spans="1:35" x14ac:dyDescent="0.3">
      <c r="A369" s="1">
        <v>45374.140451388892</v>
      </c>
      <c r="B369">
        <v>5</v>
      </c>
      <c r="C369">
        <v>2</v>
      </c>
      <c r="D369" t="s">
        <v>26</v>
      </c>
      <c r="E369" t="s">
        <v>1207</v>
      </c>
      <c r="F369" t="s">
        <v>1208</v>
      </c>
      <c r="G369" t="s">
        <v>29</v>
      </c>
      <c r="H369" t="s">
        <v>1209</v>
      </c>
      <c r="I369">
        <v>0</v>
      </c>
      <c r="K369" t="s">
        <v>31</v>
      </c>
      <c r="L369" t="s">
        <v>32</v>
      </c>
      <c r="M369" t="s">
        <v>1207</v>
      </c>
      <c r="N369" t="s">
        <v>1208</v>
      </c>
      <c r="P369" t="s">
        <v>33</v>
      </c>
      <c r="Q369" t="s">
        <v>34</v>
      </c>
      <c r="S369" t="s">
        <v>33</v>
      </c>
      <c r="T369" t="s">
        <v>34</v>
      </c>
      <c r="V369" t="s">
        <v>33</v>
      </c>
      <c r="W369" t="s">
        <v>34</v>
      </c>
      <c r="Y369" t="s">
        <v>33</v>
      </c>
      <c r="Z369" t="s">
        <v>34</v>
      </c>
      <c r="AA369" t="s">
        <v>35</v>
      </c>
      <c r="AB369" t="s">
        <v>36</v>
      </c>
      <c r="AC369">
        <v>46053815</v>
      </c>
      <c r="AD369" t="s">
        <v>37</v>
      </c>
      <c r="AE369" t="s">
        <v>1208</v>
      </c>
      <c r="AF369">
        <v>85671469</v>
      </c>
      <c r="AG369">
        <v>1328360</v>
      </c>
      <c r="AH369" t="s">
        <v>1210</v>
      </c>
      <c r="AI369" t="s">
        <v>34</v>
      </c>
    </row>
    <row r="370" spans="1:35" x14ac:dyDescent="0.3">
      <c r="A370" s="1">
        <v>45374.141168981485</v>
      </c>
      <c r="B370">
        <v>6</v>
      </c>
      <c r="C370">
        <v>2</v>
      </c>
      <c r="D370" t="s">
        <v>26</v>
      </c>
      <c r="E370" t="s">
        <v>1211</v>
      </c>
      <c r="F370" t="s">
        <v>1212</v>
      </c>
      <c r="G370" t="s">
        <v>29</v>
      </c>
      <c r="H370" t="s">
        <v>1213</v>
      </c>
      <c r="I370">
        <v>0</v>
      </c>
      <c r="K370" t="s">
        <v>31</v>
      </c>
      <c r="L370" t="s">
        <v>32</v>
      </c>
      <c r="M370" t="s">
        <v>1211</v>
      </c>
      <c r="N370" t="s">
        <v>1212</v>
      </c>
      <c r="P370" t="s">
        <v>33</v>
      </c>
      <c r="Q370" t="s">
        <v>34</v>
      </c>
      <c r="S370" t="s">
        <v>33</v>
      </c>
      <c r="T370" t="s">
        <v>34</v>
      </c>
      <c r="V370" t="s">
        <v>33</v>
      </c>
      <c r="W370" t="s">
        <v>34</v>
      </c>
      <c r="Y370" t="s">
        <v>33</v>
      </c>
      <c r="Z370" t="s">
        <v>34</v>
      </c>
      <c r="AA370" t="s">
        <v>35</v>
      </c>
      <c r="AB370" t="s">
        <v>36</v>
      </c>
      <c r="AC370">
        <v>46045115</v>
      </c>
      <c r="AD370" t="s">
        <v>37</v>
      </c>
      <c r="AE370" t="s">
        <v>1212</v>
      </c>
      <c r="AF370">
        <v>85671469</v>
      </c>
      <c r="AG370">
        <v>1328361</v>
      </c>
      <c r="AH370" t="s">
        <v>38</v>
      </c>
      <c r="AI370" t="s">
        <v>34</v>
      </c>
    </row>
    <row r="371" spans="1:35" x14ac:dyDescent="0.3">
      <c r="A371" s="1">
        <v>45374.142210648148</v>
      </c>
      <c r="B371">
        <v>1</v>
      </c>
      <c r="C371">
        <v>2</v>
      </c>
      <c r="D371" t="s">
        <v>26</v>
      </c>
      <c r="E371" t="s">
        <v>1214</v>
      </c>
      <c r="F371" t="s">
        <v>1215</v>
      </c>
      <c r="G371" t="s">
        <v>146</v>
      </c>
      <c r="H371" t="s">
        <v>1216</v>
      </c>
      <c r="I371">
        <v>0</v>
      </c>
      <c r="K371" t="s">
        <v>31</v>
      </c>
      <c r="L371" t="s">
        <v>32</v>
      </c>
      <c r="M371" t="s">
        <v>1214</v>
      </c>
      <c r="N371" t="s">
        <v>1215</v>
      </c>
      <c r="P371" t="s">
        <v>33</v>
      </c>
      <c r="Q371" t="s">
        <v>34</v>
      </c>
      <c r="S371" t="s">
        <v>33</v>
      </c>
      <c r="T371" t="s">
        <v>34</v>
      </c>
      <c r="V371" t="s">
        <v>33</v>
      </c>
      <c r="W371" t="s">
        <v>34</v>
      </c>
      <c r="Y371" t="s">
        <v>33</v>
      </c>
      <c r="Z371" t="s">
        <v>34</v>
      </c>
      <c r="AA371" t="s">
        <v>35</v>
      </c>
      <c r="AB371" t="s">
        <v>36</v>
      </c>
      <c r="AC371">
        <v>46055909</v>
      </c>
      <c r="AD371" t="s">
        <v>37</v>
      </c>
      <c r="AE371" t="s">
        <v>1215</v>
      </c>
      <c r="AF371">
        <v>85671469</v>
      </c>
      <c r="AG371">
        <v>1328362</v>
      </c>
      <c r="AH371" t="s">
        <v>38</v>
      </c>
      <c r="AI371" t="s">
        <v>34</v>
      </c>
    </row>
    <row r="372" spans="1:35" x14ac:dyDescent="0.3">
      <c r="A372" s="1">
        <v>45374.144386574073</v>
      </c>
      <c r="B372">
        <v>8</v>
      </c>
      <c r="C372">
        <v>2</v>
      </c>
      <c r="D372" t="s">
        <v>26</v>
      </c>
      <c r="E372" t="s">
        <v>1217</v>
      </c>
      <c r="F372" t="s">
        <v>1218</v>
      </c>
      <c r="G372" t="s">
        <v>29</v>
      </c>
      <c r="H372" t="s">
        <v>1219</v>
      </c>
      <c r="I372">
        <v>0</v>
      </c>
      <c r="K372" t="s">
        <v>31</v>
      </c>
      <c r="L372" t="s">
        <v>32</v>
      </c>
      <c r="M372" t="s">
        <v>1217</v>
      </c>
      <c r="N372" t="s">
        <v>1218</v>
      </c>
      <c r="P372" t="s">
        <v>33</v>
      </c>
      <c r="Q372" t="s">
        <v>34</v>
      </c>
      <c r="S372" t="s">
        <v>33</v>
      </c>
      <c r="T372" t="s">
        <v>34</v>
      </c>
      <c r="V372" t="s">
        <v>33</v>
      </c>
      <c r="W372" t="s">
        <v>34</v>
      </c>
      <c r="Y372" t="s">
        <v>33</v>
      </c>
      <c r="Z372" t="s">
        <v>34</v>
      </c>
      <c r="AA372" t="s">
        <v>35</v>
      </c>
      <c r="AB372" t="s">
        <v>36</v>
      </c>
      <c r="AC372">
        <v>46058446</v>
      </c>
      <c r="AD372" t="s">
        <v>37</v>
      </c>
      <c r="AE372" t="s">
        <v>1218</v>
      </c>
      <c r="AF372">
        <v>85671469</v>
      </c>
      <c r="AG372">
        <v>1328363</v>
      </c>
      <c r="AH372" t="s">
        <v>46</v>
      </c>
      <c r="AI372" t="s">
        <v>34</v>
      </c>
    </row>
    <row r="373" spans="1:35" x14ac:dyDescent="0.3">
      <c r="A373" s="1">
        <v>45374.144999999997</v>
      </c>
      <c r="B373">
        <v>5</v>
      </c>
      <c r="C373">
        <v>2</v>
      </c>
      <c r="D373" t="s">
        <v>26</v>
      </c>
      <c r="E373" t="s">
        <v>1220</v>
      </c>
      <c r="F373" t="s">
        <v>1221</v>
      </c>
      <c r="G373" t="s">
        <v>29</v>
      </c>
      <c r="H373" t="s">
        <v>1222</v>
      </c>
      <c r="I373">
        <v>0</v>
      </c>
      <c r="K373" t="s">
        <v>31</v>
      </c>
      <c r="L373" t="s">
        <v>32</v>
      </c>
      <c r="M373" t="s">
        <v>1220</v>
      </c>
      <c r="N373" t="s">
        <v>1221</v>
      </c>
      <c r="P373" t="s">
        <v>33</v>
      </c>
      <c r="Q373" t="s">
        <v>34</v>
      </c>
      <c r="S373" t="s">
        <v>33</v>
      </c>
      <c r="T373" t="s">
        <v>34</v>
      </c>
      <c r="V373" t="s">
        <v>33</v>
      </c>
      <c r="W373" t="s">
        <v>34</v>
      </c>
      <c r="Y373" t="s">
        <v>33</v>
      </c>
      <c r="Z373" t="s">
        <v>34</v>
      </c>
      <c r="AA373" t="s">
        <v>35</v>
      </c>
      <c r="AB373" t="s">
        <v>36</v>
      </c>
      <c r="AC373">
        <v>46049695</v>
      </c>
      <c r="AD373" t="s">
        <v>37</v>
      </c>
      <c r="AE373" t="s">
        <v>1221</v>
      </c>
      <c r="AF373">
        <v>85671469</v>
      </c>
      <c r="AG373">
        <v>1328364</v>
      </c>
      <c r="AH373" t="s">
        <v>324</v>
      </c>
      <c r="AI373" t="s">
        <v>34</v>
      </c>
    </row>
    <row r="374" spans="1:35" x14ac:dyDescent="0.3">
      <c r="A374" s="1">
        <v>45374.145624999997</v>
      </c>
      <c r="B374">
        <v>6</v>
      </c>
      <c r="C374">
        <v>2</v>
      </c>
      <c r="D374" t="s">
        <v>26</v>
      </c>
      <c r="E374" t="s">
        <v>421</v>
      </c>
      <c r="F374" t="s">
        <v>422</v>
      </c>
      <c r="G374" t="s">
        <v>49</v>
      </c>
      <c r="H374">
        <f>---0--5546</f>
        <v>5546</v>
      </c>
      <c r="I374">
        <v>0</v>
      </c>
      <c r="J374" t="s">
        <v>50</v>
      </c>
      <c r="K374" t="s">
        <v>51</v>
      </c>
      <c r="L374" t="s">
        <v>231</v>
      </c>
      <c r="M374" t="s">
        <v>421</v>
      </c>
      <c r="N374" t="s">
        <v>422</v>
      </c>
      <c r="P374" t="s">
        <v>33</v>
      </c>
      <c r="Q374" t="s">
        <v>34</v>
      </c>
      <c r="S374" t="s">
        <v>33</v>
      </c>
      <c r="T374" t="s">
        <v>34</v>
      </c>
      <c r="V374" t="s">
        <v>33</v>
      </c>
      <c r="W374" t="s">
        <v>34</v>
      </c>
      <c r="Y374" t="s">
        <v>33</v>
      </c>
      <c r="Z374" t="s">
        <v>34</v>
      </c>
      <c r="AB374" t="s">
        <v>36</v>
      </c>
      <c r="AE374" t="s">
        <v>34</v>
      </c>
      <c r="AG374">
        <v>1328365</v>
      </c>
      <c r="AH374" t="s">
        <v>38</v>
      </c>
      <c r="AI374" t="s">
        <v>34</v>
      </c>
    </row>
    <row r="375" spans="1:35" x14ac:dyDescent="0.3">
      <c r="A375" s="1">
        <v>45374.146261574075</v>
      </c>
      <c r="B375">
        <v>8</v>
      </c>
      <c r="C375">
        <v>2</v>
      </c>
      <c r="D375" t="s">
        <v>26</v>
      </c>
      <c r="E375" t="s">
        <v>1223</v>
      </c>
      <c r="F375" t="s">
        <v>1224</v>
      </c>
      <c r="G375" t="s">
        <v>29</v>
      </c>
      <c r="H375" t="s">
        <v>1225</v>
      </c>
      <c r="I375">
        <v>0</v>
      </c>
      <c r="K375" t="s">
        <v>31</v>
      </c>
      <c r="L375" t="s">
        <v>32</v>
      </c>
      <c r="M375" t="s">
        <v>1223</v>
      </c>
      <c r="N375" t="s">
        <v>1224</v>
      </c>
      <c r="P375" t="s">
        <v>33</v>
      </c>
      <c r="Q375" t="s">
        <v>34</v>
      </c>
      <c r="S375" t="s">
        <v>33</v>
      </c>
      <c r="T375" t="s">
        <v>34</v>
      </c>
      <c r="V375" t="s">
        <v>33</v>
      </c>
      <c r="W375" t="s">
        <v>34</v>
      </c>
      <c r="Y375" t="s">
        <v>33</v>
      </c>
      <c r="Z375" t="s">
        <v>34</v>
      </c>
      <c r="AA375" t="s">
        <v>35</v>
      </c>
      <c r="AB375" t="s">
        <v>36</v>
      </c>
      <c r="AC375">
        <v>46061221</v>
      </c>
      <c r="AD375" t="s">
        <v>37</v>
      </c>
      <c r="AE375" t="s">
        <v>1224</v>
      </c>
      <c r="AF375">
        <v>85671469</v>
      </c>
      <c r="AG375">
        <v>1328366</v>
      </c>
      <c r="AH375" t="s">
        <v>1076</v>
      </c>
      <c r="AI375" t="s">
        <v>34</v>
      </c>
    </row>
    <row r="376" spans="1:35" x14ac:dyDescent="0.3">
      <c r="A376" s="1">
        <v>45374.146620370368</v>
      </c>
      <c r="B376">
        <v>7</v>
      </c>
      <c r="C376">
        <v>2</v>
      </c>
      <c r="D376" t="s">
        <v>26</v>
      </c>
      <c r="E376" t="s">
        <v>1226</v>
      </c>
      <c r="F376" t="s">
        <v>1227</v>
      </c>
      <c r="G376" t="s">
        <v>190</v>
      </c>
      <c r="H376" t="s">
        <v>418</v>
      </c>
      <c r="I376">
        <v>0</v>
      </c>
      <c r="K376" t="s">
        <v>31</v>
      </c>
      <c r="L376" t="s">
        <v>32</v>
      </c>
      <c r="M376" t="s">
        <v>1226</v>
      </c>
      <c r="N376" t="s">
        <v>1227</v>
      </c>
      <c r="P376" t="s">
        <v>33</v>
      </c>
      <c r="Q376" t="s">
        <v>34</v>
      </c>
      <c r="S376" t="s">
        <v>33</v>
      </c>
      <c r="T376" t="s">
        <v>34</v>
      </c>
      <c r="V376" t="s">
        <v>33</v>
      </c>
      <c r="W376" t="s">
        <v>34</v>
      </c>
      <c r="Y376" t="s">
        <v>33</v>
      </c>
      <c r="Z376" t="s">
        <v>34</v>
      </c>
      <c r="AA376" t="s">
        <v>35</v>
      </c>
      <c r="AB376" t="s">
        <v>36</v>
      </c>
      <c r="AC376">
        <v>46061627</v>
      </c>
      <c r="AD376" t="s">
        <v>37</v>
      </c>
      <c r="AE376" t="s">
        <v>1227</v>
      </c>
      <c r="AF376">
        <v>85671469</v>
      </c>
      <c r="AG376">
        <v>1328367</v>
      </c>
      <c r="AH376" t="s">
        <v>187</v>
      </c>
      <c r="AI376" t="s">
        <v>34</v>
      </c>
    </row>
    <row r="377" spans="1:35" x14ac:dyDescent="0.3">
      <c r="A377" s="1">
        <v>45374.147118055553</v>
      </c>
      <c r="B377">
        <v>6</v>
      </c>
      <c r="C377">
        <v>2</v>
      </c>
      <c r="D377" t="s">
        <v>26</v>
      </c>
      <c r="E377" t="s">
        <v>1228</v>
      </c>
      <c r="F377" t="s">
        <v>1229</v>
      </c>
      <c r="G377" t="s">
        <v>29</v>
      </c>
      <c r="H377" t="s">
        <v>1230</v>
      </c>
      <c r="I377">
        <v>0</v>
      </c>
      <c r="K377" t="s">
        <v>31</v>
      </c>
      <c r="L377" t="s">
        <v>32</v>
      </c>
      <c r="M377" t="s">
        <v>1228</v>
      </c>
      <c r="N377" t="s">
        <v>1229</v>
      </c>
      <c r="P377" t="s">
        <v>33</v>
      </c>
      <c r="Q377" t="s">
        <v>34</v>
      </c>
      <c r="S377" t="s">
        <v>33</v>
      </c>
      <c r="T377" t="s">
        <v>34</v>
      </c>
      <c r="V377" t="s">
        <v>33</v>
      </c>
      <c r="W377" t="s">
        <v>34</v>
      </c>
      <c r="Y377" t="s">
        <v>33</v>
      </c>
      <c r="Z377" t="s">
        <v>34</v>
      </c>
      <c r="AA377" t="s">
        <v>35</v>
      </c>
      <c r="AB377" t="s">
        <v>36</v>
      </c>
      <c r="AC377">
        <v>46062207</v>
      </c>
      <c r="AD377" t="s">
        <v>37</v>
      </c>
      <c r="AE377" t="s">
        <v>1229</v>
      </c>
      <c r="AF377">
        <v>85671469</v>
      </c>
      <c r="AG377">
        <v>1328368</v>
      </c>
      <c r="AH377" t="s">
        <v>38</v>
      </c>
      <c r="AI377" t="s">
        <v>34</v>
      </c>
    </row>
    <row r="378" spans="1:35" x14ac:dyDescent="0.3">
      <c r="A378" s="1">
        <v>45374.147349537037</v>
      </c>
      <c r="B378">
        <v>1</v>
      </c>
      <c r="C378">
        <v>2</v>
      </c>
      <c r="D378" t="s">
        <v>26</v>
      </c>
      <c r="E378" t="s">
        <v>1231</v>
      </c>
      <c r="F378" t="s">
        <v>1232</v>
      </c>
      <c r="G378" t="s">
        <v>220</v>
      </c>
      <c r="H378" t="s">
        <v>1233</v>
      </c>
      <c r="I378">
        <v>0</v>
      </c>
      <c r="K378" t="s">
        <v>31</v>
      </c>
      <c r="L378" t="s">
        <v>32</v>
      </c>
      <c r="M378" t="s">
        <v>1231</v>
      </c>
      <c r="N378" t="s">
        <v>1232</v>
      </c>
      <c r="P378" t="s">
        <v>33</v>
      </c>
      <c r="Q378" t="s">
        <v>34</v>
      </c>
      <c r="S378" t="s">
        <v>33</v>
      </c>
      <c r="T378" t="s">
        <v>34</v>
      </c>
      <c r="V378" t="s">
        <v>33</v>
      </c>
      <c r="W378" t="s">
        <v>34</v>
      </c>
      <c r="Y378" t="s">
        <v>33</v>
      </c>
      <c r="Z378" t="s">
        <v>34</v>
      </c>
      <c r="AA378" t="s">
        <v>35</v>
      </c>
      <c r="AB378" t="s">
        <v>36</v>
      </c>
      <c r="AC378">
        <v>46062462</v>
      </c>
      <c r="AD378" t="s">
        <v>37</v>
      </c>
      <c r="AE378" t="s">
        <v>1232</v>
      </c>
      <c r="AF378">
        <v>85671469</v>
      </c>
      <c r="AG378">
        <v>1328369</v>
      </c>
      <c r="AH378" t="s">
        <v>38</v>
      </c>
      <c r="AI378" t="s">
        <v>34</v>
      </c>
    </row>
    <row r="379" spans="1:35" x14ac:dyDescent="0.3">
      <c r="A379" s="1">
        <v>45374.149236111109</v>
      </c>
      <c r="B379">
        <v>5</v>
      </c>
      <c r="C379">
        <v>2</v>
      </c>
      <c r="D379" t="s">
        <v>26</v>
      </c>
      <c r="E379" t="s">
        <v>1234</v>
      </c>
      <c r="F379" t="s">
        <v>1235</v>
      </c>
      <c r="G379" t="s">
        <v>29</v>
      </c>
      <c r="H379" t="s">
        <v>1236</v>
      </c>
      <c r="I379">
        <v>0</v>
      </c>
      <c r="K379" t="s">
        <v>31</v>
      </c>
      <c r="L379" t="s">
        <v>32</v>
      </c>
      <c r="M379" t="s">
        <v>1234</v>
      </c>
      <c r="N379" t="s">
        <v>1235</v>
      </c>
      <c r="P379" t="s">
        <v>33</v>
      </c>
      <c r="Q379" t="s">
        <v>34</v>
      </c>
      <c r="S379" t="s">
        <v>33</v>
      </c>
      <c r="T379" t="s">
        <v>34</v>
      </c>
      <c r="V379" t="s">
        <v>33</v>
      </c>
      <c r="W379" t="s">
        <v>34</v>
      </c>
      <c r="Y379" t="s">
        <v>33</v>
      </c>
      <c r="Z379" t="s">
        <v>34</v>
      </c>
      <c r="AA379" t="s">
        <v>35</v>
      </c>
      <c r="AB379" t="s">
        <v>36</v>
      </c>
      <c r="AC379">
        <v>46073876</v>
      </c>
      <c r="AD379" t="s">
        <v>37</v>
      </c>
      <c r="AE379" t="s">
        <v>1235</v>
      </c>
      <c r="AF379">
        <v>85671469</v>
      </c>
      <c r="AG379">
        <v>1328370</v>
      </c>
      <c r="AH379" t="s">
        <v>38</v>
      </c>
      <c r="AI379" t="s">
        <v>34</v>
      </c>
    </row>
    <row r="380" spans="1:35" x14ac:dyDescent="0.3">
      <c r="A380" s="1">
        <v>45374.151064814818</v>
      </c>
      <c r="B380">
        <v>5</v>
      </c>
      <c r="C380">
        <v>2</v>
      </c>
      <c r="D380" t="s">
        <v>26</v>
      </c>
      <c r="E380" t="s">
        <v>1237</v>
      </c>
      <c r="F380" t="s">
        <v>1238</v>
      </c>
      <c r="G380" t="s">
        <v>146</v>
      </c>
      <c r="H380" t="s">
        <v>1239</v>
      </c>
      <c r="I380">
        <v>0</v>
      </c>
      <c r="K380" t="s">
        <v>31</v>
      </c>
      <c r="L380" t="s">
        <v>32</v>
      </c>
      <c r="M380" t="s">
        <v>1237</v>
      </c>
      <c r="N380" t="s">
        <v>1238</v>
      </c>
      <c r="P380" t="s">
        <v>33</v>
      </c>
      <c r="Q380" t="s">
        <v>34</v>
      </c>
      <c r="S380" t="s">
        <v>33</v>
      </c>
      <c r="T380" t="s">
        <v>34</v>
      </c>
      <c r="V380" t="s">
        <v>33</v>
      </c>
      <c r="W380" t="s">
        <v>34</v>
      </c>
      <c r="Y380" t="s">
        <v>33</v>
      </c>
      <c r="Z380" t="s">
        <v>34</v>
      </c>
      <c r="AA380" t="s">
        <v>35</v>
      </c>
      <c r="AB380" t="s">
        <v>36</v>
      </c>
      <c r="AC380">
        <v>46075779</v>
      </c>
      <c r="AD380" t="s">
        <v>37</v>
      </c>
      <c r="AE380" t="s">
        <v>1238</v>
      </c>
      <c r="AF380">
        <v>85671469</v>
      </c>
      <c r="AG380">
        <v>1328371</v>
      </c>
      <c r="AH380" t="s">
        <v>1110</v>
      </c>
      <c r="AI380" t="s">
        <v>34</v>
      </c>
    </row>
    <row r="381" spans="1:35" x14ac:dyDescent="0.3">
      <c r="A381" s="1">
        <v>45374.15488425926</v>
      </c>
      <c r="B381">
        <v>5</v>
      </c>
      <c r="C381">
        <v>2</v>
      </c>
      <c r="D381" t="s">
        <v>26</v>
      </c>
      <c r="E381" t="s">
        <v>1240</v>
      </c>
      <c r="F381" t="s">
        <v>1241</v>
      </c>
      <c r="G381" t="s">
        <v>190</v>
      </c>
      <c r="H381" t="s">
        <v>1242</v>
      </c>
      <c r="I381">
        <v>0</v>
      </c>
      <c r="K381" t="s">
        <v>31</v>
      </c>
      <c r="L381" t="s">
        <v>32</v>
      </c>
      <c r="M381" t="s">
        <v>1240</v>
      </c>
      <c r="N381" t="s">
        <v>1241</v>
      </c>
      <c r="P381" t="s">
        <v>33</v>
      </c>
      <c r="Q381" t="s">
        <v>34</v>
      </c>
      <c r="S381" t="s">
        <v>33</v>
      </c>
      <c r="T381" t="s">
        <v>34</v>
      </c>
      <c r="V381" t="s">
        <v>33</v>
      </c>
      <c r="W381" t="s">
        <v>34</v>
      </c>
      <c r="Y381" t="s">
        <v>33</v>
      </c>
      <c r="Z381" t="s">
        <v>34</v>
      </c>
      <c r="AA381" t="s">
        <v>35</v>
      </c>
      <c r="AB381" t="s">
        <v>36</v>
      </c>
      <c r="AC381">
        <v>46079454</v>
      </c>
      <c r="AD381" t="s">
        <v>37</v>
      </c>
      <c r="AE381" t="s">
        <v>1241</v>
      </c>
      <c r="AF381">
        <v>85671469</v>
      </c>
      <c r="AG381">
        <v>1328372</v>
      </c>
      <c r="AH381" t="s">
        <v>38</v>
      </c>
      <c r="AI381" t="s">
        <v>34</v>
      </c>
    </row>
    <row r="382" spans="1:35" x14ac:dyDescent="0.3">
      <c r="A382" s="1">
        <v>45374.155474537038</v>
      </c>
      <c r="B382">
        <v>6</v>
      </c>
      <c r="C382">
        <v>2</v>
      </c>
      <c r="D382" t="s">
        <v>26</v>
      </c>
      <c r="E382" t="s">
        <v>1243</v>
      </c>
      <c r="F382" t="s">
        <v>1244</v>
      </c>
      <c r="G382" t="s">
        <v>220</v>
      </c>
      <c r="H382" t="s">
        <v>258</v>
      </c>
      <c r="I382">
        <v>0</v>
      </c>
      <c r="K382" t="s">
        <v>31</v>
      </c>
      <c r="L382" t="s">
        <v>32</v>
      </c>
      <c r="M382" t="s">
        <v>1243</v>
      </c>
      <c r="N382" t="s">
        <v>1244</v>
      </c>
      <c r="P382" t="s">
        <v>33</v>
      </c>
      <c r="Q382" t="s">
        <v>34</v>
      </c>
      <c r="S382" t="s">
        <v>33</v>
      </c>
      <c r="T382" t="s">
        <v>34</v>
      </c>
      <c r="V382" t="s">
        <v>33</v>
      </c>
      <c r="W382" t="s">
        <v>34</v>
      </c>
      <c r="Y382" t="s">
        <v>33</v>
      </c>
      <c r="Z382" t="s">
        <v>34</v>
      </c>
      <c r="AA382" t="s">
        <v>35</v>
      </c>
      <c r="AB382" t="s">
        <v>36</v>
      </c>
      <c r="AC382">
        <v>46079996</v>
      </c>
      <c r="AD382" t="s">
        <v>37</v>
      </c>
      <c r="AE382" t="s">
        <v>1244</v>
      </c>
      <c r="AF382">
        <v>85671469</v>
      </c>
      <c r="AG382">
        <v>1328373</v>
      </c>
      <c r="AH382" t="s">
        <v>38</v>
      </c>
      <c r="AI382" t="s">
        <v>34</v>
      </c>
    </row>
    <row r="383" spans="1:35" x14ac:dyDescent="0.3">
      <c r="A383" s="1">
        <v>45374.15730324074</v>
      </c>
      <c r="B383">
        <v>5</v>
      </c>
      <c r="C383">
        <v>2</v>
      </c>
      <c r="D383" t="s">
        <v>26</v>
      </c>
      <c r="E383" t="s">
        <v>1245</v>
      </c>
      <c r="F383" t="s">
        <v>1246</v>
      </c>
      <c r="G383" t="s">
        <v>29</v>
      </c>
      <c r="H383" t="s">
        <v>1247</v>
      </c>
      <c r="I383">
        <v>0</v>
      </c>
      <c r="K383" t="s">
        <v>31</v>
      </c>
      <c r="L383" t="s">
        <v>32</v>
      </c>
      <c r="M383" t="s">
        <v>1245</v>
      </c>
      <c r="N383" t="s">
        <v>1246</v>
      </c>
      <c r="P383" t="s">
        <v>33</v>
      </c>
      <c r="Q383" t="s">
        <v>34</v>
      </c>
      <c r="S383" t="s">
        <v>33</v>
      </c>
      <c r="T383" t="s">
        <v>34</v>
      </c>
      <c r="V383" t="s">
        <v>33</v>
      </c>
      <c r="W383" t="s">
        <v>34</v>
      </c>
      <c r="Y383" t="s">
        <v>33</v>
      </c>
      <c r="Z383" t="s">
        <v>34</v>
      </c>
      <c r="AA383" t="s">
        <v>35</v>
      </c>
      <c r="AB383" t="s">
        <v>36</v>
      </c>
      <c r="AC383">
        <v>46091769</v>
      </c>
      <c r="AD383" t="s">
        <v>37</v>
      </c>
      <c r="AE383" t="s">
        <v>1246</v>
      </c>
      <c r="AF383">
        <v>85671469</v>
      </c>
      <c r="AG383">
        <v>1328374</v>
      </c>
      <c r="AH383" t="s">
        <v>38</v>
      </c>
      <c r="AI383" t="s">
        <v>34</v>
      </c>
    </row>
    <row r="384" spans="1:35" x14ac:dyDescent="0.3">
      <c r="A384" s="1">
        <v>45374.157592592594</v>
      </c>
      <c r="B384">
        <v>8</v>
      </c>
      <c r="C384">
        <v>2</v>
      </c>
      <c r="D384" t="s">
        <v>26</v>
      </c>
      <c r="E384" t="s">
        <v>1248</v>
      </c>
      <c r="F384" t="s">
        <v>1249</v>
      </c>
      <c r="G384" t="s">
        <v>190</v>
      </c>
      <c r="H384" t="s">
        <v>524</v>
      </c>
      <c r="I384">
        <v>0</v>
      </c>
      <c r="K384" t="s">
        <v>31</v>
      </c>
      <c r="L384" t="s">
        <v>32</v>
      </c>
      <c r="M384" t="s">
        <v>1248</v>
      </c>
      <c r="N384" t="s">
        <v>1249</v>
      </c>
      <c r="P384" t="s">
        <v>33</v>
      </c>
      <c r="Q384" t="s">
        <v>34</v>
      </c>
      <c r="S384" t="s">
        <v>33</v>
      </c>
      <c r="T384" t="s">
        <v>34</v>
      </c>
      <c r="V384" t="s">
        <v>33</v>
      </c>
      <c r="W384" t="s">
        <v>34</v>
      </c>
      <c r="Y384" t="s">
        <v>33</v>
      </c>
      <c r="Z384" t="s">
        <v>34</v>
      </c>
      <c r="AA384" t="s">
        <v>35</v>
      </c>
      <c r="AB384" t="s">
        <v>36</v>
      </c>
      <c r="AC384">
        <v>46082518</v>
      </c>
      <c r="AD384" t="s">
        <v>37</v>
      </c>
      <c r="AE384" t="s">
        <v>1249</v>
      </c>
      <c r="AF384">
        <v>85671469</v>
      </c>
      <c r="AG384">
        <v>1328375</v>
      </c>
      <c r="AH384" t="s">
        <v>1023</v>
      </c>
      <c r="AI384" t="s">
        <v>34</v>
      </c>
    </row>
    <row r="385" spans="1:35" x14ac:dyDescent="0.3">
      <c r="A385" s="1">
        <v>45374.158206018517</v>
      </c>
      <c r="B385">
        <v>6</v>
      </c>
      <c r="C385">
        <v>2</v>
      </c>
      <c r="D385" t="s">
        <v>26</v>
      </c>
      <c r="E385" t="s">
        <v>1250</v>
      </c>
      <c r="F385" t="s">
        <v>1251</v>
      </c>
      <c r="G385" t="s">
        <v>155</v>
      </c>
      <c r="H385" t="s">
        <v>1252</v>
      </c>
      <c r="I385">
        <v>0</v>
      </c>
      <c r="K385" t="s">
        <v>31</v>
      </c>
      <c r="L385" t="s">
        <v>32</v>
      </c>
      <c r="M385" t="s">
        <v>1250</v>
      </c>
      <c r="N385" t="s">
        <v>1251</v>
      </c>
      <c r="P385" t="s">
        <v>33</v>
      </c>
      <c r="Q385" t="s">
        <v>34</v>
      </c>
      <c r="S385" t="s">
        <v>33</v>
      </c>
      <c r="T385" t="s">
        <v>34</v>
      </c>
      <c r="V385" t="s">
        <v>33</v>
      </c>
      <c r="W385" t="s">
        <v>34</v>
      </c>
      <c r="Y385" t="s">
        <v>33</v>
      </c>
      <c r="Z385" t="s">
        <v>34</v>
      </c>
      <c r="AA385" t="s">
        <v>157</v>
      </c>
      <c r="AB385" t="s">
        <v>36</v>
      </c>
      <c r="AC385">
        <v>56133787</v>
      </c>
      <c r="AD385" t="s">
        <v>158</v>
      </c>
      <c r="AE385" t="s">
        <v>1251</v>
      </c>
      <c r="AF385">
        <v>9978044714</v>
      </c>
      <c r="AG385">
        <v>1328376</v>
      </c>
      <c r="AH385" t="s">
        <v>713</v>
      </c>
      <c r="AI385" t="s">
        <v>34</v>
      </c>
    </row>
    <row r="386" spans="1:35" x14ac:dyDescent="0.3">
      <c r="A386" s="1">
        <v>45374.15861111111</v>
      </c>
      <c r="B386">
        <v>7</v>
      </c>
      <c r="C386">
        <v>2</v>
      </c>
      <c r="D386" t="s">
        <v>26</v>
      </c>
      <c r="E386" t="s">
        <v>1253</v>
      </c>
      <c r="F386" t="s">
        <v>1254</v>
      </c>
      <c r="G386" t="s">
        <v>146</v>
      </c>
      <c r="H386" t="s">
        <v>1255</v>
      </c>
      <c r="I386">
        <v>0</v>
      </c>
      <c r="K386" t="s">
        <v>31</v>
      </c>
      <c r="L386" t="s">
        <v>32</v>
      </c>
      <c r="M386" t="s">
        <v>1253</v>
      </c>
      <c r="N386" t="s">
        <v>1254</v>
      </c>
      <c r="P386" t="s">
        <v>33</v>
      </c>
      <c r="Q386" t="s">
        <v>34</v>
      </c>
      <c r="S386" t="s">
        <v>33</v>
      </c>
      <c r="T386" t="s">
        <v>34</v>
      </c>
      <c r="V386" t="s">
        <v>33</v>
      </c>
      <c r="W386" t="s">
        <v>34</v>
      </c>
      <c r="Y386" t="s">
        <v>33</v>
      </c>
      <c r="Z386" t="s">
        <v>34</v>
      </c>
      <c r="AA386" t="s">
        <v>35</v>
      </c>
      <c r="AB386" t="s">
        <v>36</v>
      </c>
      <c r="AC386">
        <v>46083481</v>
      </c>
      <c r="AD386" t="s">
        <v>37</v>
      </c>
      <c r="AE386" t="s">
        <v>1254</v>
      </c>
      <c r="AF386">
        <v>85671469</v>
      </c>
      <c r="AG386">
        <v>1328377</v>
      </c>
      <c r="AH386" t="s">
        <v>38</v>
      </c>
      <c r="AI386" t="s">
        <v>34</v>
      </c>
    </row>
    <row r="387" spans="1:35" x14ac:dyDescent="0.3">
      <c r="A387" s="1">
        <v>45374.15929398148</v>
      </c>
      <c r="B387">
        <v>8</v>
      </c>
      <c r="C387">
        <v>2</v>
      </c>
      <c r="D387" t="s">
        <v>26</v>
      </c>
      <c r="E387" t="s">
        <v>1256</v>
      </c>
      <c r="F387" t="s">
        <v>1257</v>
      </c>
      <c r="G387" t="s">
        <v>146</v>
      </c>
      <c r="H387" t="s">
        <v>489</v>
      </c>
      <c r="I387">
        <v>0</v>
      </c>
      <c r="K387" t="s">
        <v>31</v>
      </c>
      <c r="L387" t="s">
        <v>32</v>
      </c>
      <c r="M387" t="s">
        <v>1256</v>
      </c>
      <c r="N387" t="s">
        <v>1257</v>
      </c>
      <c r="P387" t="s">
        <v>33</v>
      </c>
      <c r="Q387" t="s">
        <v>34</v>
      </c>
      <c r="S387" t="s">
        <v>33</v>
      </c>
      <c r="T387" t="s">
        <v>34</v>
      </c>
      <c r="V387" t="s">
        <v>33</v>
      </c>
      <c r="W387" t="s">
        <v>34</v>
      </c>
      <c r="Y387" t="s">
        <v>33</v>
      </c>
      <c r="Z387" t="s">
        <v>34</v>
      </c>
      <c r="AA387" t="s">
        <v>35</v>
      </c>
      <c r="AB387" t="s">
        <v>36</v>
      </c>
      <c r="AC387">
        <v>46084101</v>
      </c>
      <c r="AD387" t="s">
        <v>37</v>
      </c>
      <c r="AE387" t="s">
        <v>1257</v>
      </c>
      <c r="AF387">
        <v>85671469</v>
      </c>
      <c r="AG387">
        <v>1328378</v>
      </c>
      <c r="AH387" t="s">
        <v>652</v>
      </c>
      <c r="AI387" t="s">
        <v>34</v>
      </c>
    </row>
    <row r="388" spans="1:35" x14ac:dyDescent="0.3">
      <c r="A388" s="1">
        <v>45374.159861111111</v>
      </c>
      <c r="B388">
        <v>5</v>
      </c>
      <c r="C388">
        <v>2</v>
      </c>
      <c r="D388" t="s">
        <v>26</v>
      </c>
      <c r="E388" t="s">
        <v>1258</v>
      </c>
      <c r="F388" t="s">
        <v>1259</v>
      </c>
      <c r="G388" t="s">
        <v>190</v>
      </c>
      <c r="H388" t="s">
        <v>706</v>
      </c>
      <c r="I388">
        <v>0</v>
      </c>
      <c r="K388" t="s">
        <v>31</v>
      </c>
      <c r="L388" t="s">
        <v>32</v>
      </c>
      <c r="M388" t="s">
        <v>1258</v>
      </c>
      <c r="N388" t="s">
        <v>1259</v>
      </c>
      <c r="P388" t="s">
        <v>33</v>
      </c>
      <c r="Q388" t="s">
        <v>34</v>
      </c>
      <c r="S388" t="s">
        <v>33</v>
      </c>
      <c r="T388" t="s">
        <v>34</v>
      </c>
      <c r="V388" t="s">
        <v>33</v>
      </c>
      <c r="W388" t="s">
        <v>34</v>
      </c>
      <c r="Y388" t="s">
        <v>33</v>
      </c>
      <c r="Z388" t="s">
        <v>34</v>
      </c>
      <c r="AA388" t="s">
        <v>35</v>
      </c>
      <c r="AB388" t="s">
        <v>36</v>
      </c>
      <c r="AC388">
        <v>46094102</v>
      </c>
      <c r="AD388" t="s">
        <v>37</v>
      </c>
      <c r="AE388" t="s">
        <v>1259</v>
      </c>
      <c r="AF388">
        <v>85671469</v>
      </c>
      <c r="AG388">
        <v>1328379</v>
      </c>
      <c r="AH388" t="s">
        <v>38</v>
      </c>
      <c r="AI388" t="s">
        <v>34</v>
      </c>
    </row>
    <row r="389" spans="1:35" x14ac:dyDescent="0.3">
      <c r="A389" s="1">
        <v>45374.16302083333</v>
      </c>
      <c r="B389">
        <v>5</v>
      </c>
      <c r="C389">
        <v>2</v>
      </c>
      <c r="D389" t="s">
        <v>26</v>
      </c>
      <c r="E389" t="s">
        <v>1260</v>
      </c>
      <c r="F389" t="s">
        <v>1261</v>
      </c>
      <c r="G389" t="s">
        <v>190</v>
      </c>
      <c r="H389" t="s">
        <v>527</v>
      </c>
      <c r="I389">
        <v>0</v>
      </c>
      <c r="K389" t="s">
        <v>31</v>
      </c>
      <c r="L389" t="s">
        <v>32</v>
      </c>
      <c r="M389" t="s">
        <v>1260</v>
      </c>
      <c r="N389" t="s">
        <v>1261</v>
      </c>
      <c r="P389" t="s">
        <v>33</v>
      </c>
      <c r="Q389" t="s">
        <v>34</v>
      </c>
      <c r="S389" t="s">
        <v>33</v>
      </c>
      <c r="T389" t="s">
        <v>34</v>
      </c>
      <c r="V389" t="s">
        <v>33</v>
      </c>
      <c r="W389" t="s">
        <v>34</v>
      </c>
      <c r="Y389" t="s">
        <v>33</v>
      </c>
      <c r="Z389" t="s">
        <v>34</v>
      </c>
      <c r="AA389" t="s">
        <v>35</v>
      </c>
      <c r="AB389" t="s">
        <v>36</v>
      </c>
      <c r="AC389">
        <v>46096956</v>
      </c>
      <c r="AD389" t="s">
        <v>37</v>
      </c>
      <c r="AE389" t="s">
        <v>1261</v>
      </c>
      <c r="AF389">
        <v>85671469</v>
      </c>
      <c r="AG389">
        <v>1328380</v>
      </c>
      <c r="AH389" t="s">
        <v>1023</v>
      </c>
      <c r="AI389" t="s">
        <v>34</v>
      </c>
    </row>
    <row r="390" spans="1:35" x14ac:dyDescent="0.3">
      <c r="A390" s="1">
        <v>45374.163518518515</v>
      </c>
      <c r="B390">
        <v>7</v>
      </c>
      <c r="C390">
        <v>2</v>
      </c>
      <c r="D390" t="s">
        <v>26</v>
      </c>
      <c r="E390" t="s">
        <v>61</v>
      </c>
      <c r="F390" t="s">
        <v>62</v>
      </c>
      <c r="G390" t="s">
        <v>49</v>
      </c>
      <c r="H390">
        <f>---0--1212</f>
        <v>1212</v>
      </c>
      <c r="I390">
        <v>0</v>
      </c>
      <c r="J390" t="s">
        <v>50</v>
      </c>
      <c r="K390" t="s">
        <v>51</v>
      </c>
      <c r="L390" t="s">
        <v>52</v>
      </c>
      <c r="M390" t="s">
        <v>61</v>
      </c>
      <c r="N390" t="s">
        <v>62</v>
      </c>
      <c r="P390" t="s">
        <v>33</v>
      </c>
      <c r="Q390" t="s">
        <v>34</v>
      </c>
      <c r="S390" t="s">
        <v>33</v>
      </c>
      <c r="T390" t="s">
        <v>34</v>
      </c>
      <c r="V390" t="s">
        <v>33</v>
      </c>
      <c r="W390" t="s">
        <v>34</v>
      </c>
      <c r="Y390" t="s">
        <v>33</v>
      </c>
      <c r="Z390" t="s">
        <v>34</v>
      </c>
      <c r="AA390" t="s">
        <v>83</v>
      </c>
      <c r="AB390" t="s">
        <v>36</v>
      </c>
      <c r="AC390">
        <v>483109</v>
      </c>
      <c r="AD390" t="s">
        <v>84</v>
      </c>
      <c r="AE390" t="s">
        <v>62</v>
      </c>
      <c r="AF390">
        <v>870021815</v>
      </c>
      <c r="AG390">
        <v>1328381</v>
      </c>
      <c r="AH390" t="s">
        <v>38</v>
      </c>
      <c r="AI390" t="s">
        <v>34</v>
      </c>
    </row>
    <row r="391" spans="1:35" x14ac:dyDescent="0.3">
      <c r="A391" s="1">
        <v>45374.163657407407</v>
      </c>
      <c r="B391">
        <v>8</v>
      </c>
      <c r="C391">
        <v>2</v>
      </c>
      <c r="D391" t="s">
        <v>26</v>
      </c>
      <c r="E391" t="s">
        <v>1262</v>
      </c>
      <c r="F391" t="s">
        <v>1263</v>
      </c>
      <c r="G391" t="s">
        <v>146</v>
      </c>
      <c r="H391" t="s">
        <v>1264</v>
      </c>
      <c r="I391">
        <v>0</v>
      </c>
      <c r="K391" t="s">
        <v>31</v>
      </c>
      <c r="L391" t="s">
        <v>32</v>
      </c>
      <c r="M391" t="s">
        <v>1262</v>
      </c>
      <c r="N391" t="s">
        <v>1263</v>
      </c>
      <c r="P391" t="s">
        <v>33</v>
      </c>
      <c r="Q391" t="s">
        <v>34</v>
      </c>
      <c r="S391" t="s">
        <v>33</v>
      </c>
      <c r="T391" t="s">
        <v>34</v>
      </c>
      <c r="V391" t="s">
        <v>33</v>
      </c>
      <c r="W391" t="s">
        <v>34</v>
      </c>
      <c r="Y391" t="s">
        <v>33</v>
      </c>
      <c r="Z391" t="s">
        <v>34</v>
      </c>
      <c r="AA391" t="s">
        <v>35</v>
      </c>
      <c r="AB391" t="s">
        <v>36</v>
      </c>
      <c r="AC391">
        <v>46087914</v>
      </c>
      <c r="AD391" t="s">
        <v>37</v>
      </c>
      <c r="AE391" t="s">
        <v>1263</v>
      </c>
      <c r="AF391">
        <v>85671469</v>
      </c>
      <c r="AG391">
        <v>1328382</v>
      </c>
      <c r="AH391" t="s">
        <v>1114</v>
      </c>
      <c r="AI391" t="s">
        <v>34</v>
      </c>
    </row>
    <row r="392" spans="1:35" x14ac:dyDescent="0.3">
      <c r="A392" s="1">
        <v>45374.164594907408</v>
      </c>
      <c r="B392">
        <v>5</v>
      </c>
      <c r="C392">
        <v>2</v>
      </c>
      <c r="D392" t="s">
        <v>26</v>
      </c>
      <c r="E392" t="s">
        <v>1265</v>
      </c>
      <c r="F392" t="s">
        <v>1266</v>
      </c>
      <c r="G392" t="s">
        <v>220</v>
      </c>
      <c r="H392" t="s">
        <v>1267</v>
      </c>
      <c r="I392">
        <v>0</v>
      </c>
      <c r="K392" t="s">
        <v>31</v>
      </c>
      <c r="L392" t="s">
        <v>32</v>
      </c>
      <c r="M392" t="s">
        <v>1265</v>
      </c>
      <c r="N392" t="s">
        <v>1266</v>
      </c>
      <c r="P392" t="s">
        <v>33</v>
      </c>
      <c r="Q392" t="s">
        <v>34</v>
      </c>
      <c r="S392" t="s">
        <v>33</v>
      </c>
      <c r="T392" t="s">
        <v>34</v>
      </c>
      <c r="V392" t="s">
        <v>33</v>
      </c>
      <c r="W392" t="s">
        <v>34</v>
      </c>
      <c r="Y392" t="s">
        <v>33</v>
      </c>
      <c r="Z392" t="s">
        <v>34</v>
      </c>
      <c r="AA392" t="s">
        <v>35</v>
      </c>
      <c r="AB392" t="s">
        <v>36</v>
      </c>
      <c r="AC392">
        <v>46098321</v>
      </c>
      <c r="AD392" t="s">
        <v>37</v>
      </c>
      <c r="AE392" t="s">
        <v>1266</v>
      </c>
      <c r="AF392">
        <v>85671469</v>
      </c>
      <c r="AG392">
        <v>1328383</v>
      </c>
      <c r="AH392" t="s">
        <v>38</v>
      </c>
      <c r="AI392" t="s">
        <v>34</v>
      </c>
    </row>
    <row r="393" spans="1:35" x14ac:dyDescent="0.3">
      <c r="A393" s="1">
        <v>45374.16605324074</v>
      </c>
      <c r="B393">
        <v>8</v>
      </c>
      <c r="C393">
        <v>2</v>
      </c>
      <c r="D393" t="s">
        <v>26</v>
      </c>
      <c r="E393" t="s">
        <v>1268</v>
      </c>
      <c r="F393" t="s">
        <v>1269</v>
      </c>
      <c r="G393" t="s">
        <v>190</v>
      </c>
      <c r="H393" t="s">
        <v>1270</v>
      </c>
      <c r="I393">
        <v>0</v>
      </c>
      <c r="K393" t="s">
        <v>31</v>
      </c>
      <c r="L393" t="s">
        <v>32</v>
      </c>
      <c r="M393" t="s">
        <v>1268</v>
      </c>
      <c r="N393" t="s">
        <v>1269</v>
      </c>
      <c r="P393" t="s">
        <v>33</v>
      </c>
      <c r="Q393" t="s">
        <v>34</v>
      </c>
      <c r="S393" t="s">
        <v>33</v>
      </c>
      <c r="T393" t="s">
        <v>34</v>
      </c>
      <c r="V393" t="s">
        <v>33</v>
      </c>
      <c r="W393" t="s">
        <v>34</v>
      </c>
      <c r="Y393" t="s">
        <v>33</v>
      </c>
      <c r="Z393" t="s">
        <v>34</v>
      </c>
      <c r="AA393" t="s">
        <v>35</v>
      </c>
      <c r="AB393" t="s">
        <v>36</v>
      </c>
      <c r="AC393">
        <v>46089970</v>
      </c>
      <c r="AD393" t="s">
        <v>37</v>
      </c>
      <c r="AE393" t="s">
        <v>1269</v>
      </c>
      <c r="AF393">
        <v>85671469</v>
      </c>
      <c r="AG393">
        <v>1328384</v>
      </c>
      <c r="AH393" t="s">
        <v>38</v>
      </c>
      <c r="AI393" t="s">
        <v>34</v>
      </c>
    </row>
    <row r="394" spans="1:35" x14ac:dyDescent="0.3">
      <c r="A394" s="1">
        <v>45374.166956018518</v>
      </c>
      <c r="B394">
        <v>5</v>
      </c>
      <c r="C394">
        <v>2</v>
      </c>
      <c r="D394" t="s">
        <v>26</v>
      </c>
      <c r="E394" t="s">
        <v>1271</v>
      </c>
      <c r="F394" t="s">
        <v>1272</v>
      </c>
      <c r="G394" t="s">
        <v>220</v>
      </c>
      <c r="H394" t="s">
        <v>1273</v>
      </c>
      <c r="I394">
        <v>0</v>
      </c>
      <c r="K394" t="s">
        <v>31</v>
      </c>
      <c r="L394" t="s">
        <v>32</v>
      </c>
      <c r="M394" t="s">
        <v>1271</v>
      </c>
      <c r="N394" t="s">
        <v>1272</v>
      </c>
      <c r="P394" t="s">
        <v>33</v>
      </c>
      <c r="Q394" t="s">
        <v>34</v>
      </c>
      <c r="S394" t="s">
        <v>33</v>
      </c>
      <c r="T394" t="s">
        <v>34</v>
      </c>
      <c r="V394" t="s">
        <v>33</v>
      </c>
      <c r="W394" t="s">
        <v>34</v>
      </c>
      <c r="Y394" t="s">
        <v>33</v>
      </c>
      <c r="Z394" t="s">
        <v>34</v>
      </c>
      <c r="AA394" t="s">
        <v>35</v>
      </c>
      <c r="AB394" t="s">
        <v>36</v>
      </c>
      <c r="AC394">
        <v>46100768</v>
      </c>
      <c r="AD394" t="s">
        <v>37</v>
      </c>
      <c r="AE394" t="s">
        <v>1272</v>
      </c>
      <c r="AF394">
        <v>85671469</v>
      </c>
      <c r="AG394">
        <v>1328385</v>
      </c>
      <c r="AH394" t="s">
        <v>38</v>
      </c>
      <c r="AI394" t="s">
        <v>34</v>
      </c>
    </row>
    <row r="395" spans="1:35" x14ac:dyDescent="0.3">
      <c r="A395" s="1">
        <v>45374.167754629627</v>
      </c>
      <c r="B395">
        <v>6</v>
      </c>
      <c r="C395">
        <v>2</v>
      </c>
      <c r="D395" t="s">
        <v>26</v>
      </c>
      <c r="E395" t="s">
        <v>1274</v>
      </c>
      <c r="F395" t="s">
        <v>1275</v>
      </c>
      <c r="G395" t="s">
        <v>155</v>
      </c>
      <c r="H395" t="s">
        <v>1276</v>
      </c>
      <c r="I395">
        <v>0</v>
      </c>
      <c r="K395" t="s">
        <v>31</v>
      </c>
      <c r="L395" t="s">
        <v>32</v>
      </c>
      <c r="M395" t="s">
        <v>1274</v>
      </c>
      <c r="N395" t="s">
        <v>1275</v>
      </c>
      <c r="P395" t="s">
        <v>33</v>
      </c>
      <c r="Q395" t="s">
        <v>34</v>
      </c>
      <c r="S395" t="s">
        <v>33</v>
      </c>
      <c r="T395" t="s">
        <v>34</v>
      </c>
      <c r="V395" t="s">
        <v>33</v>
      </c>
      <c r="W395" t="s">
        <v>34</v>
      </c>
      <c r="Y395" t="s">
        <v>33</v>
      </c>
      <c r="Z395" t="s">
        <v>34</v>
      </c>
      <c r="AA395" t="s">
        <v>157</v>
      </c>
      <c r="AB395" t="s">
        <v>36</v>
      </c>
      <c r="AC395">
        <v>39611806</v>
      </c>
      <c r="AD395" t="s">
        <v>158</v>
      </c>
      <c r="AE395" t="s">
        <v>1275</v>
      </c>
      <c r="AF395">
        <v>9978044714</v>
      </c>
      <c r="AG395">
        <v>1328386</v>
      </c>
      <c r="AH395" t="s">
        <v>148</v>
      </c>
      <c r="AI395" t="s">
        <v>34</v>
      </c>
    </row>
    <row r="396" spans="1:35" x14ac:dyDescent="0.3">
      <c r="A396" s="1">
        <v>45374.16883101852</v>
      </c>
      <c r="B396">
        <v>1</v>
      </c>
      <c r="C396">
        <v>2</v>
      </c>
      <c r="D396" t="s">
        <v>26</v>
      </c>
      <c r="E396" t="s">
        <v>1277</v>
      </c>
      <c r="F396" t="s">
        <v>1278</v>
      </c>
      <c r="G396" t="s">
        <v>29</v>
      </c>
      <c r="H396" t="s">
        <v>1279</v>
      </c>
      <c r="I396">
        <v>0</v>
      </c>
      <c r="K396" t="s">
        <v>31</v>
      </c>
      <c r="L396" t="s">
        <v>32</v>
      </c>
      <c r="M396" t="s">
        <v>1277</v>
      </c>
      <c r="N396" t="s">
        <v>1278</v>
      </c>
      <c r="P396" t="s">
        <v>33</v>
      </c>
      <c r="Q396" t="s">
        <v>34</v>
      </c>
      <c r="S396" t="s">
        <v>33</v>
      </c>
      <c r="T396" t="s">
        <v>34</v>
      </c>
      <c r="V396" t="s">
        <v>33</v>
      </c>
      <c r="W396" t="s">
        <v>34</v>
      </c>
      <c r="Y396" t="s">
        <v>33</v>
      </c>
      <c r="Z396" t="s">
        <v>34</v>
      </c>
      <c r="AA396" t="s">
        <v>35</v>
      </c>
      <c r="AB396" t="s">
        <v>36</v>
      </c>
      <c r="AC396">
        <v>46102349</v>
      </c>
      <c r="AD396" t="s">
        <v>37</v>
      </c>
      <c r="AE396" t="s">
        <v>1278</v>
      </c>
      <c r="AF396">
        <v>85671469</v>
      </c>
      <c r="AG396">
        <v>1328387</v>
      </c>
      <c r="AH396" t="s">
        <v>38</v>
      </c>
      <c r="AI396" t="s">
        <v>34</v>
      </c>
    </row>
    <row r="397" spans="1:35" x14ac:dyDescent="0.3">
      <c r="A397" s="1">
        <v>45374.17050925926</v>
      </c>
      <c r="B397">
        <v>5</v>
      </c>
      <c r="C397">
        <v>2</v>
      </c>
      <c r="D397" t="s">
        <v>26</v>
      </c>
      <c r="E397" t="s">
        <v>1280</v>
      </c>
      <c r="F397" t="s">
        <v>1281</v>
      </c>
      <c r="G397" t="s">
        <v>29</v>
      </c>
      <c r="H397" t="s">
        <v>1282</v>
      </c>
      <c r="I397">
        <v>0</v>
      </c>
      <c r="K397" t="s">
        <v>31</v>
      </c>
      <c r="L397" t="s">
        <v>32</v>
      </c>
      <c r="M397" t="s">
        <v>1280</v>
      </c>
      <c r="N397" t="s">
        <v>1281</v>
      </c>
      <c r="P397" t="s">
        <v>33</v>
      </c>
      <c r="Q397" t="s">
        <v>34</v>
      </c>
      <c r="S397" t="s">
        <v>33</v>
      </c>
      <c r="T397" t="s">
        <v>34</v>
      </c>
      <c r="V397" t="s">
        <v>33</v>
      </c>
      <c r="W397" t="s">
        <v>34</v>
      </c>
      <c r="Y397" t="s">
        <v>33</v>
      </c>
      <c r="Z397" t="s">
        <v>34</v>
      </c>
      <c r="AA397" t="s">
        <v>35</v>
      </c>
      <c r="AB397" t="s">
        <v>36</v>
      </c>
      <c r="AC397">
        <v>46113296</v>
      </c>
      <c r="AD397" t="s">
        <v>37</v>
      </c>
      <c r="AE397" t="s">
        <v>1281</v>
      </c>
      <c r="AF397">
        <v>85671469</v>
      </c>
      <c r="AG397">
        <v>1328388</v>
      </c>
      <c r="AH397" t="s">
        <v>38</v>
      </c>
      <c r="AI397" t="s">
        <v>34</v>
      </c>
    </row>
    <row r="398" spans="1:35" x14ac:dyDescent="0.3">
      <c r="A398" s="1">
        <v>45374.172893518517</v>
      </c>
      <c r="B398">
        <v>5</v>
      </c>
      <c r="C398">
        <v>2</v>
      </c>
      <c r="D398" t="s">
        <v>26</v>
      </c>
      <c r="E398" t="s">
        <v>1283</v>
      </c>
      <c r="F398" t="s">
        <v>1284</v>
      </c>
      <c r="G398" t="s">
        <v>155</v>
      </c>
      <c r="H398" t="s">
        <v>1285</v>
      </c>
      <c r="I398">
        <v>0</v>
      </c>
      <c r="K398" t="s">
        <v>31</v>
      </c>
      <c r="L398" t="s">
        <v>32</v>
      </c>
      <c r="M398" t="s">
        <v>1283</v>
      </c>
      <c r="N398" t="s">
        <v>1284</v>
      </c>
      <c r="P398" t="s">
        <v>33</v>
      </c>
      <c r="Q398" t="s">
        <v>34</v>
      </c>
      <c r="S398" t="s">
        <v>33</v>
      </c>
      <c r="T398" t="s">
        <v>34</v>
      </c>
      <c r="V398" t="s">
        <v>33</v>
      </c>
      <c r="W398" t="s">
        <v>34</v>
      </c>
      <c r="Y398" t="s">
        <v>33</v>
      </c>
      <c r="Z398" t="s">
        <v>34</v>
      </c>
      <c r="AA398" t="s">
        <v>157</v>
      </c>
      <c r="AB398" t="s">
        <v>36</v>
      </c>
      <c r="AC398">
        <v>34161070</v>
      </c>
      <c r="AD398" t="s">
        <v>158</v>
      </c>
      <c r="AE398" t="s">
        <v>1284</v>
      </c>
      <c r="AF398">
        <v>9978044714</v>
      </c>
      <c r="AG398">
        <v>1328389</v>
      </c>
      <c r="AH398" t="s">
        <v>974</v>
      </c>
      <c r="AI398" t="s">
        <v>34</v>
      </c>
    </row>
    <row r="399" spans="1:35" x14ac:dyDescent="0.3">
      <c r="A399" s="1">
        <v>45374.175509259258</v>
      </c>
      <c r="B399">
        <v>5</v>
      </c>
      <c r="C399">
        <v>2</v>
      </c>
      <c r="D399" t="s">
        <v>26</v>
      </c>
      <c r="E399" t="s">
        <v>1286</v>
      </c>
      <c r="F399" t="s">
        <v>1287</v>
      </c>
      <c r="G399" t="s">
        <v>155</v>
      </c>
      <c r="H399" t="s">
        <v>1288</v>
      </c>
      <c r="I399">
        <v>0</v>
      </c>
      <c r="K399" t="s">
        <v>31</v>
      </c>
      <c r="L399" t="s">
        <v>32</v>
      </c>
      <c r="M399" t="s">
        <v>1286</v>
      </c>
      <c r="N399" t="s">
        <v>1287</v>
      </c>
      <c r="P399" t="s">
        <v>33</v>
      </c>
      <c r="Q399" t="s">
        <v>34</v>
      </c>
      <c r="S399" t="s">
        <v>33</v>
      </c>
      <c r="T399" t="s">
        <v>34</v>
      </c>
      <c r="V399" t="s">
        <v>33</v>
      </c>
      <c r="W399" t="s">
        <v>34</v>
      </c>
      <c r="Y399" t="s">
        <v>33</v>
      </c>
      <c r="Z399" t="s">
        <v>34</v>
      </c>
      <c r="AA399" t="s">
        <v>157</v>
      </c>
      <c r="AB399" t="s">
        <v>36</v>
      </c>
      <c r="AC399">
        <v>48978743</v>
      </c>
      <c r="AD399" t="s">
        <v>158</v>
      </c>
      <c r="AE399" t="s">
        <v>1287</v>
      </c>
      <c r="AF399">
        <v>9978044714</v>
      </c>
      <c r="AG399">
        <v>1328390</v>
      </c>
      <c r="AH399" t="s">
        <v>38</v>
      </c>
      <c r="AI399" t="s">
        <v>34</v>
      </c>
    </row>
    <row r="400" spans="1:35" x14ac:dyDescent="0.3">
      <c r="A400" s="1">
        <v>45374.175682870373</v>
      </c>
      <c r="B400">
        <v>7</v>
      </c>
      <c r="C400">
        <v>2</v>
      </c>
      <c r="D400" t="s">
        <v>26</v>
      </c>
      <c r="E400" t="s">
        <v>1289</v>
      </c>
      <c r="F400" t="s">
        <v>1290</v>
      </c>
      <c r="G400" t="s">
        <v>190</v>
      </c>
      <c r="H400" t="s">
        <v>951</v>
      </c>
      <c r="I400">
        <v>0</v>
      </c>
      <c r="K400" t="s">
        <v>31</v>
      </c>
      <c r="L400" t="s">
        <v>32</v>
      </c>
      <c r="M400" t="s">
        <v>1289</v>
      </c>
      <c r="N400" t="s">
        <v>1290</v>
      </c>
      <c r="P400" t="s">
        <v>33</v>
      </c>
      <c r="Q400" t="s">
        <v>34</v>
      </c>
      <c r="S400" t="s">
        <v>33</v>
      </c>
      <c r="T400" t="s">
        <v>34</v>
      </c>
      <c r="V400" t="s">
        <v>33</v>
      </c>
      <c r="W400" t="s">
        <v>34</v>
      </c>
      <c r="Y400" t="s">
        <v>33</v>
      </c>
      <c r="Z400" t="s">
        <v>34</v>
      </c>
      <c r="AA400" t="s">
        <v>35</v>
      </c>
      <c r="AB400" t="s">
        <v>36</v>
      </c>
      <c r="AC400">
        <v>46108030</v>
      </c>
      <c r="AD400" t="s">
        <v>37</v>
      </c>
      <c r="AE400" t="s">
        <v>1290</v>
      </c>
      <c r="AF400">
        <v>85671469</v>
      </c>
      <c r="AG400">
        <v>1328391</v>
      </c>
      <c r="AH400" t="s">
        <v>38</v>
      </c>
      <c r="AI400" t="s">
        <v>34</v>
      </c>
    </row>
    <row r="401" spans="1:35" x14ac:dyDescent="0.3">
      <c r="A401" s="1">
        <v>45374.175983796296</v>
      </c>
      <c r="B401">
        <v>6</v>
      </c>
      <c r="C401">
        <v>2</v>
      </c>
      <c r="D401" t="s">
        <v>26</v>
      </c>
      <c r="E401" t="s">
        <v>1291</v>
      </c>
      <c r="F401" t="s">
        <v>1292</v>
      </c>
      <c r="G401" t="s">
        <v>155</v>
      </c>
      <c r="H401" t="s">
        <v>270</v>
      </c>
      <c r="I401">
        <v>0</v>
      </c>
      <c r="K401" t="s">
        <v>31</v>
      </c>
      <c r="L401" t="s">
        <v>32</v>
      </c>
      <c r="M401" t="s">
        <v>1291</v>
      </c>
      <c r="N401" t="s">
        <v>1292</v>
      </c>
      <c r="P401" t="s">
        <v>33</v>
      </c>
      <c r="Q401" t="s">
        <v>34</v>
      </c>
      <c r="S401" t="s">
        <v>33</v>
      </c>
      <c r="T401" t="s">
        <v>34</v>
      </c>
      <c r="V401" t="s">
        <v>33</v>
      </c>
      <c r="W401" t="s">
        <v>34</v>
      </c>
      <c r="Y401" t="s">
        <v>33</v>
      </c>
      <c r="Z401" t="s">
        <v>34</v>
      </c>
      <c r="AA401" t="s">
        <v>157</v>
      </c>
      <c r="AB401" t="s">
        <v>36</v>
      </c>
      <c r="AC401">
        <v>52997801</v>
      </c>
      <c r="AD401" t="s">
        <v>158</v>
      </c>
      <c r="AE401" t="s">
        <v>1292</v>
      </c>
      <c r="AF401">
        <v>9978044714</v>
      </c>
      <c r="AG401">
        <v>1328392</v>
      </c>
      <c r="AH401" t="s">
        <v>974</v>
      </c>
      <c r="AI401" t="s">
        <v>34</v>
      </c>
    </row>
    <row r="402" spans="1:35" x14ac:dyDescent="0.3">
      <c r="A402" s="1">
        <v>45374.176631944443</v>
      </c>
      <c r="B402">
        <v>8</v>
      </c>
      <c r="C402">
        <v>2</v>
      </c>
      <c r="D402" t="s">
        <v>26</v>
      </c>
      <c r="E402" t="s">
        <v>1293</v>
      </c>
      <c r="F402" t="s">
        <v>1294</v>
      </c>
      <c r="G402" t="s">
        <v>72</v>
      </c>
      <c r="H402" t="s">
        <v>1295</v>
      </c>
      <c r="I402">
        <v>0</v>
      </c>
      <c r="J402" t="s">
        <v>1296</v>
      </c>
      <c r="K402" t="s">
        <v>31</v>
      </c>
      <c r="L402" t="s">
        <v>52</v>
      </c>
      <c r="M402" t="s">
        <v>1293</v>
      </c>
      <c r="N402" t="s">
        <v>1294</v>
      </c>
      <c r="P402" t="s">
        <v>33</v>
      </c>
      <c r="Q402" t="s">
        <v>34</v>
      </c>
      <c r="S402" t="s">
        <v>33</v>
      </c>
      <c r="T402" t="s">
        <v>34</v>
      </c>
      <c r="V402" t="s">
        <v>33</v>
      </c>
      <c r="W402" t="s">
        <v>34</v>
      </c>
      <c r="Y402" t="s">
        <v>33</v>
      </c>
      <c r="Z402" t="s">
        <v>34</v>
      </c>
      <c r="AA402" t="s">
        <v>166</v>
      </c>
      <c r="AB402" t="s">
        <v>36</v>
      </c>
      <c r="AC402">
        <v>713756</v>
      </c>
      <c r="AD402" t="s">
        <v>167</v>
      </c>
      <c r="AE402" t="s">
        <v>1294</v>
      </c>
      <c r="AF402">
        <v>870021815</v>
      </c>
      <c r="AG402">
        <v>1328393</v>
      </c>
      <c r="AH402" t="s">
        <v>1297</v>
      </c>
      <c r="AI402" t="s">
        <v>34</v>
      </c>
    </row>
    <row r="403" spans="1:35" x14ac:dyDescent="0.3">
      <c r="A403" s="1">
        <v>45374.179282407407</v>
      </c>
      <c r="B403">
        <v>5</v>
      </c>
      <c r="C403">
        <v>2</v>
      </c>
      <c r="D403" t="s">
        <v>26</v>
      </c>
      <c r="E403" t="s">
        <v>1298</v>
      </c>
      <c r="F403" t="s">
        <v>1299</v>
      </c>
      <c r="G403" t="s">
        <v>72</v>
      </c>
      <c r="H403" t="s">
        <v>1300</v>
      </c>
      <c r="I403">
        <v>0</v>
      </c>
      <c r="J403" t="s">
        <v>1301</v>
      </c>
      <c r="K403" t="s">
        <v>31</v>
      </c>
      <c r="L403" t="s">
        <v>52</v>
      </c>
      <c r="M403" t="s">
        <v>1298</v>
      </c>
      <c r="N403" t="s">
        <v>1299</v>
      </c>
      <c r="P403" t="s">
        <v>33</v>
      </c>
      <c r="Q403" t="s">
        <v>34</v>
      </c>
      <c r="S403" t="s">
        <v>33</v>
      </c>
      <c r="T403" t="s">
        <v>34</v>
      </c>
      <c r="V403" t="s">
        <v>33</v>
      </c>
      <c r="W403" t="s">
        <v>34</v>
      </c>
      <c r="Y403" t="s">
        <v>33</v>
      </c>
      <c r="Z403" t="s">
        <v>34</v>
      </c>
      <c r="AA403" t="s">
        <v>75</v>
      </c>
      <c r="AB403" t="s">
        <v>36</v>
      </c>
      <c r="AC403">
        <v>46130382</v>
      </c>
      <c r="AD403" t="s">
        <v>64</v>
      </c>
      <c r="AE403" t="s">
        <v>1299</v>
      </c>
      <c r="AF403">
        <v>85671469</v>
      </c>
      <c r="AG403">
        <v>1328394</v>
      </c>
      <c r="AH403" t="s">
        <v>1302</v>
      </c>
      <c r="AI403" t="s">
        <v>34</v>
      </c>
    </row>
    <row r="404" spans="1:35" x14ac:dyDescent="0.3">
      <c r="A404" s="1">
        <v>45374.18440972222</v>
      </c>
      <c r="B404">
        <v>5</v>
      </c>
      <c r="C404">
        <v>2</v>
      </c>
      <c r="D404" t="s">
        <v>26</v>
      </c>
      <c r="E404" t="s">
        <v>1303</v>
      </c>
      <c r="F404" t="s">
        <v>1304</v>
      </c>
      <c r="G404" t="s">
        <v>29</v>
      </c>
      <c r="H404" t="s">
        <v>1305</v>
      </c>
      <c r="I404">
        <v>0</v>
      </c>
      <c r="K404" t="s">
        <v>31</v>
      </c>
      <c r="L404" t="s">
        <v>32</v>
      </c>
      <c r="M404" t="s">
        <v>1303</v>
      </c>
      <c r="N404" t="s">
        <v>1304</v>
      </c>
      <c r="P404" t="s">
        <v>33</v>
      </c>
      <c r="Q404" t="s">
        <v>34</v>
      </c>
      <c r="S404" t="s">
        <v>33</v>
      </c>
      <c r="T404" t="s">
        <v>34</v>
      </c>
      <c r="V404" t="s">
        <v>33</v>
      </c>
      <c r="W404" t="s">
        <v>34</v>
      </c>
      <c r="Y404" t="s">
        <v>33</v>
      </c>
      <c r="Z404" t="s">
        <v>34</v>
      </c>
      <c r="AA404" t="s">
        <v>35</v>
      </c>
      <c r="AB404" t="s">
        <v>36</v>
      </c>
      <c r="AC404">
        <v>46124741</v>
      </c>
      <c r="AD404" t="s">
        <v>37</v>
      </c>
      <c r="AE404" t="s">
        <v>1304</v>
      </c>
      <c r="AF404">
        <v>85671469</v>
      </c>
      <c r="AG404">
        <v>1328395</v>
      </c>
      <c r="AH404" t="s">
        <v>38</v>
      </c>
      <c r="AI404" t="s">
        <v>34</v>
      </c>
    </row>
    <row r="405" spans="1:35" x14ac:dyDescent="0.3">
      <c r="A405" s="1">
        <v>45374.187361111108</v>
      </c>
      <c r="B405">
        <v>5</v>
      </c>
      <c r="C405">
        <v>2</v>
      </c>
      <c r="D405" t="s">
        <v>26</v>
      </c>
      <c r="E405" t="s">
        <v>1306</v>
      </c>
      <c r="F405" t="s">
        <v>1307</v>
      </c>
      <c r="G405" t="s">
        <v>220</v>
      </c>
      <c r="H405" t="s">
        <v>476</v>
      </c>
      <c r="I405">
        <v>0</v>
      </c>
      <c r="K405" t="s">
        <v>31</v>
      </c>
      <c r="L405" t="s">
        <v>32</v>
      </c>
      <c r="M405" t="s">
        <v>1306</v>
      </c>
      <c r="N405" t="s">
        <v>1307</v>
      </c>
      <c r="P405" t="s">
        <v>33</v>
      </c>
      <c r="Q405" t="s">
        <v>34</v>
      </c>
      <c r="S405" t="s">
        <v>33</v>
      </c>
      <c r="T405" t="s">
        <v>34</v>
      </c>
      <c r="V405" t="s">
        <v>33</v>
      </c>
      <c r="W405" t="s">
        <v>34</v>
      </c>
      <c r="Y405" t="s">
        <v>33</v>
      </c>
      <c r="Z405" t="s">
        <v>34</v>
      </c>
      <c r="AA405" t="s">
        <v>35</v>
      </c>
      <c r="AB405" t="s">
        <v>36</v>
      </c>
      <c r="AC405">
        <v>46127074</v>
      </c>
      <c r="AD405" t="s">
        <v>37</v>
      </c>
      <c r="AE405" t="s">
        <v>1307</v>
      </c>
      <c r="AF405">
        <v>85671469</v>
      </c>
      <c r="AG405">
        <v>1328396</v>
      </c>
      <c r="AH405" t="s">
        <v>1023</v>
      </c>
      <c r="AI405" t="s">
        <v>34</v>
      </c>
    </row>
    <row r="406" spans="1:35" x14ac:dyDescent="0.3">
      <c r="A406" s="1">
        <v>45374.187523148146</v>
      </c>
      <c r="B406">
        <v>8</v>
      </c>
      <c r="C406">
        <v>2</v>
      </c>
      <c r="D406" t="s">
        <v>26</v>
      </c>
      <c r="E406" t="s">
        <v>1308</v>
      </c>
      <c r="F406" t="s">
        <v>1309</v>
      </c>
      <c r="G406" t="s">
        <v>190</v>
      </c>
      <c r="H406" t="s">
        <v>1310</v>
      </c>
      <c r="I406">
        <v>0</v>
      </c>
      <c r="K406" t="s">
        <v>31</v>
      </c>
      <c r="L406" t="s">
        <v>32</v>
      </c>
      <c r="M406" t="s">
        <v>1308</v>
      </c>
      <c r="N406" t="s">
        <v>1309</v>
      </c>
      <c r="P406" t="s">
        <v>33</v>
      </c>
      <c r="Q406" t="s">
        <v>34</v>
      </c>
      <c r="S406" t="s">
        <v>33</v>
      </c>
      <c r="T406" t="s">
        <v>34</v>
      </c>
      <c r="V406" t="s">
        <v>33</v>
      </c>
      <c r="W406" t="s">
        <v>34</v>
      </c>
      <c r="Y406" t="s">
        <v>33</v>
      </c>
      <c r="Z406" t="s">
        <v>34</v>
      </c>
      <c r="AA406" t="s">
        <v>35</v>
      </c>
      <c r="AB406" t="s">
        <v>36</v>
      </c>
      <c r="AC406">
        <v>46136960</v>
      </c>
      <c r="AD406" t="s">
        <v>37</v>
      </c>
      <c r="AE406" t="s">
        <v>1309</v>
      </c>
      <c r="AF406">
        <v>85671469</v>
      </c>
      <c r="AG406">
        <v>1328397</v>
      </c>
      <c r="AH406" t="s">
        <v>38</v>
      </c>
      <c r="AI406" t="s">
        <v>34</v>
      </c>
    </row>
    <row r="407" spans="1:35" x14ac:dyDescent="0.3">
      <c r="A407" s="1">
        <v>45374.188159722224</v>
      </c>
      <c r="B407">
        <v>6</v>
      </c>
      <c r="C407">
        <v>2</v>
      </c>
      <c r="D407" t="s">
        <v>26</v>
      </c>
      <c r="E407" t="s">
        <v>1311</v>
      </c>
      <c r="F407" t="s">
        <v>1312</v>
      </c>
      <c r="G407" t="s">
        <v>146</v>
      </c>
      <c r="H407" t="s">
        <v>570</v>
      </c>
      <c r="I407">
        <v>0</v>
      </c>
      <c r="K407" t="s">
        <v>31</v>
      </c>
      <c r="L407" t="s">
        <v>32</v>
      </c>
      <c r="M407" t="s">
        <v>1311</v>
      </c>
      <c r="N407" t="s">
        <v>1312</v>
      </c>
      <c r="P407" t="s">
        <v>33</v>
      </c>
      <c r="Q407" t="s">
        <v>34</v>
      </c>
      <c r="S407" t="s">
        <v>33</v>
      </c>
      <c r="T407" t="s">
        <v>34</v>
      </c>
      <c r="V407" t="s">
        <v>33</v>
      </c>
      <c r="W407" t="s">
        <v>34</v>
      </c>
      <c r="Y407" t="s">
        <v>33</v>
      </c>
      <c r="Z407" t="s">
        <v>34</v>
      </c>
      <c r="AA407" t="s">
        <v>35</v>
      </c>
      <c r="AB407" t="s">
        <v>36</v>
      </c>
      <c r="AC407">
        <v>46127662</v>
      </c>
      <c r="AD407" t="s">
        <v>37</v>
      </c>
      <c r="AE407" t="s">
        <v>1312</v>
      </c>
      <c r="AF407">
        <v>85671469</v>
      </c>
      <c r="AG407">
        <v>1328398</v>
      </c>
      <c r="AH407" t="s">
        <v>38</v>
      </c>
      <c r="AI407" t="s">
        <v>34</v>
      </c>
    </row>
    <row r="408" spans="1:35" x14ac:dyDescent="0.3">
      <c r="A408" s="1">
        <v>45374.190196759257</v>
      </c>
      <c r="B408">
        <v>7</v>
      </c>
      <c r="C408">
        <v>2</v>
      </c>
      <c r="D408" t="s">
        <v>26</v>
      </c>
      <c r="E408" t="s">
        <v>1313</v>
      </c>
      <c r="F408" t="s">
        <v>1314</v>
      </c>
      <c r="G408" t="s">
        <v>29</v>
      </c>
      <c r="H408" t="s">
        <v>749</v>
      </c>
      <c r="I408">
        <v>0</v>
      </c>
      <c r="K408" t="s">
        <v>31</v>
      </c>
      <c r="L408" t="s">
        <v>32</v>
      </c>
      <c r="M408" t="s">
        <v>1313</v>
      </c>
      <c r="N408" t="s">
        <v>1314</v>
      </c>
      <c r="P408" t="s">
        <v>33</v>
      </c>
      <c r="Q408" t="s">
        <v>34</v>
      </c>
      <c r="S408" t="s">
        <v>33</v>
      </c>
      <c r="T408" t="s">
        <v>34</v>
      </c>
      <c r="V408" t="s">
        <v>33</v>
      </c>
      <c r="W408" t="s">
        <v>34</v>
      </c>
      <c r="Y408" t="s">
        <v>33</v>
      </c>
      <c r="Z408" t="s">
        <v>34</v>
      </c>
      <c r="AA408" t="s">
        <v>35</v>
      </c>
      <c r="AB408" t="s">
        <v>36</v>
      </c>
      <c r="AC408">
        <v>46129145</v>
      </c>
      <c r="AD408" t="s">
        <v>37</v>
      </c>
      <c r="AE408" t="s">
        <v>1314</v>
      </c>
      <c r="AF408">
        <v>85671469</v>
      </c>
      <c r="AG408">
        <v>1328399</v>
      </c>
      <c r="AH408" t="s">
        <v>38</v>
      </c>
      <c r="AI408" t="s">
        <v>34</v>
      </c>
    </row>
    <row r="409" spans="1:35" x14ac:dyDescent="0.3">
      <c r="A409" s="1">
        <v>45374.190405092595</v>
      </c>
      <c r="B409">
        <v>8</v>
      </c>
      <c r="C409">
        <v>2</v>
      </c>
      <c r="D409" t="s">
        <v>26</v>
      </c>
      <c r="E409" t="s">
        <v>1315</v>
      </c>
      <c r="F409" t="s">
        <v>1316</v>
      </c>
      <c r="G409" t="s">
        <v>190</v>
      </c>
      <c r="H409" t="s">
        <v>1317</v>
      </c>
      <c r="I409">
        <v>0</v>
      </c>
      <c r="K409" t="s">
        <v>31</v>
      </c>
      <c r="L409" t="s">
        <v>32</v>
      </c>
      <c r="M409" t="s">
        <v>1315</v>
      </c>
      <c r="N409" t="s">
        <v>1316</v>
      </c>
      <c r="P409" t="s">
        <v>33</v>
      </c>
      <c r="Q409" t="s">
        <v>34</v>
      </c>
      <c r="S409" t="s">
        <v>33</v>
      </c>
      <c r="T409" t="s">
        <v>34</v>
      </c>
      <c r="V409" t="s">
        <v>33</v>
      </c>
      <c r="W409" t="s">
        <v>34</v>
      </c>
      <c r="Y409" t="s">
        <v>33</v>
      </c>
      <c r="Z409" t="s">
        <v>34</v>
      </c>
      <c r="AA409" t="s">
        <v>35</v>
      </c>
      <c r="AB409" t="s">
        <v>36</v>
      </c>
      <c r="AC409">
        <v>46129307</v>
      </c>
      <c r="AD409" t="s">
        <v>37</v>
      </c>
      <c r="AE409" t="s">
        <v>1316</v>
      </c>
      <c r="AF409">
        <v>85671469</v>
      </c>
      <c r="AG409">
        <v>1328400</v>
      </c>
      <c r="AH409" t="s">
        <v>38</v>
      </c>
      <c r="AI409" t="s">
        <v>34</v>
      </c>
    </row>
    <row r="410" spans="1:35" x14ac:dyDescent="0.3">
      <c r="A410" s="1">
        <v>45374.196527777778</v>
      </c>
      <c r="B410">
        <v>5</v>
      </c>
      <c r="C410">
        <v>2</v>
      </c>
      <c r="D410" t="s">
        <v>26</v>
      </c>
      <c r="E410" t="s">
        <v>1318</v>
      </c>
      <c r="F410" t="s">
        <v>1319</v>
      </c>
      <c r="G410" t="s">
        <v>220</v>
      </c>
      <c r="H410" t="s">
        <v>1320</v>
      </c>
      <c r="I410">
        <v>0</v>
      </c>
      <c r="K410" t="s">
        <v>31</v>
      </c>
      <c r="L410" t="s">
        <v>32</v>
      </c>
      <c r="M410" t="s">
        <v>1318</v>
      </c>
      <c r="N410" t="s">
        <v>1319</v>
      </c>
      <c r="P410" t="s">
        <v>33</v>
      </c>
      <c r="Q410" t="s">
        <v>34</v>
      </c>
      <c r="S410" t="s">
        <v>33</v>
      </c>
      <c r="T410" t="s">
        <v>34</v>
      </c>
      <c r="V410" t="s">
        <v>33</v>
      </c>
      <c r="W410" t="s">
        <v>34</v>
      </c>
      <c r="Y410" t="s">
        <v>33</v>
      </c>
      <c r="Z410" t="s">
        <v>34</v>
      </c>
      <c r="AA410" t="s">
        <v>35</v>
      </c>
      <c r="AB410" t="s">
        <v>36</v>
      </c>
      <c r="AC410">
        <v>46153777</v>
      </c>
      <c r="AD410" t="s">
        <v>37</v>
      </c>
      <c r="AE410" t="s">
        <v>1319</v>
      </c>
      <c r="AF410">
        <v>85671469</v>
      </c>
      <c r="AG410">
        <v>1328401</v>
      </c>
      <c r="AH410" t="s">
        <v>38</v>
      </c>
      <c r="AI410" t="s">
        <v>34</v>
      </c>
    </row>
    <row r="411" spans="1:35" x14ac:dyDescent="0.3">
      <c r="A411" s="1">
        <v>45374.198067129626</v>
      </c>
      <c r="B411">
        <v>5</v>
      </c>
      <c r="C411">
        <v>2</v>
      </c>
      <c r="D411" t="s">
        <v>26</v>
      </c>
      <c r="E411" t="s">
        <v>1321</v>
      </c>
      <c r="F411" t="s">
        <v>1322</v>
      </c>
      <c r="G411" t="s">
        <v>190</v>
      </c>
      <c r="H411" t="s">
        <v>1323</v>
      </c>
      <c r="I411">
        <v>0</v>
      </c>
      <c r="K411" t="s">
        <v>31</v>
      </c>
      <c r="L411" t="s">
        <v>32</v>
      </c>
      <c r="M411" t="s">
        <v>1321</v>
      </c>
      <c r="N411" t="s">
        <v>1322</v>
      </c>
      <c r="P411" t="s">
        <v>33</v>
      </c>
      <c r="Q411" t="s">
        <v>34</v>
      </c>
      <c r="S411" t="s">
        <v>33</v>
      </c>
      <c r="T411" t="s">
        <v>34</v>
      </c>
      <c r="V411" t="s">
        <v>33</v>
      </c>
      <c r="W411" t="s">
        <v>34</v>
      </c>
      <c r="Y411" t="s">
        <v>33</v>
      </c>
      <c r="Z411" t="s">
        <v>34</v>
      </c>
      <c r="AA411" t="s">
        <v>35</v>
      </c>
      <c r="AB411" t="s">
        <v>36</v>
      </c>
      <c r="AC411">
        <v>46154833</v>
      </c>
      <c r="AD411" t="s">
        <v>37</v>
      </c>
      <c r="AE411" t="s">
        <v>1322</v>
      </c>
      <c r="AF411">
        <v>85671469</v>
      </c>
      <c r="AG411">
        <v>1328402</v>
      </c>
      <c r="AH411" t="s">
        <v>38</v>
      </c>
      <c r="AI411" t="s">
        <v>34</v>
      </c>
    </row>
    <row r="412" spans="1:35" x14ac:dyDescent="0.3">
      <c r="A412" s="1">
        <v>45374.198587962965</v>
      </c>
      <c r="B412">
        <v>6</v>
      </c>
      <c r="C412">
        <v>2</v>
      </c>
      <c r="D412" t="s">
        <v>26</v>
      </c>
      <c r="E412" t="s">
        <v>1324</v>
      </c>
      <c r="F412" t="s">
        <v>1325</v>
      </c>
      <c r="G412" t="s">
        <v>72</v>
      </c>
      <c r="H412" t="s">
        <v>1326</v>
      </c>
      <c r="I412">
        <v>0</v>
      </c>
      <c r="J412" t="s">
        <v>1327</v>
      </c>
      <c r="K412" t="s">
        <v>31</v>
      </c>
      <c r="L412" t="s">
        <v>52</v>
      </c>
      <c r="M412" t="s">
        <v>1324</v>
      </c>
      <c r="N412" t="s">
        <v>1325</v>
      </c>
      <c r="P412" t="s">
        <v>33</v>
      </c>
      <c r="Q412" t="s">
        <v>34</v>
      </c>
      <c r="S412" t="s">
        <v>33</v>
      </c>
      <c r="T412" t="s">
        <v>34</v>
      </c>
      <c r="V412" t="s">
        <v>33</v>
      </c>
      <c r="W412" t="s">
        <v>34</v>
      </c>
      <c r="Y412" t="s">
        <v>33</v>
      </c>
      <c r="Z412" t="s">
        <v>34</v>
      </c>
      <c r="AA412" t="s">
        <v>166</v>
      </c>
      <c r="AB412" t="s">
        <v>36</v>
      </c>
      <c r="AC412">
        <v>236643</v>
      </c>
      <c r="AD412" t="s">
        <v>167</v>
      </c>
      <c r="AE412" t="s">
        <v>1325</v>
      </c>
      <c r="AF412">
        <v>870021815</v>
      </c>
      <c r="AG412">
        <v>1328403</v>
      </c>
      <c r="AH412" t="s">
        <v>963</v>
      </c>
      <c r="AI412" t="s">
        <v>34</v>
      </c>
    </row>
    <row r="413" spans="1:35" x14ac:dyDescent="0.3">
      <c r="A413" s="1">
        <v>45374.199004629627</v>
      </c>
      <c r="B413">
        <v>8</v>
      </c>
      <c r="C413">
        <v>2</v>
      </c>
      <c r="D413" t="s">
        <v>26</v>
      </c>
      <c r="E413" t="s">
        <v>1328</v>
      </c>
      <c r="F413" t="s">
        <v>1329</v>
      </c>
      <c r="G413" t="s">
        <v>29</v>
      </c>
      <c r="H413" t="s">
        <v>1330</v>
      </c>
      <c r="I413">
        <v>0</v>
      </c>
      <c r="K413" t="s">
        <v>31</v>
      </c>
      <c r="L413" t="s">
        <v>32</v>
      </c>
      <c r="M413" t="s">
        <v>1328</v>
      </c>
      <c r="N413" t="s">
        <v>1329</v>
      </c>
      <c r="P413" t="s">
        <v>33</v>
      </c>
      <c r="Q413" t="s">
        <v>34</v>
      </c>
      <c r="S413" t="s">
        <v>33</v>
      </c>
      <c r="T413" t="s">
        <v>34</v>
      </c>
      <c r="V413" t="s">
        <v>33</v>
      </c>
      <c r="W413" t="s">
        <v>34</v>
      </c>
      <c r="Y413" t="s">
        <v>33</v>
      </c>
      <c r="Z413" t="s">
        <v>34</v>
      </c>
      <c r="AA413" t="s">
        <v>35</v>
      </c>
      <c r="AB413" t="s">
        <v>36</v>
      </c>
      <c r="AC413">
        <v>46155535</v>
      </c>
      <c r="AD413" t="s">
        <v>37</v>
      </c>
      <c r="AE413" t="s">
        <v>1329</v>
      </c>
      <c r="AF413">
        <v>85671469</v>
      </c>
      <c r="AG413">
        <v>1328404</v>
      </c>
      <c r="AH413" t="s">
        <v>116</v>
      </c>
      <c r="AI413" t="s">
        <v>34</v>
      </c>
    </row>
    <row r="414" spans="1:35" x14ac:dyDescent="0.3">
      <c r="A414" s="1">
        <v>45374.202384259261</v>
      </c>
      <c r="B414">
        <v>8</v>
      </c>
      <c r="C414">
        <v>2</v>
      </c>
      <c r="D414" t="s">
        <v>26</v>
      </c>
      <c r="E414" t="s">
        <v>1331</v>
      </c>
      <c r="F414" t="s">
        <v>1332</v>
      </c>
      <c r="G414" t="s">
        <v>146</v>
      </c>
      <c r="H414" t="s">
        <v>642</v>
      </c>
      <c r="I414">
        <v>0</v>
      </c>
      <c r="K414" t="s">
        <v>31</v>
      </c>
      <c r="L414" t="s">
        <v>32</v>
      </c>
      <c r="M414" t="s">
        <v>1331</v>
      </c>
      <c r="N414" t="s">
        <v>1332</v>
      </c>
      <c r="P414" t="s">
        <v>33</v>
      </c>
      <c r="Q414" t="s">
        <v>34</v>
      </c>
      <c r="S414" t="s">
        <v>33</v>
      </c>
      <c r="T414" t="s">
        <v>34</v>
      </c>
      <c r="V414" t="s">
        <v>33</v>
      </c>
      <c r="W414" t="s">
        <v>34</v>
      </c>
      <c r="Y414" t="s">
        <v>33</v>
      </c>
      <c r="Z414" t="s">
        <v>34</v>
      </c>
      <c r="AA414" t="s">
        <v>35</v>
      </c>
      <c r="AB414" t="s">
        <v>36</v>
      </c>
      <c r="AC414">
        <v>46147810</v>
      </c>
      <c r="AD414" t="s">
        <v>37</v>
      </c>
      <c r="AE414" t="s">
        <v>1332</v>
      </c>
      <c r="AF414">
        <v>85671469</v>
      </c>
      <c r="AG414">
        <v>1328405</v>
      </c>
      <c r="AH414" t="s">
        <v>1210</v>
      </c>
      <c r="AI414" t="s">
        <v>34</v>
      </c>
    </row>
    <row r="415" spans="1:35" x14ac:dyDescent="0.3">
      <c r="A415" s="1">
        <v>45374.205150462964</v>
      </c>
      <c r="B415">
        <v>5</v>
      </c>
      <c r="C415">
        <v>2</v>
      </c>
      <c r="D415" t="s">
        <v>26</v>
      </c>
      <c r="E415" t="s">
        <v>1333</v>
      </c>
      <c r="F415" t="s">
        <v>1334</v>
      </c>
      <c r="G415" t="s">
        <v>190</v>
      </c>
      <c r="H415" t="s">
        <v>810</v>
      </c>
      <c r="I415">
        <v>0</v>
      </c>
      <c r="K415" t="s">
        <v>31</v>
      </c>
      <c r="L415" t="s">
        <v>32</v>
      </c>
      <c r="M415" t="s">
        <v>1333</v>
      </c>
      <c r="N415" t="s">
        <v>1334</v>
      </c>
      <c r="P415" t="s">
        <v>33</v>
      </c>
      <c r="Q415" t="s">
        <v>34</v>
      </c>
      <c r="S415" t="s">
        <v>33</v>
      </c>
      <c r="T415" t="s">
        <v>34</v>
      </c>
      <c r="V415" t="s">
        <v>33</v>
      </c>
      <c r="W415" t="s">
        <v>34</v>
      </c>
      <c r="Y415" t="s">
        <v>33</v>
      </c>
      <c r="Z415" t="s">
        <v>34</v>
      </c>
      <c r="AA415" t="s">
        <v>35</v>
      </c>
      <c r="AB415" t="s">
        <v>36</v>
      </c>
      <c r="AC415">
        <v>46160070</v>
      </c>
      <c r="AD415" t="s">
        <v>37</v>
      </c>
      <c r="AE415" t="s">
        <v>1334</v>
      </c>
      <c r="AF415">
        <v>85671469</v>
      </c>
      <c r="AG415">
        <v>1328406</v>
      </c>
      <c r="AH415" t="s">
        <v>38</v>
      </c>
      <c r="AI415" t="s">
        <v>34</v>
      </c>
    </row>
    <row r="416" spans="1:35" x14ac:dyDescent="0.3">
      <c r="A416" s="1">
        <v>45374.20857638889</v>
      </c>
      <c r="B416">
        <v>8</v>
      </c>
      <c r="C416">
        <v>2</v>
      </c>
      <c r="D416" t="s">
        <v>26</v>
      </c>
      <c r="E416" t="s">
        <v>1335</v>
      </c>
      <c r="F416" t="s">
        <v>1336</v>
      </c>
      <c r="G416" t="s">
        <v>220</v>
      </c>
      <c r="H416" t="s">
        <v>1337</v>
      </c>
      <c r="I416">
        <v>0</v>
      </c>
      <c r="K416" t="s">
        <v>31</v>
      </c>
      <c r="L416" t="s">
        <v>32</v>
      </c>
      <c r="M416" t="s">
        <v>1335</v>
      </c>
      <c r="N416" t="s">
        <v>1336</v>
      </c>
      <c r="P416" t="s">
        <v>33</v>
      </c>
      <c r="Q416" t="s">
        <v>34</v>
      </c>
      <c r="S416" t="s">
        <v>33</v>
      </c>
      <c r="T416" t="s">
        <v>34</v>
      </c>
      <c r="V416" t="s">
        <v>33</v>
      </c>
      <c r="W416" t="s">
        <v>34</v>
      </c>
      <c r="Y416" t="s">
        <v>33</v>
      </c>
      <c r="Z416" t="s">
        <v>34</v>
      </c>
      <c r="AA416" t="s">
        <v>35</v>
      </c>
      <c r="AB416" t="s">
        <v>36</v>
      </c>
      <c r="AC416">
        <v>46172387</v>
      </c>
      <c r="AD416" t="s">
        <v>37</v>
      </c>
      <c r="AE416" t="s">
        <v>1336</v>
      </c>
      <c r="AF416">
        <v>85671469</v>
      </c>
      <c r="AG416">
        <v>1328407</v>
      </c>
      <c r="AH416" t="s">
        <v>38</v>
      </c>
      <c r="AI416" t="s">
        <v>34</v>
      </c>
    </row>
    <row r="417" spans="1:35" x14ac:dyDescent="0.3">
      <c r="A417" s="1">
        <v>45374.208761574075</v>
      </c>
      <c r="B417">
        <v>5</v>
      </c>
      <c r="C417">
        <v>2</v>
      </c>
      <c r="D417" t="s">
        <v>26</v>
      </c>
      <c r="E417" t="s">
        <v>1338</v>
      </c>
      <c r="F417" t="s">
        <v>1339</v>
      </c>
      <c r="G417" t="s">
        <v>190</v>
      </c>
      <c r="H417" t="s">
        <v>666</v>
      </c>
      <c r="I417">
        <v>0</v>
      </c>
      <c r="J417" t="s">
        <v>667</v>
      </c>
      <c r="K417" t="s">
        <v>31</v>
      </c>
      <c r="L417" t="s">
        <v>32</v>
      </c>
      <c r="M417" t="s">
        <v>1338</v>
      </c>
      <c r="N417" t="s">
        <v>1339</v>
      </c>
      <c r="P417" t="s">
        <v>33</v>
      </c>
      <c r="Q417" t="s">
        <v>34</v>
      </c>
      <c r="S417" t="s">
        <v>33</v>
      </c>
      <c r="T417" t="s">
        <v>34</v>
      </c>
      <c r="V417" t="s">
        <v>33</v>
      </c>
      <c r="W417" t="s">
        <v>34</v>
      </c>
      <c r="Y417" t="s">
        <v>33</v>
      </c>
      <c r="Z417" t="s">
        <v>34</v>
      </c>
      <c r="AA417" t="s">
        <v>35</v>
      </c>
      <c r="AB417" t="s">
        <v>36</v>
      </c>
      <c r="AC417">
        <v>46172551</v>
      </c>
      <c r="AD417" t="s">
        <v>37</v>
      </c>
      <c r="AE417" t="s">
        <v>1339</v>
      </c>
      <c r="AF417">
        <v>85671469</v>
      </c>
      <c r="AG417">
        <v>1328408</v>
      </c>
      <c r="AH417" t="s">
        <v>38</v>
      </c>
      <c r="AI417" t="s">
        <v>34</v>
      </c>
    </row>
    <row r="418" spans="1:35" x14ac:dyDescent="0.3">
      <c r="A418" s="1">
        <v>45374.209155092591</v>
      </c>
      <c r="B418">
        <v>7</v>
      </c>
      <c r="C418">
        <v>2</v>
      </c>
      <c r="D418" t="s">
        <v>26</v>
      </c>
      <c r="E418" t="s">
        <v>1340</v>
      </c>
      <c r="F418" t="s">
        <v>1341</v>
      </c>
      <c r="G418" t="s">
        <v>146</v>
      </c>
      <c r="H418" t="s">
        <v>659</v>
      </c>
      <c r="I418">
        <v>0</v>
      </c>
      <c r="K418" t="s">
        <v>31</v>
      </c>
      <c r="L418" t="s">
        <v>32</v>
      </c>
      <c r="M418" t="s">
        <v>1340</v>
      </c>
      <c r="N418" t="s">
        <v>1341</v>
      </c>
      <c r="P418" t="s">
        <v>33</v>
      </c>
      <c r="Q418" t="s">
        <v>34</v>
      </c>
      <c r="S418" t="s">
        <v>33</v>
      </c>
      <c r="T418" t="s">
        <v>34</v>
      </c>
      <c r="V418" t="s">
        <v>33</v>
      </c>
      <c r="W418" t="s">
        <v>34</v>
      </c>
      <c r="Y418" t="s">
        <v>33</v>
      </c>
      <c r="Z418" t="s">
        <v>34</v>
      </c>
      <c r="AA418" t="s">
        <v>35</v>
      </c>
      <c r="AB418" t="s">
        <v>36</v>
      </c>
      <c r="AC418">
        <v>46163275</v>
      </c>
      <c r="AD418" t="s">
        <v>37</v>
      </c>
      <c r="AE418" t="s">
        <v>1341</v>
      </c>
      <c r="AF418">
        <v>85671469</v>
      </c>
      <c r="AG418">
        <v>1328409</v>
      </c>
      <c r="AH418" t="s">
        <v>607</v>
      </c>
      <c r="AI418" t="s">
        <v>34</v>
      </c>
    </row>
    <row r="419" spans="1:35" x14ac:dyDescent="0.3">
      <c r="A419" s="1">
        <v>45374.218333333331</v>
      </c>
      <c r="B419">
        <v>5</v>
      </c>
      <c r="C419">
        <v>2</v>
      </c>
      <c r="D419" t="s">
        <v>26</v>
      </c>
      <c r="E419" t="s">
        <v>1342</v>
      </c>
      <c r="F419" t="s">
        <v>1343</v>
      </c>
      <c r="G419" t="s">
        <v>220</v>
      </c>
      <c r="H419" t="s">
        <v>1344</v>
      </c>
      <c r="I419">
        <v>0</v>
      </c>
      <c r="K419" t="s">
        <v>31</v>
      </c>
      <c r="L419" t="s">
        <v>32</v>
      </c>
      <c r="M419" t="s">
        <v>1342</v>
      </c>
      <c r="N419" t="s">
        <v>1343</v>
      </c>
      <c r="P419" t="s">
        <v>33</v>
      </c>
      <c r="Q419" t="s">
        <v>34</v>
      </c>
      <c r="S419" t="s">
        <v>33</v>
      </c>
      <c r="T419" t="s">
        <v>34</v>
      </c>
      <c r="V419" t="s">
        <v>33</v>
      </c>
      <c r="W419" t="s">
        <v>34</v>
      </c>
      <c r="Y419" t="s">
        <v>33</v>
      </c>
      <c r="Z419" t="s">
        <v>34</v>
      </c>
      <c r="AA419" t="s">
        <v>35</v>
      </c>
      <c r="AB419" t="s">
        <v>36</v>
      </c>
      <c r="AC419">
        <v>46181029</v>
      </c>
      <c r="AD419" t="s">
        <v>37</v>
      </c>
      <c r="AE419" t="s">
        <v>1343</v>
      </c>
      <c r="AF419">
        <v>85671469</v>
      </c>
      <c r="AG419">
        <v>1328410</v>
      </c>
      <c r="AH419" t="s">
        <v>38</v>
      </c>
      <c r="AI419" t="s">
        <v>34</v>
      </c>
    </row>
    <row r="420" spans="1:35" x14ac:dyDescent="0.3">
      <c r="A420" s="1">
        <v>45374.219548611109</v>
      </c>
      <c r="B420">
        <v>6</v>
      </c>
      <c r="C420">
        <v>2</v>
      </c>
      <c r="D420" t="s">
        <v>26</v>
      </c>
      <c r="E420" t="s">
        <v>1345</v>
      </c>
      <c r="F420" t="s">
        <v>1346</v>
      </c>
      <c r="G420" t="s">
        <v>155</v>
      </c>
      <c r="H420" t="s">
        <v>1347</v>
      </c>
      <c r="I420">
        <v>0</v>
      </c>
      <c r="K420" t="s">
        <v>31</v>
      </c>
      <c r="L420" t="s">
        <v>32</v>
      </c>
      <c r="M420" t="s">
        <v>1345</v>
      </c>
      <c r="N420" t="s">
        <v>1346</v>
      </c>
      <c r="P420" t="s">
        <v>33</v>
      </c>
      <c r="Q420" t="s">
        <v>34</v>
      </c>
      <c r="S420" t="s">
        <v>33</v>
      </c>
      <c r="T420" t="s">
        <v>34</v>
      </c>
      <c r="V420" t="s">
        <v>33</v>
      </c>
      <c r="W420" t="s">
        <v>34</v>
      </c>
      <c r="Y420" t="s">
        <v>33</v>
      </c>
      <c r="Z420" t="s">
        <v>34</v>
      </c>
      <c r="AA420" t="s">
        <v>157</v>
      </c>
      <c r="AB420" t="s">
        <v>36</v>
      </c>
      <c r="AC420">
        <v>33506857</v>
      </c>
      <c r="AD420" t="s">
        <v>158</v>
      </c>
      <c r="AE420" t="s">
        <v>1346</v>
      </c>
      <c r="AF420">
        <v>9978044714</v>
      </c>
      <c r="AG420">
        <v>1328411</v>
      </c>
      <c r="AH420" t="s">
        <v>618</v>
      </c>
      <c r="AI420" t="s">
        <v>34</v>
      </c>
    </row>
    <row r="421" spans="1:35" x14ac:dyDescent="0.3">
      <c r="A421" s="1">
        <v>45374.221932870372</v>
      </c>
      <c r="B421">
        <v>5</v>
      </c>
      <c r="C421">
        <v>2</v>
      </c>
      <c r="D421" t="s">
        <v>26</v>
      </c>
      <c r="E421" t="s">
        <v>1348</v>
      </c>
      <c r="F421" t="s">
        <v>1349</v>
      </c>
      <c r="G421" t="s">
        <v>146</v>
      </c>
      <c r="H421" t="s">
        <v>1350</v>
      </c>
      <c r="I421">
        <v>0</v>
      </c>
      <c r="K421" t="s">
        <v>31</v>
      </c>
      <c r="L421" t="s">
        <v>32</v>
      </c>
      <c r="M421" t="s">
        <v>1348</v>
      </c>
      <c r="N421" t="s">
        <v>1349</v>
      </c>
      <c r="P421" t="s">
        <v>33</v>
      </c>
      <c r="Q421" t="s">
        <v>34</v>
      </c>
      <c r="S421" t="s">
        <v>33</v>
      </c>
      <c r="T421" t="s">
        <v>34</v>
      </c>
      <c r="V421" t="s">
        <v>33</v>
      </c>
      <c r="W421" t="s">
        <v>34</v>
      </c>
      <c r="Y421" t="s">
        <v>33</v>
      </c>
      <c r="Z421" t="s">
        <v>34</v>
      </c>
      <c r="AA421" t="s">
        <v>35</v>
      </c>
      <c r="AB421" t="s">
        <v>36</v>
      </c>
      <c r="AC421">
        <v>46184048</v>
      </c>
      <c r="AD421" t="s">
        <v>37</v>
      </c>
      <c r="AE421" t="s">
        <v>1349</v>
      </c>
      <c r="AF421">
        <v>85671469</v>
      </c>
      <c r="AG421">
        <v>1328412</v>
      </c>
      <c r="AH421" t="s">
        <v>1351</v>
      </c>
      <c r="AI421" t="s">
        <v>34</v>
      </c>
    </row>
    <row r="422" spans="1:35" x14ac:dyDescent="0.3">
      <c r="A422" s="1">
        <v>45374.223611111112</v>
      </c>
      <c r="B422">
        <v>8</v>
      </c>
      <c r="C422">
        <v>2</v>
      </c>
      <c r="D422" t="s">
        <v>26</v>
      </c>
      <c r="E422" t="s">
        <v>1352</v>
      </c>
      <c r="F422" t="s">
        <v>1353</v>
      </c>
      <c r="G422" t="s">
        <v>220</v>
      </c>
      <c r="H422" t="s">
        <v>1354</v>
      </c>
      <c r="I422">
        <v>0</v>
      </c>
      <c r="K422" t="s">
        <v>31</v>
      </c>
      <c r="L422" t="s">
        <v>32</v>
      </c>
      <c r="M422" t="s">
        <v>1352</v>
      </c>
      <c r="N422" t="s">
        <v>1353</v>
      </c>
      <c r="P422" t="s">
        <v>33</v>
      </c>
      <c r="Q422" t="s">
        <v>34</v>
      </c>
      <c r="S422" t="s">
        <v>33</v>
      </c>
      <c r="T422" t="s">
        <v>34</v>
      </c>
      <c r="V422" t="s">
        <v>33</v>
      </c>
      <c r="W422" t="s">
        <v>34</v>
      </c>
      <c r="Y422" t="s">
        <v>33</v>
      </c>
      <c r="Z422" t="s">
        <v>34</v>
      </c>
      <c r="AA422" t="s">
        <v>35</v>
      </c>
      <c r="AB422" t="s">
        <v>36</v>
      </c>
      <c r="AC422">
        <v>46194289</v>
      </c>
      <c r="AD422" t="s">
        <v>37</v>
      </c>
      <c r="AE422" t="s">
        <v>1353</v>
      </c>
      <c r="AF422">
        <v>85671469</v>
      </c>
      <c r="AG422">
        <v>1328413</v>
      </c>
      <c r="AH422" t="s">
        <v>38</v>
      </c>
      <c r="AI422" t="s">
        <v>34</v>
      </c>
    </row>
    <row r="423" spans="1:35" x14ac:dyDescent="0.3">
      <c r="A423" s="1">
        <v>45374.224085648151</v>
      </c>
      <c r="B423">
        <v>7</v>
      </c>
      <c r="C423">
        <v>2</v>
      </c>
      <c r="D423" t="s">
        <v>26</v>
      </c>
      <c r="E423" t="s">
        <v>1355</v>
      </c>
      <c r="F423" t="s">
        <v>1356</v>
      </c>
      <c r="G423" t="s">
        <v>190</v>
      </c>
      <c r="H423" t="s">
        <v>1357</v>
      </c>
      <c r="I423">
        <v>0</v>
      </c>
      <c r="K423" t="s">
        <v>31</v>
      </c>
      <c r="L423" t="s">
        <v>32</v>
      </c>
      <c r="M423" t="s">
        <v>1355</v>
      </c>
      <c r="N423" t="s">
        <v>1356</v>
      </c>
      <c r="P423" t="s">
        <v>33</v>
      </c>
      <c r="Q423" t="s">
        <v>34</v>
      </c>
      <c r="S423" t="s">
        <v>33</v>
      </c>
      <c r="T423" t="s">
        <v>34</v>
      </c>
      <c r="V423" t="s">
        <v>33</v>
      </c>
      <c r="W423" t="s">
        <v>34</v>
      </c>
      <c r="Y423" t="s">
        <v>33</v>
      </c>
      <c r="Z423" t="s">
        <v>34</v>
      </c>
      <c r="AA423" t="s">
        <v>35</v>
      </c>
      <c r="AB423" t="s">
        <v>36</v>
      </c>
      <c r="AC423">
        <v>46185920</v>
      </c>
      <c r="AD423" t="s">
        <v>37</v>
      </c>
      <c r="AE423" t="s">
        <v>1356</v>
      </c>
      <c r="AF423">
        <v>85671469</v>
      </c>
      <c r="AG423">
        <v>1328414</v>
      </c>
      <c r="AH423" t="s">
        <v>38</v>
      </c>
      <c r="AI423" t="s">
        <v>34</v>
      </c>
    </row>
    <row r="424" spans="1:35" x14ac:dyDescent="0.3">
      <c r="A424" s="1">
        <v>45374.224328703705</v>
      </c>
      <c r="B424">
        <v>5</v>
      </c>
      <c r="C424">
        <v>2</v>
      </c>
      <c r="D424" t="s">
        <v>26</v>
      </c>
      <c r="E424" t="s">
        <v>1358</v>
      </c>
      <c r="F424" t="s">
        <v>1359</v>
      </c>
      <c r="G424" t="s">
        <v>220</v>
      </c>
      <c r="H424" t="s">
        <v>1360</v>
      </c>
      <c r="I424">
        <v>0</v>
      </c>
      <c r="K424" t="s">
        <v>31</v>
      </c>
      <c r="L424" t="s">
        <v>32</v>
      </c>
      <c r="M424" t="s">
        <v>1358</v>
      </c>
      <c r="N424" t="s">
        <v>1359</v>
      </c>
      <c r="P424" t="s">
        <v>33</v>
      </c>
      <c r="Q424" t="s">
        <v>34</v>
      </c>
      <c r="S424" t="s">
        <v>33</v>
      </c>
      <c r="T424" t="s">
        <v>34</v>
      </c>
      <c r="V424" t="s">
        <v>33</v>
      </c>
      <c r="W424" t="s">
        <v>34</v>
      </c>
      <c r="Y424" t="s">
        <v>33</v>
      </c>
      <c r="Z424" t="s">
        <v>34</v>
      </c>
      <c r="AA424" t="s">
        <v>35</v>
      </c>
      <c r="AB424" t="s">
        <v>36</v>
      </c>
      <c r="AC424">
        <v>46194861</v>
      </c>
      <c r="AD424" t="s">
        <v>37</v>
      </c>
      <c r="AE424" t="s">
        <v>1359</v>
      </c>
      <c r="AF424">
        <v>85671469</v>
      </c>
      <c r="AG424">
        <v>1328415</v>
      </c>
      <c r="AH424" t="s">
        <v>38</v>
      </c>
      <c r="AI424" t="s">
        <v>34</v>
      </c>
    </row>
    <row r="425" spans="1:35" x14ac:dyDescent="0.3">
      <c r="A425" s="1">
        <v>45374.225243055553</v>
      </c>
      <c r="B425">
        <v>6</v>
      </c>
      <c r="C425">
        <v>2</v>
      </c>
      <c r="D425" t="s">
        <v>26</v>
      </c>
      <c r="E425" t="s">
        <v>1361</v>
      </c>
      <c r="F425" t="s">
        <v>1362</v>
      </c>
      <c r="G425" t="s">
        <v>190</v>
      </c>
      <c r="H425" t="s">
        <v>1363</v>
      </c>
      <c r="I425">
        <v>0</v>
      </c>
      <c r="K425" t="s">
        <v>31</v>
      </c>
      <c r="L425" t="s">
        <v>32</v>
      </c>
      <c r="M425" t="s">
        <v>1361</v>
      </c>
      <c r="N425" t="s">
        <v>1362</v>
      </c>
      <c r="P425" t="s">
        <v>33</v>
      </c>
      <c r="Q425" t="s">
        <v>34</v>
      </c>
      <c r="S425" t="s">
        <v>33</v>
      </c>
      <c r="T425" t="s">
        <v>34</v>
      </c>
      <c r="V425" t="s">
        <v>33</v>
      </c>
      <c r="W425" t="s">
        <v>34</v>
      </c>
      <c r="Y425" t="s">
        <v>33</v>
      </c>
      <c r="Z425" t="s">
        <v>34</v>
      </c>
      <c r="AA425" t="s">
        <v>35</v>
      </c>
      <c r="AB425" t="s">
        <v>36</v>
      </c>
      <c r="AC425">
        <v>46186939</v>
      </c>
      <c r="AD425" t="s">
        <v>37</v>
      </c>
      <c r="AE425" t="s">
        <v>1362</v>
      </c>
      <c r="AF425">
        <v>85671469</v>
      </c>
      <c r="AG425">
        <v>1328416</v>
      </c>
      <c r="AH425" t="s">
        <v>1364</v>
      </c>
      <c r="AI425" t="s">
        <v>34</v>
      </c>
    </row>
    <row r="426" spans="1:35" x14ac:dyDescent="0.3">
      <c r="A426" s="1">
        <v>45374.226006944446</v>
      </c>
      <c r="B426">
        <v>4</v>
      </c>
      <c r="C426">
        <v>2</v>
      </c>
      <c r="D426" t="s">
        <v>26</v>
      </c>
      <c r="E426" t="s">
        <v>1365</v>
      </c>
      <c r="F426" t="s">
        <v>1366</v>
      </c>
      <c r="G426" t="s">
        <v>146</v>
      </c>
      <c r="H426" t="s">
        <v>1367</v>
      </c>
      <c r="I426">
        <v>0</v>
      </c>
      <c r="K426" t="s">
        <v>31</v>
      </c>
      <c r="L426" t="s">
        <v>32</v>
      </c>
      <c r="M426" t="s">
        <v>1365</v>
      </c>
      <c r="N426" t="s">
        <v>1366</v>
      </c>
      <c r="P426" t="s">
        <v>33</v>
      </c>
      <c r="Q426" t="s">
        <v>34</v>
      </c>
      <c r="S426" t="s">
        <v>33</v>
      </c>
      <c r="T426" t="s">
        <v>34</v>
      </c>
      <c r="V426" t="s">
        <v>33</v>
      </c>
      <c r="W426" t="s">
        <v>34</v>
      </c>
      <c r="Y426" t="s">
        <v>33</v>
      </c>
      <c r="Z426" t="s">
        <v>34</v>
      </c>
      <c r="AA426" t="s">
        <v>35</v>
      </c>
      <c r="AB426" t="s">
        <v>36</v>
      </c>
      <c r="AC426">
        <v>46187643</v>
      </c>
      <c r="AD426" t="s">
        <v>37</v>
      </c>
      <c r="AE426" t="s">
        <v>1366</v>
      </c>
      <c r="AF426">
        <v>85671469</v>
      </c>
      <c r="AG426">
        <v>1328417</v>
      </c>
      <c r="AH426" t="s">
        <v>38</v>
      </c>
      <c r="AI426" t="s">
        <v>34</v>
      </c>
    </row>
    <row r="427" spans="1:35" x14ac:dyDescent="0.3">
      <c r="A427" s="1">
        <v>45374.226712962962</v>
      </c>
      <c r="B427">
        <v>4</v>
      </c>
      <c r="C427">
        <v>2</v>
      </c>
      <c r="D427" t="s">
        <v>26</v>
      </c>
      <c r="E427" t="s">
        <v>1368</v>
      </c>
      <c r="F427" t="s">
        <v>1369</v>
      </c>
      <c r="G427" t="s">
        <v>49</v>
      </c>
      <c r="H427">
        <f>---0--4145</f>
        <v>4145</v>
      </c>
      <c r="I427">
        <v>0</v>
      </c>
      <c r="J427" t="s">
        <v>50</v>
      </c>
      <c r="K427" t="s">
        <v>51</v>
      </c>
      <c r="L427" t="s">
        <v>52</v>
      </c>
      <c r="M427" t="s">
        <v>1368</v>
      </c>
      <c r="N427" t="s">
        <v>1369</v>
      </c>
      <c r="P427" t="s">
        <v>33</v>
      </c>
      <c r="Q427" t="s">
        <v>34</v>
      </c>
      <c r="S427" t="s">
        <v>33</v>
      </c>
      <c r="T427" t="s">
        <v>34</v>
      </c>
      <c r="V427" t="s">
        <v>33</v>
      </c>
      <c r="W427" t="s">
        <v>34</v>
      </c>
      <c r="Y427" t="s">
        <v>33</v>
      </c>
      <c r="Z427" t="s">
        <v>34</v>
      </c>
      <c r="AA427" t="s">
        <v>92</v>
      </c>
      <c r="AB427" t="s">
        <v>36</v>
      </c>
      <c r="AC427">
        <v>46188249</v>
      </c>
      <c r="AD427" t="s">
        <v>93</v>
      </c>
      <c r="AE427" t="s">
        <v>1369</v>
      </c>
      <c r="AF427">
        <v>85671469</v>
      </c>
      <c r="AG427">
        <v>1328418</v>
      </c>
      <c r="AH427" t="s">
        <v>38</v>
      </c>
      <c r="AI427" t="s">
        <v>34</v>
      </c>
    </row>
    <row r="428" spans="1:35" x14ac:dyDescent="0.3">
      <c r="A428" s="1">
        <v>45374.226793981485</v>
      </c>
      <c r="B428">
        <v>8</v>
      </c>
      <c r="C428">
        <v>2</v>
      </c>
      <c r="D428" t="s">
        <v>26</v>
      </c>
      <c r="E428" t="s">
        <v>1370</v>
      </c>
      <c r="F428" t="s">
        <v>1371</v>
      </c>
      <c r="G428" t="s">
        <v>190</v>
      </c>
      <c r="H428" t="s">
        <v>228</v>
      </c>
      <c r="I428">
        <v>0</v>
      </c>
      <c r="K428" t="s">
        <v>31</v>
      </c>
      <c r="L428" t="s">
        <v>32</v>
      </c>
      <c r="M428" t="s">
        <v>1370</v>
      </c>
      <c r="N428" t="s">
        <v>1371</v>
      </c>
      <c r="P428" t="s">
        <v>33</v>
      </c>
      <c r="Q428" t="s">
        <v>34</v>
      </c>
      <c r="S428" t="s">
        <v>33</v>
      </c>
      <c r="T428" t="s">
        <v>34</v>
      </c>
      <c r="V428" t="s">
        <v>33</v>
      </c>
      <c r="W428" t="s">
        <v>34</v>
      </c>
      <c r="Y428" t="s">
        <v>33</v>
      </c>
      <c r="Z428" t="s">
        <v>34</v>
      </c>
      <c r="AA428" t="s">
        <v>35</v>
      </c>
      <c r="AB428" t="s">
        <v>36</v>
      </c>
      <c r="AC428">
        <v>46188319</v>
      </c>
      <c r="AD428" t="s">
        <v>37</v>
      </c>
      <c r="AE428" t="s">
        <v>1371</v>
      </c>
      <c r="AF428">
        <v>85671469</v>
      </c>
      <c r="AG428">
        <v>1328419</v>
      </c>
      <c r="AH428" t="s">
        <v>38</v>
      </c>
      <c r="AI428" t="s">
        <v>34</v>
      </c>
    </row>
    <row r="429" spans="1:35" x14ac:dyDescent="0.3">
      <c r="A429" s="1">
        <v>45374.229594907411</v>
      </c>
      <c r="B429">
        <v>5</v>
      </c>
      <c r="C429">
        <v>2</v>
      </c>
      <c r="D429" t="s">
        <v>26</v>
      </c>
      <c r="E429" t="s">
        <v>1372</v>
      </c>
      <c r="F429" t="s">
        <v>1373</v>
      </c>
      <c r="G429" t="s">
        <v>146</v>
      </c>
      <c r="H429" t="s">
        <v>1374</v>
      </c>
      <c r="I429">
        <v>0</v>
      </c>
      <c r="K429" t="s">
        <v>31</v>
      </c>
      <c r="L429" t="s">
        <v>32</v>
      </c>
      <c r="M429" t="s">
        <v>1372</v>
      </c>
      <c r="N429" t="s">
        <v>1373</v>
      </c>
      <c r="P429" t="s">
        <v>33</v>
      </c>
      <c r="Q429" t="s">
        <v>34</v>
      </c>
      <c r="S429" t="s">
        <v>33</v>
      </c>
      <c r="T429" t="s">
        <v>34</v>
      </c>
      <c r="V429" t="s">
        <v>33</v>
      </c>
      <c r="W429" t="s">
        <v>34</v>
      </c>
      <c r="Y429" t="s">
        <v>33</v>
      </c>
      <c r="Z429" t="s">
        <v>34</v>
      </c>
      <c r="AA429" t="s">
        <v>35</v>
      </c>
      <c r="AB429" t="s">
        <v>36</v>
      </c>
      <c r="AC429">
        <v>46199175</v>
      </c>
      <c r="AD429" t="s">
        <v>37</v>
      </c>
      <c r="AE429" t="s">
        <v>1373</v>
      </c>
      <c r="AF429">
        <v>85671469</v>
      </c>
      <c r="AG429">
        <v>1328420</v>
      </c>
      <c r="AH429" t="s">
        <v>38</v>
      </c>
      <c r="AI429" t="s">
        <v>34</v>
      </c>
    </row>
    <row r="430" spans="1:35" x14ac:dyDescent="0.3">
      <c r="A430" s="1">
        <v>45374.232743055552</v>
      </c>
      <c r="B430">
        <v>5</v>
      </c>
      <c r="C430">
        <v>2</v>
      </c>
      <c r="D430" t="s">
        <v>26</v>
      </c>
      <c r="E430" t="s">
        <v>1375</v>
      </c>
      <c r="F430" t="s">
        <v>1376</v>
      </c>
      <c r="G430" t="s">
        <v>29</v>
      </c>
      <c r="H430" t="s">
        <v>1377</v>
      </c>
      <c r="I430">
        <v>0</v>
      </c>
      <c r="K430" t="s">
        <v>31</v>
      </c>
      <c r="L430" t="s">
        <v>32</v>
      </c>
      <c r="M430" t="s">
        <v>1375</v>
      </c>
      <c r="N430" t="s">
        <v>1376</v>
      </c>
      <c r="P430" t="s">
        <v>33</v>
      </c>
      <c r="Q430" t="s">
        <v>34</v>
      </c>
      <c r="S430" t="s">
        <v>33</v>
      </c>
      <c r="T430" t="s">
        <v>34</v>
      </c>
      <c r="V430" t="s">
        <v>33</v>
      </c>
      <c r="W430" t="s">
        <v>34</v>
      </c>
      <c r="Y430" t="s">
        <v>33</v>
      </c>
      <c r="Z430" t="s">
        <v>34</v>
      </c>
      <c r="AA430" t="s">
        <v>35</v>
      </c>
      <c r="AB430" t="s">
        <v>36</v>
      </c>
      <c r="AC430">
        <v>46203602</v>
      </c>
      <c r="AD430" t="s">
        <v>37</v>
      </c>
      <c r="AE430" t="s">
        <v>1376</v>
      </c>
      <c r="AF430">
        <v>85671469</v>
      </c>
      <c r="AG430">
        <v>1328421</v>
      </c>
      <c r="AH430" t="s">
        <v>324</v>
      </c>
      <c r="AI430" t="s">
        <v>34</v>
      </c>
    </row>
    <row r="431" spans="1:35" x14ac:dyDescent="0.3">
      <c r="A431" s="1">
        <v>45374.235347222224</v>
      </c>
      <c r="B431">
        <v>5</v>
      </c>
      <c r="C431">
        <v>2</v>
      </c>
      <c r="D431" t="s">
        <v>26</v>
      </c>
      <c r="E431" t="s">
        <v>1378</v>
      </c>
      <c r="F431" t="s">
        <v>1379</v>
      </c>
      <c r="G431" t="s">
        <v>190</v>
      </c>
      <c r="H431" t="s">
        <v>1380</v>
      </c>
      <c r="I431">
        <v>0</v>
      </c>
      <c r="K431" t="s">
        <v>31</v>
      </c>
      <c r="L431" t="s">
        <v>32</v>
      </c>
      <c r="M431" t="s">
        <v>1378</v>
      </c>
      <c r="N431" t="s">
        <v>1379</v>
      </c>
      <c r="P431" t="s">
        <v>33</v>
      </c>
      <c r="Q431" t="s">
        <v>34</v>
      </c>
      <c r="S431" t="s">
        <v>33</v>
      </c>
      <c r="T431" t="s">
        <v>34</v>
      </c>
      <c r="V431" t="s">
        <v>33</v>
      </c>
      <c r="W431" t="s">
        <v>34</v>
      </c>
      <c r="Y431" t="s">
        <v>33</v>
      </c>
      <c r="Z431" t="s">
        <v>34</v>
      </c>
      <c r="AA431" t="s">
        <v>35</v>
      </c>
      <c r="AB431" t="s">
        <v>36</v>
      </c>
      <c r="AC431">
        <v>46206009</v>
      </c>
      <c r="AD431" t="s">
        <v>37</v>
      </c>
      <c r="AE431" t="s">
        <v>1379</v>
      </c>
      <c r="AF431">
        <v>85671469</v>
      </c>
      <c r="AG431">
        <v>1328422</v>
      </c>
      <c r="AH431" t="s">
        <v>1023</v>
      </c>
      <c r="AI431" t="s">
        <v>34</v>
      </c>
    </row>
    <row r="432" spans="1:35" x14ac:dyDescent="0.3">
      <c r="A432" s="1">
        <v>45374.236145833333</v>
      </c>
      <c r="B432">
        <v>7</v>
      </c>
      <c r="C432">
        <v>2</v>
      </c>
      <c r="D432" t="s">
        <v>26</v>
      </c>
      <c r="E432" t="s">
        <v>1381</v>
      </c>
      <c r="F432" t="s">
        <v>1382</v>
      </c>
      <c r="G432" t="s">
        <v>155</v>
      </c>
      <c r="H432" t="s">
        <v>663</v>
      </c>
      <c r="I432">
        <v>0</v>
      </c>
      <c r="K432" t="s">
        <v>31</v>
      </c>
      <c r="L432" t="s">
        <v>32</v>
      </c>
      <c r="M432" t="s">
        <v>1381</v>
      </c>
      <c r="N432" t="s">
        <v>1382</v>
      </c>
      <c r="P432" t="s">
        <v>33</v>
      </c>
      <c r="Q432" t="s">
        <v>34</v>
      </c>
      <c r="S432" t="s">
        <v>33</v>
      </c>
      <c r="T432" t="s">
        <v>34</v>
      </c>
      <c r="V432" t="s">
        <v>33</v>
      </c>
      <c r="W432" t="s">
        <v>34</v>
      </c>
      <c r="Y432" t="s">
        <v>33</v>
      </c>
      <c r="Z432" t="s">
        <v>34</v>
      </c>
      <c r="AA432" t="s">
        <v>157</v>
      </c>
      <c r="AB432" t="s">
        <v>36</v>
      </c>
      <c r="AC432">
        <v>51420326</v>
      </c>
      <c r="AD432" t="s">
        <v>158</v>
      </c>
      <c r="AE432" t="s">
        <v>1382</v>
      </c>
      <c r="AF432">
        <v>9978044714</v>
      </c>
      <c r="AG432">
        <v>1328423</v>
      </c>
      <c r="AH432" t="s">
        <v>1383</v>
      </c>
      <c r="AI432" t="s">
        <v>34</v>
      </c>
    </row>
    <row r="433" spans="1:35" x14ac:dyDescent="0.3">
      <c r="A433" s="1">
        <v>45374.238125000003</v>
      </c>
      <c r="B433">
        <v>5</v>
      </c>
      <c r="C433">
        <v>2</v>
      </c>
      <c r="D433" t="s">
        <v>26</v>
      </c>
      <c r="E433" t="s">
        <v>1384</v>
      </c>
      <c r="F433" t="s">
        <v>1385</v>
      </c>
      <c r="G433" t="s">
        <v>220</v>
      </c>
      <c r="H433" t="s">
        <v>1386</v>
      </c>
      <c r="I433">
        <v>0</v>
      </c>
      <c r="K433" t="s">
        <v>31</v>
      </c>
      <c r="L433" t="s">
        <v>32</v>
      </c>
      <c r="M433" t="s">
        <v>1384</v>
      </c>
      <c r="N433" t="s">
        <v>1385</v>
      </c>
      <c r="P433" t="s">
        <v>33</v>
      </c>
      <c r="Q433" t="s">
        <v>34</v>
      </c>
      <c r="S433" t="s">
        <v>33</v>
      </c>
      <c r="T433" t="s">
        <v>34</v>
      </c>
      <c r="V433" t="s">
        <v>33</v>
      </c>
      <c r="W433" t="s">
        <v>34</v>
      </c>
      <c r="Y433" t="s">
        <v>33</v>
      </c>
      <c r="Z433" t="s">
        <v>34</v>
      </c>
      <c r="AA433" t="s">
        <v>35</v>
      </c>
      <c r="AB433" t="s">
        <v>36</v>
      </c>
      <c r="AC433">
        <v>46216463</v>
      </c>
      <c r="AD433" t="s">
        <v>37</v>
      </c>
      <c r="AE433" t="s">
        <v>1385</v>
      </c>
      <c r="AF433">
        <v>85671469</v>
      </c>
      <c r="AG433">
        <v>1328424</v>
      </c>
      <c r="AH433" t="s">
        <v>38</v>
      </c>
      <c r="AI433" t="s">
        <v>34</v>
      </c>
    </row>
    <row r="434" spans="1:35" x14ac:dyDescent="0.3">
      <c r="A434" s="1">
        <v>45374.239386574074</v>
      </c>
      <c r="B434">
        <v>8</v>
      </c>
      <c r="C434">
        <v>2</v>
      </c>
      <c r="D434" t="s">
        <v>26</v>
      </c>
      <c r="E434" t="s">
        <v>343</v>
      </c>
      <c r="F434" t="s">
        <v>344</v>
      </c>
      <c r="G434" t="s">
        <v>49</v>
      </c>
      <c r="H434">
        <f>---0--7941</f>
        <v>7941</v>
      </c>
      <c r="I434">
        <v>0</v>
      </c>
      <c r="J434" t="s">
        <v>50</v>
      </c>
      <c r="K434" t="s">
        <v>51</v>
      </c>
      <c r="L434" t="s">
        <v>231</v>
      </c>
      <c r="M434" t="s">
        <v>343</v>
      </c>
      <c r="N434" t="s">
        <v>344</v>
      </c>
      <c r="P434" t="s">
        <v>33</v>
      </c>
      <c r="Q434" t="s">
        <v>34</v>
      </c>
      <c r="S434" t="s">
        <v>33</v>
      </c>
      <c r="T434" t="s">
        <v>34</v>
      </c>
      <c r="V434" t="s">
        <v>33</v>
      </c>
      <c r="W434" t="s">
        <v>34</v>
      </c>
      <c r="Y434" t="s">
        <v>33</v>
      </c>
      <c r="Z434" t="s">
        <v>34</v>
      </c>
      <c r="AB434" t="s">
        <v>36</v>
      </c>
      <c r="AE434" t="s">
        <v>34</v>
      </c>
      <c r="AG434">
        <v>1328425</v>
      </c>
      <c r="AH434" t="s">
        <v>38</v>
      </c>
      <c r="AI434" t="s">
        <v>34</v>
      </c>
    </row>
    <row r="435" spans="1:35" x14ac:dyDescent="0.3">
      <c r="A435" s="1">
        <v>45374.241701388892</v>
      </c>
      <c r="B435">
        <v>5</v>
      </c>
      <c r="C435">
        <v>2</v>
      </c>
      <c r="D435" t="s">
        <v>26</v>
      </c>
      <c r="E435" t="s">
        <v>1387</v>
      </c>
      <c r="F435" t="s">
        <v>1388</v>
      </c>
      <c r="G435" t="s">
        <v>72</v>
      </c>
      <c r="H435" t="s">
        <v>1389</v>
      </c>
      <c r="I435">
        <v>0</v>
      </c>
      <c r="J435" t="s">
        <v>1390</v>
      </c>
      <c r="K435" t="s">
        <v>31</v>
      </c>
      <c r="L435" t="s">
        <v>52</v>
      </c>
      <c r="M435" t="s">
        <v>1387</v>
      </c>
      <c r="N435" t="s">
        <v>1388</v>
      </c>
      <c r="P435" t="s">
        <v>33</v>
      </c>
      <c r="Q435" t="s">
        <v>34</v>
      </c>
      <c r="S435" t="s">
        <v>33</v>
      </c>
      <c r="T435" t="s">
        <v>34</v>
      </c>
      <c r="V435" t="s">
        <v>33</v>
      </c>
      <c r="W435" t="s">
        <v>34</v>
      </c>
      <c r="Y435" t="s">
        <v>33</v>
      </c>
      <c r="Z435" t="s">
        <v>34</v>
      </c>
      <c r="AA435" t="s">
        <v>75</v>
      </c>
      <c r="AB435" t="s">
        <v>36</v>
      </c>
      <c r="AC435">
        <v>46219625</v>
      </c>
      <c r="AD435" t="s">
        <v>64</v>
      </c>
      <c r="AE435" t="s">
        <v>1388</v>
      </c>
      <c r="AF435">
        <v>85671469</v>
      </c>
      <c r="AG435">
        <v>1328426</v>
      </c>
      <c r="AH435" t="s">
        <v>1391</v>
      </c>
      <c r="AI435" t="s">
        <v>34</v>
      </c>
    </row>
    <row r="436" spans="1:35" x14ac:dyDescent="0.3">
      <c r="A436" s="1">
        <v>45374.241736111115</v>
      </c>
      <c r="B436">
        <v>6</v>
      </c>
      <c r="C436">
        <v>2</v>
      </c>
      <c r="D436" t="s">
        <v>26</v>
      </c>
      <c r="E436" t="s">
        <v>1392</v>
      </c>
      <c r="F436" t="s">
        <v>1393</v>
      </c>
      <c r="G436" t="s">
        <v>49</v>
      </c>
      <c r="H436">
        <f>---0--1964</f>
        <v>1964</v>
      </c>
      <c r="I436">
        <v>0</v>
      </c>
      <c r="J436" t="s">
        <v>50</v>
      </c>
      <c r="K436" t="s">
        <v>51</v>
      </c>
      <c r="L436" t="s">
        <v>52</v>
      </c>
      <c r="M436" t="s">
        <v>1392</v>
      </c>
      <c r="N436" t="s">
        <v>1393</v>
      </c>
      <c r="P436" t="s">
        <v>33</v>
      </c>
      <c r="Q436" t="s">
        <v>34</v>
      </c>
      <c r="S436" t="s">
        <v>33</v>
      </c>
      <c r="T436" t="s">
        <v>34</v>
      </c>
      <c r="V436" t="s">
        <v>33</v>
      </c>
      <c r="W436" t="s">
        <v>34</v>
      </c>
      <c r="Y436" t="s">
        <v>33</v>
      </c>
      <c r="Z436" t="s">
        <v>34</v>
      </c>
      <c r="AA436" t="s">
        <v>1394</v>
      </c>
      <c r="AB436" t="s">
        <v>36</v>
      </c>
      <c r="AC436">
        <v>70543173</v>
      </c>
      <c r="AD436" t="s">
        <v>133</v>
      </c>
      <c r="AE436" t="s">
        <v>1393</v>
      </c>
      <c r="AF436">
        <v>795990586</v>
      </c>
      <c r="AG436">
        <v>1328427</v>
      </c>
      <c r="AH436" t="s">
        <v>38</v>
      </c>
      <c r="AI436" t="s">
        <v>34</v>
      </c>
    </row>
    <row r="437" spans="1:35" x14ac:dyDescent="0.3">
      <c r="A437" s="1">
        <v>45374.242997685185</v>
      </c>
      <c r="B437">
        <v>8</v>
      </c>
      <c r="C437">
        <v>2</v>
      </c>
      <c r="D437" t="s">
        <v>26</v>
      </c>
      <c r="E437" t="s">
        <v>1395</v>
      </c>
      <c r="F437" t="s">
        <v>1396</v>
      </c>
      <c r="G437" t="s">
        <v>146</v>
      </c>
      <c r="H437" t="s">
        <v>1397</v>
      </c>
      <c r="I437">
        <v>0</v>
      </c>
      <c r="K437" t="s">
        <v>31</v>
      </c>
      <c r="L437" t="s">
        <v>32</v>
      </c>
      <c r="M437" t="s">
        <v>1395</v>
      </c>
      <c r="N437" t="s">
        <v>1396</v>
      </c>
      <c r="P437" t="s">
        <v>33</v>
      </c>
      <c r="Q437" t="s">
        <v>34</v>
      </c>
      <c r="S437" t="s">
        <v>33</v>
      </c>
      <c r="T437" t="s">
        <v>34</v>
      </c>
      <c r="V437" t="s">
        <v>33</v>
      </c>
      <c r="W437" t="s">
        <v>34</v>
      </c>
      <c r="Y437" t="s">
        <v>33</v>
      </c>
      <c r="Z437" t="s">
        <v>34</v>
      </c>
      <c r="AA437" t="s">
        <v>35</v>
      </c>
      <c r="AB437" t="s">
        <v>36</v>
      </c>
      <c r="AC437">
        <v>46230838</v>
      </c>
      <c r="AD437" t="s">
        <v>37</v>
      </c>
      <c r="AE437" t="s">
        <v>1396</v>
      </c>
      <c r="AF437">
        <v>85671469</v>
      </c>
      <c r="AG437">
        <v>1328428</v>
      </c>
      <c r="AH437" t="s">
        <v>196</v>
      </c>
      <c r="AI437" t="s">
        <v>34</v>
      </c>
    </row>
    <row r="438" spans="1:35" x14ac:dyDescent="0.3">
      <c r="A438" s="1">
        <v>45374.246562499997</v>
      </c>
      <c r="B438">
        <v>8</v>
      </c>
      <c r="C438">
        <v>2</v>
      </c>
      <c r="D438" t="s">
        <v>26</v>
      </c>
      <c r="E438" t="s">
        <v>1398</v>
      </c>
      <c r="F438" t="s">
        <v>1399</v>
      </c>
      <c r="G438" t="s">
        <v>190</v>
      </c>
      <c r="H438" t="s">
        <v>738</v>
      </c>
      <c r="I438">
        <v>0</v>
      </c>
      <c r="K438" t="s">
        <v>31</v>
      </c>
      <c r="L438" t="s">
        <v>32</v>
      </c>
      <c r="M438" t="s">
        <v>1398</v>
      </c>
      <c r="N438" t="s">
        <v>1399</v>
      </c>
      <c r="P438" t="s">
        <v>33</v>
      </c>
      <c r="Q438" t="s">
        <v>34</v>
      </c>
      <c r="S438" t="s">
        <v>33</v>
      </c>
      <c r="T438" t="s">
        <v>34</v>
      </c>
      <c r="V438" t="s">
        <v>33</v>
      </c>
      <c r="W438" t="s">
        <v>34</v>
      </c>
      <c r="Y438" t="s">
        <v>33</v>
      </c>
      <c r="Z438" t="s">
        <v>34</v>
      </c>
      <c r="AA438" t="s">
        <v>35</v>
      </c>
      <c r="AB438" t="s">
        <v>36</v>
      </c>
      <c r="AC438">
        <v>46234122</v>
      </c>
      <c r="AD438" t="s">
        <v>37</v>
      </c>
      <c r="AE438" t="s">
        <v>1399</v>
      </c>
      <c r="AF438">
        <v>85671469</v>
      </c>
      <c r="AG438">
        <v>1328429</v>
      </c>
      <c r="AH438" t="s">
        <v>38</v>
      </c>
      <c r="AI438" t="s">
        <v>34</v>
      </c>
    </row>
    <row r="439" spans="1:35" x14ac:dyDescent="0.3">
      <c r="A439" s="1">
        <v>45374.247071759259</v>
      </c>
      <c r="B439">
        <v>5</v>
      </c>
      <c r="C439">
        <v>2</v>
      </c>
      <c r="D439" t="s">
        <v>26</v>
      </c>
      <c r="E439" t="s">
        <v>1400</v>
      </c>
      <c r="F439" t="s">
        <v>1401</v>
      </c>
      <c r="G439" t="s">
        <v>220</v>
      </c>
      <c r="H439" t="s">
        <v>1402</v>
      </c>
      <c r="I439">
        <v>0</v>
      </c>
      <c r="K439" t="s">
        <v>31</v>
      </c>
      <c r="L439" t="s">
        <v>32</v>
      </c>
      <c r="M439" t="s">
        <v>1400</v>
      </c>
      <c r="N439" t="s">
        <v>1401</v>
      </c>
      <c r="P439" t="s">
        <v>33</v>
      </c>
      <c r="Q439" t="s">
        <v>34</v>
      </c>
      <c r="S439" t="s">
        <v>33</v>
      </c>
      <c r="T439" t="s">
        <v>34</v>
      </c>
      <c r="V439" t="s">
        <v>33</v>
      </c>
      <c r="W439" t="s">
        <v>34</v>
      </c>
      <c r="Y439" t="s">
        <v>33</v>
      </c>
      <c r="Z439" t="s">
        <v>34</v>
      </c>
      <c r="AA439" t="s">
        <v>35</v>
      </c>
      <c r="AB439" t="s">
        <v>36</v>
      </c>
      <c r="AC439">
        <v>46227612</v>
      </c>
      <c r="AD439" t="s">
        <v>37</v>
      </c>
      <c r="AE439" t="s">
        <v>1401</v>
      </c>
      <c r="AF439">
        <v>85671469</v>
      </c>
      <c r="AG439">
        <v>1328430</v>
      </c>
      <c r="AH439" t="s">
        <v>38</v>
      </c>
      <c r="AI439" t="s">
        <v>34</v>
      </c>
    </row>
    <row r="440" spans="1:35" x14ac:dyDescent="0.3">
      <c r="A440" s="1">
        <v>45374.247476851851</v>
      </c>
      <c r="B440">
        <v>7</v>
      </c>
      <c r="C440">
        <v>2</v>
      </c>
      <c r="D440" t="s">
        <v>26</v>
      </c>
      <c r="E440" t="s">
        <v>1403</v>
      </c>
      <c r="F440" t="s">
        <v>1404</v>
      </c>
      <c r="G440" t="s">
        <v>146</v>
      </c>
      <c r="H440" t="s">
        <v>1405</v>
      </c>
      <c r="I440">
        <v>0</v>
      </c>
      <c r="K440" t="s">
        <v>31</v>
      </c>
      <c r="L440" t="s">
        <v>32</v>
      </c>
      <c r="M440" t="s">
        <v>1403</v>
      </c>
      <c r="N440" t="s">
        <v>1404</v>
      </c>
      <c r="P440" t="s">
        <v>33</v>
      </c>
      <c r="Q440" t="s">
        <v>34</v>
      </c>
      <c r="S440" t="s">
        <v>33</v>
      </c>
      <c r="T440" t="s">
        <v>34</v>
      </c>
      <c r="V440" t="s">
        <v>33</v>
      </c>
      <c r="W440" t="s">
        <v>34</v>
      </c>
      <c r="Y440" t="s">
        <v>33</v>
      </c>
      <c r="Z440" t="s">
        <v>34</v>
      </c>
      <c r="AA440" t="s">
        <v>35</v>
      </c>
      <c r="AB440" t="s">
        <v>36</v>
      </c>
      <c r="AC440">
        <v>46234985</v>
      </c>
      <c r="AD440" t="s">
        <v>37</v>
      </c>
      <c r="AE440" t="s">
        <v>1404</v>
      </c>
      <c r="AF440">
        <v>85671469</v>
      </c>
      <c r="AG440">
        <v>1328431</v>
      </c>
      <c r="AH440" t="s">
        <v>963</v>
      </c>
      <c r="AI440" t="s">
        <v>34</v>
      </c>
    </row>
    <row r="441" spans="1:35" x14ac:dyDescent="0.3">
      <c r="A441" s="1">
        <v>45374.248020833336</v>
      </c>
      <c r="B441">
        <v>6</v>
      </c>
      <c r="C441">
        <v>2</v>
      </c>
      <c r="D441" t="s">
        <v>26</v>
      </c>
      <c r="E441" t="s">
        <v>1406</v>
      </c>
      <c r="F441" t="s">
        <v>1407</v>
      </c>
      <c r="G441" t="s">
        <v>190</v>
      </c>
      <c r="H441" t="s">
        <v>1408</v>
      </c>
      <c r="I441">
        <v>0</v>
      </c>
      <c r="K441" t="s">
        <v>31</v>
      </c>
      <c r="L441" t="s">
        <v>32</v>
      </c>
      <c r="M441" t="s">
        <v>1406</v>
      </c>
      <c r="N441" t="s">
        <v>1407</v>
      </c>
      <c r="P441" t="s">
        <v>33</v>
      </c>
      <c r="Q441" t="s">
        <v>34</v>
      </c>
      <c r="S441" t="s">
        <v>33</v>
      </c>
      <c r="T441" t="s">
        <v>34</v>
      </c>
      <c r="V441" t="s">
        <v>33</v>
      </c>
      <c r="W441" t="s">
        <v>34</v>
      </c>
      <c r="Y441" t="s">
        <v>33</v>
      </c>
      <c r="Z441" t="s">
        <v>34</v>
      </c>
      <c r="AA441" t="s">
        <v>35</v>
      </c>
      <c r="AB441" t="s">
        <v>36</v>
      </c>
      <c r="AC441">
        <v>46228637</v>
      </c>
      <c r="AD441" t="s">
        <v>37</v>
      </c>
      <c r="AE441" t="s">
        <v>1407</v>
      </c>
      <c r="AF441">
        <v>85671469</v>
      </c>
      <c r="AG441">
        <v>1328432</v>
      </c>
      <c r="AH441" t="s">
        <v>38</v>
      </c>
      <c r="AI441" t="s">
        <v>34</v>
      </c>
    </row>
    <row r="442" spans="1:35" x14ac:dyDescent="0.3">
      <c r="A442" s="1">
        <v>45374.249189814815</v>
      </c>
      <c r="B442">
        <v>1</v>
      </c>
      <c r="C442">
        <v>2</v>
      </c>
      <c r="D442" t="s">
        <v>26</v>
      </c>
      <c r="E442" t="s">
        <v>1409</v>
      </c>
      <c r="F442" t="s">
        <v>1410</v>
      </c>
      <c r="G442" t="s">
        <v>146</v>
      </c>
      <c r="H442" t="s">
        <v>604</v>
      </c>
      <c r="I442">
        <v>0</v>
      </c>
      <c r="K442" t="s">
        <v>31</v>
      </c>
      <c r="L442" t="s">
        <v>32</v>
      </c>
      <c r="M442" t="s">
        <v>1409</v>
      </c>
      <c r="N442" t="s">
        <v>1410</v>
      </c>
      <c r="P442" t="s">
        <v>33</v>
      </c>
      <c r="Q442" t="s">
        <v>34</v>
      </c>
      <c r="S442" t="s">
        <v>33</v>
      </c>
      <c r="T442" t="s">
        <v>34</v>
      </c>
      <c r="V442" t="s">
        <v>33</v>
      </c>
      <c r="W442" t="s">
        <v>34</v>
      </c>
      <c r="Y442" t="s">
        <v>33</v>
      </c>
      <c r="Z442" t="s">
        <v>34</v>
      </c>
      <c r="AA442" t="s">
        <v>35</v>
      </c>
      <c r="AB442" t="s">
        <v>36</v>
      </c>
      <c r="AC442">
        <v>46236615</v>
      </c>
      <c r="AD442" t="s">
        <v>37</v>
      </c>
      <c r="AE442" t="s">
        <v>1410</v>
      </c>
      <c r="AF442">
        <v>85671469</v>
      </c>
      <c r="AG442">
        <v>1328433</v>
      </c>
      <c r="AH442" t="s">
        <v>38</v>
      </c>
      <c r="AI442" t="s">
        <v>34</v>
      </c>
    </row>
    <row r="443" spans="1:35" x14ac:dyDescent="0.3">
      <c r="A443" s="1">
        <v>45374.249467592592</v>
      </c>
      <c r="B443">
        <v>2</v>
      </c>
      <c r="C443">
        <v>2</v>
      </c>
      <c r="D443" t="s">
        <v>26</v>
      </c>
      <c r="E443" t="s">
        <v>1411</v>
      </c>
      <c r="F443" t="s">
        <v>1412</v>
      </c>
      <c r="G443" t="s">
        <v>29</v>
      </c>
      <c r="H443" t="s">
        <v>1413</v>
      </c>
      <c r="I443">
        <v>0</v>
      </c>
      <c r="K443" t="s">
        <v>31</v>
      </c>
      <c r="L443" t="s">
        <v>32</v>
      </c>
      <c r="M443" t="s">
        <v>1411</v>
      </c>
      <c r="N443" t="s">
        <v>1412</v>
      </c>
      <c r="P443" t="s">
        <v>33</v>
      </c>
      <c r="Q443" t="s">
        <v>34</v>
      </c>
      <c r="S443" t="s">
        <v>33</v>
      </c>
      <c r="T443" t="s">
        <v>34</v>
      </c>
      <c r="V443" t="s">
        <v>33</v>
      </c>
      <c r="W443" t="s">
        <v>34</v>
      </c>
      <c r="Y443" t="s">
        <v>33</v>
      </c>
      <c r="Z443" t="s">
        <v>34</v>
      </c>
      <c r="AA443" t="s">
        <v>35</v>
      </c>
      <c r="AB443" t="s">
        <v>36</v>
      </c>
      <c r="AC443">
        <v>46240190</v>
      </c>
      <c r="AD443" t="s">
        <v>37</v>
      </c>
      <c r="AE443" t="s">
        <v>1412</v>
      </c>
      <c r="AF443">
        <v>85671469</v>
      </c>
      <c r="AG443">
        <v>1328434</v>
      </c>
      <c r="AH443" t="s">
        <v>38</v>
      </c>
      <c r="AI443" t="s">
        <v>34</v>
      </c>
    </row>
    <row r="444" spans="1:35" x14ac:dyDescent="0.3">
      <c r="A444" s="1">
        <v>45374.255347222221</v>
      </c>
      <c r="B444">
        <v>5</v>
      </c>
      <c r="C444">
        <v>2</v>
      </c>
      <c r="D444" t="s">
        <v>26</v>
      </c>
      <c r="E444" t="s">
        <v>1414</v>
      </c>
      <c r="F444" t="s">
        <v>1415</v>
      </c>
      <c r="G444" t="s">
        <v>220</v>
      </c>
      <c r="H444" t="s">
        <v>1416</v>
      </c>
      <c r="I444">
        <v>0</v>
      </c>
      <c r="K444" t="s">
        <v>31</v>
      </c>
      <c r="L444" t="s">
        <v>32</v>
      </c>
      <c r="M444" t="s">
        <v>1414</v>
      </c>
      <c r="N444" t="s">
        <v>1415</v>
      </c>
      <c r="P444" t="s">
        <v>33</v>
      </c>
      <c r="Q444" t="s">
        <v>34</v>
      </c>
      <c r="S444" t="s">
        <v>33</v>
      </c>
      <c r="T444" t="s">
        <v>34</v>
      </c>
      <c r="V444" t="s">
        <v>33</v>
      </c>
      <c r="W444" t="s">
        <v>34</v>
      </c>
      <c r="Y444" t="s">
        <v>33</v>
      </c>
      <c r="Z444" t="s">
        <v>34</v>
      </c>
      <c r="AA444" t="s">
        <v>35</v>
      </c>
      <c r="AB444" t="s">
        <v>36</v>
      </c>
      <c r="AC444">
        <v>46247023</v>
      </c>
      <c r="AD444" t="s">
        <v>37</v>
      </c>
      <c r="AE444" t="s">
        <v>1415</v>
      </c>
      <c r="AF444">
        <v>85671469</v>
      </c>
      <c r="AG444">
        <v>1328435</v>
      </c>
      <c r="AH444" t="s">
        <v>38</v>
      </c>
      <c r="AI444" t="s">
        <v>34</v>
      </c>
    </row>
    <row r="445" spans="1:35" x14ac:dyDescent="0.3">
      <c r="A445" s="1">
        <v>45374.255891203706</v>
      </c>
      <c r="B445">
        <v>6</v>
      </c>
      <c r="C445">
        <v>2</v>
      </c>
      <c r="D445" t="s">
        <v>26</v>
      </c>
      <c r="E445" t="s">
        <v>1417</v>
      </c>
      <c r="F445" t="s">
        <v>1418</v>
      </c>
      <c r="G445" t="s">
        <v>29</v>
      </c>
      <c r="H445" t="s">
        <v>1419</v>
      </c>
      <c r="I445">
        <v>0</v>
      </c>
      <c r="K445" t="s">
        <v>31</v>
      </c>
      <c r="L445" t="s">
        <v>32</v>
      </c>
      <c r="M445" t="s">
        <v>1417</v>
      </c>
      <c r="N445" t="s">
        <v>1418</v>
      </c>
      <c r="P445" t="s">
        <v>33</v>
      </c>
      <c r="Q445" t="s">
        <v>34</v>
      </c>
      <c r="S445" t="s">
        <v>33</v>
      </c>
      <c r="T445" t="s">
        <v>34</v>
      </c>
      <c r="V445" t="s">
        <v>33</v>
      </c>
      <c r="W445" t="s">
        <v>34</v>
      </c>
      <c r="Y445" t="s">
        <v>33</v>
      </c>
      <c r="Z445" t="s">
        <v>34</v>
      </c>
      <c r="AA445" t="s">
        <v>35</v>
      </c>
      <c r="AB445" t="s">
        <v>36</v>
      </c>
      <c r="AC445">
        <v>46253662</v>
      </c>
      <c r="AD445" t="s">
        <v>37</v>
      </c>
      <c r="AE445" t="s">
        <v>1418</v>
      </c>
      <c r="AF445">
        <v>85671469</v>
      </c>
      <c r="AG445">
        <v>1328436</v>
      </c>
      <c r="AH445" t="s">
        <v>38</v>
      </c>
      <c r="AI445" t="s">
        <v>34</v>
      </c>
    </row>
    <row r="446" spans="1:35" x14ac:dyDescent="0.3">
      <c r="A446" s="1">
        <v>45374.256655092591</v>
      </c>
      <c r="B446">
        <v>8</v>
      </c>
      <c r="C446">
        <v>2</v>
      </c>
      <c r="D446" t="s">
        <v>26</v>
      </c>
      <c r="E446" t="s">
        <v>1420</v>
      </c>
      <c r="F446" t="s">
        <v>1421</v>
      </c>
      <c r="G446" t="s">
        <v>190</v>
      </c>
      <c r="H446" t="s">
        <v>680</v>
      </c>
      <c r="I446">
        <v>0</v>
      </c>
      <c r="K446" t="s">
        <v>31</v>
      </c>
      <c r="L446" t="s">
        <v>32</v>
      </c>
      <c r="M446" t="s">
        <v>1420</v>
      </c>
      <c r="N446" t="s">
        <v>1421</v>
      </c>
      <c r="P446" t="s">
        <v>33</v>
      </c>
      <c r="Q446" t="s">
        <v>34</v>
      </c>
      <c r="S446" t="s">
        <v>33</v>
      </c>
      <c r="T446" t="s">
        <v>34</v>
      </c>
      <c r="V446" t="s">
        <v>33</v>
      </c>
      <c r="W446" t="s">
        <v>34</v>
      </c>
      <c r="Y446" t="s">
        <v>33</v>
      </c>
      <c r="Z446" t="s">
        <v>34</v>
      </c>
      <c r="AA446" t="s">
        <v>35</v>
      </c>
      <c r="AB446" t="s">
        <v>36</v>
      </c>
      <c r="AC446">
        <v>46254463</v>
      </c>
      <c r="AD446" t="s">
        <v>37</v>
      </c>
      <c r="AE446" t="s">
        <v>1421</v>
      </c>
      <c r="AF446">
        <v>85671469</v>
      </c>
      <c r="AG446">
        <v>1328437</v>
      </c>
      <c r="AH446" t="s">
        <v>652</v>
      </c>
      <c r="AI446" t="s">
        <v>34</v>
      </c>
    </row>
    <row r="447" spans="1:35" x14ac:dyDescent="0.3">
      <c r="A447" s="1">
        <v>45374.257708333331</v>
      </c>
      <c r="B447">
        <v>1</v>
      </c>
      <c r="C447">
        <v>2</v>
      </c>
      <c r="D447" t="s">
        <v>26</v>
      </c>
      <c r="E447" t="s">
        <v>1422</v>
      </c>
      <c r="F447" t="s">
        <v>1423</v>
      </c>
      <c r="G447" t="s">
        <v>155</v>
      </c>
      <c r="H447" t="s">
        <v>1424</v>
      </c>
      <c r="I447">
        <v>0</v>
      </c>
      <c r="K447" t="s">
        <v>31</v>
      </c>
      <c r="L447" t="s">
        <v>32</v>
      </c>
      <c r="M447" t="s">
        <v>1422</v>
      </c>
      <c r="N447" t="s">
        <v>1423</v>
      </c>
      <c r="P447" t="s">
        <v>33</v>
      </c>
      <c r="Q447" t="s">
        <v>34</v>
      </c>
      <c r="S447" t="s">
        <v>33</v>
      </c>
      <c r="T447" t="s">
        <v>34</v>
      </c>
      <c r="V447" t="s">
        <v>33</v>
      </c>
      <c r="W447" t="s">
        <v>34</v>
      </c>
      <c r="Y447" t="s">
        <v>33</v>
      </c>
      <c r="Z447" t="s">
        <v>34</v>
      </c>
      <c r="AA447" t="s">
        <v>157</v>
      </c>
      <c r="AB447" t="s">
        <v>36</v>
      </c>
      <c r="AC447">
        <v>56595553</v>
      </c>
      <c r="AD447" t="s">
        <v>158</v>
      </c>
      <c r="AE447" t="s">
        <v>1423</v>
      </c>
      <c r="AF447">
        <v>9978044714</v>
      </c>
      <c r="AG447">
        <v>1328438</v>
      </c>
      <c r="AH447" t="s">
        <v>1114</v>
      </c>
      <c r="AI447" t="s">
        <v>34</v>
      </c>
    </row>
    <row r="448" spans="1:35" x14ac:dyDescent="0.3">
      <c r="A448" s="1">
        <v>45374.261203703703</v>
      </c>
      <c r="B448">
        <v>5</v>
      </c>
      <c r="C448">
        <v>2</v>
      </c>
      <c r="D448" t="s">
        <v>26</v>
      </c>
      <c r="E448" t="s">
        <v>1425</v>
      </c>
      <c r="F448" t="s">
        <v>1426</v>
      </c>
      <c r="G448" t="s">
        <v>146</v>
      </c>
      <c r="H448" t="s">
        <v>1427</v>
      </c>
      <c r="I448">
        <v>0</v>
      </c>
      <c r="K448" t="s">
        <v>31</v>
      </c>
      <c r="L448" t="s">
        <v>32</v>
      </c>
      <c r="M448" t="s">
        <v>1425</v>
      </c>
      <c r="N448" t="s">
        <v>1426</v>
      </c>
      <c r="P448" t="s">
        <v>33</v>
      </c>
      <c r="Q448" t="s">
        <v>34</v>
      </c>
      <c r="S448" t="s">
        <v>33</v>
      </c>
      <c r="T448" t="s">
        <v>34</v>
      </c>
      <c r="V448" t="s">
        <v>33</v>
      </c>
      <c r="W448" t="s">
        <v>34</v>
      </c>
      <c r="Y448" t="s">
        <v>33</v>
      </c>
      <c r="Z448" t="s">
        <v>34</v>
      </c>
      <c r="AA448" t="s">
        <v>35</v>
      </c>
      <c r="AB448" t="s">
        <v>36</v>
      </c>
      <c r="AC448">
        <v>46259554</v>
      </c>
      <c r="AD448" t="s">
        <v>37</v>
      </c>
      <c r="AE448" t="s">
        <v>1426</v>
      </c>
      <c r="AF448">
        <v>85671469</v>
      </c>
      <c r="AG448">
        <v>1328439</v>
      </c>
      <c r="AH448" t="s">
        <v>38</v>
      </c>
      <c r="AI448" t="s">
        <v>34</v>
      </c>
    </row>
    <row r="449" spans="1:35" x14ac:dyDescent="0.3">
      <c r="A449" s="1">
        <v>45374.264502314814</v>
      </c>
      <c r="B449">
        <v>5</v>
      </c>
      <c r="C449">
        <v>2</v>
      </c>
      <c r="D449" t="s">
        <v>26</v>
      </c>
      <c r="E449" t="s">
        <v>1428</v>
      </c>
      <c r="F449" t="s">
        <v>1429</v>
      </c>
      <c r="G449" t="s">
        <v>146</v>
      </c>
      <c r="H449" t="s">
        <v>1430</v>
      </c>
      <c r="I449">
        <v>0</v>
      </c>
      <c r="K449" t="s">
        <v>31</v>
      </c>
      <c r="L449" t="s">
        <v>32</v>
      </c>
      <c r="M449" t="s">
        <v>1428</v>
      </c>
      <c r="N449" t="s">
        <v>1429</v>
      </c>
      <c r="P449" t="s">
        <v>33</v>
      </c>
      <c r="Q449" t="s">
        <v>34</v>
      </c>
      <c r="S449" t="s">
        <v>33</v>
      </c>
      <c r="T449" t="s">
        <v>34</v>
      </c>
      <c r="V449" t="s">
        <v>33</v>
      </c>
      <c r="W449" t="s">
        <v>34</v>
      </c>
      <c r="Y449" t="s">
        <v>33</v>
      </c>
      <c r="Z449" t="s">
        <v>34</v>
      </c>
      <c r="AA449" t="s">
        <v>35</v>
      </c>
      <c r="AB449" t="s">
        <v>36</v>
      </c>
      <c r="AC449">
        <v>46268583</v>
      </c>
      <c r="AD449" t="s">
        <v>37</v>
      </c>
      <c r="AE449" t="s">
        <v>1429</v>
      </c>
      <c r="AF449">
        <v>85671469</v>
      </c>
      <c r="AG449">
        <v>1328440</v>
      </c>
      <c r="AH449" t="s">
        <v>38</v>
      </c>
      <c r="AI449" t="s">
        <v>34</v>
      </c>
    </row>
    <row r="450" spans="1:35" x14ac:dyDescent="0.3">
      <c r="A450" s="1">
        <v>45374.266377314816</v>
      </c>
      <c r="B450">
        <v>6</v>
      </c>
      <c r="C450">
        <v>2</v>
      </c>
      <c r="D450" t="s">
        <v>26</v>
      </c>
      <c r="E450" t="s">
        <v>1431</v>
      </c>
      <c r="F450" t="s">
        <v>1432</v>
      </c>
      <c r="G450" t="s">
        <v>146</v>
      </c>
      <c r="H450" t="s">
        <v>1433</v>
      </c>
      <c r="I450">
        <v>0</v>
      </c>
      <c r="K450" t="s">
        <v>31</v>
      </c>
      <c r="L450" t="s">
        <v>32</v>
      </c>
      <c r="M450" t="s">
        <v>1431</v>
      </c>
      <c r="N450" t="s">
        <v>1432</v>
      </c>
      <c r="P450" t="s">
        <v>33</v>
      </c>
      <c r="Q450" t="s">
        <v>34</v>
      </c>
      <c r="S450" t="s">
        <v>33</v>
      </c>
      <c r="T450" t="s">
        <v>34</v>
      </c>
      <c r="V450" t="s">
        <v>33</v>
      </c>
      <c r="W450" t="s">
        <v>34</v>
      </c>
      <c r="Y450" t="s">
        <v>33</v>
      </c>
      <c r="Z450" t="s">
        <v>34</v>
      </c>
      <c r="AA450" t="s">
        <v>35</v>
      </c>
      <c r="AB450" t="s">
        <v>36</v>
      </c>
      <c r="AC450">
        <v>46281091</v>
      </c>
      <c r="AD450" t="s">
        <v>37</v>
      </c>
      <c r="AE450" t="s">
        <v>1432</v>
      </c>
      <c r="AF450">
        <v>85671469</v>
      </c>
      <c r="AG450">
        <v>1328441</v>
      </c>
      <c r="AH450" t="s">
        <v>38</v>
      </c>
      <c r="AI450" t="s">
        <v>34</v>
      </c>
    </row>
    <row r="451" spans="1:35" x14ac:dyDescent="0.3">
      <c r="A451" s="1">
        <v>45374.267060185186</v>
      </c>
      <c r="B451">
        <v>8</v>
      </c>
      <c r="C451">
        <v>2</v>
      </c>
      <c r="D451" t="s">
        <v>26</v>
      </c>
      <c r="E451" t="s">
        <v>1434</v>
      </c>
      <c r="F451" t="s">
        <v>1435</v>
      </c>
      <c r="G451" t="s">
        <v>190</v>
      </c>
      <c r="H451" t="s">
        <v>1436</v>
      </c>
      <c r="I451">
        <v>0</v>
      </c>
      <c r="K451" t="s">
        <v>31</v>
      </c>
      <c r="L451" t="s">
        <v>32</v>
      </c>
      <c r="M451" t="s">
        <v>1434</v>
      </c>
      <c r="N451" t="s">
        <v>1435</v>
      </c>
      <c r="P451" t="s">
        <v>33</v>
      </c>
      <c r="Q451" t="s">
        <v>34</v>
      </c>
      <c r="S451" t="s">
        <v>33</v>
      </c>
      <c r="T451" t="s">
        <v>34</v>
      </c>
      <c r="V451" t="s">
        <v>33</v>
      </c>
      <c r="W451" t="s">
        <v>34</v>
      </c>
      <c r="Y451" t="s">
        <v>33</v>
      </c>
      <c r="Z451" t="s">
        <v>34</v>
      </c>
      <c r="AA451" t="s">
        <v>35</v>
      </c>
      <c r="AB451" t="s">
        <v>36</v>
      </c>
      <c r="AC451">
        <v>46282030</v>
      </c>
      <c r="AD451" t="s">
        <v>37</v>
      </c>
      <c r="AE451" t="s">
        <v>1435</v>
      </c>
      <c r="AF451">
        <v>85671469</v>
      </c>
      <c r="AG451">
        <v>1328442</v>
      </c>
      <c r="AH451" t="s">
        <v>38</v>
      </c>
      <c r="AI451" t="s">
        <v>34</v>
      </c>
    </row>
    <row r="452" spans="1:35" x14ac:dyDescent="0.3">
      <c r="A452" s="1">
        <v>45374.270671296297</v>
      </c>
      <c r="B452">
        <v>5</v>
      </c>
      <c r="C452">
        <v>2</v>
      </c>
      <c r="D452" t="s">
        <v>26</v>
      </c>
      <c r="E452" t="s">
        <v>1437</v>
      </c>
      <c r="F452" t="s">
        <v>1438</v>
      </c>
      <c r="G452" t="s">
        <v>220</v>
      </c>
      <c r="H452" t="s">
        <v>936</v>
      </c>
      <c r="I452">
        <v>0</v>
      </c>
      <c r="K452" t="s">
        <v>31</v>
      </c>
      <c r="L452" t="s">
        <v>32</v>
      </c>
      <c r="M452" t="s">
        <v>1437</v>
      </c>
      <c r="N452" t="s">
        <v>1438</v>
      </c>
      <c r="P452" t="s">
        <v>33</v>
      </c>
      <c r="Q452" t="s">
        <v>34</v>
      </c>
      <c r="S452" t="s">
        <v>33</v>
      </c>
      <c r="T452" t="s">
        <v>34</v>
      </c>
      <c r="V452" t="s">
        <v>33</v>
      </c>
      <c r="W452" t="s">
        <v>34</v>
      </c>
      <c r="Y452" t="s">
        <v>33</v>
      </c>
      <c r="Z452" t="s">
        <v>34</v>
      </c>
      <c r="AA452" t="s">
        <v>35</v>
      </c>
      <c r="AB452" t="s">
        <v>36</v>
      </c>
      <c r="AC452">
        <v>46291093</v>
      </c>
      <c r="AD452" t="s">
        <v>37</v>
      </c>
      <c r="AE452" t="s">
        <v>1438</v>
      </c>
      <c r="AF452">
        <v>85671469</v>
      </c>
      <c r="AG452">
        <v>1328443</v>
      </c>
      <c r="AH452" t="s">
        <v>1023</v>
      </c>
      <c r="AI452" t="s">
        <v>34</v>
      </c>
    </row>
    <row r="453" spans="1:35" x14ac:dyDescent="0.3">
      <c r="A453" s="1">
        <v>45374.270879629628</v>
      </c>
      <c r="B453">
        <v>8</v>
      </c>
      <c r="C453">
        <v>2</v>
      </c>
      <c r="D453" t="s">
        <v>26</v>
      </c>
      <c r="E453" t="s">
        <v>1439</v>
      </c>
      <c r="F453" t="s">
        <v>1440</v>
      </c>
      <c r="G453" t="s">
        <v>49</v>
      </c>
      <c r="H453">
        <f>---0--8069</f>
        <v>8069</v>
      </c>
      <c r="I453">
        <v>0</v>
      </c>
      <c r="J453" t="s">
        <v>50</v>
      </c>
      <c r="K453" t="s">
        <v>51</v>
      </c>
      <c r="L453" t="s">
        <v>52</v>
      </c>
      <c r="M453" t="s">
        <v>1439</v>
      </c>
      <c r="N453" t="s">
        <v>1440</v>
      </c>
      <c r="P453" t="s">
        <v>33</v>
      </c>
      <c r="Q453" t="s">
        <v>34</v>
      </c>
      <c r="S453" t="s">
        <v>33</v>
      </c>
      <c r="T453" t="s">
        <v>34</v>
      </c>
      <c r="V453" t="s">
        <v>33</v>
      </c>
      <c r="W453" t="s">
        <v>34</v>
      </c>
      <c r="Y453" t="s">
        <v>33</v>
      </c>
      <c r="Z453" t="s">
        <v>34</v>
      </c>
      <c r="AA453" t="s">
        <v>79</v>
      </c>
      <c r="AB453" t="s">
        <v>36</v>
      </c>
      <c r="AC453">
        <v>46291364</v>
      </c>
      <c r="AD453" t="s">
        <v>64</v>
      </c>
      <c r="AE453" t="s">
        <v>1440</v>
      </c>
      <c r="AF453">
        <v>85671469</v>
      </c>
      <c r="AG453">
        <v>1328444</v>
      </c>
      <c r="AH453" t="s">
        <v>38</v>
      </c>
      <c r="AI453" t="s">
        <v>34</v>
      </c>
    </row>
    <row r="454" spans="1:35" x14ac:dyDescent="0.3">
      <c r="A454" s="1">
        <v>45374.271643518521</v>
      </c>
      <c r="B454">
        <v>6</v>
      </c>
      <c r="C454">
        <v>2</v>
      </c>
      <c r="D454" t="s">
        <v>26</v>
      </c>
      <c r="E454" t="s">
        <v>1441</v>
      </c>
      <c r="F454" t="s">
        <v>1442</v>
      </c>
      <c r="G454" t="s">
        <v>146</v>
      </c>
      <c r="H454" t="s">
        <v>790</v>
      </c>
      <c r="I454">
        <v>0</v>
      </c>
      <c r="K454" t="s">
        <v>31</v>
      </c>
      <c r="L454" t="s">
        <v>32</v>
      </c>
      <c r="M454" t="s">
        <v>1441</v>
      </c>
      <c r="N454" t="s">
        <v>1442</v>
      </c>
      <c r="P454" t="s">
        <v>33</v>
      </c>
      <c r="Q454" t="s">
        <v>34</v>
      </c>
      <c r="S454" t="s">
        <v>33</v>
      </c>
      <c r="T454" t="s">
        <v>34</v>
      </c>
      <c r="V454" t="s">
        <v>33</v>
      </c>
      <c r="W454" t="s">
        <v>34</v>
      </c>
      <c r="Y454" t="s">
        <v>33</v>
      </c>
      <c r="Z454" t="s">
        <v>34</v>
      </c>
      <c r="AA454" t="s">
        <v>35</v>
      </c>
      <c r="AB454" t="s">
        <v>36</v>
      </c>
      <c r="AC454">
        <v>46292428</v>
      </c>
      <c r="AD454" t="s">
        <v>37</v>
      </c>
      <c r="AE454" t="s">
        <v>1442</v>
      </c>
      <c r="AF454">
        <v>85671469</v>
      </c>
      <c r="AG454">
        <v>1328445</v>
      </c>
      <c r="AH454" t="s">
        <v>38</v>
      </c>
      <c r="AI454" t="s">
        <v>34</v>
      </c>
    </row>
    <row r="455" spans="1:35" x14ac:dyDescent="0.3">
      <c r="A455" s="1">
        <v>45374.273379629631</v>
      </c>
      <c r="B455">
        <v>5</v>
      </c>
      <c r="C455">
        <v>2</v>
      </c>
      <c r="D455" t="s">
        <v>26</v>
      </c>
      <c r="E455" t="s">
        <v>1443</v>
      </c>
      <c r="F455" t="s">
        <v>1444</v>
      </c>
      <c r="G455" t="s">
        <v>146</v>
      </c>
      <c r="H455" t="s">
        <v>807</v>
      </c>
      <c r="I455">
        <v>0</v>
      </c>
      <c r="K455" t="s">
        <v>31</v>
      </c>
      <c r="L455" t="s">
        <v>32</v>
      </c>
      <c r="M455" t="s">
        <v>1443</v>
      </c>
      <c r="N455" t="s">
        <v>1444</v>
      </c>
      <c r="P455" t="s">
        <v>33</v>
      </c>
      <c r="Q455" t="s">
        <v>34</v>
      </c>
      <c r="S455" t="s">
        <v>33</v>
      </c>
      <c r="T455" t="s">
        <v>34</v>
      </c>
      <c r="V455" t="s">
        <v>33</v>
      </c>
      <c r="W455" t="s">
        <v>34</v>
      </c>
      <c r="Y455" t="s">
        <v>33</v>
      </c>
      <c r="Z455" t="s">
        <v>34</v>
      </c>
      <c r="AA455" t="s">
        <v>35</v>
      </c>
      <c r="AB455" t="s">
        <v>36</v>
      </c>
      <c r="AC455">
        <v>46301094</v>
      </c>
      <c r="AD455" t="s">
        <v>37</v>
      </c>
      <c r="AE455" t="s">
        <v>1444</v>
      </c>
      <c r="AF455">
        <v>85671469</v>
      </c>
      <c r="AG455">
        <v>1328446</v>
      </c>
      <c r="AH455" t="s">
        <v>38</v>
      </c>
      <c r="AI455" t="s">
        <v>34</v>
      </c>
    </row>
    <row r="456" spans="1:35" x14ac:dyDescent="0.3">
      <c r="A456" s="1">
        <v>45374.274004629631</v>
      </c>
      <c r="B456">
        <v>8</v>
      </c>
      <c r="C456">
        <v>2</v>
      </c>
      <c r="D456" t="s">
        <v>26</v>
      </c>
      <c r="E456" t="s">
        <v>1445</v>
      </c>
      <c r="F456" t="s">
        <v>1446</v>
      </c>
      <c r="G456" t="s">
        <v>190</v>
      </c>
      <c r="H456" t="s">
        <v>191</v>
      </c>
      <c r="I456">
        <v>0</v>
      </c>
      <c r="K456" t="s">
        <v>31</v>
      </c>
      <c r="L456" t="s">
        <v>32</v>
      </c>
      <c r="M456" t="s">
        <v>1445</v>
      </c>
      <c r="N456" t="s">
        <v>1446</v>
      </c>
      <c r="P456" t="s">
        <v>33</v>
      </c>
      <c r="Q456" t="s">
        <v>34</v>
      </c>
      <c r="S456" t="s">
        <v>33</v>
      </c>
      <c r="T456" t="s">
        <v>34</v>
      </c>
      <c r="V456" t="s">
        <v>33</v>
      </c>
      <c r="W456" t="s">
        <v>34</v>
      </c>
      <c r="Y456" t="s">
        <v>33</v>
      </c>
      <c r="Z456" t="s">
        <v>34</v>
      </c>
      <c r="AA456" t="s">
        <v>35</v>
      </c>
      <c r="AB456" t="s">
        <v>36</v>
      </c>
      <c r="AC456">
        <v>46295678</v>
      </c>
      <c r="AD456" t="s">
        <v>37</v>
      </c>
      <c r="AE456" t="s">
        <v>1446</v>
      </c>
      <c r="AF456">
        <v>85671469</v>
      </c>
      <c r="AG456">
        <v>1328447</v>
      </c>
      <c r="AH456" t="s">
        <v>652</v>
      </c>
      <c r="AI456" t="s">
        <v>34</v>
      </c>
    </row>
    <row r="457" spans="1:35" x14ac:dyDescent="0.3">
      <c r="A457" s="1">
        <v>45374.275000000001</v>
      </c>
      <c r="B457">
        <v>5</v>
      </c>
      <c r="C457">
        <v>2</v>
      </c>
      <c r="D457" t="s">
        <v>26</v>
      </c>
      <c r="E457" t="s">
        <v>1447</v>
      </c>
      <c r="F457" t="s">
        <v>1448</v>
      </c>
      <c r="G457" t="s">
        <v>190</v>
      </c>
      <c r="H457" t="s">
        <v>1449</v>
      </c>
      <c r="I457">
        <v>0</v>
      </c>
      <c r="K457" t="s">
        <v>31</v>
      </c>
      <c r="L457" t="s">
        <v>32</v>
      </c>
      <c r="M457" t="s">
        <v>1447</v>
      </c>
      <c r="N457" t="s">
        <v>1448</v>
      </c>
      <c r="P457" t="s">
        <v>33</v>
      </c>
      <c r="Q457" t="s">
        <v>34</v>
      </c>
      <c r="S457" t="s">
        <v>33</v>
      </c>
      <c r="T457" t="s">
        <v>34</v>
      </c>
      <c r="V457" t="s">
        <v>33</v>
      </c>
      <c r="W457" t="s">
        <v>34</v>
      </c>
      <c r="Y457" t="s">
        <v>33</v>
      </c>
      <c r="Z457" t="s">
        <v>34</v>
      </c>
      <c r="AA457" t="s">
        <v>35</v>
      </c>
      <c r="AB457" t="s">
        <v>36</v>
      </c>
      <c r="AC457">
        <v>46296993</v>
      </c>
      <c r="AD457" t="s">
        <v>37</v>
      </c>
      <c r="AE457" t="s">
        <v>1448</v>
      </c>
      <c r="AF457">
        <v>85671469</v>
      </c>
      <c r="AG457">
        <v>1328448</v>
      </c>
      <c r="AH457" t="s">
        <v>38</v>
      </c>
      <c r="AI457" t="s">
        <v>34</v>
      </c>
    </row>
    <row r="458" spans="1:35" x14ac:dyDescent="0.3">
      <c r="A458" s="1">
        <v>45374.276817129627</v>
      </c>
      <c r="B458">
        <v>5</v>
      </c>
      <c r="C458">
        <v>2</v>
      </c>
      <c r="D458" t="s">
        <v>26</v>
      </c>
      <c r="E458" t="s">
        <v>1450</v>
      </c>
      <c r="F458" t="s">
        <v>1451</v>
      </c>
      <c r="G458" t="s">
        <v>146</v>
      </c>
      <c r="H458" t="s">
        <v>797</v>
      </c>
      <c r="I458">
        <v>0</v>
      </c>
      <c r="K458" t="s">
        <v>31</v>
      </c>
      <c r="L458" t="s">
        <v>32</v>
      </c>
      <c r="M458" t="s">
        <v>1450</v>
      </c>
      <c r="N458" t="s">
        <v>1451</v>
      </c>
      <c r="P458" t="s">
        <v>33</v>
      </c>
      <c r="Q458" t="s">
        <v>34</v>
      </c>
      <c r="S458" t="s">
        <v>33</v>
      </c>
      <c r="T458" t="s">
        <v>34</v>
      </c>
      <c r="V458" t="s">
        <v>33</v>
      </c>
      <c r="W458" t="s">
        <v>34</v>
      </c>
      <c r="Y458" t="s">
        <v>33</v>
      </c>
      <c r="Z458" t="s">
        <v>34</v>
      </c>
      <c r="AA458" t="s">
        <v>35</v>
      </c>
      <c r="AB458" t="s">
        <v>36</v>
      </c>
      <c r="AC458">
        <v>46299451</v>
      </c>
      <c r="AD458" t="s">
        <v>37</v>
      </c>
      <c r="AE458" t="s">
        <v>1451</v>
      </c>
      <c r="AF458">
        <v>85671469</v>
      </c>
      <c r="AG458">
        <v>1328449</v>
      </c>
      <c r="AH458" t="s">
        <v>38</v>
      </c>
      <c r="AI458" t="s">
        <v>34</v>
      </c>
    </row>
    <row r="459" spans="1:35" x14ac:dyDescent="0.3">
      <c r="A459" s="1">
        <v>45374.279421296298</v>
      </c>
      <c r="B459">
        <v>8</v>
      </c>
      <c r="C459">
        <v>2</v>
      </c>
      <c r="D459" t="s">
        <v>26</v>
      </c>
      <c r="E459" t="s">
        <v>1452</v>
      </c>
      <c r="F459" t="s">
        <v>1453</v>
      </c>
      <c r="G459" t="s">
        <v>190</v>
      </c>
      <c r="H459" t="s">
        <v>1454</v>
      </c>
      <c r="I459">
        <v>0</v>
      </c>
      <c r="K459" t="s">
        <v>31</v>
      </c>
      <c r="L459" t="s">
        <v>32</v>
      </c>
      <c r="M459" t="s">
        <v>1452</v>
      </c>
      <c r="N459" t="s">
        <v>1453</v>
      </c>
      <c r="P459" t="s">
        <v>33</v>
      </c>
      <c r="Q459" t="s">
        <v>34</v>
      </c>
      <c r="S459" t="s">
        <v>33</v>
      </c>
      <c r="T459" t="s">
        <v>34</v>
      </c>
      <c r="V459" t="s">
        <v>33</v>
      </c>
      <c r="W459" t="s">
        <v>34</v>
      </c>
      <c r="Y459" t="s">
        <v>33</v>
      </c>
      <c r="Z459" t="s">
        <v>34</v>
      </c>
      <c r="AA459" t="s">
        <v>35</v>
      </c>
      <c r="AB459" t="s">
        <v>36</v>
      </c>
      <c r="AC459">
        <v>46313128</v>
      </c>
      <c r="AD459" t="s">
        <v>37</v>
      </c>
      <c r="AE459" t="s">
        <v>1453</v>
      </c>
      <c r="AF459">
        <v>85671469</v>
      </c>
      <c r="AG459">
        <v>1328450</v>
      </c>
      <c r="AH459" t="s">
        <v>38</v>
      </c>
      <c r="AI459" t="s">
        <v>34</v>
      </c>
    </row>
    <row r="460" spans="1:35" x14ac:dyDescent="0.3">
      <c r="A460" s="1">
        <v>45374.28019675926</v>
      </c>
      <c r="B460">
        <v>5</v>
      </c>
      <c r="C460">
        <v>2</v>
      </c>
      <c r="D460" t="s">
        <v>26</v>
      </c>
      <c r="E460" t="s">
        <v>216</v>
      </c>
      <c r="F460" t="s">
        <v>217</v>
      </c>
      <c r="G460" t="s">
        <v>146</v>
      </c>
      <c r="H460" t="s">
        <v>697</v>
      </c>
      <c r="I460">
        <v>0</v>
      </c>
      <c r="K460" t="s">
        <v>31</v>
      </c>
      <c r="L460" t="s">
        <v>32</v>
      </c>
      <c r="M460" t="s">
        <v>216</v>
      </c>
      <c r="N460" t="s">
        <v>217</v>
      </c>
      <c r="P460" t="s">
        <v>33</v>
      </c>
      <c r="Q460" t="s">
        <v>34</v>
      </c>
      <c r="S460" t="s">
        <v>33</v>
      </c>
      <c r="T460" t="s">
        <v>34</v>
      </c>
      <c r="V460" t="s">
        <v>33</v>
      </c>
      <c r="W460" t="s">
        <v>34</v>
      </c>
      <c r="Y460" t="s">
        <v>33</v>
      </c>
      <c r="Z460" t="s">
        <v>34</v>
      </c>
      <c r="AA460" t="s">
        <v>35</v>
      </c>
      <c r="AB460" t="s">
        <v>36</v>
      </c>
      <c r="AC460">
        <v>46314243</v>
      </c>
      <c r="AD460" t="s">
        <v>37</v>
      </c>
      <c r="AE460" t="s">
        <v>217</v>
      </c>
      <c r="AF460">
        <v>85671469</v>
      </c>
      <c r="AG460">
        <v>1328451</v>
      </c>
      <c r="AH460" t="s">
        <v>38</v>
      </c>
      <c r="AI460" t="s">
        <v>34</v>
      </c>
    </row>
    <row r="461" spans="1:35" x14ac:dyDescent="0.3">
      <c r="A461" s="1">
        <v>45374.280219907407</v>
      </c>
      <c r="B461">
        <v>7</v>
      </c>
      <c r="C461">
        <v>2</v>
      </c>
      <c r="D461" t="s">
        <v>26</v>
      </c>
      <c r="E461" t="s">
        <v>1455</v>
      </c>
      <c r="F461" t="s">
        <v>1456</v>
      </c>
      <c r="G461" t="s">
        <v>49</v>
      </c>
      <c r="H461">
        <f>---0--4620</f>
        <v>4620</v>
      </c>
      <c r="I461">
        <v>0</v>
      </c>
      <c r="J461" t="s">
        <v>50</v>
      </c>
      <c r="K461" t="s">
        <v>51</v>
      </c>
      <c r="L461" t="s">
        <v>52</v>
      </c>
      <c r="M461" t="s">
        <v>1455</v>
      </c>
      <c r="N461" t="s">
        <v>1456</v>
      </c>
      <c r="P461" t="s">
        <v>33</v>
      </c>
      <c r="Q461" t="s">
        <v>34</v>
      </c>
      <c r="S461" t="s">
        <v>33</v>
      </c>
      <c r="T461" t="s">
        <v>34</v>
      </c>
      <c r="V461" t="s">
        <v>33</v>
      </c>
      <c r="W461" t="s">
        <v>34</v>
      </c>
      <c r="Y461" t="s">
        <v>33</v>
      </c>
      <c r="Z461" t="s">
        <v>34</v>
      </c>
      <c r="AA461" t="s">
        <v>1457</v>
      </c>
      <c r="AB461" t="s">
        <v>36</v>
      </c>
      <c r="AC461">
        <v>33049012</v>
      </c>
      <c r="AD461" t="s">
        <v>127</v>
      </c>
      <c r="AE461" t="s">
        <v>1456</v>
      </c>
      <c r="AF461">
        <v>978632586</v>
      </c>
      <c r="AG461">
        <v>1328452</v>
      </c>
      <c r="AH461" t="s">
        <v>1458</v>
      </c>
      <c r="AI461" t="s">
        <v>34</v>
      </c>
    </row>
    <row r="462" spans="1:35" x14ac:dyDescent="0.3">
      <c r="A462" s="1">
        <v>45374.280590277776</v>
      </c>
      <c r="B462">
        <v>6</v>
      </c>
      <c r="C462">
        <v>2</v>
      </c>
      <c r="D462" t="s">
        <v>26</v>
      </c>
      <c r="E462" t="s">
        <v>1459</v>
      </c>
      <c r="F462" t="s">
        <v>1460</v>
      </c>
      <c r="G462" t="s">
        <v>190</v>
      </c>
      <c r="H462" t="s">
        <v>773</v>
      </c>
      <c r="I462">
        <v>0</v>
      </c>
      <c r="K462" t="s">
        <v>31</v>
      </c>
      <c r="L462" t="s">
        <v>32</v>
      </c>
      <c r="M462" t="s">
        <v>1459</v>
      </c>
      <c r="N462" t="s">
        <v>1460</v>
      </c>
      <c r="P462" t="s">
        <v>33</v>
      </c>
      <c r="Q462" t="s">
        <v>34</v>
      </c>
      <c r="S462" t="s">
        <v>33</v>
      </c>
      <c r="T462" t="s">
        <v>34</v>
      </c>
      <c r="V462" t="s">
        <v>33</v>
      </c>
      <c r="W462" t="s">
        <v>34</v>
      </c>
      <c r="Y462" t="s">
        <v>33</v>
      </c>
      <c r="Z462" t="s">
        <v>34</v>
      </c>
      <c r="AA462" t="s">
        <v>35</v>
      </c>
      <c r="AB462" t="s">
        <v>36</v>
      </c>
      <c r="AC462">
        <v>46314831</v>
      </c>
      <c r="AD462" t="s">
        <v>37</v>
      </c>
      <c r="AE462" t="s">
        <v>1460</v>
      </c>
      <c r="AF462">
        <v>85671469</v>
      </c>
      <c r="AG462">
        <v>1328453</v>
      </c>
      <c r="AH462" t="s">
        <v>1461</v>
      </c>
      <c r="AI462" t="s">
        <v>34</v>
      </c>
    </row>
    <row r="463" spans="1:35" x14ac:dyDescent="0.3">
      <c r="A463" s="1">
        <v>45374.281550925924</v>
      </c>
      <c r="B463">
        <v>4</v>
      </c>
      <c r="C463">
        <v>2</v>
      </c>
      <c r="D463" t="s">
        <v>26</v>
      </c>
      <c r="E463" t="s">
        <v>1462</v>
      </c>
      <c r="F463" t="s">
        <v>1463</v>
      </c>
      <c r="G463" t="s">
        <v>49</v>
      </c>
      <c r="H463">
        <f>---0--2972</f>
        <v>2972</v>
      </c>
      <c r="I463">
        <v>0</v>
      </c>
      <c r="J463" t="s">
        <v>50</v>
      </c>
      <c r="K463" t="s">
        <v>51</v>
      </c>
      <c r="L463" t="s">
        <v>52</v>
      </c>
      <c r="M463" t="s">
        <v>1462</v>
      </c>
      <c r="N463" t="s">
        <v>1463</v>
      </c>
      <c r="P463" t="s">
        <v>33</v>
      </c>
      <c r="Q463" t="s">
        <v>34</v>
      </c>
      <c r="S463" t="s">
        <v>33</v>
      </c>
      <c r="T463" t="s">
        <v>34</v>
      </c>
      <c r="V463" t="s">
        <v>33</v>
      </c>
      <c r="W463" t="s">
        <v>34</v>
      </c>
      <c r="Y463" t="s">
        <v>33</v>
      </c>
      <c r="Z463" t="s">
        <v>34</v>
      </c>
      <c r="AA463" t="s">
        <v>1464</v>
      </c>
      <c r="AB463" t="s">
        <v>36</v>
      </c>
      <c r="AC463">
        <v>45015054</v>
      </c>
      <c r="AD463" t="s">
        <v>115</v>
      </c>
      <c r="AE463" t="s">
        <v>1463</v>
      </c>
      <c r="AF463">
        <v>9978044714</v>
      </c>
      <c r="AG463">
        <v>1328454</v>
      </c>
      <c r="AH463" t="s">
        <v>196</v>
      </c>
      <c r="AI463" t="s">
        <v>34</v>
      </c>
    </row>
    <row r="464" spans="1:35" x14ac:dyDescent="0.3">
      <c r="A464" s="1">
        <v>45374.283148148148</v>
      </c>
      <c r="B464">
        <v>8</v>
      </c>
      <c r="C464">
        <v>2</v>
      </c>
      <c r="D464" t="s">
        <v>26</v>
      </c>
      <c r="E464" t="s">
        <v>1465</v>
      </c>
      <c r="F464" t="s">
        <v>1466</v>
      </c>
      <c r="G464" t="s">
        <v>29</v>
      </c>
      <c r="H464" t="s">
        <v>1467</v>
      </c>
      <c r="I464">
        <v>0</v>
      </c>
      <c r="K464" t="s">
        <v>31</v>
      </c>
      <c r="L464" t="s">
        <v>32</v>
      </c>
      <c r="M464" t="s">
        <v>1465</v>
      </c>
      <c r="N464" t="s">
        <v>1466</v>
      </c>
      <c r="P464" t="s">
        <v>33</v>
      </c>
      <c r="Q464" t="s">
        <v>34</v>
      </c>
      <c r="S464" t="s">
        <v>33</v>
      </c>
      <c r="T464" t="s">
        <v>34</v>
      </c>
      <c r="V464" t="s">
        <v>33</v>
      </c>
      <c r="W464" t="s">
        <v>34</v>
      </c>
      <c r="Y464" t="s">
        <v>33</v>
      </c>
      <c r="Z464" t="s">
        <v>34</v>
      </c>
      <c r="AA464" t="s">
        <v>35</v>
      </c>
      <c r="AB464" t="s">
        <v>36</v>
      </c>
      <c r="AC464">
        <v>46318576</v>
      </c>
      <c r="AD464" t="s">
        <v>37</v>
      </c>
      <c r="AE464" t="s">
        <v>1466</v>
      </c>
      <c r="AF464">
        <v>85671469</v>
      </c>
      <c r="AG464">
        <v>1328455</v>
      </c>
      <c r="AH464" t="s">
        <v>38</v>
      </c>
      <c r="AI464" t="s">
        <v>34</v>
      </c>
    </row>
    <row r="465" spans="1:35" x14ac:dyDescent="0.3">
      <c r="A465" s="1">
        <v>45374.285312499997</v>
      </c>
      <c r="B465">
        <v>8</v>
      </c>
      <c r="C465">
        <v>2</v>
      </c>
      <c r="D465" t="s">
        <v>26</v>
      </c>
      <c r="E465" t="s">
        <v>1468</v>
      </c>
      <c r="F465" t="s">
        <v>1469</v>
      </c>
      <c r="G465" t="s">
        <v>190</v>
      </c>
      <c r="H465" t="s">
        <v>1470</v>
      </c>
      <c r="I465">
        <v>0</v>
      </c>
      <c r="J465" t="s">
        <v>667</v>
      </c>
      <c r="K465" t="s">
        <v>31</v>
      </c>
      <c r="L465" t="s">
        <v>32</v>
      </c>
      <c r="M465" t="s">
        <v>1468</v>
      </c>
      <c r="N465" t="s">
        <v>1469</v>
      </c>
      <c r="P465" t="s">
        <v>33</v>
      </c>
      <c r="Q465" t="s">
        <v>34</v>
      </c>
      <c r="S465" t="s">
        <v>33</v>
      </c>
      <c r="T465" t="s">
        <v>34</v>
      </c>
      <c r="V465" t="s">
        <v>33</v>
      </c>
      <c r="W465" t="s">
        <v>34</v>
      </c>
      <c r="Y465" t="s">
        <v>33</v>
      </c>
      <c r="Z465" t="s">
        <v>34</v>
      </c>
      <c r="AA465" t="s">
        <v>35</v>
      </c>
      <c r="AB465" t="s">
        <v>36</v>
      </c>
      <c r="AC465">
        <v>46331821</v>
      </c>
      <c r="AD465" t="s">
        <v>37</v>
      </c>
      <c r="AE465" t="s">
        <v>1469</v>
      </c>
      <c r="AF465">
        <v>85671469</v>
      </c>
      <c r="AG465">
        <v>1328456</v>
      </c>
      <c r="AH465" t="s">
        <v>38</v>
      </c>
      <c r="AI465" t="s">
        <v>34</v>
      </c>
    </row>
    <row r="466" spans="1:35" x14ac:dyDescent="0.3">
      <c r="A466" s="1">
        <v>45374.286064814813</v>
      </c>
      <c r="B466">
        <v>5</v>
      </c>
      <c r="C466">
        <v>2</v>
      </c>
      <c r="D466" t="s">
        <v>26</v>
      </c>
      <c r="E466" t="s">
        <v>1471</v>
      </c>
      <c r="F466" t="s">
        <v>1472</v>
      </c>
      <c r="G466" t="s">
        <v>146</v>
      </c>
      <c r="H466" t="s">
        <v>1473</v>
      </c>
      <c r="I466">
        <v>0</v>
      </c>
      <c r="K466" t="s">
        <v>31</v>
      </c>
      <c r="L466" t="s">
        <v>32</v>
      </c>
      <c r="M466" t="s">
        <v>1471</v>
      </c>
      <c r="N466" t="s">
        <v>1472</v>
      </c>
      <c r="P466" t="s">
        <v>33</v>
      </c>
      <c r="Q466" t="s">
        <v>34</v>
      </c>
      <c r="S466" t="s">
        <v>33</v>
      </c>
      <c r="T466" t="s">
        <v>34</v>
      </c>
      <c r="V466" t="s">
        <v>33</v>
      </c>
      <c r="W466" t="s">
        <v>34</v>
      </c>
      <c r="Y466" t="s">
        <v>33</v>
      </c>
      <c r="Z466" t="s">
        <v>34</v>
      </c>
      <c r="AA466" t="s">
        <v>35</v>
      </c>
      <c r="AB466" t="s">
        <v>36</v>
      </c>
      <c r="AC466">
        <v>46341227</v>
      </c>
      <c r="AD466" t="s">
        <v>37</v>
      </c>
      <c r="AE466" t="s">
        <v>1472</v>
      </c>
      <c r="AF466">
        <v>85671469</v>
      </c>
      <c r="AG466">
        <v>1328457</v>
      </c>
      <c r="AH466" t="s">
        <v>38</v>
      </c>
      <c r="AI466" t="s">
        <v>34</v>
      </c>
    </row>
    <row r="467" spans="1:35" x14ac:dyDescent="0.3">
      <c r="A467" s="1">
        <v>45374.287187499998</v>
      </c>
      <c r="B467">
        <v>6</v>
      </c>
      <c r="C467">
        <v>2</v>
      </c>
      <c r="D467" t="s">
        <v>26</v>
      </c>
      <c r="E467" t="s">
        <v>1474</v>
      </c>
      <c r="F467" t="s">
        <v>1475</v>
      </c>
      <c r="G467" t="s">
        <v>155</v>
      </c>
      <c r="H467" t="s">
        <v>1476</v>
      </c>
      <c r="I467">
        <v>0</v>
      </c>
      <c r="K467" t="s">
        <v>31</v>
      </c>
      <c r="L467" t="s">
        <v>32</v>
      </c>
      <c r="M467" t="s">
        <v>1474</v>
      </c>
      <c r="N467" t="s">
        <v>1475</v>
      </c>
      <c r="P467" t="s">
        <v>33</v>
      </c>
      <c r="Q467" t="s">
        <v>34</v>
      </c>
      <c r="S467" t="s">
        <v>33</v>
      </c>
      <c r="T467" t="s">
        <v>34</v>
      </c>
      <c r="V467" t="s">
        <v>33</v>
      </c>
      <c r="W467" t="s">
        <v>34</v>
      </c>
      <c r="Y467" t="s">
        <v>33</v>
      </c>
      <c r="Z467" t="s">
        <v>34</v>
      </c>
      <c r="AA467" t="s">
        <v>157</v>
      </c>
      <c r="AB467" t="s">
        <v>36</v>
      </c>
      <c r="AC467">
        <v>45194009</v>
      </c>
      <c r="AD467" t="s">
        <v>158</v>
      </c>
      <c r="AE467" t="s">
        <v>1475</v>
      </c>
      <c r="AF467">
        <v>9978044714</v>
      </c>
      <c r="AG467">
        <v>1328458</v>
      </c>
      <c r="AH467" t="s">
        <v>148</v>
      </c>
      <c r="AI467" t="s">
        <v>34</v>
      </c>
    </row>
    <row r="468" spans="1:35" x14ac:dyDescent="0.3">
      <c r="A468" s="1">
        <v>45374.290219907409</v>
      </c>
      <c r="B468">
        <v>5</v>
      </c>
      <c r="C468">
        <v>2</v>
      </c>
      <c r="D468" t="s">
        <v>26</v>
      </c>
      <c r="E468" t="s">
        <v>1477</v>
      </c>
      <c r="F468" t="s">
        <v>1478</v>
      </c>
      <c r="G468" t="s">
        <v>49</v>
      </c>
      <c r="H468">
        <f>---0--7767</f>
        <v>7767</v>
      </c>
      <c r="I468">
        <v>0</v>
      </c>
      <c r="J468" t="s">
        <v>50</v>
      </c>
      <c r="K468" t="s">
        <v>51</v>
      </c>
      <c r="L468" t="s">
        <v>52</v>
      </c>
      <c r="M468" t="s">
        <v>1477</v>
      </c>
      <c r="N468" t="s">
        <v>1478</v>
      </c>
      <c r="P468" t="s">
        <v>33</v>
      </c>
      <c r="Q468" t="s">
        <v>34</v>
      </c>
      <c r="S468" t="s">
        <v>33</v>
      </c>
      <c r="T468" t="s">
        <v>34</v>
      </c>
      <c r="V468" t="s">
        <v>33</v>
      </c>
      <c r="W468" t="s">
        <v>34</v>
      </c>
      <c r="Y468" t="s">
        <v>33</v>
      </c>
      <c r="Z468" t="s">
        <v>34</v>
      </c>
      <c r="AA468" t="s">
        <v>123</v>
      </c>
      <c r="AB468" t="s">
        <v>36</v>
      </c>
      <c r="AC468">
        <v>30007992</v>
      </c>
      <c r="AD468" t="s">
        <v>88</v>
      </c>
      <c r="AE468" t="s">
        <v>1478</v>
      </c>
      <c r="AF468">
        <v>76598102</v>
      </c>
      <c r="AG468">
        <v>1328459</v>
      </c>
      <c r="AH468" t="s">
        <v>38</v>
      </c>
      <c r="AI468" t="s">
        <v>34</v>
      </c>
    </row>
    <row r="469" spans="1:35" x14ac:dyDescent="0.3">
      <c r="A469" s="1">
        <v>45374.291724537034</v>
      </c>
      <c r="B469">
        <v>8</v>
      </c>
      <c r="C469">
        <v>2</v>
      </c>
      <c r="D469" t="s">
        <v>26</v>
      </c>
      <c r="E469" t="s">
        <v>1479</v>
      </c>
      <c r="F469" t="s">
        <v>1480</v>
      </c>
      <c r="G469" t="s">
        <v>49</v>
      </c>
      <c r="H469">
        <f>---0--7673</f>
        <v>7673</v>
      </c>
      <c r="I469">
        <v>0</v>
      </c>
      <c r="J469" t="s">
        <v>50</v>
      </c>
      <c r="K469" t="s">
        <v>51</v>
      </c>
      <c r="L469" t="s">
        <v>52</v>
      </c>
      <c r="M469" t="s">
        <v>1479</v>
      </c>
      <c r="N469" t="s">
        <v>1480</v>
      </c>
      <c r="P469" t="s">
        <v>33</v>
      </c>
      <c r="Q469" t="s">
        <v>34</v>
      </c>
      <c r="S469" t="s">
        <v>33</v>
      </c>
      <c r="T469" t="s">
        <v>34</v>
      </c>
      <c r="V469" t="s">
        <v>33</v>
      </c>
      <c r="W469" t="s">
        <v>34</v>
      </c>
      <c r="Y469" t="s">
        <v>33</v>
      </c>
      <c r="Z469" t="s">
        <v>34</v>
      </c>
      <c r="AA469" t="s">
        <v>166</v>
      </c>
      <c r="AB469" t="s">
        <v>36</v>
      </c>
      <c r="AC469">
        <v>623158</v>
      </c>
      <c r="AD469" t="s">
        <v>167</v>
      </c>
      <c r="AE469" t="s">
        <v>1480</v>
      </c>
      <c r="AF469">
        <v>870021815</v>
      </c>
      <c r="AG469">
        <v>1328460</v>
      </c>
      <c r="AH469" t="s">
        <v>38</v>
      </c>
      <c r="AI469" t="s">
        <v>34</v>
      </c>
    </row>
    <row r="470" spans="1:35" x14ac:dyDescent="0.3">
      <c r="A470" s="1">
        <v>45374.291759259257</v>
      </c>
      <c r="B470">
        <v>6</v>
      </c>
      <c r="C470">
        <v>2</v>
      </c>
      <c r="D470" t="s">
        <v>26</v>
      </c>
      <c r="E470" t="s">
        <v>1481</v>
      </c>
      <c r="F470" t="s">
        <v>1482</v>
      </c>
      <c r="G470" t="s">
        <v>220</v>
      </c>
      <c r="H470" t="s">
        <v>1483</v>
      </c>
      <c r="I470">
        <v>0</v>
      </c>
      <c r="K470" t="s">
        <v>31</v>
      </c>
      <c r="L470" t="s">
        <v>32</v>
      </c>
      <c r="M470" t="s">
        <v>1481</v>
      </c>
      <c r="N470" t="s">
        <v>1482</v>
      </c>
      <c r="P470" t="s">
        <v>33</v>
      </c>
      <c r="Q470" t="s">
        <v>34</v>
      </c>
      <c r="S470" t="s">
        <v>33</v>
      </c>
      <c r="T470" t="s">
        <v>34</v>
      </c>
      <c r="V470" t="s">
        <v>33</v>
      </c>
      <c r="W470" t="s">
        <v>34</v>
      </c>
      <c r="Y470" t="s">
        <v>33</v>
      </c>
      <c r="Z470" t="s">
        <v>34</v>
      </c>
      <c r="AA470" t="s">
        <v>35</v>
      </c>
      <c r="AB470" t="s">
        <v>36</v>
      </c>
      <c r="AC470">
        <v>46361196</v>
      </c>
      <c r="AD470" t="s">
        <v>37</v>
      </c>
      <c r="AE470" t="s">
        <v>1482</v>
      </c>
      <c r="AF470">
        <v>85671469</v>
      </c>
      <c r="AG470">
        <v>1328461</v>
      </c>
      <c r="AH470" t="s">
        <v>38</v>
      </c>
      <c r="AI470" t="s">
        <v>34</v>
      </c>
    </row>
    <row r="471" spans="1:35" x14ac:dyDescent="0.3">
      <c r="A471" s="1">
        <v>45374.293356481481</v>
      </c>
      <c r="B471">
        <v>4</v>
      </c>
      <c r="C471">
        <v>2</v>
      </c>
      <c r="D471" t="s">
        <v>26</v>
      </c>
      <c r="E471" t="s">
        <v>317</v>
      </c>
      <c r="F471" t="s">
        <v>318</v>
      </c>
      <c r="G471" t="s">
        <v>49</v>
      </c>
      <c r="H471">
        <f>---0--1608</f>
        <v>1608</v>
      </c>
      <c r="I471">
        <v>0</v>
      </c>
      <c r="J471" t="s">
        <v>50</v>
      </c>
      <c r="K471" t="s">
        <v>51</v>
      </c>
      <c r="L471" t="s">
        <v>52</v>
      </c>
      <c r="M471" t="s">
        <v>317</v>
      </c>
      <c r="N471" t="s">
        <v>318</v>
      </c>
      <c r="P471" t="s">
        <v>33</v>
      </c>
      <c r="Q471" t="s">
        <v>34</v>
      </c>
      <c r="S471" t="s">
        <v>33</v>
      </c>
      <c r="T471" t="s">
        <v>34</v>
      </c>
      <c r="V471" t="s">
        <v>33</v>
      </c>
      <c r="W471" t="s">
        <v>34</v>
      </c>
      <c r="Y471" t="s">
        <v>33</v>
      </c>
      <c r="Z471" t="s">
        <v>34</v>
      </c>
      <c r="AA471" t="s">
        <v>1484</v>
      </c>
      <c r="AB471" t="s">
        <v>36</v>
      </c>
      <c r="AC471">
        <v>70631260</v>
      </c>
      <c r="AD471" t="s">
        <v>133</v>
      </c>
      <c r="AE471" t="s">
        <v>318</v>
      </c>
      <c r="AF471">
        <v>795990586</v>
      </c>
      <c r="AG471">
        <v>1328462</v>
      </c>
      <c r="AH471" t="s">
        <v>38</v>
      </c>
      <c r="AI471" t="s">
        <v>34</v>
      </c>
    </row>
    <row r="472" spans="1:35" x14ac:dyDescent="0.3">
      <c r="A472" s="1">
        <v>45374.293738425928</v>
      </c>
      <c r="B472">
        <v>1</v>
      </c>
      <c r="C472">
        <v>2</v>
      </c>
      <c r="D472" t="s">
        <v>26</v>
      </c>
      <c r="E472" t="s">
        <v>898</v>
      </c>
      <c r="F472" t="s">
        <v>899</v>
      </c>
      <c r="G472" t="s">
        <v>49</v>
      </c>
      <c r="H472">
        <f>---0--7828</f>
        <v>7828</v>
      </c>
      <c r="I472">
        <v>0</v>
      </c>
      <c r="J472" t="s">
        <v>50</v>
      </c>
      <c r="K472" t="s">
        <v>51</v>
      </c>
      <c r="L472" t="s">
        <v>52</v>
      </c>
      <c r="M472" t="s">
        <v>898</v>
      </c>
      <c r="N472" t="s">
        <v>899</v>
      </c>
      <c r="P472" t="s">
        <v>33</v>
      </c>
      <c r="Q472" t="s">
        <v>34</v>
      </c>
      <c r="S472" t="s">
        <v>33</v>
      </c>
      <c r="T472" t="s">
        <v>34</v>
      </c>
      <c r="V472" t="s">
        <v>33</v>
      </c>
      <c r="W472" t="s">
        <v>34</v>
      </c>
      <c r="Y472" t="s">
        <v>33</v>
      </c>
      <c r="Z472" t="s">
        <v>34</v>
      </c>
      <c r="AA472" t="s">
        <v>1485</v>
      </c>
      <c r="AB472" t="s">
        <v>36</v>
      </c>
      <c r="AC472">
        <v>85670140</v>
      </c>
      <c r="AD472" t="s">
        <v>133</v>
      </c>
      <c r="AE472" t="s">
        <v>899</v>
      </c>
      <c r="AF472">
        <v>601357075</v>
      </c>
      <c r="AG472">
        <v>1328463</v>
      </c>
      <c r="AH472" t="s">
        <v>1486</v>
      </c>
      <c r="AI472" t="s">
        <v>34</v>
      </c>
    </row>
    <row r="473" spans="1:35" x14ac:dyDescent="0.3">
      <c r="A473" s="1">
        <v>45374.298159722224</v>
      </c>
      <c r="B473">
        <v>5</v>
      </c>
      <c r="C473">
        <v>2</v>
      </c>
      <c r="D473" t="s">
        <v>26</v>
      </c>
      <c r="E473" t="s">
        <v>1487</v>
      </c>
      <c r="F473" t="s">
        <v>1488</v>
      </c>
      <c r="G473" t="s">
        <v>146</v>
      </c>
      <c r="H473" t="s">
        <v>683</v>
      </c>
      <c r="I473">
        <v>0</v>
      </c>
      <c r="K473" t="s">
        <v>31</v>
      </c>
      <c r="L473" t="s">
        <v>32</v>
      </c>
      <c r="M473" t="s">
        <v>1487</v>
      </c>
      <c r="N473" t="s">
        <v>1488</v>
      </c>
      <c r="P473" t="s">
        <v>33</v>
      </c>
      <c r="Q473" t="s">
        <v>34</v>
      </c>
      <c r="S473" t="s">
        <v>33</v>
      </c>
      <c r="T473" t="s">
        <v>34</v>
      </c>
      <c r="V473" t="s">
        <v>33</v>
      </c>
      <c r="W473" t="s">
        <v>34</v>
      </c>
      <c r="Y473" t="s">
        <v>33</v>
      </c>
      <c r="Z473" t="s">
        <v>34</v>
      </c>
      <c r="AA473" t="s">
        <v>35</v>
      </c>
      <c r="AB473" t="s">
        <v>36</v>
      </c>
      <c r="AC473">
        <v>46374645</v>
      </c>
      <c r="AD473" t="s">
        <v>37</v>
      </c>
      <c r="AE473" t="s">
        <v>1488</v>
      </c>
      <c r="AF473">
        <v>85671469</v>
      </c>
      <c r="AG473">
        <v>1328464</v>
      </c>
      <c r="AH473" t="s">
        <v>38</v>
      </c>
      <c r="AI473" t="s">
        <v>34</v>
      </c>
    </row>
    <row r="474" spans="1:35" x14ac:dyDescent="0.3">
      <c r="A474" s="1">
        <v>45374.298668981479</v>
      </c>
      <c r="B474">
        <v>6</v>
      </c>
      <c r="C474">
        <v>2</v>
      </c>
      <c r="D474" t="s">
        <v>26</v>
      </c>
      <c r="E474" t="s">
        <v>1489</v>
      </c>
      <c r="F474" t="s">
        <v>1490</v>
      </c>
      <c r="G474" t="s">
        <v>155</v>
      </c>
      <c r="H474" t="s">
        <v>1491</v>
      </c>
      <c r="I474">
        <v>0</v>
      </c>
      <c r="K474" t="s">
        <v>31</v>
      </c>
      <c r="L474" t="s">
        <v>32</v>
      </c>
      <c r="M474" t="s">
        <v>1489</v>
      </c>
      <c r="N474" t="s">
        <v>1490</v>
      </c>
      <c r="P474" t="s">
        <v>33</v>
      </c>
      <c r="Q474" t="s">
        <v>34</v>
      </c>
      <c r="S474" t="s">
        <v>33</v>
      </c>
      <c r="T474" t="s">
        <v>34</v>
      </c>
      <c r="V474" t="s">
        <v>33</v>
      </c>
      <c r="W474" t="s">
        <v>34</v>
      </c>
      <c r="Y474" t="s">
        <v>33</v>
      </c>
      <c r="Z474" t="s">
        <v>34</v>
      </c>
      <c r="AA474" t="s">
        <v>157</v>
      </c>
      <c r="AB474" t="s">
        <v>36</v>
      </c>
      <c r="AC474">
        <v>56221854</v>
      </c>
      <c r="AD474" t="s">
        <v>158</v>
      </c>
      <c r="AE474" t="s">
        <v>1490</v>
      </c>
      <c r="AF474">
        <v>9978044714</v>
      </c>
      <c r="AG474">
        <v>1328465</v>
      </c>
      <c r="AH474" t="s">
        <v>1492</v>
      </c>
      <c r="AI474" t="s">
        <v>34</v>
      </c>
    </row>
    <row r="475" spans="1:35" x14ac:dyDescent="0.3">
      <c r="A475" s="1">
        <v>45374.302858796298</v>
      </c>
      <c r="B475">
        <v>5</v>
      </c>
      <c r="C475">
        <v>2</v>
      </c>
      <c r="D475" t="s">
        <v>26</v>
      </c>
      <c r="E475" t="s">
        <v>1493</v>
      </c>
      <c r="F475" t="s">
        <v>1494</v>
      </c>
      <c r="G475" t="s">
        <v>190</v>
      </c>
      <c r="H475" t="s">
        <v>1495</v>
      </c>
      <c r="I475">
        <v>0</v>
      </c>
      <c r="K475" t="s">
        <v>31</v>
      </c>
      <c r="L475" t="s">
        <v>32</v>
      </c>
      <c r="M475" t="s">
        <v>1493</v>
      </c>
      <c r="N475" t="s">
        <v>1494</v>
      </c>
      <c r="P475" t="s">
        <v>33</v>
      </c>
      <c r="Q475" t="s">
        <v>34</v>
      </c>
      <c r="S475" t="s">
        <v>33</v>
      </c>
      <c r="T475" t="s">
        <v>34</v>
      </c>
      <c r="V475" t="s">
        <v>33</v>
      </c>
      <c r="W475" t="s">
        <v>34</v>
      </c>
      <c r="Y475" t="s">
        <v>33</v>
      </c>
      <c r="Z475" t="s">
        <v>34</v>
      </c>
      <c r="AA475" t="s">
        <v>35</v>
      </c>
      <c r="AB475" t="s">
        <v>36</v>
      </c>
      <c r="AC475">
        <v>46394714</v>
      </c>
      <c r="AD475" t="s">
        <v>37</v>
      </c>
      <c r="AE475" t="s">
        <v>1494</v>
      </c>
      <c r="AF475">
        <v>85671469</v>
      </c>
      <c r="AG475">
        <v>1328466</v>
      </c>
      <c r="AH475" t="s">
        <v>38</v>
      </c>
      <c r="AI475" t="s">
        <v>34</v>
      </c>
    </row>
    <row r="476" spans="1:35" x14ac:dyDescent="0.3">
      <c r="A476" s="1">
        <v>45374.303738425922</v>
      </c>
      <c r="B476">
        <v>8</v>
      </c>
      <c r="C476">
        <v>2</v>
      </c>
      <c r="D476" t="s">
        <v>26</v>
      </c>
      <c r="E476" t="s">
        <v>1496</v>
      </c>
      <c r="F476" t="s">
        <v>1497</v>
      </c>
      <c r="G476" t="s">
        <v>220</v>
      </c>
      <c r="H476" t="s">
        <v>1498</v>
      </c>
      <c r="I476">
        <v>0</v>
      </c>
      <c r="K476" t="s">
        <v>31</v>
      </c>
      <c r="L476" t="s">
        <v>32</v>
      </c>
      <c r="M476" t="s">
        <v>1496</v>
      </c>
      <c r="N476" t="s">
        <v>1497</v>
      </c>
      <c r="P476" t="s">
        <v>33</v>
      </c>
      <c r="Q476" t="s">
        <v>34</v>
      </c>
      <c r="S476" t="s">
        <v>33</v>
      </c>
      <c r="T476" t="s">
        <v>34</v>
      </c>
      <c r="V476" t="s">
        <v>33</v>
      </c>
      <c r="W476" t="s">
        <v>34</v>
      </c>
      <c r="Y476" t="s">
        <v>33</v>
      </c>
      <c r="Z476" t="s">
        <v>34</v>
      </c>
      <c r="AA476" t="s">
        <v>35</v>
      </c>
      <c r="AB476" t="s">
        <v>36</v>
      </c>
      <c r="AC476">
        <v>46396641</v>
      </c>
      <c r="AD476" t="s">
        <v>37</v>
      </c>
      <c r="AE476" t="s">
        <v>1497</v>
      </c>
      <c r="AF476">
        <v>85671469</v>
      </c>
      <c r="AG476">
        <v>1328467</v>
      </c>
      <c r="AH476" t="s">
        <v>38</v>
      </c>
      <c r="AI476" t="s">
        <v>34</v>
      </c>
    </row>
    <row r="477" spans="1:35" x14ac:dyDescent="0.3">
      <c r="A477" s="1">
        <v>45374.303784722222</v>
      </c>
      <c r="B477">
        <v>6</v>
      </c>
      <c r="C477">
        <v>2</v>
      </c>
      <c r="D477" t="s">
        <v>26</v>
      </c>
      <c r="E477" t="s">
        <v>1499</v>
      </c>
      <c r="F477" t="s">
        <v>1500</v>
      </c>
      <c r="G477" t="s">
        <v>190</v>
      </c>
      <c r="H477" t="s">
        <v>1501</v>
      </c>
      <c r="I477">
        <v>0</v>
      </c>
      <c r="K477" t="s">
        <v>31</v>
      </c>
      <c r="L477" t="s">
        <v>32</v>
      </c>
      <c r="M477" t="s">
        <v>1499</v>
      </c>
      <c r="N477" t="s">
        <v>1500</v>
      </c>
      <c r="P477" t="s">
        <v>33</v>
      </c>
      <c r="Q477" t="s">
        <v>34</v>
      </c>
      <c r="S477" t="s">
        <v>33</v>
      </c>
      <c r="T477" t="s">
        <v>34</v>
      </c>
      <c r="V477" t="s">
        <v>33</v>
      </c>
      <c r="W477" t="s">
        <v>34</v>
      </c>
      <c r="Y477" t="s">
        <v>33</v>
      </c>
      <c r="Z477" t="s">
        <v>34</v>
      </c>
      <c r="AA477" t="s">
        <v>35</v>
      </c>
      <c r="AB477" t="s">
        <v>36</v>
      </c>
      <c r="AC477">
        <v>46405183</v>
      </c>
      <c r="AD477" t="s">
        <v>37</v>
      </c>
      <c r="AE477" t="s">
        <v>1500</v>
      </c>
      <c r="AF477">
        <v>85671469</v>
      </c>
      <c r="AG477">
        <v>1328468</v>
      </c>
      <c r="AH477" t="s">
        <v>38</v>
      </c>
      <c r="AI477" t="s">
        <v>34</v>
      </c>
    </row>
    <row r="478" spans="1:35" x14ac:dyDescent="0.3">
      <c r="A478" s="1">
        <v>45374.306863425925</v>
      </c>
      <c r="B478">
        <v>5</v>
      </c>
      <c r="C478">
        <v>2</v>
      </c>
      <c r="D478" t="s">
        <v>26</v>
      </c>
      <c r="E478" t="s">
        <v>1502</v>
      </c>
      <c r="F478" t="s">
        <v>1503</v>
      </c>
      <c r="G478" t="s">
        <v>155</v>
      </c>
      <c r="H478" t="s">
        <v>1504</v>
      </c>
      <c r="I478">
        <v>0</v>
      </c>
      <c r="K478" t="s">
        <v>31</v>
      </c>
      <c r="L478" t="s">
        <v>32</v>
      </c>
      <c r="M478" t="s">
        <v>1502</v>
      </c>
      <c r="N478" t="s">
        <v>1503</v>
      </c>
      <c r="P478" t="s">
        <v>33</v>
      </c>
      <c r="Q478" t="s">
        <v>34</v>
      </c>
      <c r="S478" t="s">
        <v>33</v>
      </c>
      <c r="T478" t="s">
        <v>34</v>
      </c>
      <c r="V478" t="s">
        <v>33</v>
      </c>
      <c r="W478" t="s">
        <v>34</v>
      </c>
      <c r="Y478" t="s">
        <v>33</v>
      </c>
      <c r="Z478" t="s">
        <v>34</v>
      </c>
      <c r="AA478" t="s">
        <v>157</v>
      </c>
      <c r="AB478" t="s">
        <v>36</v>
      </c>
      <c r="AC478">
        <v>37205804</v>
      </c>
      <c r="AD478" t="s">
        <v>158</v>
      </c>
      <c r="AE478" t="s">
        <v>1503</v>
      </c>
      <c r="AF478">
        <v>9978044714</v>
      </c>
      <c r="AG478">
        <v>1328469</v>
      </c>
      <c r="AH478" t="s">
        <v>1505</v>
      </c>
      <c r="AI478" t="s">
        <v>34</v>
      </c>
    </row>
    <row r="479" spans="1:35" x14ac:dyDescent="0.3">
      <c r="A479" s="1">
        <v>45374.308611111112</v>
      </c>
      <c r="B479">
        <v>8</v>
      </c>
      <c r="C479">
        <v>2</v>
      </c>
      <c r="D479" t="s">
        <v>26</v>
      </c>
      <c r="E479" t="s">
        <v>1506</v>
      </c>
      <c r="F479" t="s">
        <v>1507</v>
      </c>
      <c r="G479" t="s">
        <v>190</v>
      </c>
      <c r="H479" t="s">
        <v>1508</v>
      </c>
      <c r="I479">
        <v>0</v>
      </c>
      <c r="K479" t="s">
        <v>31</v>
      </c>
      <c r="L479" t="s">
        <v>32</v>
      </c>
      <c r="M479" t="s">
        <v>1506</v>
      </c>
      <c r="N479" t="s">
        <v>1507</v>
      </c>
      <c r="P479" t="s">
        <v>33</v>
      </c>
      <c r="Q479" t="s">
        <v>34</v>
      </c>
      <c r="S479" t="s">
        <v>33</v>
      </c>
      <c r="T479" t="s">
        <v>34</v>
      </c>
      <c r="V479" t="s">
        <v>33</v>
      </c>
      <c r="W479" t="s">
        <v>34</v>
      </c>
      <c r="Y479" t="s">
        <v>33</v>
      </c>
      <c r="Z479" t="s">
        <v>34</v>
      </c>
      <c r="AA479" t="s">
        <v>35</v>
      </c>
      <c r="AB479" t="s">
        <v>36</v>
      </c>
      <c r="AC479">
        <v>46417649</v>
      </c>
      <c r="AD479" t="s">
        <v>37</v>
      </c>
      <c r="AE479" t="s">
        <v>1507</v>
      </c>
      <c r="AF479">
        <v>85671469</v>
      </c>
      <c r="AG479">
        <v>1328470</v>
      </c>
      <c r="AH479" t="s">
        <v>38</v>
      </c>
      <c r="AI479" t="s">
        <v>34</v>
      </c>
    </row>
    <row r="480" spans="1:35" x14ac:dyDescent="0.3">
      <c r="A480" s="1">
        <v>45374.309004629627</v>
      </c>
      <c r="B480">
        <v>6</v>
      </c>
      <c r="C480">
        <v>2</v>
      </c>
      <c r="D480" t="s">
        <v>26</v>
      </c>
      <c r="E480" t="s">
        <v>898</v>
      </c>
      <c r="F480" t="s">
        <v>899</v>
      </c>
      <c r="G480" t="s">
        <v>49</v>
      </c>
      <c r="H480">
        <f>---0--9338</f>
        <v>9338</v>
      </c>
      <c r="I480">
        <v>0</v>
      </c>
      <c r="J480" t="s">
        <v>50</v>
      </c>
      <c r="K480" t="s">
        <v>51</v>
      </c>
      <c r="L480" t="s">
        <v>52</v>
      </c>
      <c r="M480" t="s">
        <v>898</v>
      </c>
      <c r="N480" t="s">
        <v>899</v>
      </c>
      <c r="P480" t="s">
        <v>33</v>
      </c>
      <c r="Q480" t="s">
        <v>34</v>
      </c>
      <c r="S480" t="s">
        <v>33</v>
      </c>
      <c r="T480" t="s">
        <v>34</v>
      </c>
      <c r="V480" t="s">
        <v>33</v>
      </c>
      <c r="W480" t="s">
        <v>34</v>
      </c>
      <c r="Y480" t="s">
        <v>33</v>
      </c>
      <c r="Z480" t="s">
        <v>34</v>
      </c>
      <c r="AA480" t="s">
        <v>573</v>
      </c>
      <c r="AB480" t="s">
        <v>36</v>
      </c>
      <c r="AC480">
        <v>70662097</v>
      </c>
      <c r="AD480" t="s">
        <v>133</v>
      </c>
      <c r="AE480" t="s">
        <v>899</v>
      </c>
      <c r="AF480">
        <v>795990586</v>
      </c>
      <c r="AG480">
        <v>1328471</v>
      </c>
      <c r="AH480" t="s">
        <v>38</v>
      </c>
      <c r="AI480" t="s">
        <v>34</v>
      </c>
    </row>
    <row r="481" spans="1:35" x14ac:dyDescent="0.3">
      <c r="A481" s="1">
        <v>45374.311238425929</v>
      </c>
      <c r="B481">
        <v>7</v>
      </c>
      <c r="C481">
        <v>2</v>
      </c>
      <c r="D481" t="s">
        <v>26</v>
      </c>
      <c r="E481" t="s">
        <v>1509</v>
      </c>
      <c r="F481" t="s">
        <v>1510</v>
      </c>
      <c r="G481" t="s">
        <v>190</v>
      </c>
      <c r="H481" t="s">
        <v>1511</v>
      </c>
      <c r="I481">
        <v>0</v>
      </c>
      <c r="K481" t="s">
        <v>31</v>
      </c>
      <c r="L481" t="s">
        <v>32</v>
      </c>
      <c r="M481" t="s">
        <v>1509</v>
      </c>
      <c r="N481" t="s">
        <v>1510</v>
      </c>
      <c r="P481" t="s">
        <v>33</v>
      </c>
      <c r="Q481" t="s">
        <v>34</v>
      </c>
      <c r="S481" t="s">
        <v>33</v>
      </c>
      <c r="T481" t="s">
        <v>34</v>
      </c>
      <c r="V481" t="s">
        <v>33</v>
      </c>
      <c r="W481" t="s">
        <v>34</v>
      </c>
      <c r="Y481" t="s">
        <v>33</v>
      </c>
      <c r="Z481" t="s">
        <v>34</v>
      </c>
      <c r="AA481" t="s">
        <v>35</v>
      </c>
      <c r="AB481" t="s">
        <v>36</v>
      </c>
      <c r="AC481">
        <v>46440641</v>
      </c>
      <c r="AD481" t="s">
        <v>37</v>
      </c>
      <c r="AE481" t="s">
        <v>1510</v>
      </c>
      <c r="AF481">
        <v>85671469</v>
      </c>
      <c r="AG481">
        <v>1328472</v>
      </c>
      <c r="AH481" t="s">
        <v>42</v>
      </c>
      <c r="AI481" t="s">
        <v>34</v>
      </c>
    </row>
    <row r="482" spans="1:35" x14ac:dyDescent="0.3">
      <c r="A482" s="1">
        <v>45374.316157407404</v>
      </c>
      <c r="B482">
        <v>5</v>
      </c>
      <c r="C482">
        <v>2</v>
      </c>
      <c r="D482" t="s">
        <v>26</v>
      </c>
      <c r="E482" t="s">
        <v>1512</v>
      </c>
      <c r="F482" t="s">
        <v>1513</v>
      </c>
      <c r="G482" t="s">
        <v>190</v>
      </c>
      <c r="H482" t="s">
        <v>1514</v>
      </c>
      <c r="I482">
        <v>0</v>
      </c>
      <c r="K482" t="s">
        <v>31</v>
      </c>
      <c r="L482" t="s">
        <v>32</v>
      </c>
      <c r="M482" t="s">
        <v>1512</v>
      </c>
      <c r="N482" t="s">
        <v>1513</v>
      </c>
      <c r="P482" t="s">
        <v>33</v>
      </c>
      <c r="Q482" t="s">
        <v>34</v>
      </c>
      <c r="S482" t="s">
        <v>33</v>
      </c>
      <c r="T482" t="s">
        <v>34</v>
      </c>
      <c r="V482" t="s">
        <v>33</v>
      </c>
      <c r="W482" t="s">
        <v>34</v>
      </c>
      <c r="Y482" t="s">
        <v>33</v>
      </c>
      <c r="Z482" t="s">
        <v>34</v>
      </c>
      <c r="AA482" t="s">
        <v>35</v>
      </c>
      <c r="AB482" t="s">
        <v>36</v>
      </c>
      <c r="AC482">
        <v>46455698</v>
      </c>
      <c r="AD482" t="s">
        <v>37</v>
      </c>
      <c r="AE482" t="s">
        <v>1513</v>
      </c>
      <c r="AF482">
        <v>85671469</v>
      </c>
      <c r="AG482">
        <v>1328473</v>
      </c>
      <c r="AH482" t="s">
        <v>38</v>
      </c>
      <c r="AI482" t="s">
        <v>34</v>
      </c>
    </row>
    <row r="483" spans="1:35" x14ac:dyDescent="0.3">
      <c r="A483" s="1">
        <v>45374.318738425929</v>
      </c>
      <c r="B483">
        <v>5</v>
      </c>
      <c r="C483">
        <v>2</v>
      </c>
      <c r="D483" t="s">
        <v>26</v>
      </c>
      <c r="E483" t="s">
        <v>1515</v>
      </c>
      <c r="F483" t="s">
        <v>1516</v>
      </c>
      <c r="G483" t="s">
        <v>49</v>
      </c>
      <c r="H483">
        <v>2</v>
      </c>
      <c r="I483">
        <v>0</v>
      </c>
      <c r="J483" t="s">
        <v>554</v>
      </c>
      <c r="K483" t="s">
        <v>31</v>
      </c>
      <c r="L483" t="s">
        <v>52</v>
      </c>
      <c r="M483" t="s">
        <v>1515</v>
      </c>
      <c r="N483" t="s">
        <v>1516</v>
      </c>
      <c r="P483" t="s">
        <v>33</v>
      </c>
      <c r="Q483" t="s">
        <v>34</v>
      </c>
      <c r="S483" t="s">
        <v>33</v>
      </c>
      <c r="T483" t="s">
        <v>34</v>
      </c>
      <c r="V483" t="s">
        <v>33</v>
      </c>
      <c r="W483" t="s">
        <v>34</v>
      </c>
      <c r="Y483" t="s">
        <v>33</v>
      </c>
      <c r="Z483" t="s">
        <v>34</v>
      </c>
      <c r="AA483" t="s">
        <v>888</v>
      </c>
      <c r="AB483" t="s">
        <v>36</v>
      </c>
      <c r="AC483">
        <v>55723301</v>
      </c>
      <c r="AD483" t="s">
        <v>362</v>
      </c>
      <c r="AE483" t="s">
        <v>1516</v>
      </c>
      <c r="AF483">
        <v>131827720</v>
      </c>
      <c r="AG483">
        <v>1328474</v>
      </c>
      <c r="AH483" t="s">
        <v>38</v>
      </c>
      <c r="AI483" t="s">
        <v>34</v>
      </c>
    </row>
    <row r="484" spans="1:35" x14ac:dyDescent="0.3">
      <c r="A484" s="1">
        <v>45374.32199074074</v>
      </c>
      <c r="B484">
        <v>5</v>
      </c>
      <c r="C484">
        <v>2</v>
      </c>
      <c r="D484" t="s">
        <v>26</v>
      </c>
      <c r="E484" t="s">
        <v>758</v>
      </c>
      <c r="F484" t="s">
        <v>759</v>
      </c>
      <c r="G484" t="s">
        <v>146</v>
      </c>
      <c r="H484" t="s">
        <v>850</v>
      </c>
      <c r="I484">
        <v>0</v>
      </c>
      <c r="K484" t="s">
        <v>31</v>
      </c>
      <c r="L484" t="s">
        <v>32</v>
      </c>
      <c r="M484" t="s">
        <v>758</v>
      </c>
      <c r="N484" t="s">
        <v>759</v>
      </c>
      <c r="P484" t="s">
        <v>33</v>
      </c>
      <c r="Q484" t="s">
        <v>34</v>
      </c>
      <c r="S484" t="s">
        <v>33</v>
      </c>
      <c r="T484" t="s">
        <v>34</v>
      </c>
      <c r="V484" t="s">
        <v>33</v>
      </c>
      <c r="W484" t="s">
        <v>34</v>
      </c>
      <c r="Y484" t="s">
        <v>33</v>
      </c>
      <c r="Z484" t="s">
        <v>34</v>
      </c>
      <c r="AA484" t="s">
        <v>35</v>
      </c>
      <c r="AB484" t="s">
        <v>36</v>
      </c>
      <c r="AC484">
        <v>46485496</v>
      </c>
      <c r="AD484" t="s">
        <v>37</v>
      </c>
      <c r="AE484" t="s">
        <v>759</v>
      </c>
      <c r="AF484">
        <v>85671469</v>
      </c>
      <c r="AG484">
        <v>1328475</v>
      </c>
      <c r="AH484" t="s">
        <v>38</v>
      </c>
      <c r="AI484" t="s">
        <v>34</v>
      </c>
    </row>
    <row r="485" spans="1:35" x14ac:dyDescent="0.3">
      <c r="A485" s="1">
        <v>45374.322094907409</v>
      </c>
      <c r="B485">
        <v>4</v>
      </c>
      <c r="C485">
        <v>2</v>
      </c>
      <c r="D485" t="s">
        <v>26</v>
      </c>
      <c r="E485" t="s">
        <v>1517</v>
      </c>
      <c r="F485" t="s">
        <v>1518</v>
      </c>
      <c r="G485" t="s">
        <v>49</v>
      </c>
      <c r="H485">
        <f>---0--4641</f>
        <v>4641</v>
      </c>
      <c r="I485">
        <v>0</v>
      </c>
      <c r="J485" t="s">
        <v>50</v>
      </c>
      <c r="K485" t="s">
        <v>51</v>
      </c>
      <c r="L485" t="s">
        <v>52</v>
      </c>
      <c r="M485" t="s">
        <v>1517</v>
      </c>
      <c r="N485" t="s">
        <v>1518</v>
      </c>
      <c r="P485" t="s">
        <v>33</v>
      </c>
      <c r="Q485" t="s">
        <v>34</v>
      </c>
      <c r="S485" t="s">
        <v>33</v>
      </c>
      <c r="T485" t="s">
        <v>34</v>
      </c>
      <c r="V485" t="s">
        <v>33</v>
      </c>
      <c r="W485" t="s">
        <v>34</v>
      </c>
      <c r="Y485" t="s">
        <v>33</v>
      </c>
      <c r="Z485" t="s">
        <v>34</v>
      </c>
      <c r="AA485" t="s">
        <v>1519</v>
      </c>
      <c r="AB485" t="s">
        <v>36</v>
      </c>
      <c r="AC485">
        <v>62203516</v>
      </c>
      <c r="AD485" t="s">
        <v>1520</v>
      </c>
      <c r="AE485" t="s">
        <v>1518</v>
      </c>
      <c r="AF485">
        <v>795990586</v>
      </c>
      <c r="AG485">
        <v>1328476</v>
      </c>
      <c r="AH485" t="s">
        <v>1521</v>
      </c>
      <c r="AI485" t="s">
        <v>34</v>
      </c>
    </row>
    <row r="486" spans="1:35" x14ac:dyDescent="0.3">
      <c r="A486" s="1">
        <v>45374.322187500002</v>
      </c>
      <c r="B486">
        <v>8</v>
      </c>
      <c r="C486">
        <v>2</v>
      </c>
      <c r="D486" t="s">
        <v>26</v>
      </c>
      <c r="E486" t="s">
        <v>1522</v>
      </c>
      <c r="F486" t="s">
        <v>1523</v>
      </c>
      <c r="G486" t="s">
        <v>72</v>
      </c>
      <c r="H486" t="s">
        <v>1524</v>
      </c>
      <c r="I486">
        <v>0</v>
      </c>
      <c r="J486" t="s">
        <v>1525</v>
      </c>
      <c r="K486" t="s">
        <v>31</v>
      </c>
      <c r="L486" t="s">
        <v>52</v>
      </c>
      <c r="M486" t="s">
        <v>1522</v>
      </c>
      <c r="N486" t="s">
        <v>1523</v>
      </c>
      <c r="P486" t="s">
        <v>33</v>
      </c>
      <c r="Q486" t="s">
        <v>34</v>
      </c>
      <c r="S486" t="s">
        <v>33</v>
      </c>
      <c r="T486" t="s">
        <v>34</v>
      </c>
      <c r="V486" t="s">
        <v>33</v>
      </c>
      <c r="W486" t="s">
        <v>34</v>
      </c>
      <c r="Y486" t="s">
        <v>33</v>
      </c>
      <c r="Z486" t="s">
        <v>34</v>
      </c>
      <c r="AA486" t="s">
        <v>143</v>
      </c>
      <c r="AB486" t="s">
        <v>36</v>
      </c>
      <c r="AC486">
        <v>46491181</v>
      </c>
      <c r="AD486" t="s">
        <v>93</v>
      </c>
      <c r="AE486" t="s">
        <v>1523</v>
      </c>
      <c r="AF486">
        <v>85671469</v>
      </c>
      <c r="AG486">
        <v>1328477</v>
      </c>
      <c r="AH486" t="s">
        <v>1526</v>
      </c>
      <c r="AI486" t="s">
        <v>34</v>
      </c>
    </row>
    <row r="487" spans="1:35" x14ac:dyDescent="0.3">
      <c r="A487" s="1">
        <v>45374.322500000002</v>
      </c>
      <c r="B487">
        <v>5</v>
      </c>
      <c r="C487">
        <v>2</v>
      </c>
      <c r="D487" t="s">
        <v>26</v>
      </c>
      <c r="E487" t="s">
        <v>1527</v>
      </c>
      <c r="F487" t="s">
        <v>1528</v>
      </c>
      <c r="G487" t="s">
        <v>49</v>
      </c>
      <c r="H487">
        <f>---0--4104</f>
        <v>4104</v>
      </c>
      <c r="I487">
        <v>0</v>
      </c>
      <c r="J487" t="s">
        <v>50</v>
      </c>
      <c r="K487" t="s">
        <v>51</v>
      </c>
      <c r="L487" t="s">
        <v>52</v>
      </c>
      <c r="M487" t="s">
        <v>1527</v>
      </c>
      <c r="N487" t="s">
        <v>1528</v>
      </c>
      <c r="P487" t="s">
        <v>33</v>
      </c>
      <c r="Q487" t="s">
        <v>34</v>
      </c>
      <c r="S487" t="s">
        <v>33</v>
      </c>
      <c r="T487" t="s">
        <v>34</v>
      </c>
      <c r="V487" t="s">
        <v>33</v>
      </c>
      <c r="W487" t="s">
        <v>34</v>
      </c>
      <c r="Y487" t="s">
        <v>33</v>
      </c>
      <c r="Z487" t="s">
        <v>34</v>
      </c>
      <c r="AA487" t="s">
        <v>1529</v>
      </c>
      <c r="AB487" t="s">
        <v>36</v>
      </c>
      <c r="AC487">
        <v>26042160</v>
      </c>
      <c r="AD487" t="s">
        <v>786</v>
      </c>
      <c r="AE487" t="s">
        <v>1528</v>
      </c>
      <c r="AF487">
        <v>156704864</v>
      </c>
      <c r="AG487">
        <v>1328478</v>
      </c>
      <c r="AH487" t="s">
        <v>38</v>
      </c>
      <c r="AI487" t="s">
        <v>34</v>
      </c>
    </row>
    <row r="488" spans="1:35" x14ac:dyDescent="0.3">
      <c r="A488" s="1">
        <v>45374.324386574073</v>
      </c>
      <c r="B488">
        <v>7</v>
      </c>
      <c r="C488">
        <v>2</v>
      </c>
      <c r="D488" t="s">
        <v>26</v>
      </c>
      <c r="E488" t="s">
        <v>1530</v>
      </c>
      <c r="F488" t="s">
        <v>1531</v>
      </c>
      <c r="G488" t="s">
        <v>72</v>
      </c>
      <c r="H488" t="s">
        <v>405</v>
      </c>
      <c r="I488">
        <v>0</v>
      </c>
      <c r="J488" t="s">
        <v>406</v>
      </c>
      <c r="K488" t="s">
        <v>31</v>
      </c>
      <c r="L488" t="s">
        <v>52</v>
      </c>
      <c r="M488" t="s">
        <v>1530</v>
      </c>
      <c r="N488" t="s">
        <v>1531</v>
      </c>
      <c r="P488" t="s">
        <v>33</v>
      </c>
      <c r="Q488" t="s">
        <v>34</v>
      </c>
      <c r="S488" t="s">
        <v>33</v>
      </c>
      <c r="T488" t="s">
        <v>34</v>
      </c>
      <c r="V488" t="s">
        <v>33</v>
      </c>
      <c r="W488" t="s">
        <v>34</v>
      </c>
      <c r="Y488" t="s">
        <v>33</v>
      </c>
      <c r="Z488" t="s">
        <v>34</v>
      </c>
      <c r="AA488" t="s">
        <v>75</v>
      </c>
      <c r="AB488" t="s">
        <v>36</v>
      </c>
      <c r="AC488">
        <v>46501415</v>
      </c>
      <c r="AD488" t="s">
        <v>64</v>
      </c>
      <c r="AE488" t="s">
        <v>1531</v>
      </c>
      <c r="AF488">
        <v>85671469</v>
      </c>
      <c r="AG488">
        <v>1328479</v>
      </c>
      <c r="AH488" t="s">
        <v>1532</v>
      </c>
      <c r="AI488" t="s">
        <v>34</v>
      </c>
    </row>
    <row r="489" spans="1:35" x14ac:dyDescent="0.3">
      <c r="A489" s="1">
        <v>45374.325069444443</v>
      </c>
      <c r="B489">
        <v>4</v>
      </c>
      <c r="C489">
        <v>2</v>
      </c>
      <c r="D489" t="s">
        <v>26</v>
      </c>
      <c r="E489" t="s">
        <v>1533</v>
      </c>
      <c r="F489" t="s">
        <v>1534</v>
      </c>
      <c r="G489" t="s">
        <v>190</v>
      </c>
      <c r="H489" t="s">
        <v>1535</v>
      </c>
      <c r="I489">
        <v>0</v>
      </c>
      <c r="K489" t="s">
        <v>31</v>
      </c>
      <c r="L489" t="s">
        <v>32</v>
      </c>
      <c r="M489" t="s">
        <v>1533</v>
      </c>
      <c r="N489" t="s">
        <v>1534</v>
      </c>
      <c r="P489" t="s">
        <v>33</v>
      </c>
      <c r="Q489" t="s">
        <v>34</v>
      </c>
      <c r="S489" t="s">
        <v>33</v>
      </c>
      <c r="T489" t="s">
        <v>34</v>
      </c>
      <c r="V489" t="s">
        <v>33</v>
      </c>
      <c r="W489" t="s">
        <v>34</v>
      </c>
      <c r="Y489" t="s">
        <v>33</v>
      </c>
      <c r="Z489" t="s">
        <v>34</v>
      </c>
      <c r="AA489" t="s">
        <v>35</v>
      </c>
      <c r="AB489" t="s">
        <v>36</v>
      </c>
      <c r="AC489">
        <v>46503152</v>
      </c>
      <c r="AD489" t="s">
        <v>37</v>
      </c>
      <c r="AE489" t="s">
        <v>1534</v>
      </c>
      <c r="AF489">
        <v>85671469</v>
      </c>
      <c r="AG489">
        <v>1328480</v>
      </c>
      <c r="AH489" t="s">
        <v>1536</v>
      </c>
      <c r="AI489" t="s">
        <v>34</v>
      </c>
    </row>
    <row r="490" spans="1:35" x14ac:dyDescent="0.3">
      <c r="A490" s="1">
        <v>45374.325868055559</v>
      </c>
      <c r="B490">
        <v>8</v>
      </c>
      <c r="C490">
        <v>2</v>
      </c>
      <c r="D490" t="s">
        <v>26</v>
      </c>
      <c r="E490" t="s">
        <v>1537</v>
      </c>
      <c r="F490" t="s">
        <v>1538</v>
      </c>
      <c r="G490" t="s">
        <v>72</v>
      </c>
      <c r="H490" t="s">
        <v>306</v>
      </c>
      <c r="I490">
        <v>0</v>
      </c>
      <c r="J490" t="s">
        <v>307</v>
      </c>
      <c r="K490" t="s">
        <v>51</v>
      </c>
      <c r="L490" t="s">
        <v>52</v>
      </c>
      <c r="M490" t="s">
        <v>1537</v>
      </c>
      <c r="N490" t="s">
        <v>1538</v>
      </c>
      <c r="P490" t="s">
        <v>33</v>
      </c>
      <c r="Q490" t="s">
        <v>34</v>
      </c>
      <c r="S490" t="s">
        <v>33</v>
      </c>
      <c r="T490" t="s">
        <v>34</v>
      </c>
      <c r="V490" t="s">
        <v>33</v>
      </c>
      <c r="W490" t="s">
        <v>34</v>
      </c>
      <c r="Y490" t="s">
        <v>33</v>
      </c>
      <c r="Z490" t="s">
        <v>34</v>
      </c>
      <c r="AA490" t="s">
        <v>166</v>
      </c>
      <c r="AB490" t="s">
        <v>36</v>
      </c>
      <c r="AC490">
        <v>182311</v>
      </c>
      <c r="AD490" t="s">
        <v>167</v>
      </c>
      <c r="AE490" t="s">
        <v>1538</v>
      </c>
      <c r="AF490">
        <v>870021815</v>
      </c>
      <c r="AG490">
        <v>1328481</v>
      </c>
      <c r="AH490" t="s">
        <v>1539</v>
      </c>
      <c r="AI490" t="s">
        <v>34</v>
      </c>
    </row>
    <row r="491" spans="1:35" x14ac:dyDescent="0.3">
      <c r="A491" s="1">
        <v>45374.327326388891</v>
      </c>
      <c r="B491">
        <v>3</v>
      </c>
      <c r="C491">
        <v>2</v>
      </c>
      <c r="D491" t="s">
        <v>26</v>
      </c>
      <c r="E491" t="s">
        <v>1540</v>
      </c>
      <c r="F491" t="s">
        <v>1541</v>
      </c>
      <c r="G491" t="s">
        <v>49</v>
      </c>
      <c r="H491">
        <f>---0--6317</f>
        <v>6317</v>
      </c>
      <c r="I491">
        <v>0</v>
      </c>
      <c r="J491" t="s">
        <v>50</v>
      </c>
      <c r="K491" t="s">
        <v>51</v>
      </c>
      <c r="L491" t="s">
        <v>52</v>
      </c>
      <c r="M491" t="s">
        <v>1540</v>
      </c>
      <c r="N491" t="s">
        <v>1541</v>
      </c>
      <c r="P491" t="s">
        <v>33</v>
      </c>
      <c r="Q491" t="s">
        <v>34</v>
      </c>
      <c r="S491" t="s">
        <v>33</v>
      </c>
      <c r="T491" t="s">
        <v>34</v>
      </c>
      <c r="V491" t="s">
        <v>33</v>
      </c>
      <c r="W491" t="s">
        <v>34</v>
      </c>
      <c r="Y491" t="s">
        <v>33</v>
      </c>
      <c r="Z491" t="s">
        <v>34</v>
      </c>
      <c r="AA491" t="s">
        <v>274</v>
      </c>
      <c r="AB491" t="s">
        <v>36</v>
      </c>
      <c r="AC491">
        <v>46514921</v>
      </c>
      <c r="AD491" t="s">
        <v>64</v>
      </c>
      <c r="AE491" t="s">
        <v>1541</v>
      </c>
      <c r="AF491">
        <v>85671469</v>
      </c>
      <c r="AG491">
        <v>1328482</v>
      </c>
      <c r="AH491" t="s">
        <v>652</v>
      </c>
      <c r="AI491" t="s">
        <v>34</v>
      </c>
    </row>
    <row r="492" spans="1:35" x14ac:dyDescent="0.3">
      <c r="A492" s="1">
        <v>45374.335370370369</v>
      </c>
      <c r="B492">
        <v>5</v>
      </c>
      <c r="C492">
        <v>2</v>
      </c>
      <c r="D492" t="s">
        <v>26</v>
      </c>
      <c r="E492" t="s">
        <v>317</v>
      </c>
      <c r="F492" t="s">
        <v>318</v>
      </c>
      <c r="G492" t="s">
        <v>49</v>
      </c>
      <c r="H492">
        <f>---0--5445</f>
        <v>5445</v>
      </c>
      <c r="I492">
        <v>0</v>
      </c>
      <c r="J492" t="s">
        <v>50</v>
      </c>
      <c r="K492" t="s">
        <v>51</v>
      </c>
      <c r="L492" t="s">
        <v>52</v>
      </c>
      <c r="M492" t="s">
        <v>317</v>
      </c>
      <c r="N492" t="s">
        <v>318</v>
      </c>
      <c r="P492" t="s">
        <v>33</v>
      </c>
      <c r="Q492" t="s">
        <v>34</v>
      </c>
      <c r="S492" t="s">
        <v>33</v>
      </c>
      <c r="T492" t="s">
        <v>34</v>
      </c>
      <c r="V492" t="s">
        <v>33</v>
      </c>
      <c r="W492" t="s">
        <v>34</v>
      </c>
      <c r="Y492" t="s">
        <v>33</v>
      </c>
      <c r="Z492" t="s">
        <v>34</v>
      </c>
      <c r="AA492" t="s">
        <v>402</v>
      </c>
      <c r="AB492" t="s">
        <v>36</v>
      </c>
      <c r="AC492">
        <v>293490</v>
      </c>
      <c r="AD492" t="s">
        <v>84</v>
      </c>
      <c r="AE492" t="s">
        <v>318</v>
      </c>
      <c r="AF492">
        <v>870021815</v>
      </c>
      <c r="AG492">
        <v>1328483</v>
      </c>
      <c r="AH492" t="s">
        <v>38</v>
      </c>
      <c r="AI492" t="s">
        <v>34</v>
      </c>
    </row>
    <row r="493" spans="1:35" x14ac:dyDescent="0.3">
      <c r="A493" s="1">
        <v>45374.336875000001</v>
      </c>
      <c r="B493">
        <v>7</v>
      </c>
      <c r="C493">
        <v>2</v>
      </c>
      <c r="D493" t="s">
        <v>26</v>
      </c>
      <c r="E493" t="s">
        <v>1542</v>
      </c>
      <c r="F493" t="s">
        <v>1543</v>
      </c>
      <c r="G493" t="s">
        <v>49</v>
      </c>
      <c r="H493">
        <f>---0--9598</f>
        <v>9598</v>
      </c>
      <c r="I493">
        <v>0</v>
      </c>
      <c r="J493" t="s">
        <v>50</v>
      </c>
      <c r="K493" t="s">
        <v>51</v>
      </c>
      <c r="L493" t="s">
        <v>52</v>
      </c>
      <c r="M493" t="s">
        <v>1542</v>
      </c>
      <c r="N493" t="s">
        <v>1543</v>
      </c>
      <c r="P493" t="s">
        <v>33</v>
      </c>
      <c r="Q493" t="s">
        <v>34</v>
      </c>
      <c r="S493" t="s">
        <v>33</v>
      </c>
      <c r="T493" t="s">
        <v>34</v>
      </c>
      <c r="V493" t="s">
        <v>33</v>
      </c>
      <c r="W493" t="s">
        <v>34</v>
      </c>
      <c r="Y493" t="s">
        <v>33</v>
      </c>
      <c r="Z493" t="s">
        <v>34</v>
      </c>
      <c r="AA493" t="s">
        <v>1544</v>
      </c>
      <c r="AB493" t="s">
        <v>36</v>
      </c>
      <c r="AC493">
        <v>27096672</v>
      </c>
      <c r="AD493" t="s">
        <v>1545</v>
      </c>
      <c r="AE493" t="s">
        <v>1543</v>
      </c>
      <c r="AF493">
        <v>76598102</v>
      </c>
      <c r="AG493">
        <v>1328484</v>
      </c>
      <c r="AH493" t="s">
        <v>38</v>
      </c>
      <c r="AI493" t="s">
        <v>34</v>
      </c>
    </row>
    <row r="494" spans="1:35" x14ac:dyDescent="0.3">
      <c r="A494" s="1">
        <v>45374.345069444447</v>
      </c>
      <c r="B494">
        <v>5</v>
      </c>
      <c r="C494">
        <v>2</v>
      </c>
      <c r="D494" t="s">
        <v>26</v>
      </c>
      <c r="E494" t="s">
        <v>1546</v>
      </c>
      <c r="F494" t="s">
        <v>1547</v>
      </c>
      <c r="G494" t="s">
        <v>49</v>
      </c>
      <c r="H494">
        <f>---0--9358</f>
        <v>9358</v>
      </c>
      <c r="I494">
        <v>0</v>
      </c>
      <c r="J494" t="s">
        <v>50</v>
      </c>
      <c r="K494" t="s">
        <v>51</v>
      </c>
      <c r="L494" t="s">
        <v>52</v>
      </c>
      <c r="M494" t="s">
        <v>1546</v>
      </c>
      <c r="N494" t="s">
        <v>1547</v>
      </c>
      <c r="P494" t="s">
        <v>33</v>
      </c>
      <c r="Q494" t="s">
        <v>34</v>
      </c>
      <c r="S494" t="s">
        <v>33</v>
      </c>
      <c r="T494" t="s">
        <v>34</v>
      </c>
      <c r="V494" t="s">
        <v>33</v>
      </c>
      <c r="W494" t="s">
        <v>34</v>
      </c>
      <c r="Y494" t="s">
        <v>33</v>
      </c>
      <c r="Z494" t="s">
        <v>34</v>
      </c>
      <c r="AA494" t="s">
        <v>547</v>
      </c>
      <c r="AB494" t="s">
        <v>36</v>
      </c>
      <c r="AC494">
        <v>70793430</v>
      </c>
      <c r="AD494" t="s">
        <v>548</v>
      </c>
      <c r="AE494" t="s">
        <v>1547</v>
      </c>
      <c r="AF494">
        <v>795990586</v>
      </c>
      <c r="AG494">
        <v>1328485</v>
      </c>
      <c r="AH494" t="s">
        <v>38</v>
      </c>
      <c r="AI494" t="s">
        <v>34</v>
      </c>
    </row>
    <row r="495" spans="1:35" x14ac:dyDescent="0.3">
      <c r="A495" s="1">
        <v>45374.347222222219</v>
      </c>
      <c r="B495">
        <v>5</v>
      </c>
      <c r="C495">
        <v>2</v>
      </c>
      <c r="D495" t="s">
        <v>26</v>
      </c>
      <c r="E495" t="s">
        <v>1548</v>
      </c>
      <c r="F495" t="s">
        <v>1549</v>
      </c>
      <c r="G495" t="s">
        <v>49</v>
      </c>
      <c r="H495">
        <f>---0--6614</f>
        <v>6614</v>
      </c>
      <c r="I495">
        <v>0</v>
      </c>
      <c r="J495" t="s">
        <v>50</v>
      </c>
      <c r="K495" t="s">
        <v>51</v>
      </c>
      <c r="L495" t="s">
        <v>52</v>
      </c>
      <c r="M495" t="s">
        <v>1548</v>
      </c>
      <c r="N495" t="s">
        <v>1549</v>
      </c>
      <c r="P495" t="s">
        <v>33</v>
      </c>
      <c r="Q495" t="s">
        <v>34</v>
      </c>
      <c r="S495" t="s">
        <v>33</v>
      </c>
      <c r="T495" t="s">
        <v>34</v>
      </c>
      <c r="V495" t="s">
        <v>33</v>
      </c>
      <c r="W495" t="s">
        <v>34</v>
      </c>
      <c r="Y495" t="s">
        <v>33</v>
      </c>
      <c r="Z495" t="s">
        <v>34</v>
      </c>
      <c r="AA495" t="s">
        <v>1550</v>
      </c>
      <c r="AB495" t="s">
        <v>36</v>
      </c>
      <c r="AC495">
        <v>70800306</v>
      </c>
      <c r="AD495" t="s">
        <v>133</v>
      </c>
      <c r="AE495" t="s">
        <v>1549</v>
      </c>
      <c r="AF495">
        <v>795990586</v>
      </c>
      <c r="AG495">
        <v>1328486</v>
      </c>
      <c r="AH495" t="s">
        <v>38</v>
      </c>
      <c r="AI495" t="s">
        <v>34</v>
      </c>
    </row>
    <row r="496" spans="1:35" x14ac:dyDescent="0.3">
      <c r="A496" s="1">
        <v>45374.354039351849</v>
      </c>
      <c r="B496">
        <v>5</v>
      </c>
      <c r="C496">
        <v>2</v>
      </c>
      <c r="D496" t="s">
        <v>26</v>
      </c>
      <c r="E496" t="s">
        <v>1551</v>
      </c>
      <c r="F496" t="s">
        <v>1552</v>
      </c>
      <c r="G496" t="s">
        <v>146</v>
      </c>
      <c r="H496" t="s">
        <v>1553</v>
      </c>
      <c r="I496">
        <v>0</v>
      </c>
      <c r="K496" t="s">
        <v>31</v>
      </c>
      <c r="L496" t="s">
        <v>32</v>
      </c>
      <c r="M496" t="s">
        <v>1551</v>
      </c>
      <c r="N496" t="s">
        <v>1552</v>
      </c>
      <c r="P496" t="s">
        <v>33</v>
      </c>
      <c r="Q496" t="s">
        <v>34</v>
      </c>
      <c r="S496" t="s">
        <v>33</v>
      </c>
      <c r="T496" t="s">
        <v>34</v>
      </c>
      <c r="V496" t="s">
        <v>33</v>
      </c>
      <c r="W496" t="s">
        <v>34</v>
      </c>
      <c r="Y496" t="s">
        <v>33</v>
      </c>
      <c r="Z496" t="s">
        <v>34</v>
      </c>
      <c r="AA496" t="s">
        <v>35</v>
      </c>
      <c r="AB496" t="s">
        <v>36</v>
      </c>
      <c r="AC496">
        <v>46686220</v>
      </c>
      <c r="AD496" t="s">
        <v>37</v>
      </c>
      <c r="AE496" t="s">
        <v>1552</v>
      </c>
      <c r="AF496">
        <v>85671469</v>
      </c>
      <c r="AG496">
        <v>1328487</v>
      </c>
      <c r="AH496" t="s">
        <v>1297</v>
      </c>
      <c r="AI496" t="s">
        <v>34</v>
      </c>
    </row>
    <row r="497" spans="1:35" x14ac:dyDescent="0.3">
      <c r="A497" s="1">
        <v>45374.355844907404</v>
      </c>
      <c r="B497">
        <v>5</v>
      </c>
      <c r="C497">
        <v>2</v>
      </c>
      <c r="D497" t="s">
        <v>26</v>
      </c>
      <c r="E497" t="s">
        <v>1554</v>
      </c>
      <c r="F497" t="s">
        <v>1555</v>
      </c>
      <c r="G497" t="s">
        <v>155</v>
      </c>
      <c r="H497" t="s">
        <v>1556</v>
      </c>
      <c r="I497">
        <v>0</v>
      </c>
      <c r="K497" t="s">
        <v>31</v>
      </c>
      <c r="L497" t="s">
        <v>32</v>
      </c>
      <c r="M497" t="s">
        <v>1554</v>
      </c>
      <c r="N497" t="s">
        <v>1555</v>
      </c>
      <c r="P497" t="s">
        <v>33</v>
      </c>
      <c r="Q497" t="s">
        <v>34</v>
      </c>
      <c r="S497" t="s">
        <v>33</v>
      </c>
      <c r="T497" t="s">
        <v>34</v>
      </c>
      <c r="V497" t="s">
        <v>33</v>
      </c>
      <c r="W497" t="s">
        <v>34</v>
      </c>
      <c r="Y497" t="s">
        <v>33</v>
      </c>
      <c r="Z497" t="s">
        <v>34</v>
      </c>
      <c r="AA497" t="s">
        <v>157</v>
      </c>
      <c r="AB497" t="s">
        <v>36</v>
      </c>
      <c r="AC497">
        <v>60736479</v>
      </c>
      <c r="AD497" t="s">
        <v>158</v>
      </c>
      <c r="AE497" t="s">
        <v>1555</v>
      </c>
      <c r="AF497">
        <v>9978044714</v>
      </c>
      <c r="AG497">
        <v>1328488</v>
      </c>
      <c r="AH497" t="s">
        <v>713</v>
      </c>
      <c r="AI497" t="s">
        <v>34</v>
      </c>
    </row>
    <row r="498" spans="1:35" x14ac:dyDescent="0.3">
      <c r="A498" s="1">
        <v>45374.35864583333</v>
      </c>
      <c r="B498">
        <v>8</v>
      </c>
      <c r="C498">
        <v>2</v>
      </c>
      <c r="D498" t="s">
        <v>26</v>
      </c>
      <c r="E498" t="s">
        <v>1557</v>
      </c>
      <c r="F498" t="s">
        <v>1558</v>
      </c>
      <c r="G498" t="s">
        <v>72</v>
      </c>
      <c r="H498" t="s">
        <v>1559</v>
      </c>
      <c r="I498">
        <v>0</v>
      </c>
      <c r="J498" t="s">
        <v>1560</v>
      </c>
      <c r="K498" t="s">
        <v>31</v>
      </c>
      <c r="L498" t="s">
        <v>52</v>
      </c>
      <c r="M498" t="s">
        <v>1557</v>
      </c>
      <c r="N498" t="s">
        <v>1558</v>
      </c>
      <c r="P498" t="s">
        <v>33</v>
      </c>
      <c r="Q498" t="s">
        <v>34</v>
      </c>
      <c r="S498" t="s">
        <v>33</v>
      </c>
      <c r="T498" t="s">
        <v>34</v>
      </c>
      <c r="V498" t="s">
        <v>33</v>
      </c>
      <c r="W498" t="s">
        <v>34</v>
      </c>
      <c r="Y498" t="s">
        <v>33</v>
      </c>
      <c r="Z498" t="s">
        <v>34</v>
      </c>
      <c r="AA498" t="s">
        <v>75</v>
      </c>
      <c r="AB498" t="s">
        <v>36</v>
      </c>
      <c r="AC498">
        <v>46725334</v>
      </c>
      <c r="AD498" t="s">
        <v>64</v>
      </c>
      <c r="AE498" t="s">
        <v>1558</v>
      </c>
      <c r="AF498">
        <v>85671469</v>
      </c>
      <c r="AG498">
        <v>1328489</v>
      </c>
      <c r="AH498" t="s">
        <v>1561</v>
      </c>
      <c r="AI498" t="s">
        <v>34</v>
      </c>
    </row>
    <row r="499" spans="1:35" x14ac:dyDescent="0.3">
      <c r="A499" s="1">
        <v>45374.365046296298</v>
      </c>
      <c r="B499">
        <v>5</v>
      </c>
      <c r="C499">
        <v>2</v>
      </c>
      <c r="D499" t="s">
        <v>26</v>
      </c>
      <c r="E499" t="s">
        <v>1562</v>
      </c>
      <c r="F499" t="s">
        <v>1563</v>
      </c>
      <c r="G499" t="s">
        <v>220</v>
      </c>
      <c r="H499" t="s">
        <v>1564</v>
      </c>
      <c r="I499">
        <v>0</v>
      </c>
      <c r="K499" t="s">
        <v>31</v>
      </c>
      <c r="L499" t="s">
        <v>32</v>
      </c>
      <c r="M499" t="s">
        <v>1562</v>
      </c>
      <c r="N499" t="s">
        <v>1563</v>
      </c>
      <c r="P499" t="s">
        <v>33</v>
      </c>
      <c r="Q499" t="s">
        <v>34</v>
      </c>
      <c r="S499" t="s">
        <v>33</v>
      </c>
      <c r="T499" t="s">
        <v>34</v>
      </c>
      <c r="V499" t="s">
        <v>33</v>
      </c>
      <c r="W499" t="s">
        <v>34</v>
      </c>
      <c r="Y499" t="s">
        <v>33</v>
      </c>
      <c r="Z499" t="s">
        <v>34</v>
      </c>
      <c r="AA499" t="s">
        <v>35</v>
      </c>
      <c r="AB499" t="s">
        <v>36</v>
      </c>
      <c r="AC499">
        <v>46784274</v>
      </c>
      <c r="AD499" t="s">
        <v>37</v>
      </c>
      <c r="AE499" t="s">
        <v>1563</v>
      </c>
      <c r="AF499">
        <v>85671469</v>
      </c>
      <c r="AG499">
        <v>1328490</v>
      </c>
      <c r="AH499" t="s">
        <v>38</v>
      </c>
      <c r="AI499" t="s">
        <v>34</v>
      </c>
    </row>
    <row r="500" spans="1:35" x14ac:dyDescent="0.3">
      <c r="A500" s="1">
        <v>45374.371365740742</v>
      </c>
      <c r="B500">
        <v>5</v>
      </c>
      <c r="C500">
        <v>2</v>
      </c>
      <c r="D500" t="s">
        <v>26</v>
      </c>
      <c r="E500" t="s">
        <v>1565</v>
      </c>
      <c r="F500" t="s">
        <v>1566</v>
      </c>
      <c r="G500" t="s">
        <v>49</v>
      </c>
      <c r="H500">
        <f>---0--7990</f>
        <v>7990</v>
      </c>
      <c r="I500">
        <v>0</v>
      </c>
      <c r="J500" t="s">
        <v>50</v>
      </c>
      <c r="K500" t="s">
        <v>51</v>
      </c>
      <c r="L500" t="s">
        <v>52</v>
      </c>
      <c r="M500" t="s">
        <v>1565</v>
      </c>
      <c r="N500" t="s">
        <v>1566</v>
      </c>
      <c r="P500" t="s">
        <v>33</v>
      </c>
      <c r="Q500" t="s">
        <v>34</v>
      </c>
      <c r="S500" t="s">
        <v>33</v>
      </c>
      <c r="T500" t="s">
        <v>34</v>
      </c>
      <c r="V500" t="s">
        <v>33</v>
      </c>
      <c r="W500" t="s">
        <v>34</v>
      </c>
      <c r="Y500" t="s">
        <v>33</v>
      </c>
      <c r="Z500" t="s">
        <v>34</v>
      </c>
      <c r="AA500" t="s">
        <v>97</v>
      </c>
      <c r="AB500" t="s">
        <v>36</v>
      </c>
      <c r="AC500">
        <v>30019050</v>
      </c>
      <c r="AD500" t="s">
        <v>98</v>
      </c>
      <c r="AE500" t="s">
        <v>1566</v>
      </c>
      <c r="AF500">
        <v>76598102</v>
      </c>
      <c r="AG500">
        <v>1328491</v>
      </c>
      <c r="AH500" t="s">
        <v>38</v>
      </c>
      <c r="AI500" t="s">
        <v>34</v>
      </c>
    </row>
    <row r="501" spans="1:35" x14ac:dyDescent="0.3">
      <c r="A501" s="1">
        <v>45374.374155092592</v>
      </c>
      <c r="B501">
        <v>5</v>
      </c>
      <c r="C501">
        <v>2</v>
      </c>
      <c r="D501" t="s">
        <v>26</v>
      </c>
      <c r="E501" t="s">
        <v>1567</v>
      </c>
      <c r="F501" t="s">
        <v>1568</v>
      </c>
      <c r="G501" t="s">
        <v>190</v>
      </c>
      <c r="H501" t="s">
        <v>1569</v>
      </c>
      <c r="I501">
        <v>0</v>
      </c>
      <c r="K501" t="s">
        <v>31</v>
      </c>
      <c r="L501" t="s">
        <v>32</v>
      </c>
      <c r="M501" t="s">
        <v>1567</v>
      </c>
      <c r="N501" t="s">
        <v>1568</v>
      </c>
      <c r="P501" t="s">
        <v>33</v>
      </c>
      <c r="Q501" t="s">
        <v>34</v>
      </c>
      <c r="S501" t="s">
        <v>33</v>
      </c>
      <c r="T501" t="s">
        <v>34</v>
      </c>
      <c r="V501" t="s">
        <v>33</v>
      </c>
      <c r="W501" t="s">
        <v>34</v>
      </c>
      <c r="Y501" t="s">
        <v>33</v>
      </c>
      <c r="Z501" t="s">
        <v>34</v>
      </c>
      <c r="AA501" t="s">
        <v>35</v>
      </c>
      <c r="AB501" t="s">
        <v>36</v>
      </c>
      <c r="AC501">
        <v>46874252</v>
      </c>
      <c r="AD501" t="s">
        <v>37</v>
      </c>
      <c r="AE501" t="s">
        <v>1568</v>
      </c>
      <c r="AF501">
        <v>85671469</v>
      </c>
      <c r="AG501">
        <v>1328492</v>
      </c>
      <c r="AH501" t="s">
        <v>38</v>
      </c>
      <c r="AI501" t="s">
        <v>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 상세 정보0322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박병훈</dc:creator>
  <cp:lastModifiedBy>병훈 박</cp:lastModifiedBy>
  <dcterms:created xsi:type="dcterms:W3CDTF">2024-03-23T10:29:39Z</dcterms:created>
  <dcterms:modified xsi:type="dcterms:W3CDTF">2024-03-23T10:33:32Z</dcterms:modified>
</cp:coreProperties>
</file>