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U" sheetId="1" r:id="rId4"/>
    <sheet state="visible" name="Overall Benefit" sheetId="2" r:id="rId5"/>
    <sheet state="visible" name="CPU7" sheetId="3" r:id="rId6"/>
  </sheets>
  <definedNames/>
  <calcPr/>
</workbook>
</file>

<file path=xl/sharedStrings.xml><?xml version="1.0" encoding="utf-8"?>
<sst xmlns="http://schemas.openxmlformats.org/spreadsheetml/2006/main" count="187" uniqueCount="108">
  <si>
    <t>GPU Manufacturer</t>
  </si>
  <si>
    <t>GPU Model</t>
  </si>
  <si>
    <t>Base Data Utilized</t>
  </si>
  <si>
    <t>Coins per 1,000,000 PPD</t>
  </si>
  <si>
    <t>Coins per Day†</t>
  </si>
  <si>
    <t xml:space="preserve">Cost Per Coin† USD ($0.12 / kWh) </t>
  </si>
  <si>
    <t>Cost Per Day†</t>
  </si>
  <si>
    <t>kWh Used Per Day†</t>
  </si>
  <si>
    <t>NVidia</t>
  </si>
  <si>
    <t>PPD*</t>
  </si>
  <si>
    <t>Whattomine Mh/s Equivalent (CURE)†</t>
  </si>
  <si>
    <r>
      <rPr>
        <rFont val="Arial"/>
        <b/>
        <color theme="1"/>
      </rPr>
      <t>GPU TDP/</t>
    </r>
    <r>
      <rPr>
        <rFont val="Arial"/>
        <b/>
        <color rgb="FF0000FF"/>
      </rPr>
      <t xml:space="preserve">TBP Watts </t>
    </r>
    <r>
      <rPr>
        <rFont val="Arial"/>
        <b/>
        <color theme="1"/>
      </rPr>
      <t>(est) §</t>
    </r>
  </si>
  <si>
    <t>BAN/Day</t>
  </si>
  <si>
    <t>BANANO (median)††</t>
  </si>
  <si>
    <t>CURE §§</t>
  </si>
  <si>
    <t>DOGE mining</t>
  </si>
  <si>
    <t>DOGE folding (median) **</t>
  </si>
  <si>
    <t>BANANO</t>
  </si>
  <si>
    <t>CURE</t>
  </si>
  <si>
    <t>DOGE Mining</t>
  </si>
  <si>
    <t>DOGE folding</t>
  </si>
  <si>
    <t>GeForce RTX 3090 Ti</t>
  </si>
  <si>
    <t>GeForce RTX 3080</t>
  </si>
  <si>
    <t>GeForce RTX 3060 Ti</t>
  </si>
  <si>
    <t>GeForce RTX 3060</t>
  </si>
  <si>
    <t>GeForce RTX 2080</t>
  </si>
  <si>
    <t>GeForce RTX 2070</t>
  </si>
  <si>
    <t>GeForce GTX 1080Ti</t>
  </si>
  <si>
    <t>GTX 1660 SUPER</t>
  </si>
  <si>
    <t>AMD</t>
  </si>
  <si>
    <t>RADEON RX 6800/6800 XT / 6900 XT</t>
  </si>
  <si>
    <t>Radeon RX 6700 XT</t>
  </si>
  <si>
    <t>RADEON VII</t>
  </si>
  <si>
    <t>RADEON RX 6900 XT</t>
  </si>
  <si>
    <t>RADEON RX 6600/6600 XT/6600M</t>
  </si>
  <si>
    <t>Radeon RX 580</t>
  </si>
  <si>
    <t>AWS Instance</t>
  </si>
  <si>
    <t>AWS GPU Optimized (g5.large) sim. to RTX 3060</t>
  </si>
  <si>
    <t>$0.048 based on 3-year cloud contract</t>
  </si>
  <si>
    <t>$0.32 based on 3-year cloud contract</t>
  </si>
  <si>
    <r>
      <rPr/>
      <t xml:space="preserve">* Source: </t>
    </r>
    <r>
      <rPr>
        <color rgb="FF1155CC"/>
        <u/>
      </rPr>
      <t>https://folding.lar.systems/gpu_ppd/overall_ranks</t>
    </r>
  </si>
  <si>
    <t>Avg Cost/Day/Device</t>
  </si>
  <si>
    <r>
      <rPr/>
      <t xml:space="preserve">† Source: </t>
    </r>
    <r>
      <rPr>
        <color rgb="FF1155CC"/>
        <u/>
      </rPr>
      <t xml:space="preserve">https://whattomine.com/ </t>
    </r>
  </si>
  <si>
    <r>
      <rPr/>
      <t xml:space="preserve">§ Source: </t>
    </r>
    <r>
      <rPr>
        <color rgb="FF1155CC"/>
        <u/>
      </rPr>
      <t>https://en.wikipedia.org/wiki/List_of_Nvidia_graphics_processing_units</t>
    </r>
    <r>
      <rPr/>
      <t xml:space="preserve"> </t>
    </r>
  </si>
  <si>
    <r>
      <rPr/>
      <t xml:space="preserve">§§ Source: </t>
    </r>
    <r>
      <rPr>
        <color rgb="FF1155CC"/>
        <u/>
      </rPr>
      <t>https://cryptobullionpools.com/</t>
    </r>
    <r>
      <rPr/>
      <t xml:space="preserve"> 1,000,000 PPD / (Pool Folding@home rate 765647863 PPD / 3744 Coins distributed per day) as of 10-09-2022</t>
    </r>
  </si>
  <si>
    <t>PPD per CURE</t>
  </si>
  <si>
    <r>
      <rPr/>
      <t xml:space="preserve">†† Source: </t>
    </r>
    <r>
      <rPr>
        <color rgb="FF1155CC"/>
        <u/>
      </rPr>
      <t>https://malkaroy-vrrp.github.io/bananocalculator/</t>
    </r>
    <r>
      <rPr/>
      <t xml:space="preserve"> as of 01:00:00 Oct 17, 2022</t>
    </r>
  </si>
  <si>
    <t>** Source: https://www.dogecoinfah.com/historychart.html</t>
  </si>
  <si>
    <t>PPD</t>
  </si>
  <si>
    <t>Whattomine Mh/s Equivalent</t>
  </si>
  <si>
    <r>
      <rPr>
        <rFont val="Arial"/>
        <b/>
        <color theme="1"/>
      </rPr>
      <t>GPU TDP/</t>
    </r>
    <r>
      <rPr>
        <rFont val="Arial"/>
        <b/>
        <color rgb="FF0000FF"/>
      </rPr>
      <t xml:space="preserve">TBP Watts </t>
    </r>
    <r>
      <rPr>
        <rFont val="Arial"/>
        <b/>
        <color theme="1"/>
      </rPr>
      <t>(est)</t>
    </r>
  </si>
  <si>
    <t>Characteristic (Detail)</t>
  </si>
  <si>
    <t>Characteristic</t>
  </si>
  <si>
    <t>DOGE (Folding+Mining)</t>
  </si>
  <si>
    <t>Active daily team members (x 10)</t>
  </si>
  <si>
    <t>Active Members x 10</t>
  </si>
  <si>
    <t>Historical production PPD (in Billions) as of 10-20-2022</t>
  </si>
  <si>
    <t>Total PPD (Billions)</t>
  </si>
  <si>
    <t>Team members historical (x 100)</t>
  </si>
  <si>
    <t>Total Participants (x100)</t>
  </si>
  <si>
    <t>Current PPD / week  (x 10 Million) 10-20-2022</t>
  </si>
  <si>
    <t>PPD / Week (x 10 Mil)</t>
  </si>
  <si>
    <t>Social Media Posts Since Founding (All) (x 3)</t>
  </si>
  <si>
    <t>Social Media Engagement (x 3)</t>
  </si>
  <si>
    <t>Average Cost Per Day/Device GPU (x 2000)</t>
  </si>
  <si>
    <t>Avg. USD/Day/GPU (÷ 2000)</t>
  </si>
  <si>
    <t>Doge TDP vs TBP considerations for folding have to be accounted for</t>
  </si>
  <si>
    <t>Average Cost Per Day/Device CPU  (x 2000)</t>
  </si>
  <si>
    <t>Avg. USD/Day/CPU (÷ 2000)</t>
  </si>
  <si>
    <t xml:space="preserve">Avg Energy (kWh/dau) per GPU (x 200) </t>
  </si>
  <si>
    <t>Energy kWh/GPU/day (x 200)</t>
  </si>
  <si>
    <r>
      <rPr/>
      <t xml:space="preserve">Source: Extremeoverclocking </t>
    </r>
    <r>
      <rPr>
        <color rgb="FF1155CC"/>
        <u/>
      </rPr>
      <t>https://folding.extremeoverclocking.com/team_list.php?s=</t>
    </r>
    <r>
      <rPr/>
      <t xml:space="preserve"> </t>
    </r>
  </si>
  <si>
    <t>Social Media Worksheet (hand counted est)</t>
  </si>
  <si>
    <t>DOGE Folding</t>
  </si>
  <si>
    <t>Twitter</t>
  </si>
  <si>
    <t>Instagram</t>
  </si>
  <si>
    <t>Facebook</t>
  </si>
  <si>
    <t>TikTok</t>
  </si>
  <si>
    <t>LinkedIn</t>
  </si>
  <si>
    <t>Reddit</t>
  </si>
  <si>
    <t>Youtube</t>
  </si>
  <si>
    <t>CPU Manufacturer</t>
  </si>
  <si>
    <t>CPU Model</t>
  </si>
  <si>
    <t>Coins per 1,000,000 PPD*</t>
  </si>
  <si>
    <t>GPU TDP (est)</t>
  </si>
  <si>
    <t>DOGE folding (median)***</t>
  </si>
  <si>
    <t>Ryzen Threadripper 3970X</t>
  </si>
  <si>
    <t>Ryzen 9 3950X</t>
  </si>
  <si>
    <t>Ryzen 5 3600X</t>
  </si>
  <si>
    <t>Ryzen Threadripper 3960X</t>
  </si>
  <si>
    <t>Ryzen 3 3100</t>
  </si>
  <si>
    <t>Intel</t>
  </si>
  <si>
    <t>CORE I9-10940X</t>
  </si>
  <si>
    <t>CORE I5-12600KF</t>
  </si>
  <si>
    <t>CORE I7-11800H</t>
  </si>
  <si>
    <t>Celeron G5905*</t>
  </si>
  <si>
    <t>CORE I5-6400</t>
  </si>
  <si>
    <r>
      <rPr/>
      <t xml:space="preserve">* Source: </t>
    </r>
    <r>
      <rPr>
        <color rgb="FF1155CC"/>
        <u/>
      </rPr>
      <t>https://www.intel.com/content/www/us/en/products/sku/201899/intel-celeron-processor-g5905-4m-cache-3-50-ghz/specifications.html</t>
    </r>
    <r>
      <rPr/>
      <t xml:space="preserve"> </t>
    </r>
  </si>
  <si>
    <r>
      <rPr/>
      <t xml:space="preserve">† Source: </t>
    </r>
    <r>
      <rPr>
        <color rgb="FF1155CC"/>
        <u/>
      </rPr>
      <t>https://en.wikipedia.org/wiki/List_of_Intel_processors</t>
    </r>
    <r>
      <rPr/>
      <t xml:space="preserve"> </t>
    </r>
  </si>
  <si>
    <t>†† Source: https://folding.lar.systems/gpu_ppd/overall_ranks as of 03:00:00 MDT Oct 19, 2022</t>
  </si>
  <si>
    <r>
      <rPr>
        <b val="0"/>
      </rPr>
      <t xml:space="preserve">§ Source: </t>
    </r>
    <r>
      <rPr>
        <b val="0"/>
        <color rgb="FF1155CC"/>
        <u/>
      </rPr>
      <t>https://en.wikipedia.org/wiki/Ryzen</t>
    </r>
    <r>
      <rPr>
        <b val="0"/>
      </rPr>
      <t xml:space="preserve"> </t>
    </r>
  </si>
  <si>
    <r>
      <rPr>
        <b val="0"/>
      </rPr>
      <t xml:space="preserve">** Source: </t>
    </r>
    <r>
      <rPr>
        <b val="0"/>
        <color rgb="FF1155CC"/>
        <u/>
      </rPr>
      <t>https://en.wikipedia.org/wiki/Skylake_(microarchitecture)</t>
    </r>
    <r>
      <rPr>
        <b val="0"/>
      </rPr>
      <t xml:space="preserve"> </t>
    </r>
  </si>
  <si>
    <r>
      <rPr/>
      <t xml:space="preserve">†† Source: </t>
    </r>
    <r>
      <rPr>
        <color rgb="FF1155CC"/>
        <u/>
      </rPr>
      <t>https://malkaroy-vrrp.github.io/bananocalculator/</t>
    </r>
    <r>
      <rPr/>
      <t xml:space="preserve"> as of 01:00:00 Oct 17, 2022</t>
    </r>
  </si>
  <si>
    <t>*** Source: https://www.dogecoinfah.com/historychart.html</t>
  </si>
  <si>
    <t>turbo mode</t>
  </si>
  <si>
    <t>§§</t>
  </si>
  <si>
    <t>**</t>
  </si>
  <si>
    <t>§§ PPD seems high for Celeron, my assumption is that folding.lar.systems has a type-O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</si>
</sst>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_(&quot;$&quot;* #,##0.000_);_(&quot;$&quot;* \(#,##0.000\);_(&quot;$&quot;* &quot;-&quot;??.0_);_(@_)"/>
    <numFmt numFmtId="166" formatCode="_(&quot;$&quot;* #,##0.00_);_(&quot;$&quot;* \(#,##0.00\);_(&quot;$&quot;* &quot;-&quot;??_);_(@_)"/>
    <numFmt numFmtId="167" formatCode="#,##0.00&quot;$&quot;"/>
    <numFmt numFmtId="168" formatCode="&quot;$&quot;#,##0.00"/>
    <numFmt numFmtId="169" formatCode="0.0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i/>
      <color theme="1"/>
      <name val="Arial"/>
      <scheme val="minor"/>
    </font>
    <font>
      <i/>
      <color rgb="FFFFFFFF"/>
      <name val="Arial"/>
      <scheme val="minor"/>
    </font>
    <font>
      <i/>
      <color theme="0"/>
      <name val="Arial"/>
      <scheme val="minor"/>
    </font>
    <font>
      <color rgb="FF000000"/>
      <name val="Arial"/>
    </font>
    <font>
      <color rgb="FF0000FF"/>
      <name val="Arial"/>
      <scheme val="minor"/>
    </font>
    <font>
      <u/>
      <color rgb="FF0000FF"/>
    </font>
    <font>
      <b/>
      <i/>
      <color rgb="FFFF0000"/>
      <name val="Arial"/>
      <scheme val="minor"/>
    </font>
    <font>
      <i/>
      <color rgb="FF000000"/>
      <name val="Arial"/>
    </font>
    <font>
      <b/>
      <u/>
      <color rgb="FF0000FF"/>
    </font>
    <font>
      <sz val="11.0"/>
      <color rgb="FF000000"/>
      <name val="Inconsolata"/>
    </font>
  </fonts>
  <fills count="1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FDFEF"/>
        <bgColor rgb="FFCFDFE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1D99ED"/>
        <bgColor rgb="FF1D99ED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164" xfId="0" applyAlignment="1" applyBorder="1" applyFont="1" applyNumberForma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3" fontId="3" numFmtId="0" xfId="0" applyBorder="1" applyFill="1" applyFont="1"/>
    <xf borderId="7" fillId="4" fontId="1" numFmtId="0" xfId="0" applyAlignment="1" applyBorder="1" applyFill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10" fillId="2" fontId="4" numFmtId="0" xfId="0" applyAlignment="1" applyBorder="1" applyFont="1">
      <alignment horizontal="center" readingOrder="0"/>
    </xf>
    <xf borderId="11" fillId="5" fontId="4" numFmtId="164" xfId="0" applyAlignment="1" applyBorder="1" applyFill="1" applyFont="1" applyNumberFormat="1">
      <alignment horizontal="center" readingOrder="0"/>
    </xf>
    <xf borderId="12" fillId="6" fontId="5" numFmtId="0" xfId="0" applyAlignment="1" applyBorder="1" applyFill="1" applyFont="1">
      <alignment horizontal="center" readingOrder="0"/>
    </xf>
    <xf borderId="12" fillId="7" fontId="4" numFmtId="0" xfId="0" applyAlignment="1" applyBorder="1" applyFill="1" applyFont="1">
      <alignment horizontal="center" readingOrder="0"/>
    </xf>
    <xf borderId="13" fillId="7" fontId="4" numFmtId="0" xfId="0" applyAlignment="1" applyBorder="1" applyFont="1">
      <alignment horizontal="center" readingOrder="0"/>
    </xf>
    <xf borderId="14" fillId="5" fontId="4" numFmtId="0" xfId="0" applyAlignment="1" applyBorder="1" applyFont="1">
      <alignment horizontal="center" readingOrder="0"/>
    </xf>
    <xf borderId="12" fillId="6" fontId="6" numFmtId="164" xfId="0" applyAlignment="1" applyBorder="1" applyFont="1" applyNumberFormat="1">
      <alignment horizontal="center" readingOrder="0"/>
    </xf>
    <xf borderId="15" fillId="7" fontId="4" numFmtId="0" xfId="0" applyAlignment="1" applyBorder="1" applyFont="1">
      <alignment horizontal="center" readingOrder="0"/>
    </xf>
    <xf borderId="16" fillId="7" fontId="4" numFmtId="0" xfId="0" applyAlignment="1" applyBorder="1" applyFont="1">
      <alignment horizontal="center" readingOrder="0"/>
    </xf>
    <xf borderId="11" fillId="5" fontId="4" numFmtId="0" xfId="0" applyAlignment="1" applyBorder="1" applyFont="1">
      <alignment horizontal="center" readingOrder="0"/>
    </xf>
    <xf borderId="12" fillId="6" fontId="6" numFmtId="0" xfId="0" applyAlignment="1" applyBorder="1" applyFont="1">
      <alignment horizontal="center" readingOrder="0"/>
    </xf>
    <xf borderId="5" fillId="3" fontId="1" numFmtId="0" xfId="0" applyAlignment="1" applyBorder="1" applyFont="1">
      <alignment horizontal="center" readingOrder="0"/>
    </xf>
    <xf borderId="17" fillId="0" fontId="3" numFmtId="49" xfId="0" applyAlignment="1" applyBorder="1" applyFont="1" applyNumberFormat="1">
      <alignment horizontal="center" readingOrder="0"/>
    </xf>
    <xf borderId="18" fillId="0" fontId="3" numFmtId="3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 readingOrder="0"/>
    </xf>
    <xf borderId="20" fillId="2" fontId="3" numFmtId="0" xfId="0" applyAlignment="1" applyBorder="1" applyFont="1">
      <alignment readingOrder="0"/>
    </xf>
    <xf borderId="20" fillId="0" fontId="3" numFmtId="164" xfId="0" applyAlignment="1" applyBorder="1" applyFont="1" applyNumberFormat="1">
      <alignment horizontal="center" readingOrder="0"/>
    </xf>
    <xf borderId="1" fillId="8" fontId="3" numFmtId="164" xfId="0" applyAlignment="1" applyBorder="1" applyFill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/>
    </xf>
    <xf borderId="19" fillId="0" fontId="3" numFmtId="164" xfId="0" applyAlignment="1" applyBorder="1" applyFont="1" applyNumberFormat="1">
      <alignment horizontal="center" readingOrder="0"/>
    </xf>
    <xf borderId="18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20" fillId="0" fontId="3" numFmtId="165" xfId="0" applyAlignment="1" applyBorder="1" applyFont="1" applyNumberFormat="1">
      <alignment horizontal="center"/>
    </xf>
    <xf borderId="1" fillId="0" fontId="3" numFmtId="166" xfId="0" applyAlignment="1" applyBorder="1" applyFont="1" applyNumberFormat="1">
      <alignment horizontal="center"/>
    </xf>
    <xf borderId="6" fillId="0" fontId="3" numFmtId="167" xfId="0" applyAlignment="1" applyBorder="1" applyFont="1" applyNumberFormat="1">
      <alignment horizontal="center"/>
    </xf>
    <xf borderId="19" fillId="0" fontId="3" numFmtId="166" xfId="0" applyAlignment="1" applyBorder="1" applyFont="1" applyNumberFormat="1">
      <alignment horizontal="center"/>
    </xf>
    <xf borderId="20" fillId="0" fontId="3" numFmtId="168" xfId="0" applyAlignment="1" applyBorder="1" applyFont="1" applyNumberFormat="1">
      <alignment horizontal="center"/>
    </xf>
    <xf borderId="1" fillId="0" fontId="3" numFmtId="168" xfId="0" applyAlignment="1" applyBorder="1" applyFont="1" applyNumberFormat="1">
      <alignment horizontal="center"/>
    </xf>
    <xf borderId="6" fillId="0" fontId="3" numFmtId="167" xfId="0" applyAlignment="1" applyBorder="1" applyFont="1" applyNumberFormat="1">
      <alignment horizontal="center" readingOrder="0"/>
    </xf>
    <xf borderId="19" fillId="0" fontId="3" numFmtId="164" xfId="0" applyAlignment="1" applyBorder="1" applyFont="1" applyNumberFormat="1">
      <alignment horizontal="center"/>
    </xf>
    <xf borderId="20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21" fillId="3" fontId="1" numFmtId="0" xfId="0" applyAlignment="1" applyBorder="1" applyFont="1">
      <alignment horizontal="center"/>
    </xf>
    <xf borderId="18" fillId="0" fontId="3" numFmtId="3" xfId="0" applyAlignment="1" applyBorder="1" applyFont="1" applyNumberFormat="1">
      <alignment horizontal="center" readingOrder="0"/>
    </xf>
    <xf borderId="22" fillId="3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 readingOrder="0"/>
    </xf>
    <xf borderId="6" fillId="3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9" fillId="3" fontId="3" numFmtId="0" xfId="0" applyAlignment="1" applyBorder="1" applyFont="1">
      <alignment horizontal="center"/>
    </xf>
    <xf borderId="20" fillId="2" fontId="3" numFmtId="0" xfId="0" applyBorder="1" applyFont="1"/>
    <xf borderId="20" fillId="3" fontId="3" numFmtId="164" xfId="0" applyAlignment="1" applyBorder="1" applyFont="1" applyNumberFormat="1">
      <alignment horizontal="center"/>
    </xf>
    <xf borderId="1" fillId="3" fontId="3" numFmtId="164" xfId="0" applyAlignment="1" applyBorder="1" applyFont="1" applyNumberFormat="1">
      <alignment horizontal="center"/>
    </xf>
    <xf borderId="18" fillId="3" fontId="3" numFmtId="0" xfId="0" applyBorder="1" applyFont="1"/>
    <xf borderId="19" fillId="3" fontId="3" numFmtId="164" xfId="0" applyAlignment="1" applyBorder="1" applyFont="1" applyNumberFormat="1">
      <alignment horizontal="center"/>
    </xf>
    <xf borderId="20" fillId="3" fontId="3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6" fillId="9" fontId="7" numFmtId="0" xfId="0" applyAlignment="1" applyBorder="1" applyFill="1" applyFont="1">
      <alignment horizontal="center" readingOrder="0"/>
    </xf>
    <xf borderId="19" fillId="0" fontId="8" numFmtId="0" xfId="0" applyAlignment="1" applyBorder="1" applyFont="1">
      <alignment horizontal="center" readingOrder="0"/>
    </xf>
    <xf borderId="18" fillId="0" fontId="3" numFmtId="164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8" fillId="3" fontId="3" numFmtId="164" xfId="0" applyAlignment="1" applyBorder="1" applyFont="1" applyNumberFormat="1">
      <alignment horizontal="center"/>
    </xf>
    <xf borderId="23" fillId="3" fontId="1" numFmtId="0" xfId="0" applyAlignment="1" applyBorder="1" applyFont="1">
      <alignment horizontal="center"/>
    </xf>
    <xf borderId="24" fillId="0" fontId="3" numFmtId="0" xfId="0" applyAlignment="1" applyBorder="1" applyFont="1">
      <alignment horizontal="left" readingOrder="0" shrinkToFit="0" wrapText="1"/>
    </xf>
    <xf borderId="25" fillId="0" fontId="3" numFmtId="3" xfId="0" applyAlignment="1" applyBorder="1" applyFont="1" applyNumberFormat="1">
      <alignment horizontal="center"/>
    </xf>
    <xf borderId="23" fillId="0" fontId="3" numFmtId="0" xfId="0" applyAlignment="1" applyBorder="1" applyFont="1">
      <alignment horizontal="center"/>
    </xf>
    <xf borderId="26" fillId="0" fontId="3" numFmtId="0" xfId="0" applyAlignment="1" applyBorder="1" applyFont="1">
      <alignment horizontal="center" readingOrder="0"/>
    </xf>
    <xf borderId="27" fillId="2" fontId="3" numFmtId="0" xfId="0" applyAlignment="1" applyBorder="1" applyFont="1">
      <alignment readingOrder="0"/>
    </xf>
    <xf borderId="27" fillId="0" fontId="3" numFmtId="164" xfId="0" applyAlignment="1" applyBorder="1" applyFont="1" applyNumberFormat="1">
      <alignment horizontal="center" readingOrder="0"/>
    </xf>
    <xf borderId="23" fillId="8" fontId="3" numFmtId="164" xfId="0" applyAlignment="1" applyBorder="1" applyFont="1" applyNumberFormat="1">
      <alignment horizontal="center" readingOrder="0"/>
    </xf>
    <xf borderId="23" fillId="0" fontId="3" numFmtId="164" xfId="0" applyAlignment="1" applyBorder="1" applyFont="1" applyNumberFormat="1">
      <alignment horizontal="center"/>
    </xf>
    <xf borderId="25" fillId="0" fontId="3" numFmtId="164" xfId="0" applyAlignment="1" applyBorder="1" applyFont="1" applyNumberFormat="1">
      <alignment horizontal="center" readingOrder="0"/>
    </xf>
    <xf borderId="24" fillId="0" fontId="3" numFmtId="0" xfId="0" applyAlignment="1" applyBorder="1" applyFont="1">
      <alignment horizontal="center" readingOrder="0"/>
    </xf>
    <xf borderId="26" fillId="0" fontId="3" numFmtId="164" xfId="0" applyAlignment="1" applyBorder="1" applyFont="1" applyNumberFormat="1">
      <alignment horizontal="center" readingOrder="0"/>
    </xf>
    <xf borderId="28" fillId="9" fontId="0" numFmtId="0" xfId="0" applyAlignment="1" applyBorder="1" applyFont="1">
      <alignment horizontal="center" readingOrder="0" shrinkToFit="0" wrapText="1"/>
    </xf>
    <xf borderId="24" fillId="0" fontId="3" numFmtId="0" xfId="0" applyAlignment="1" applyBorder="1" applyFont="1">
      <alignment horizontal="center"/>
    </xf>
    <xf borderId="26" fillId="0" fontId="3" numFmtId="166" xfId="0" applyAlignment="1" applyBorder="1" applyFont="1" applyNumberFormat="1">
      <alignment horizontal="center"/>
    </xf>
    <xf borderId="27" fillId="0" fontId="3" numFmtId="168" xfId="0" applyAlignment="1" applyBorder="1" applyFont="1" applyNumberFormat="1">
      <alignment horizontal="center"/>
    </xf>
    <xf borderId="23" fillId="0" fontId="3" numFmtId="168" xfId="0" applyAlignment="1" applyBorder="1" applyFont="1" applyNumberFormat="1">
      <alignment horizontal="center"/>
    </xf>
    <xf borderId="26" fillId="0" fontId="3" numFmtId="164" xfId="0" applyAlignment="1" applyBorder="1" applyFont="1" applyNumberFormat="1">
      <alignment horizontal="center"/>
    </xf>
    <xf borderId="27" fillId="0" fontId="3" numFmtId="0" xfId="0" applyAlignment="1" applyBorder="1" applyFont="1">
      <alignment horizontal="center"/>
    </xf>
    <xf borderId="24" fillId="0" fontId="3" numFmtId="164" xfId="0" applyAlignment="1" applyBorder="1" applyFont="1" applyNumberFormat="1">
      <alignment horizontal="center"/>
    </xf>
    <xf borderId="29" fillId="0" fontId="3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2" fontId="3" numFmtId="0" xfId="0" applyFont="1"/>
    <xf borderId="0" fillId="0" fontId="3" numFmtId="164" xfId="0" applyFont="1" applyNumberFormat="1"/>
    <xf borderId="0" fillId="0" fontId="3" numFmtId="164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168" xfId="0" applyAlignment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7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17" fillId="0" fontId="3" numFmtId="49" xfId="0" applyAlignment="1" applyBorder="1" applyFont="1" applyNumberFormat="1">
      <alignment horizontal="left" readingOrder="0"/>
    </xf>
    <xf borderId="0" fillId="0" fontId="3" numFmtId="3" xfId="0" applyAlignment="1" applyFont="1" applyNumberFormat="1">
      <alignment horizontal="center"/>
    </xf>
    <xf borderId="0" fillId="2" fontId="3" numFmtId="3" xfId="0" applyFont="1" applyNumberFormat="1"/>
    <xf borderId="0" fillId="0" fontId="3" numFmtId="0" xfId="0" applyFont="1"/>
    <xf borderId="0" fillId="0" fontId="3" numFmtId="3" xfId="0" applyAlignment="1" applyFont="1" applyNumberFormat="1">
      <alignment horizontal="center" readingOrder="0"/>
    </xf>
    <xf borderId="0" fillId="2" fontId="3" numFmtId="3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6" fillId="9" fontId="7" numFmtId="0" xfId="0" applyAlignment="1" applyBorder="1" applyFont="1">
      <alignment horizontal="left" readingOrder="0"/>
    </xf>
    <xf borderId="0" fillId="0" fontId="8" numFmtId="0" xfId="0" applyAlignment="1" applyFont="1">
      <alignment readingOrder="0"/>
    </xf>
    <xf borderId="17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 readingOrder="0" shrinkToFit="0" wrapText="1"/>
    </xf>
    <xf borderId="0" fillId="9" fontId="10" numFmtId="0" xfId="0" applyAlignment="1" applyFont="1">
      <alignment readingOrder="0"/>
    </xf>
    <xf borderId="0" fillId="9" fontId="3" numFmtId="0" xfId="0" applyFont="1"/>
    <xf borderId="0" fillId="9" fontId="3" numFmtId="0" xfId="0" applyAlignment="1" applyFont="1">
      <alignment horizontal="center"/>
    </xf>
    <xf borderId="1" fillId="10" fontId="3" numFmtId="0" xfId="0" applyAlignment="1" applyBorder="1" applyFill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1" fillId="6" fontId="6" numFmtId="0" xfId="0" applyAlignment="1" applyBorder="1" applyFont="1">
      <alignment horizontal="center" readingOrder="0"/>
    </xf>
    <xf borderId="1" fillId="7" fontId="4" numFmtId="0" xfId="0" applyAlignment="1" applyBorder="1" applyFont="1">
      <alignment horizontal="center" readingOrder="0"/>
    </xf>
    <xf borderId="0" fillId="11" fontId="4" numFmtId="0" xfId="0" applyAlignment="1" applyFill="1" applyFont="1">
      <alignment horizontal="center" readingOrder="0"/>
    </xf>
    <xf borderId="0" fillId="12" fontId="3" numFmtId="0" xfId="0" applyAlignment="1" applyFill="1" applyFont="1">
      <alignment horizontal="center" readingOrder="0"/>
    </xf>
    <xf borderId="0" fillId="12" fontId="3" numFmtId="3" xfId="0" applyAlignment="1" applyFont="1" applyNumberFormat="1">
      <alignment horizontal="center" readingOrder="0"/>
    </xf>
    <xf borderId="0" fillId="0" fontId="3" numFmtId="1" xfId="0" applyAlignment="1" applyFont="1" applyNumberFormat="1">
      <alignment horizontal="center"/>
    </xf>
    <xf borderId="0" fillId="9" fontId="3" numFmtId="168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 readingOrder="0"/>
    </xf>
    <xf borderId="0" fillId="12" fontId="3" numFmtId="0" xfId="0" applyAlignment="1" applyFont="1">
      <alignment horizontal="left" readingOrder="0"/>
    </xf>
    <xf borderId="0" fillId="0" fontId="3" numFmtId="4" xfId="0" applyAlignment="1" applyFont="1" applyNumberForma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1" xfId="0" applyAlignment="1" applyBorder="1" applyFont="1" applyNumberFormat="1">
      <alignment horizontal="center" readingOrder="0"/>
    </xf>
    <xf borderId="1" fillId="0" fontId="3" numFmtId="1" xfId="0" applyAlignment="1" applyBorder="1" applyFont="1" applyNumberFormat="1">
      <alignment horizontal="center"/>
    </xf>
    <xf borderId="14" fillId="4" fontId="1" numFmtId="0" xfId="0" applyAlignment="1" applyBorder="1" applyFont="1">
      <alignment horizontal="center" readingOrder="0"/>
    </xf>
    <xf borderId="12" fillId="4" fontId="1" numFmtId="0" xfId="0" applyAlignment="1" applyBorder="1" applyFont="1">
      <alignment horizontal="center" readingOrder="0"/>
    </xf>
    <xf borderId="16" fillId="4" fontId="1" numFmtId="0" xfId="0" applyAlignment="1" applyBorder="1" applyFont="1">
      <alignment horizontal="center" readingOrder="0"/>
    </xf>
    <xf borderId="0" fillId="2" fontId="11" numFmtId="0" xfId="0" applyAlignment="1" applyFont="1">
      <alignment horizontal="center" readingOrder="0"/>
    </xf>
    <xf borderId="17" fillId="2" fontId="3" numFmtId="0" xfId="0" applyBorder="1" applyFont="1"/>
    <xf borderId="1" fillId="3" fontId="3" numFmtId="0" xfId="0" applyBorder="1" applyFont="1"/>
    <xf borderId="19" fillId="3" fontId="3" numFmtId="0" xfId="0" applyBorder="1" applyFont="1"/>
    <xf borderId="1" fillId="3" fontId="1" numFmtId="0" xfId="0" applyAlignment="1" applyBorder="1" applyFont="1">
      <alignment horizontal="center"/>
    </xf>
    <xf borderId="30" fillId="2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19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" fillId="9" fontId="0" numFmtId="4" xfId="0" applyAlignment="1" applyBorder="1" applyFont="1" applyNumberFormat="1">
      <alignment horizontal="center"/>
    </xf>
    <xf borderId="19" fillId="0" fontId="3" numFmtId="0" xfId="0" applyBorder="1" applyFont="1"/>
    <xf borderId="18" fillId="0" fontId="3" numFmtId="165" xfId="0" applyAlignment="1" applyBorder="1" applyFont="1" applyNumberFormat="1">
      <alignment horizontal="center"/>
    </xf>
    <xf borderId="18" fillId="0" fontId="3" numFmtId="168" xfId="0" applyAlignment="1" applyBorder="1" applyFont="1" applyNumberFormat="1">
      <alignment horizontal="center"/>
    </xf>
    <xf borderId="18" fillId="0" fontId="3" numFmtId="0" xfId="0" applyAlignment="1" applyBorder="1" applyFont="1">
      <alignment horizontal="center"/>
    </xf>
    <xf borderId="1" fillId="0" fontId="3" numFmtId="169" xfId="0" applyAlignment="1" applyBorder="1" applyFont="1" applyNumberFormat="1">
      <alignment horizontal="center"/>
    </xf>
    <xf borderId="17" fillId="2" fontId="3" numFmtId="0" xfId="0" applyAlignment="1" applyBorder="1" applyFont="1">
      <alignment readingOrder="0"/>
    </xf>
    <xf borderId="18" fillId="3" fontId="3" numFmtId="168" xfId="0" applyAlignment="1" applyBorder="1" applyFont="1" applyNumberFormat="1">
      <alignment horizontal="center"/>
    </xf>
    <xf borderId="1" fillId="3" fontId="3" numFmtId="169" xfId="0" applyBorder="1" applyFont="1" applyNumberFormat="1"/>
    <xf borderId="2" fillId="0" fontId="3" numFmtId="0" xfId="0" applyAlignment="1" applyBorder="1" applyFont="1">
      <alignment readingOrder="0"/>
    </xf>
    <xf borderId="25" fillId="0" fontId="3" numFmtId="3" xfId="0" applyAlignment="1" applyBorder="1" applyFont="1" applyNumberFormat="1">
      <alignment horizontal="center" readingOrder="0"/>
    </xf>
    <xf borderId="31" fillId="2" fontId="3" numFmtId="0" xfId="0" applyAlignment="1" applyBorder="1" applyFont="1">
      <alignment readingOrder="0"/>
    </xf>
    <xf borderId="24" fillId="8" fontId="3" numFmtId="164" xfId="0" applyAlignment="1" applyBorder="1" applyFont="1" applyNumberFormat="1">
      <alignment horizontal="center" readingOrder="0"/>
    </xf>
    <xf borderId="23" fillId="0" fontId="3" numFmtId="0" xfId="0" applyAlignment="1" applyBorder="1" applyFont="1">
      <alignment readingOrder="0"/>
    </xf>
    <xf borderId="32" fillId="0" fontId="3" numFmtId="164" xfId="0" applyAlignment="1" applyBorder="1" applyFont="1" applyNumberFormat="1">
      <alignment horizontal="center" readingOrder="0"/>
    </xf>
    <xf borderId="25" fillId="0" fontId="3" numFmtId="0" xfId="0" applyAlignment="1" applyBorder="1" applyFont="1">
      <alignment readingOrder="0"/>
    </xf>
    <xf borderId="23" fillId="9" fontId="0" numFmtId="4" xfId="0" applyAlignment="1" applyBorder="1" applyFont="1" applyNumberFormat="1">
      <alignment horizontal="center"/>
    </xf>
    <xf borderId="24" fillId="0" fontId="3" numFmtId="0" xfId="0" applyAlignment="1" applyBorder="1" applyFont="1">
      <alignment readingOrder="0"/>
    </xf>
    <xf borderId="26" fillId="0" fontId="3" numFmtId="0" xfId="0" applyBorder="1" applyFont="1"/>
    <xf borderId="25" fillId="0" fontId="3" numFmtId="165" xfId="0" applyAlignment="1" applyBorder="1" applyFont="1" applyNumberFormat="1">
      <alignment horizontal="center"/>
    </xf>
    <xf borderId="23" fillId="0" fontId="3" numFmtId="166" xfId="0" applyAlignment="1" applyBorder="1" applyFont="1" applyNumberFormat="1">
      <alignment horizontal="center"/>
    </xf>
    <xf borderId="25" fillId="0" fontId="3" numFmtId="168" xfId="0" applyAlignment="1" applyBorder="1" applyFont="1" applyNumberFormat="1">
      <alignment horizontal="center"/>
    </xf>
    <xf borderId="25" fillId="0" fontId="3" numFmtId="0" xfId="0" applyAlignment="1" applyBorder="1" applyFont="1">
      <alignment horizontal="center"/>
    </xf>
    <xf borderId="23" fillId="0" fontId="3" numFmtId="169" xfId="0" applyAlignment="1" applyBorder="1" applyFont="1" applyNumberFormat="1">
      <alignment horizontal="center"/>
    </xf>
    <xf borderId="0" fillId="0" fontId="12" numFmtId="0" xfId="0" applyAlignment="1" applyFont="1">
      <alignment readingOrder="0"/>
    </xf>
    <xf borderId="0" fillId="2" fontId="1" numFmtId="0" xfId="0" applyAlignment="1" applyFont="1">
      <alignment readingOrder="0"/>
    </xf>
    <xf borderId="0" fillId="9" fontId="1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6" fillId="0" fontId="3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'Overall Benefit'!$C$2</c:f>
            </c:strRef>
          </c:tx>
          <c:spPr>
            <a:ln cmpd="sng" w="38100">
              <a:solidFill>
                <a:srgbClr val="FFFF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'Overall Benefit'!$B$3:$B$10</c:f>
            </c:strRef>
          </c:cat>
          <c:val>
            <c:numRef>
              <c:f>'Overall Benefit'!$C$3:$C$10</c:f>
              <c:numCache/>
            </c:numRef>
          </c:val>
          <c:smooth val="1"/>
        </c:ser>
        <c:ser>
          <c:idx val="1"/>
          <c:order val="1"/>
          <c:tx>
            <c:strRef>
              <c:f>'Overall Benefit'!$D$2</c:f>
            </c:strRef>
          </c:tx>
          <c:spPr>
            <a:ln cmpd="sng" w="38100">
              <a:solidFill>
                <a:srgbClr val="1D99E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'Overall Benefit'!$B$3:$B$10</c:f>
            </c:strRef>
          </c:cat>
          <c:val>
            <c:numRef>
              <c:f>'Overall Benefit'!$D$3:$D$10</c:f>
              <c:numCache/>
            </c:numRef>
          </c:val>
          <c:smooth val="1"/>
        </c:ser>
        <c:ser>
          <c:idx val="2"/>
          <c:order val="2"/>
          <c:tx>
            <c:strRef>
              <c:f>'Overall Benefit'!$E$2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'Overall Benefit'!$B$3:$B$10</c:f>
            </c:strRef>
          </c:cat>
          <c:val>
            <c:numRef>
              <c:f>'Overall Benefit'!$E$3:$E$10</c:f>
              <c:numCache/>
            </c:numRef>
          </c:val>
          <c:smooth val="1"/>
        </c:ser>
        <c:axId val="1867807633"/>
        <c:axId val="72386557"/>
      </c:radarChart>
      <c:catAx>
        <c:axId val="1867807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chemeClr val="lt1"/>
                    </a:solidFill>
                    <a:latin typeface="Arial black"/>
                  </a:defRPr>
                </a:pPr>
                <a:r>
                  <a:rPr b="1" i="0">
                    <a:solidFill>
                      <a:schemeClr val="lt1"/>
                    </a:solidFill>
                    <a:latin typeface="Arial black"/>
                  </a:rPr>
                  <a:t>Characteristic</a:t>
                </a:r>
              </a:p>
            </c:rich>
          </c:tx>
          <c:layout>
            <c:manualLayout>
              <c:xMode val="edge"/>
              <c:yMode val="edge"/>
              <c:x val="-0.3807525325615051"/>
              <c:y val="0.958960573476702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86557"/>
      </c:catAx>
      <c:valAx>
        <c:axId val="72386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807633"/>
      </c:valAx>
    </c:plotArea>
    <c:legend>
      <c:legendPos val="r"/>
      <c:layout>
        <c:manualLayout>
          <c:xMode val="edge"/>
          <c:yMode val="edge"/>
          <c:x val="0.012386262190496832"/>
          <c:y val="0.015255041797110012"/>
        </c:manualLayout>
      </c:layout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12</xdr:row>
      <xdr:rowOff>66675</xdr:rowOff>
    </xdr:from>
    <xdr:ext cx="6705600" cy="5895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lding.lar.systems/gpu_ppd/overall_ranks" TargetMode="External"/><Relationship Id="rId2" Type="http://schemas.openxmlformats.org/officeDocument/2006/relationships/hyperlink" Target="https://whattomine.com/" TargetMode="External"/><Relationship Id="rId3" Type="http://schemas.openxmlformats.org/officeDocument/2006/relationships/hyperlink" Target="https://en.wikipedia.org/wiki/List_of_Nvidia_graphics_processing_units" TargetMode="External"/><Relationship Id="rId4" Type="http://schemas.openxmlformats.org/officeDocument/2006/relationships/hyperlink" Target="https://cryptobullionpools.com/" TargetMode="External"/><Relationship Id="rId5" Type="http://schemas.openxmlformats.org/officeDocument/2006/relationships/hyperlink" Target="https://malkaroy-vrrp.github.io/bananocalculator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olding.extremeoverclocking.com/team_list.php?s=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tel.com/content/www/us/en/products/sku/201899/intel-celeron-processor-g5905-4m-cache-3-50-ghz/specifications.html" TargetMode="External"/><Relationship Id="rId2" Type="http://schemas.openxmlformats.org/officeDocument/2006/relationships/hyperlink" Target="https://en.wikipedia.org/wiki/List_of_Intel_processors" TargetMode="External"/><Relationship Id="rId3" Type="http://schemas.openxmlformats.org/officeDocument/2006/relationships/hyperlink" Target="https://en.wikipedia.org/wiki/Ryzen" TargetMode="External"/><Relationship Id="rId4" Type="http://schemas.openxmlformats.org/officeDocument/2006/relationships/hyperlink" Target="https://en.wikipedia.org/wiki/Skylake_(microarchitecture)" TargetMode="External"/><Relationship Id="rId5" Type="http://schemas.openxmlformats.org/officeDocument/2006/relationships/hyperlink" Target="https://malkaroy-vrrp.github.io/bananocalculator/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7.0"/>
    <col customWidth="1" min="3" max="3" width="12.0"/>
    <col customWidth="1" min="4" max="4" width="30.5"/>
    <col customWidth="1" min="5" max="5" width="21.75"/>
    <col customWidth="1" min="6" max="6" width="15.75"/>
    <col customWidth="1" min="7" max="7" width="17.63"/>
    <col customWidth="1" min="8" max="9" width="12.0"/>
    <col customWidth="1" min="10" max="10" width="18.13"/>
    <col customWidth="1" min="11" max="14" width="12.0"/>
    <col customWidth="1" min="15" max="15" width="14.13"/>
    <col customWidth="1" min="16" max="26" width="12.0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5"/>
      <c r="G1" s="2" t="s">
        <v>3</v>
      </c>
      <c r="H1" s="3"/>
      <c r="I1" s="3"/>
      <c r="J1" s="4"/>
      <c r="K1" s="6" t="s">
        <v>4</v>
      </c>
      <c r="L1" s="3"/>
      <c r="M1" s="3"/>
      <c r="N1" s="4"/>
      <c r="O1" s="6" t="s">
        <v>5</v>
      </c>
      <c r="P1" s="3"/>
      <c r="Q1" s="3"/>
      <c r="R1" s="4"/>
      <c r="S1" s="6" t="s">
        <v>6</v>
      </c>
      <c r="T1" s="3"/>
      <c r="U1" s="3"/>
      <c r="V1" s="4"/>
      <c r="W1" s="6" t="s">
        <v>7</v>
      </c>
      <c r="X1" s="3"/>
      <c r="Y1" s="3"/>
      <c r="Z1" s="4"/>
    </row>
    <row r="2">
      <c r="A2" s="7" t="s">
        <v>8</v>
      </c>
      <c r="B2" s="8"/>
      <c r="C2" s="9" t="s">
        <v>9</v>
      </c>
      <c r="D2" s="10" t="s">
        <v>10</v>
      </c>
      <c r="E2" s="11" t="s">
        <v>11</v>
      </c>
      <c r="F2" s="12" t="s">
        <v>12</v>
      </c>
      <c r="G2" s="13" t="s">
        <v>13</v>
      </c>
      <c r="H2" s="14" t="s">
        <v>14</v>
      </c>
      <c r="I2" s="15" t="s">
        <v>15</v>
      </c>
      <c r="J2" s="16" t="s">
        <v>16</v>
      </c>
      <c r="K2" s="17" t="s">
        <v>17</v>
      </c>
      <c r="L2" s="18" t="s">
        <v>18</v>
      </c>
      <c r="M2" s="19" t="s">
        <v>19</v>
      </c>
      <c r="N2" s="20" t="s">
        <v>20</v>
      </c>
      <c r="O2" s="21" t="s">
        <v>17</v>
      </c>
      <c r="P2" s="22" t="s">
        <v>18</v>
      </c>
      <c r="Q2" s="19" t="s">
        <v>15</v>
      </c>
      <c r="R2" s="20" t="s">
        <v>20</v>
      </c>
      <c r="S2" s="21" t="s">
        <v>17</v>
      </c>
      <c r="T2" s="22" t="s">
        <v>18</v>
      </c>
      <c r="U2" s="19" t="s">
        <v>15</v>
      </c>
      <c r="V2" s="20" t="s">
        <v>20</v>
      </c>
      <c r="W2" s="17" t="s">
        <v>17</v>
      </c>
      <c r="X2" s="22" t="s">
        <v>18</v>
      </c>
      <c r="Y2" s="19" t="s">
        <v>15</v>
      </c>
      <c r="Z2" s="20" t="s">
        <v>20</v>
      </c>
    </row>
    <row r="3">
      <c r="A3" s="23"/>
      <c r="B3" s="24" t="s">
        <v>21</v>
      </c>
      <c r="C3" s="25">
        <v>8316536.0</v>
      </c>
      <c r="D3" s="26">
        <f t="shared" ref="D3:D10" si="2">C3/1000000</f>
        <v>8.316536</v>
      </c>
      <c r="E3" s="27">
        <v>450.0</v>
      </c>
      <c r="F3" s="28">
        <v>242.32</v>
      </c>
      <c r="G3" s="29">
        <f t="shared" ref="G3:G10" si="3">F3*(1000000/C3)</f>
        <v>29.13713113</v>
      </c>
      <c r="H3" s="30">
        <f t="shared" ref="H3:H10" si="4">1000000/$I$24</f>
        <v>4.88997555</v>
      </c>
      <c r="I3" s="31">
        <f t="shared" ref="I3:I10" si="5">(1000000/C3)*M3</f>
        <v>0.461631125</v>
      </c>
      <c r="J3" s="32">
        <f t="shared" ref="J3:J10" si="6">4.64726884/7</f>
        <v>0.6638955486</v>
      </c>
      <c r="K3" s="33">
        <v>242.32</v>
      </c>
      <c r="L3" s="31">
        <f t="shared" ref="L3:L10" si="7">$C3/$I$24</f>
        <v>40.6676577</v>
      </c>
      <c r="M3" s="34">
        <v>3.83917187</v>
      </c>
      <c r="N3" s="32">
        <f t="shared" ref="N3:N10" si="8">4.64726884/7*D3</f>
        <v>5.52131123</v>
      </c>
      <c r="O3" s="35">
        <f t="shared" ref="O3:O10" si="9">(((E3*24)/1000)*0.12)/K3</f>
        <v>0.005348299769</v>
      </c>
      <c r="P3" s="36">
        <f t="shared" ref="P3:P10" si="10">(((E3*24)/1000)*0.12)/L3</f>
        <v>0.03186807584</v>
      </c>
      <c r="Q3" s="37">
        <f t="shared" ref="Q3:Q10" si="11">U3/M3</f>
        <v>0.2917295807</v>
      </c>
      <c r="R3" s="38">
        <f t="shared" ref="R3:R10" si="12">(((G3*24)/1000)*0.12)/N3</f>
        <v>0.01519837121</v>
      </c>
      <c r="S3" s="39">
        <f t="shared" ref="S3:T3" si="1">O3*K3</f>
        <v>1.296</v>
      </c>
      <c r="T3" s="40">
        <f t="shared" si="1"/>
        <v>1.296</v>
      </c>
      <c r="U3" s="41">
        <v>1.12</v>
      </c>
      <c r="V3" s="42">
        <f t="shared" ref="V3:V10" si="14">N3*R3</f>
        <v>0.08391493766</v>
      </c>
      <c r="W3" s="43">
        <f t="shared" ref="W3:W10" si="15">(E3*24)/1000</f>
        <v>10.8</v>
      </c>
      <c r="X3" s="26">
        <f t="shared" ref="X3:X10" si="16">(E3*24)/1000</f>
        <v>10.8</v>
      </c>
      <c r="Y3" s="44">
        <v>10.8</v>
      </c>
      <c r="Z3" s="42">
        <v>10.8</v>
      </c>
    </row>
    <row r="4">
      <c r="A4" s="45"/>
      <c r="B4" s="24" t="s">
        <v>22</v>
      </c>
      <c r="C4" s="46">
        <v>6618625.0</v>
      </c>
      <c r="D4" s="26">
        <f t="shared" si="2"/>
        <v>6.618625</v>
      </c>
      <c r="E4" s="27">
        <v>320.0</v>
      </c>
      <c r="F4" s="28">
        <v>361.24</v>
      </c>
      <c r="G4" s="29">
        <f t="shared" si="3"/>
        <v>54.57931217</v>
      </c>
      <c r="H4" s="30">
        <f t="shared" si="4"/>
        <v>4.88997555</v>
      </c>
      <c r="I4" s="31">
        <f t="shared" si="5"/>
        <v>0.4427906929</v>
      </c>
      <c r="J4" s="32">
        <f t="shared" si="6"/>
        <v>0.6638955486</v>
      </c>
      <c r="K4" s="33">
        <v>361.24</v>
      </c>
      <c r="L4" s="31">
        <f t="shared" si="7"/>
        <v>32.36491443</v>
      </c>
      <c r="M4" s="34">
        <v>2.93066555</v>
      </c>
      <c r="N4" s="32">
        <f t="shared" si="8"/>
        <v>4.394075675</v>
      </c>
      <c r="O4" s="35">
        <f t="shared" si="9"/>
        <v>0.00255121249</v>
      </c>
      <c r="P4" s="36">
        <f t="shared" si="10"/>
        <v>0.02847527999</v>
      </c>
      <c r="Q4" s="37">
        <f t="shared" si="11"/>
        <v>0.269563342</v>
      </c>
      <c r="R4" s="38">
        <f t="shared" si="12"/>
        <v>0.03577280654</v>
      </c>
      <c r="S4" s="39">
        <f t="shared" ref="S4:T4" si="13">O4*K4</f>
        <v>0.9216</v>
      </c>
      <c r="T4" s="40">
        <f t="shared" si="13"/>
        <v>0.9216</v>
      </c>
      <c r="U4" s="41">
        <v>0.79</v>
      </c>
      <c r="V4" s="42">
        <f t="shared" si="14"/>
        <v>0.157188419</v>
      </c>
      <c r="W4" s="43">
        <f t="shared" si="15"/>
        <v>7.68</v>
      </c>
      <c r="X4" s="26">
        <f t="shared" si="16"/>
        <v>7.68</v>
      </c>
      <c r="Y4" s="44">
        <v>7.68</v>
      </c>
      <c r="Z4" s="42">
        <v>7.68</v>
      </c>
    </row>
    <row r="5">
      <c r="A5" s="45"/>
      <c r="B5" s="24" t="s">
        <v>23</v>
      </c>
      <c r="C5" s="25">
        <v>3110967.0</v>
      </c>
      <c r="D5" s="26">
        <f t="shared" si="2"/>
        <v>3.110967</v>
      </c>
      <c r="E5" s="27">
        <v>200.0</v>
      </c>
      <c r="F5" s="28">
        <v>171.78</v>
      </c>
      <c r="G5" s="29">
        <f t="shared" si="3"/>
        <v>55.21755776</v>
      </c>
      <c r="H5" s="30">
        <f t="shared" si="4"/>
        <v>4.88997555</v>
      </c>
      <c r="I5" s="31">
        <f t="shared" si="5"/>
        <v>0.5671100529</v>
      </c>
      <c r="J5" s="32">
        <f t="shared" si="6"/>
        <v>0.6638955486</v>
      </c>
      <c r="K5" s="33">
        <v>171.78</v>
      </c>
      <c r="L5" s="31">
        <f t="shared" si="7"/>
        <v>15.21255257</v>
      </c>
      <c r="M5" s="34">
        <v>1.76426066</v>
      </c>
      <c r="N5" s="32">
        <f t="shared" si="8"/>
        <v>2.065357143</v>
      </c>
      <c r="O5" s="35">
        <f t="shared" si="9"/>
        <v>0.003353126092</v>
      </c>
      <c r="P5" s="36">
        <f t="shared" si="10"/>
        <v>0.03786346818</v>
      </c>
      <c r="Q5" s="37">
        <f t="shared" si="11"/>
        <v>0.379762478</v>
      </c>
      <c r="R5" s="38">
        <f t="shared" si="12"/>
        <v>0.07699712705</v>
      </c>
      <c r="S5" s="39">
        <f t="shared" ref="S5:T5" si="17">O5*K5</f>
        <v>0.576</v>
      </c>
      <c r="T5" s="40">
        <f t="shared" si="17"/>
        <v>0.576</v>
      </c>
      <c r="U5" s="41">
        <v>0.67</v>
      </c>
      <c r="V5" s="42">
        <f t="shared" si="14"/>
        <v>0.1590265663</v>
      </c>
      <c r="W5" s="43">
        <f t="shared" si="15"/>
        <v>4.8</v>
      </c>
      <c r="X5" s="26">
        <f t="shared" si="16"/>
        <v>4.8</v>
      </c>
      <c r="Y5" s="44">
        <v>4.8</v>
      </c>
      <c r="Z5" s="42">
        <v>4.8</v>
      </c>
    </row>
    <row r="6">
      <c r="A6" s="45"/>
      <c r="B6" s="24" t="s">
        <v>24</v>
      </c>
      <c r="C6" s="25">
        <v>2116182.0</v>
      </c>
      <c r="D6" s="26">
        <f t="shared" si="2"/>
        <v>2.116182</v>
      </c>
      <c r="E6" s="27">
        <v>170.0</v>
      </c>
      <c r="F6" s="28">
        <v>144.84</v>
      </c>
      <c r="G6" s="29">
        <f t="shared" si="3"/>
        <v>68.44401852</v>
      </c>
      <c r="H6" s="30">
        <f t="shared" si="4"/>
        <v>4.88997555</v>
      </c>
      <c r="I6" s="31">
        <f t="shared" si="5"/>
        <v>0.3323720408</v>
      </c>
      <c r="J6" s="32">
        <f t="shared" si="6"/>
        <v>0.6638955486</v>
      </c>
      <c r="K6" s="33">
        <v>144.84</v>
      </c>
      <c r="L6" s="31">
        <f t="shared" si="7"/>
        <v>10.34807824</v>
      </c>
      <c r="M6" s="34">
        <v>0.70335973</v>
      </c>
      <c r="N6" s="32">
        <f t="shared" si="8"/>
        <v>1.40492381</v>
      </c>
      <c r="O6" s="35">
        <f t="shared" si="9"/>
        <v>0.00338028169</v>
      </c>
      <c r="P6" s="36">
        <f t="shared" si="10"/>
        <v>0.0473131328</v>
      </c>
      <c r="Q6" s="37">
        <f t="shared" si="11"/>
        <v>0.2559145659</v>
      </c>
      <c r="R6" s="38">
        <f t="shared" si="12"/>
        <v>0.1403056678</v>
      </c>
      <c r="S6" s="39">
        <f t="shared" ref="S6:T6" si="18">O6*K6</f>
        <v>0.4896</v>
      </c>
      <c r="T6" s="40">
        <f t="shared" si="18"/>
        <v>0.4896</v>
      </c>
      <c r="U6" s="41">
        <v>0.18</v>
      </c>
      <c r="V6" s="42">
        <f t="shared" si="14"/>
        <v>0.1971187733</v>
      </c>
      <c r="W6" s="43">
        <f t="shared" si="15"/>
        <v>4.08</v>
      </c>
      <c r="X6" s="26">
        <f t="shared" si="16"/>
        <v>4.08</v>
      </c>
      <c r="Y6" s="44">
        <v>4.08</v>
      </c>
      <c r="Z6" s="42">
        <v>4.08</v>
      </c>
    </row>
    <row r="7">
      <c r="A7" s="45"/>
      <c r="B7" s="24" t="s">
        <v>25</v>
      </c>
      <c r="C7" s="46">
        <v>3311685.0</v>
      </c>
      <c r="D7" s="26">
        <f t="shared" si="2"/>
        <v>3.311685</v>
      </c>
      <c r="E7" s="27">
        <v>150.0</v>
      </c>
      <c r="F7" s="28">
        <v>174.82</v>
      </c>
      <c r="G7" s="29">
        <f t="shared" si="3"/>
        <v>52.7888371</v>
      </c>
      <c r="H7" s="30">
        <f t="shared" si="4"/>
        <v>4.88997555</v>
      </c>
      <c r="I7" s="31">
        <f t="shared" si="5"/>
        <v>0.3302622019</v>
      </c>
      <c r="J7" s="32">
        <f t="shared" si="6"/>
        <v>0.6638955486</v>
      </c>
      <c r="K7" s="33">
        <v>174.82</v>
      </c>
      <c r="L7" s="31">
        <f t="shared" si="7"/>
        <v>16.19405868</v>
      </c>
      <c r="M7" s="34">
        <v>1.09372438</v>
      </c>
      <c r="N7" s="32">
        <f t="shared" si="8"/>
        <v>2.19861293</v>
      </c>
      <c r="O7" s="35">
        <f t="shared" si="9"/>
        <v>0.002471113145</v>
      </c>
      <c r="P7" s="36">
        <f t="shared" si="10"/>
        <v>0.02667645021</v>
      </c>
      <c r="Q7" s="37">
        <f t="shared" si="11"/>
        <v>0.384008995</v>
      </c>
      <c r="R7" s="38">
        <f t="shared" si="12"/>
        <v>0.06914898425</v>
      </c>
      <c r="S7" s="39">
        <f t="shared" ref="S7:T7" si="19">O7*K7</f>
        <v>0.432</v>
      </c>
      <c r="T7" s="40">
        <f t="shared" si="19"/>
        <v>0.432</v>
      </c>
      <c r="U7" s="41">
        <v>0.42</v>
      </c>
      <c r="V7" s="42">
        <f t="shared" si="14"/>
        <v>0.1520318509</v>
      </c>
      <c r="W7" s="43">
        <f t="shared" si="15"/>
        <v>3.6</v>
      </c>
      <c r="X7" s="26">
        <f t="shared" si="16"/>
        <v>3.6</v>
      </c>
      <c r="Y7" s="44">
        <v>3.6</v>
      </c>
      <c r="Z7" s="42">
        <v>3.6</v>
      </c>
    </row>
    <row r="8">
      <c r="A8" s="45"/>
      <c r="B8" s="24" t="s">
        <v>26</v>
      </c>
      <c r="C8" s="25">
        <v>2102042.0</v>
      </c>
      <c r="D8" s="26">
        <f t="shared" si="2"/>
        <v>2.102042</v>
      </c>
      <c r="E8" s="27">
        <v>115.0</v>
      </c>
      <c r="F8" s="28">
        <v>144.6</v>
      </c>
      <c r="G8" s="29">
        <f t="shared" si="3"/>
        <v>68.79025253</v>
      </c>
      <c r="H8" s="30">
        <f t="shared" si="4"/>
        <v>4.88997555</v>
      </c>
      <c r="I8" s="31">
        <f t="shared" si="5"/>
        <v>0.5102769545</v>
      </c>
      <c r="J8" s="32">
        <f t="shared" si="6"/>
        <v>0.6638955486</v>
      </c>
      <c r="K8" s="33">
        <v>144.6</v>
      </c>
      <c r="L8" s="31">
        <f t="shared" si="7"/>
        <v>10.27893399</v>
      </c>
      <c r="M8" s="34">
        <v>1.07262359</v>
      </c>
      <c r="N8" s="32">
        <f t="shared" si="8"/>
        <v>1.395536327</v>
      </c>
      <c r="O8" s="35">
        <f t="shared" si="9"/>
        <v>0.002290456432</v>
      </c>
      <c r="P8" s="36">
        <f t="shared" si="10"/>
        <v>0.03222124011</v>
      </c>
      <c r="Q8" s="37">
        <f t="shared" si="11"/>
        <v>0.3169797897</v>
      </c>
      <c r="R8" s="38">
        <f t="shared" si="12"/>
        <v>0.1419640059</v>
      </c>
      <c r="S8" s="39">
        <f t="shared" ref="S8:T8" si="20">O8*K8</f>
        <v>0.3312</v>
      </c>
      <c r="T8" s="40">
        <f t="shared" si="20"/>
        <v>0.3312</v>
      </c>
      <c r="U8" s="41">
        <v>0.34</v>
      </c>
      <c r="V8" s="42">
        <f t="shared" si="14"/>
        <v>0.1981159273</v>
      </c>
      <c r="W8" s="43">
        <f t="shared" si="15"/>
        <v>2.76</v>
      </c>
      <c r="X8" s="26">
        <f t="shared" si="16"/>
        <v>2.76</v>
      </c>
      <c r="Y8" s="44">
        <v>2.76</v>
      </c>
      <c r="Z8" s="42">
        <v>2.76</v>
      </c>
    </row>
    <row r="9">
      <c r="A9" s="45"/>
      <c r="B9" s="24" t="s">
        <v>27</v>
      </c>
      <c r="C9" s="46">
        <v>1520632.0</v>
      </c>
      <c r="D9" s="26">
        <f t="shared" si="2"/>
        <v>1.520632</v>
      </c>
      <c r="E9" s="27">
        <v>250.0</v>
      </c>
      <c r="F9" s="28">
        <v>123.58</v>
      </c>
      <c r="G9" s="29">
        <f t="shared" si="3"/>
        <v>81.26884085</v>
      </c>
      <c r="H9" s="30">
        <f t="shared" si="4"/>
        <v>4.88997555</v>
      </c>
      <c r="I9" s="31">
        <f t="shared" si="5"/>
        <v>0.8803760673</v>
      </c>
      <c r="J9" s="32">
        <f t="shared" si="6"/>
        <v>0.6638955486</v>
      </c>
      <c r="K9" s="33">
        <v>123.58</v>
      </c>
      <c r="L9" s="31">
        <f t="shared" si="7"/>
        <v>7.435853301</v>
      </c>
      <c r="M9" s="34">
        <v>1.33872802</v>
      </c>
      <c r="N9" s="32">
        <f t="shared" si="8"/>
        <v>1.009540816</v>
      </c>
      <c r="O9" s="35">
        <f t="shared" si="9"/>
        <v>0.005826185467</v>
      </c>
      <c r="P9" s="36">
        <f t="shared" si="10"/>
        <v>0.09682816092</v>
      </c>
      <c r="Q9" s="37">
        <f t="shared" si="11"/>
        <v>0.3734888585</v>
      </c>
      <c r="R9" s="38">
        <f t="shared" si="12"/>
        <v>0.231842297</v>
      </c>
      <c r="S9" s="39">
        <f t="shared" ref="S9:T9" si="21">O9*K9</f>
        <v>0.72</v>
      </c>
      <c r="T9" s="40">
        <f t="shared" si="21"/>
        <v>0.72</v>
      </c>
      <c r="U9" s="41">
        <v>0.5</v>
      </c>
      <c r="V9" s="42">
        <f t="shared" si="14"/>
        <v>0.2340542616</v>
      </c>
      <c r="W9" s="43">
        <f t="shared" si="15"/>
        <v>6</v>
      </c>
      <c r="X9" s="26">
        <f t="shared" si="16"/>
        <v>6</v>
      </c>
      <c r="Y9" s="44">
        <v>6.0</v>
      </c>
      <c r="Z9" s="42">
        <v>6.0</v>
      </c>
    </row>
    <row r="10">
      <c r="A10" s="47"/>
      <c r="B10" s="24" t="s">
        <v>28</v>
      </c>
      <c r="C10" s="46">
        <v>1081788.0</v>
      </c>
      <c r="D10" s="26">
        <f t="shared" si="2"/>
        <v>1.081788</v>
      </c>
      <c r="E10" s="27">
        <v>125.0</v>
      </c>
      <c r="F10" s="28">
        <v>102.86</v>
      </c>
      <c r="G10" s="29">
        <f t="shared" si="3"/>
        <v>95.08332501</v>
      </c>
      <c r="H10" s="30">
        <f t="shared" si="4"/>
        <v>4.88997555</v>
      </c>
      <c r="I10" s="31">
        <f t="shared" si="5"/>
        <v>0.8563446627</v>
      </c>
      <c r="J10" s="32">
        <f t="shared" si="6"/>
        <v>0.6638955486</v>
      </c>
      <c r="K10" s="33">
        <v>102.86</v>
      </c>
      <c r="L10" s="31">
        <f t="shared" si="7"/>
        <v>5.28991687</v>
      </c>
      <c r="M10" s="34">
        <v>0.92638338</v>
      </c>
      <c r="N10" s="32">
        <f t="shared" si="8"/>
        <v>0.7181942377</v>
      </c>
      <c r="O10" s="35">
        <f t="shared" si="9"/>
        <v>0.00349990278</v>
      </c>
      <c r="P10" s="36">
        <f t="shared" si="10"/>
        <v>0.06805399949</v>
      </c>
      <c r="Q10" s="37">
        <f t="shared" si="11"/>
        <v>0.2374826716</v>
      </c>
      <c r="R10" s="38">
        <f t="shared" si="12"/>
        <v>0.3812895755</v>
      </c>
      <c r="S10" s="39">
        <f t="shared" ref="S10:T10" si="22">O10*K10</f>
        <v>0.36</v>
      </c>
      <c r="T10" s="40">
        <f t="shared" si="22"/>
        <v>0.36</v>
      </c>
      <c r="U10" s="41">
        <v>0.22</v>
      </c>
      <c r="V10" s="42">
        <f t="shared" si="14"/>
        <v>0.273839976</v>
      </c>
      <c r="W10" s="43">
        <f t="shared" si="15"/>
        <v>3</v>
      </c>
      <c r="X10" s="26">
        <f t="shared" si="16"/>
        <v>3</v>
      </c>
      <c r="Y10" s="44">
        <v>3.0</v>
      </c>
      <c r="Z10" s="42">
        <v>3.0</v>
      </c>
    </row>
    <row r="11">
      <c r="A11" s="48" t="s">
        <v>29</v>
      </c>
      <c r="B11" s="49"/>
      <c r="C11" s="50"/>
      <c r="D11" s="51"/>
      <c r="E11" s="52"/>
      <c r="F11" s="53"/>
      <c r="G11" s="54"/>
      <c r="H11" s="51"/>
      <c r="I11" s="55"/>
      <c r="J11" s="55"/>
      <c r="K11" s="56"/>
      <c r="L11" s="55"/>
      <c r="M11" s="49"/>
      <c r="N11" s="57"/>
      <c r="O11" s="58"/>
      <c r="P11" s="51"/>
      <c r="Q11" s="49"/>
      <c r="R11" s="57"/>
      <c r="S11" s="58"/>
      <c r="T11" s="51"/>
      <c r="U11" s="49"/>
      <c r="V11" s="57"/>
      <c r="W11" s="58"/>
      <c r="X11" s="51"/>
      <c r="Y11" s="49"/>
      <c r="Z11" s="57"/>
    </row>
    <row r="12">
      <c r="A12" s="59"/>
      <c r="B12" s="60" t="s">
        <v>30</v>
      </c>
      <c r="C12" s="46">
        <v>4175438.0</v>
      </c>
      <c r="D12" s="26">
        <f t="shared" ref="D12:D17" si="24">C12/1000000</f>
        <v>4.175438</v>
      </c>
      <c r="E12" s="61">
        <v>250.0</v>
      </c>
      <c r="F12" s="28">
        <v>191.58</v>
      </c>
      <c r="G12" s="29">
        <f t="shared" ref="G12:G17" si="25">F12*(1000000/C12)</f>
        <v>45.8826116</v>
      </c>
      <c r="H12" s="30">
        <f t="shared" ref="H12:H17" si="26">1000000/$I$24</f>
        <v>4.88997555</v>
      </c>
      <c r="I12" s="31">
        <f t="shared" ref="I12:I17" si="27">(1000000/C12)*M12</f>
        <v>0.4386763664</v>
      </c>
      <c r="J12" s="31">
        <f t="shared" ref="J12:J17" si="28">(1000000/C12)*N12</f>
        <v>0.6638955486</v>
      </c>
      <c r="K12" s="62">
        <v>45.88261159667561</v>
      </c>
      <c r="L12" s="31">
        <f t="shared" ref="L12:L17" si="29">$C12/$I$24</f>
        <v>20.41778973</v>
      </c>
      <c r="M12" s="34">
        <v>1.83166597</v>
      </c>
      <c r="N12" s="32">
        <f t="shared" ref="N12:N17" si="30">4.64726884/7*D12</f>
        <v>2.772054702</v>
      </c>
      <c r="O12" s="35">
        <f t="shared" ref="O12:O17" si="31">(((E12*24)/1000)*0.12)/K12</f>
        <v>0.01569221923</v>
      </c>
      <c r="P12" s="36">
        <f t="shared" ref="P12:P17" si="32">(((E12*24)/1000)*0.12)/L12</f>
        <v>0.03526336638</v>
      </c>
      <c r="Q12" s="37">
        <f t="shared" ref="Q12:Q17" si="33">U12/M12</f>
        <v>0.1692448323</v>
      </c>
      <c r="R12" s="38">
        <f t="shared" ref="R12:R17" si="34">(((G12*24)/1000)*0.12)/N12</f>
        <v>0.04766930513</v>
      </c>
      <c r="S12" s="39">
        <f t="shared" ref="S12:T12" si="23">O12*K12</f>
        <v>0.72</v>
      </c>
      <c r="T12" s="40">
        <f t="shared" si="23"/>
        <v>0.72</v>
      </c>
      <c r="U12" s="41">
        <v>0.31</v>
      </c>
      <c r="V12" s="42">
        <f t="shared" ref="V12:V17" si="36">N12*R12</f>
        <v>0.1321419214</v>
      </c>
      <c r="W12" s="43">
        <f t="shared" ref="W12:W17" si="37">(E12*24)/1000</f>
        <v>6</v>
      </c>
      <c r="X12" s="26">
        <f t="shared" ref="X12:X17" si="38">(E12*24)/1000</f>
        <v>6</v>
      </c>
      <c r="Y12" s="44">
        <v>6.0</v>
      </c>
      <c r="Z12" s="42">
        <v>6.0</v>
      </c>
    </row>
    <row r="13">
      <c r="A13" s="45"/>
      <c r="B13" s="63" t="s">
        <v>31</v>
      </c>
      <c r="C13" s="46">
        <v>2015838.0</v>
      </c>
      <c r="D13" s="26">
        <f t="shared" si="24"/>
        <v>2.015838</v>
      </c>
      <c r="E13" s="61">
        <v>230.0</v>
      </c>
      <c r="F13" s="28">
        <v>141.18</v>
      </c>
      <c r="G13" s="29">
        <f t="shared" si="25"/>
        <v>70.03538975</v>
      </c>
      <c r="H13" s="30">
        <f t="shared" si="26"/>
        <v>4.88997555</v>
      </c>
      <c r="I13" s="31">
        <f t="shared" si="27"/>
        <v>0.6835861513</v>
      </c>
      <c r="J13" s="31">
        <f t="shared" si="28"/>
        <v>0.6638955486</v>
      </c>
      <c r="K13" s="62">
        <v>70.035389748581</v>
      </c>
      <c r="L13" s="31">
        <f t="shared" si="29"/>
        <v>9.857398533</v>
      </c>
      <c r="M13" s="34">
        <v>1.37799894</v>
      </c>
      <c r="N13" s="32">
        <f t="shared" si="30"/>
        <v>1.338305875</v>
      </c>
      <c r="O13" s="35">
        <f t="shared" si="31"/>
        <v>0.009458075444</v>
      </c>
      <c r="P13" s="36">
        <f t="shared" si="32"/>
        <v>0.067198257</v>
      </c>
      <c r="Q13" s="37">
        <f t="shared" si="33"/>
        <v>0.2104500893</v>
      </c>
      <c r="R13" s="38">
        <f t="shared" si="34"/>
        <v>0.1507143668</v>
      </c>
      <c r="S13" s="39">
        <f t="shared" ref="S13:T13" si="35">O13*K13</f>
        <v>0.6624</v>
      </c>
      <c r="T13" s="40">
        <f t="shared" si="35"/>
        <v>0.6624</v>
      </c>
      <c r="U13" s="41">
        <v>0.29</v>
      </c>
      <c r="V13" s="42">
        <f t="shared" si="36"/>
        <v>0.2017019225</v>
      </c>
      <c r="W13" s="43">
        <f t="shared" si="37"/>
        <v>5.52</v>
      </c>
      <c r="X13" s="26">
        <f t="shared" si="38"/>
        <v>5.52</v>
      </c>
      <c r="Y13" s="44">
        <v>5.52</v>
      </c>
      <c r="Z13" s="42">
        <v>5.52</v>
      </c>
    </row>
    <row r="14">
      <c r="A14" s="45"/>
      <c r="B14" s="63" t="s">
        <v>32</v>
      </c>
      <c r="C14" s="46">
        <v>2008233.0</v>
      </c>
      <c r="D14" s="26">
        <f t="shared" si="24"/>
        <v>2.008233</v>
      </c>
      <c r="E14" s="61">
        <v>300.0</v>
      </c>
      <c r="F14" s="28">
        <v>141.18</v>
      </c>
      <c r="G14" s="29">
        <f t="shared" si="25"/>
        <v>70.30060755</v>
      </c>
      <c r="H14" s="30">
        <f t="shared" si="26"/>
        <v>4.88997555</v>
      </c>
      <c r="I14" s="31">
        <f t="shared" si="27"/>
        <v>1.526454435</v>
      </c>
      <c r="J14" s="31">
        <f t="shared" si="28"/>
        <v>0.6638955486</v>
      </c>
      <c r="K14" s="62">
        <v>70.30060754902445</v>
      </c>
      <c r="L14" s="31">
        <f t="shared" si="29"/>
        <v>9.820210269</v>
      </c>
      <c r="M14" s="34">
        <v>3.06547617</v>
      </c>
      <c r="N14" s="32">
        <f t="shared" si="30"/>
        <v>1.333256949</v>
      </c>
      <c r="O14" s="35">
        <f t="shared" si="31"/>
        <v>0.01229007871</v>
      </c>
      <c r="P14" s="36">
        <f t="shared" si="32"/>
        <v>0.08798182283</v>
      </c>
      <c r="Q14" s="37">
        <f t="shared" si="33"/>
        <v>0.1533203894</v>
      </c>
      <c r="R14" s="38">
        <f t="shared" si="34"/>
        <v>0.151858012</v>
      </c>
      <c r="S14" s="39">
        <f t="shared" ref="S14:T14" si="39">O14*K14</f>
        <v>0.864</v>
      </c>
      <c r="T14" s="40">
        <f t="shared" si="39"/>
        <v>0.864</v>
      </c>
      <c r="U14" s="41">
        <v>0.47</v>
      </c>
      <c r="V14" s="42">
        <f t="shared" si="36"/>
        <v>0.2024657497</v>
      </c>
      <c r="W14" s="43">
        <f t="shared" si="37"/>
        <v>7.2</v>
      </c>
      <c r="X14" s="26">
        <f t="shared" si="38"/>
        <v>7.2</v>
      </c>
      <c r="Y14" s="44">
        <v>7.2</v>
      </c>
      <c r="Z14" s="42">
        <v>7.2</v>
      </c>
    </row>
    <row r="15">
      <c r="A15" s="45"/>
      <c r="B15" s="63" t="s">
        <v>33</v>
      </c>
      <c r="C15" s="46">
        <v>2534202.0</v>
      </c>
      <c r="D15" s="26">
        <f t="shared" si="24"/>
        <v>2.534202</v>
      </c>
      <c r="E15" s="61">
        <v>300.0</v>
      </c>
      <c r="F15" s="28">
        <v>154.14</v>
      </c>
      <c r="G15" s="29">
        <f t="shared" si="25"/>
        <v>60.82388065</v>
      </c>
      <c r="H15" s="30">
        <f t="shared" si="26"/>
        <v>4.88997555</v>
      </c>
      <c r="I15" s="31">
        <f t="shared" si="27"/>
        <v>0.7410500386</v>
      </c>
      <c r="J15" s="31">
        <f t="shared" si="28"/>
        <v>0.6638955486</v>
      </c>
      <c r="K15" s="62">
        <v>60.823880653554845</v>
      </c>
      <c r="L15" s="31">
        <f t="shared" si="29"/>
        <v>12.39218582</v>
      </c>
      <c r="M15" s="34">
        <v>1.87797049</v>
      </c>
      <c r="N15" s="32">
        <f t="shared" si="30"/>
        <v>1.682445427</v>
      </c>
      <c r="O15" s="35">
        <f t="shared" si="31"/>
        <v>0.01420494698</v>
      </c>
      <c r="P15" s="36">
        <f t="shared" si="32"/>
        <v>0.06972135607</v>
      </c>
      <c r="Q15" s="37">
        <f t="shared" si="33"/>
        <v>0.1863714057</v>
      </c>
      <c r="R15" s="38">
        <f t="shared" si="34"/>
        <v>0.1041179544</v>
      </c>
      <c r="S15" s="39">
        <f t="shared" ref="S15:T15" si="40">O15*K15</f>
        <v>0.864</v>
      </c>
      <c r="T15" s="40">
        <f t="shared" si="40"/>
        <v>0.864</v>
      </c>
      <c r="U15" s="41">
        <v>0.35</v>
      </c>
      <c r="V15" s="42">
        <f t="shared" si="36"/>
        <v>0.1751727763</v>
      </c>
      <c r="W15" s="43">
        <f t="shared" si="37"/>
        <v>7.2</v>
      </c>
      <c r="X15" s="26">
        <f t="shared" si="38"/>
        <v>7.2</v>
      </c>
      <c r="Y15" s="44">
        <v>7.2</v>
      </c>
      <c r="Z15" s="42">
        <v>7.2</v>
      </c>
    </row>
    <row r="16">
      <c r="A16" s="45"/>
      <c r="B16" s="63" t="s">
        <v>34</v>
      </c>
      <c r="C16" s="46">
        <v>1740706.0</v>
      </c>
      <c r="D16" s="26">
        <f t="shared" si="24"/>
        <v>1.740706</v>
      </c>
      <c r="E16" s="61">
        <v>160.0</v>
      </c>
      <c r="F16" s="28">
        <v>130.88</v>
      </c>
      <c r="G16" s="29">
        <f t="shared" si="25"/>
        <v>75.18788354</v>
      </c>
      <c r="H16" s="30">
        <f t="shared" si="26"/>
        <v>4.88997555</v>
      </c>
      <c r="I16" s="31">
        <f t="shared" si="27"/>
        <v>0.5441419229</v>
      </c>
      <c r="J16" s="31">
        <f t="shared" si="28"/>
        <v>0.6638955486</v>
      </c>
      <c r="K16" s="62">
        <v>75.18788353690974</v>
      </c>
      <c r="L16" s="31">
        <f t="shared" si="29"/>
        <v>8.51200978</v>
      </c>
      <c r="M16" s="34">
        <v>0.94719111</v>
      </c>
      <c r="N16" s="32">
        <f t="shared" si="30"/>
        <v>1.155646965</v>
      </c>
      <c r="O16" s="35">
        <f t="shared" si="31"/>
        <v>0.006128647042</v>
      </c>
      <c r="P16" s="36">
        <f t="shared" si="32"/>
        <v>0.05413527615</v>
      </c>
      <c r="Q16" s="37">
        <f t="shared" si="33"/>
        <v>0.1478054413</v>
      </c>
      <c r="R16" s="38">
        <f t="shared" si="34"/>
        <v>0.1873765183</v>
      </c>
      <c r="S16" s="39">
        <f t="shared" ref="S16:T16" si="41">O16*K16</f>
        <v>0.4608</v>
      </c>
      <c r="T16" s="40">
        <f t="shared" si="41"/>
        <v>0.4608</v>
      </c>
      <c r="U16" s="41">
        <v>0.14</v>
      </c>
      <c r="V16" s="42">
        <f t="shared" si="36"/>
        <v>0.2165411046</v>
      </c>
      <c r="W16" s="43">
        <f t="shared" si="37"/>
        <v>3.84</v>
      </c>
      <c r="X16" s="26">
        <f t="shared" si="38"/>
        <v>3.84</v>
      </c>
      <c r="Y16" s="44">
        <v>3.84</v>
      </c>
      <c r="Z16" s="42">
        <v>3.84</v>
      </c>
    </row>
    <row r="17">
      <c r="A17" s="47"/>
      <c r="B17" s="63" t="s">
        <v>35</v>
      </c>
      <c r="C17" s="46">
        <v>333133.0</v>
      </c>
      <c r="D17" s="26">
        <f t="shared" si="24"/>
        <v>0.333133</v>
      </c>
      <c r="E17" s="61">
        <v>100.0</v>
      </c>
      <c r="F17" s="28">
        <v>43.38</v>
      </c>
      <c r="G17" s="29">
        <f t="shared" si="25"/>
        <v>130.2182612</v>
      </c>
      <c r="H17" s="30">
        <f t="shared" si="26"/>
        <v>4.88997555</v>
      </c>
      <c r="I17" s="31">
        <f t="shared" si="27"/>
        <v>2.880230719</v>
      </c>
      <c r="J17" s="31">
        <f t="shared" si="28"/>
        <v>0.6638955486</v>
      </c>
      <c r="K17" s="62">
        <v>130.21826117496616</v>
      </c>
      <c r="L17" s="31">
        <f t="shared" si="29"/>
        <v>1.629012225</v>
      </c>
      <c r="M17" s="34">
        <v>0.9594999</v>
      </c>
      <c r="N17" s="32">
        <f t="shared" si="30"/>
        <v>0.2211655158</v>
      </c>
      <c r="O17" s="35">
        <f t="shared" si="31"/>
        <v>0.002211671369</v>
      </c>
      <c r="P17" s="36">
        <f t="shared" si="32"/>
        <v>0.1767942533</v>
      </c>
      <c r="Q17" s="37">
        <f t="shared" si="33"/>
        <v>0.2084419185</v>
      </c>
      <c r="R17" s="38">
        <f t="shared" si="34"/>
        <v>1.695691984</v>
      </c>
      <c r="S17" s="39">
        <f t="shared" ref="S17:T17" si="42">O17*K17</f>
        <v>0.288</v>
      </c>
      <c r="T17" s="40">
        <f t="shared" si="42"/>
        <v>0.288</v>
      </c>
      <c r="U17" s="41">
        <v>0.2</v>
      </c>
      <c r="V17" s="42">
        <f t="shared" si="36"/>
        <v>0.3750285922</v>
      </c>
      <c r="W17" s="43">
        <f t="shared" si="37"/>
        <v>2.4</v>
      </c>
      <c r="X17" s="26">
        <f t="shared" si="38"/>
        <v>2.4</v>
      </c>
      <c r="Y17" s="44">
        <v>2.4</v>
      </c>
      <c r="Z17" s="42">
        <v>2.4</v>
      </c>
    </row>
    <row r="18">
      <c r="A18" s="48" t="s">
        <v>36</v>
      </c>
      <c r="B18" s="49"/>
      <c r="C18" s="50"/>
      <c r="D18" s="51"/>
      <c r="E18" s="52"/>
      <c r="F18" s="53"/>
      <c r="G18" s="54"/>
      <c r="H18" s="51"/>
      <c r="I18" s="55"/>
      <c r="J18" s="55"/>
      <c r="K18" s="64"/>
      <c r="L18" s="55"/>
      <c r="M18" s="49"/>
      <c r="N18" s="57"/>
      <c r="O18" s="58"/>
      <c r="P18" s="51"/>
      <c r="Q18" s="49"/>
      <c r="R18" s="57"/>
      <c r="S18" s="58"/>
      <c r="T18" s="51"/>
      <c r="U18" s="49"/>
      <c r="V18" s="57"/>
      <c r="W18" s="58"/>
      <c r="X18" s="51"/>
      <c r="Y18" s="49"/>
      <c r="Z18" s="57"/>
    </row>
    <row r="19">
      <c r="A19" s="65"/>
      <c r="B19" s="66" t="s">
        <v>37</v>
      </c>
      <c r="C19" s="67">
        <v>2116182.0</v>
      </c>
      <c r="D19" s="68">
        <f>C19/1000000</f>
        <v>2.116182</v>
      </c>
      <c r="E19" s="69">
        <v>170.0</v>
      </c>
      <c r="F19" s="70">
        <v>144.84</v>
      </c>
      <c r="G19" s="71">
        <f>F19*(1000000/C19)</f>
        <v>68.44401852</v>
      </c>
      <c r="H19" s="72">
        <f>1000000/$I$24</f>
        <v>4.88997555</v>
      </c>
      <c r="I19" s="73">
        <f>(1000000/C19)*M19</f>
        <v>0.3323720408</v>
      </c>
      <c r="J19" s="73">
        <f>(1000000/C19)*N19</f>
        <v>0.6638955486</v>
      </c>
      <c r="K19" s="74">
        <v>68.44401852014619</v>
      </c>
      <c r="L19" s="73">
        <f>$C19/204500</f>
        <v>10.34807824</v>
      </c>
      <c r="M19" s="75">
        <v>0.70335973</v>
      </c>
      <c r="N19" s="76">
        <f>4.64726884/7*D19</f>
        <v>1.40492381</v>
      </c>
      <c r="O19" s="77" t="s">
        <v>38</v>
      </c>
      <c r="P19" s="77" t="s">
        <v>39</v>
      </c>
      <c r="Q19" s="78"/>
      <c r="R19" s="79">
        <f>(((G19*24)/1000)*0.12)/N19</f>
        <v>0.1403056678</v>
      </c>
      <c r="S19" s="80">
        <f>0.0483*K19</f>
        <v>3.305846095</v>
      </c>
      <c r="T19" s="81">
        <f>0.32*L19</f>
        <v>3.311385037</v>
      </c>
      <c r="U19" s="78"/>
      <c r="V19" s="82">
        <f>N19*R19</f>
        <v>0.1971187733</v>
      </c>
      <c r="W19" s="83">
        <f>(E19*24)/1000</f>
        <v>4.08</v>
      </c>
      <c r="X19" s="68">
        <f>(E19*24)/1000</f>
        <v>4.08</v>
      </c>
      <c r="Y19" s="78">
        <v>4.08</v>
      </c>
      <c r="Z19" s="84">
        <v>4.08</v>
      </c>
      <c r="AA19" s="85"/>
    </row>
    <row r="20">
      <c r="A20" s="86"/>
      <c r="C20" s="87"/>
      <c r="D20" s="87"/>
      <c r="E20" s="87"/>
      <c r="F20" s="88"/>
      <c r="G20" s="89"/>
      <c r="L20" s="90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>
      <c r="A21" s="91" t="s">
        <v>40</v>
      </c>
      <c r="C21" s="87"/>
      <c r="D21" s="87"/>
      <c r="E21" s="87"/>
      <c r="F21" s="88"/>
      <c r="G21" s="89"/>
      <c r="L21" s="90"/>
      <c r="M21" s="87"/>
      <c r="N21" s="87"/>
      <c r="O21" s="87"/>
      <c r="P21" s="87"/>
      <c r="Q21" s="92" t="s">
        <v>41</v>
      </c>
      <c r="R21" s="92"/>
      <c r="S21" s="93">
        <f t="shared" ref="S21:X21" si="43">sum(S3:S17)/14</f>
        <v>0.6418285714</v>
      </c>
      <c r="T21" s="93">
        <f t="shared" si="43"/>
        <v>0.6418285714</v>
      </c>
      <c r="U21" s="94">
        <f t="shared" si="43"/>
        <v>0.4285714286</v>
      </c>
      <c r="V21" s="87">
        <f t="shared" si="43"/>
        <v>0.1970244842</v>
      </c>
      <c r="W21" s="95">
        <f t="shared" si="43"/>
        <v>5.348571429</v>
      </c>
      <c r="X21" s="95">
        <f t="shared" si="43"/>
        <v>5.348571429</v>
      </c>
      <c r="Y21" s="95">
        <f t="shared" ref="Y21:Z21" si="44">X21*0.67</f>
        <v>3.583542857</v>
      </c>
      <c r="Z21" s="95">
        <f t="shared" si="44"/>
        <v>2.400973714</v>
      </c>
    </row>
    <row r="22">
      <c r="A22" s="91" t="s">
        <v>42</v>
      </c>
      <c r="C22" s="87"/>
      <c r="D22" s="87"/>
      <c r="E22" s="87"/>
      <c r="F22" s="88"/>
      <c r="G22" s="89"/>
      <c r="L22" s="90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>
      <c r="A23" s="91" t="s">
        <v>43</v>
      </c>
      <c r="C23" s="87"/>
      <c r="D23" s="87"/>
      <c r="E23" s="87"/>
      <c r="F23" s="88"/>
      <c r="G23" s="89"/>
      <c r="L23" s="90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>
      <c r="A24" s="91" t="s">
        <v>44</v>
      </c>
      <c r="C24" s="87"/>
      <c r="D24" s="87"/>
      <c r="E24" s="87"/>
      <c r="F24" s="88"/>
      <c r="G24" s="89"/>
      <c r="I24" s="96">
        <v>204500.0</v>
      </c>
      <c r="J24" s="96"/>
      <c r="K24" s="97" t="s">
        <v>45</v>
      </c>
      <c r="L24" s="90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>
      <c r="A25" s="91" t="s">
        <v>46</v>
      </c>
      <c r="C25" s="87"/>
      <c r="D25" s="87"/>
      <c r="E25" s="87"/>
      <c r="F25" s="88"/>
      <c r="G25" s="89"/>
      <c r="L25" s="90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>
      <c r="A26" s="98" t="s">
        <v>47</v>
      </c>
      <c r="B26" s="99"/>
      <c r="C26" s="100"/>
      <c r="D26" s="100"/>
      <c r="E26" s="100"/>
      <c r="F26" s="101"/>
      <c r="G26" s="102"/>
      <c r="H26" s="103"/>
      <c r="I26" s="103"/>
      <c r="J26" s="103"/>
      <c r="L26" s="90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>
      <c r="A27" s="103"/>
      <c r="B27" s="99"/>
      <c r="C27" s="100"/>
      <c r="D27" s="100"/>
      <c r="E27" s="100"/>
      <c r="F27" s="101"/>
      <c r="G27" s="102"/>
      <c r="H27" s="103"/>
      <c r="I27" s="103"/>
      <c r="J27" s="103"/>
      <c r="L27" s="90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103" t="s">
        <v>1</v>
      </c>
      <c r="B28" s="99"/>
      <c r="C28" s="100"/>
      <c r="D28" s="100"/>
      <c r="E28" s="100"/>
      <c r="F28" s="101"/>
      <c r="G28" s="102" t="s">
        <v>48</v>
      </c>
      <c r="H28" s="103" t="s">
        <v>49</v>
      </c>
      <c r="I28" s="103" t="s">
        <v>50</v>
      </c>
      <c r="J28" s="103"/>
      <c r="L28" s="90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104" t="s">
        <v>21</v>
      </c>
      <c r="C29" s="105"/>
      <c r="D29" s="105"/>
      <c r="E29" s="105"/>
      <c r="F29" s="106"/>
      <c r="G29" s="89">
        <v>8316536.0</v>
      </c>
      <c r="H29" s="107">
        <f t="shared" ref="H29:H43" si="45">G29/1000000</f>
        <v>8.316536</v>
      </c>
      <c r="I29" s="97">
        <v>450.0</v>
      </c>
      <c r="J29" s="97"/>
      <c r="L29" s="90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104" t="s">
        <v>22</v>
      </c>
      <c r="C30" s="108"/>
      <c r="D30" s="108"/>
      <c r="E30" s="108"/>
      <c r="F30" s="109"/>
      <c r="G30" s="110">
        <v>6618625.0</v>
      </c>
      <c r="H30" s="107">
        <f t="shared" si="45"/>
        <v>6.618625</v>
      </c>
      <c r="I30" s="97">
        <v>320.0</v>
      </c>
      <c r="J30" s="97"/>
      <c r="L30" s="90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104" t="s">
        <v>23</v>
      </c>
      <c r="C31" s="105"/>
      <c r="D31" s="105"/>
      <c r="E31" s="105"/>
      <c r="F31" s="106"/>
      <c r="G31" s="89">
        <v>3110967.0</v>
      </c>
      <c r="H31" s="107">
        <f t="shared" si="45"/>
        <v>3.110967</v>
      </c>
      <c r="I31" s="97">
        <v>200.0</v>
      </c>
      <c r="J31" s="97"/>
      <c r="L31" s="90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104" t="s">
        <v>24</v>
      </c>
      <c r="C32" s="105"/>
      <c r="D32" s="105"/>
      <c r="E32" s="105"/>
      <c r="F32" s="106"/>
      <c r="G32" s="89">
        <v>2116182.0</v>
      </c>
      <c r="H32" s="107">
        <f t="shared" si="45"/>
        <v>2.116182</v>
      </c>
      <c r="I32" s="97">
        <v>170.0</v>
      </c>
      <c r="J32" s="97"/>
      <c r="L32" s="90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104" t="s">
        <v>25</v>
      </c>
      <c r="C33" s="108"/>
      <c r="D33" s="108"/>
      <c r="E33" s="108"/>
      <c r="F33" s="109"/>
      <c r="G33" s="110">
        <v>3311685.0</v>
      </c>
      <c r="H33" s="107">
        <f t="shared" si="45"/>
        <v>3.311685</v>
      </c>
      <c r="I33" s="97">
        <v>150.0</v>
      </c>
      <c r="J33" s="97"/>
      <c r="L33" s="90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104" t="s">
        <v>26</v>
      </c>
      <c r="C34" s="105"/>
      <c r="D34" s="105"/>
      <c r="E34" s="105"/>
      <c r="F34" s="106"/>
      <c r="G34" s="89">
        <v>2102042.0</v>
      </c>
      <c r="H34" s="107">
        <f t="shared" si="45"/>
        <v>2.102042</v>
      </c>
      <c r="I34" s="97">
        <v>115.0</v>
      </c>
      <c r="J34" s="97"/>
      <c r="L34" s="90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104" t="s">
        <v>27</v>
      </c>
      <c r="C35" s="108"/>
      <c r="D35" s="108"/>
      <c r="E35" s="108"/>
      <c r="F35" s="109"/>
      <c r="G35" s="110">
        <v>1520632.0</v>
      </c>
      <c r="H35" s="107">
        <f t="shared" si="45"/>
        <v>1.520632</v>
      </c>
      <c r="I35" s="97">
        <v>250.0</v>
      </c>
      <c r="J35" s="97"/>
      <c r="L35" s="90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104" t="s">
        <v>28</v>
      </c>
      <c r="C36" s="108"/>
      <c r="D36" s="108"/>
      <c r="E36" s="108"/>
      <c r="F36" s="109"/>
      <c r="G36" s="110">
        <v>1081788.0</v>
      </c>
      <c r="H36" s="107">
        <f t="shared" si="45"/>
        <v>1.081788</v>
      </c>
      <c r="I36" s="97">
        <v>125.0</v>
      </c>
      <c r="J36" s="97"/>
      <c r="L36" s="90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111" t="s">
        <v>30</v>
      </c>
      <c r="C37" s="108"/>
      <c r="D37" s="108"/>
      <c r="E37" s="108"/>
      <c r="F37" s="109"/>
      <c r="G37" s="110">
        <v>4175438.0</v>
      </c>
      <c r="H37" s="107">
        <f t="shared" si="45"/>
        <v>4.175438</v>
      </c>
      <c r="I37" s="112">
        <v>250.0</v>
      </c>
      <c r="J37" s="112"/>
      <c r="L37" s="90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113" t="s">
        <v>31</v>
      </c>
      <c r="C38" s="108"/>
      <c r="D38" s="108"/>
      <c r="E38" s="108"/>
      <c r="F38" s="109"/>
      <c r="G38" s="110">
        <v>2015838.0</v>
      </c>
      <c r="H38" s="107">
        <f t="shared" si="45"/>
        <v>2.015838</v>
      </c>
      <c r="I38" s="112">
        <v>230.0</v>
      </c>
      <c r="J38" s="112"/>
      <c r="L38" s="90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113" t="s">
        <v>32</v>
      </c>
      <c r="C39" s="108"/>
      <c r="D39" s="108"/>
      <c r="E39" s="108"/>
      <c r="F39" s="109"/>
      <c r="G39" s="110">
        <v>2008233.0</v>
      </c>
      <c r="H39" s="107">
        <f t="shared" si="45"/>
        <v>2.008233</v>
      </c>
      <c r="I39" s="112">
        <v>300.0</v>
      </c>
      <c r="J39" s="112"/>
      <c r="L39" s="90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113" t="s">
        <v>33</v>
      </c>
      <c r="C40" s="108"/>
      <c r="D40" s="108"/>
      <c r="E40" s="108"/>
      <c r="F40" s="109"/>
      <c r="G40" s="110">
        <v>2534202.0</v>
      </c>
      <c r="H40" s="107">
        <f t="shared" si="45"/>
        <v>2.534202</v>
      </c>
      <c r="I40" s="112">
        <v>300.0</v>
      </c>
      <c r="J40" s="112"/>
      <c r="L40" s="90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113" t="s">
        <v>34</v>
      </c>
      <c r="C41" s="108"/>
      <c r="D41" s="108"/>
      <c r="E41" s="108"/>
      <c r="F41" s="109"/>
      <c r="G41" s="110">
        <v>1740706.0</v>
      </c>
      <c r="H41" s="107">
        <f t="shared" si="45"/>
        <v>1.740706</v>
      </c>
      <c r="I41" s="112">
        <v>160.0</v>
      </c>
      <c r="J41" s="112"/>
      <c r="L41" s="90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113" t="s">
        <v>35</v>
      </c>
      <c r="C42" s="108"/>
      <c r="D42" s="108"/>
      <c r="E42" s="108"/>
      <c r="F42" s="109"/>
      <c r="G42" s="110">
        <v>333133.0</v>
      </c>
      <c r="H42" s="107">
        <f t="shared" si="45"/>
        <v>0.333133</v>
      </c>
      <c r="I42" s="112">
        <v>100.0</v>
      </c>
      <c r="J42" s="112"/>
      <c r="L42" s="90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ht="39.75" customHeight="1">
      <c r="A43" s="114" t="s">
        <v>37</v>
      </c>
      <c r="C43" s="105"/>
      <c r="D43" s="105"/>
      <c r="E43" s="105"/>
      <c r="F43" s="106"/>
      <c r="G43" s="89">
        <v>2116182.0</v>
      </c>
      <c r="H43" s="107">
        <f t="shared" si="45"/>
        <v>2.116182</v>
      </c>
      <c r="K43" s="97">
        <v>170.0</v>
      </c>
      <c r="L43" s="90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C44" s="87"/>
      <c r="D44" s="87"/>
      <c r="E44" s="87"/>
      <c r="F44" s="88"/>
      <c r="G44" s="89"/>
      <c r="L44" s="90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C45" s="87"/>
      <c r="D45" s="87"/>
      <c r="E45" s="87"/>
      <c r="F45" s="88"/>
      <c r="G45" s="89"/>
      <c r="L45" s="90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C46" s="87"/>
      <c r="D46" s="87"/>
      <c r="E46" s="87"/>
      <c r="F46" s="88"/>
      <c r="G46" s="89"/>
      <c r="L46" s="90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C47" s="87"/>
      <c r="D47" s="87"/>
      <c r="E47" s="87"/>
      <c r="F47" s="88"/>
      <c r="G47" s="89"/>
      <c r="L47" s="90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>
      <c r="C48" s="87"/>
      <c r="D48" s="87"/>
      <c r="E48" s="87"/>
      <c r="F48" s="88"/>
      <c r="G48" s="89"/>
      <c r="L48" s="90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C49" s="87"/>
      <c r="D49" s="87"/>
      <c r="E49" s="87"/>
      <c r="F49" s="88"/>
      <c r="G49" s="89"/>
      <c r="L49" s="90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C50" s="87"/>
      <c r="D50" s="87"/>
      <c r="E50" s="87"/>
      <c r="F50" s="88"/>
      <c r="G50" s="89"/>
      <c r="L50" s="90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C51" s="87"/>
      <c r="D51" s="87"/>
      <c r="E51" s="87"/>
      <c r="F51" s="88"/>
      <c r="G51" s="89"/>
      <c r="L51" s="90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C52" s="87"/>
      <c r="D52" s="87"/>
      <c r="E52" s="87"/>
      <c r="F52" s="88"/>
      <c r="G52" s="89"/>
      <c r="L52" s="90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C53" s="87"/>
      <c r="D53" s="87"/>
      <c r="E53" s="87"/>
      <c r="F53" s="88"/>
      <c r="G53" s="89"/>
      <c r="L53" s="90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C54" s="87"/>
      <c r="D54" s="87"/>
      <c r="E54" s="87"/>
      <c r="F54" s="88"/>
      <c r="G54" s="89"/>
      <c r="L54" s="90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C55" s="87"/>
      <c r="D55" s="87"/>
      <c r="E55" s="87"/>
      <c r="F55" s="88"/>
      <c r="G55" s="89"/>
      <c r="L55" s="90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C56" s="87"/>
      <c r="D56" s="87"/>
      <c r="E56" s="87"/>
      <c r="F56" s="88"/>
      <c r="G56" s="89"/>
      <c r="L56" s="90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C57" s="87"/>
      <c r="D57" s="87"/>
      <c r="E57" s="87"/>
      <c r="F57" s="88"/>
      <c r="G57" s="89"/>
      <c r="L57" s="90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C58" s="87"/>
      <c r="D58" s="87"/>
      <c r="E58" s="87"/>
      <c r="F58" s="88"/>
      <c r="G58" s="89"/>
      <c r="L58" s="90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C59" s="87"/>
      <c r="D59" s="87"/>
      <c r="E59" s="87"/>
      <c r="F59" s="88"/>
      <c r="G59" s="89"/>
      <c r="L59" s="90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C60" s="87"/>
      <c r="D60" s="87"/>
      <c r="E60" s="87"/>
      <c r="F60" s="88"/>
      <c r="G60" s="89"/>
      <c r="L60" s="90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C61" s="87"/>
      <c r="D61" s="87"/>
      <c r="E61" s="87"/>
      <c r="F61" s="88"/>
      <c r="G61" s="89"/>
      <c r="L61" s="90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C62" s="87"/>
      <c r="D62" s="87"/>
      <c r="E62" s="87"/>
      <c r="F62" s="88"/>
      <c r="G62" s="89"/>
      <c r="L62" s="90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C63" s="87"/>
      <c r="D63" s="87"/>
      <c r="E63" s="87"/>
      <c r="F63" s="88"/>
      <c r="G63" s="89"/>
      <c r="L63" s="90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C64" s="87"/>
      <c r="D64" s="87"/>
      <c r="E64" s="87"/>
      <c r="F64" s="88"/>
      <c r="G64" s="89"/>
      <c r="L64" s="90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C65" s="87"/>
      <c r="D65" s="87"/>
      <c r="E65" s="87"/>
      <c r="F65" s="88"/>
      <c r="G65" s="89"/>
      <c r="L65" s="90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C66" s="87"/>
      <c r="D66" s="87"/>
      <c r="E66" s="87"/>
      <c r="F66" s="88"/>
      <c r="G66" s="89"/>
      <c r="L66" s="90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C67" s="87"/>
      <c r="D67" s="87"/>
      <c r="E67" s="87"/>
      <c r="F67" s="88"/>
      <c r="G67" s="89"/>
      <c r="L67" s="90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C68" s="87"/>
      <c r="D68" s="87"/>
      <c r="E68" s="87"/>
      <c r="F68" s="88"/>
      <c r="G68" s="89"/>
      <c r="L68" s="90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C69" s="87"/>
      <c r="D69" s="87"/>
      <c r="E69" s="87"/>
      <c r="F69" s="88"/>
      <c r="G69" s="89"/>
      <c r="L69" s="90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C70" s="87"/>
      <c r="D70" s="87"/>
      <c r="E70" s="87"/>
      <c r="F70" s="88"/>
      <c r="G70" s="89"/>
      <c r="L70" s="90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C71" s="87"/>
      <c r="D71" s="87"/>
      <c r="E71" s="87"/>
      <c r="F71" s="88"/>
      <c r="G71" s="89"/>
      <c r="L71" s="90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C72" s="87"/>
      <c r="D72" s="87"/>
      <c r="E72" s="87"/>
      <c r="F72" s="88"/>
      <c r="G72" s="89"/>
      <c r="L72" s="90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C73" s="87"/>
      <c r="D73" s="87"/>
      <c r="E73" s="87"/>
      <c r="F73" s="88"/>
      <c r="G73" s="89"/>
      <c r="L73" s="90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>
      <c r="C74" s="87"/>
      <c r="D74" s="87"/>
      <c r="E74" s="87"/>
      <c r="F74" s="88"/>
      <c r="G74" s="89"/>
      <c r="L74" s="90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C75" s="87"/>
      <c r="D75" s="87"/>
      <c r="E75" s="87"/>
      <c r="F75" s="88"/>
      <c r="G75" s="89"/>
      <c r="L75" s="90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C76" s="87"/>
      <c r="D76" s="87"/>
      <c r="E76" s="87"/>
      <c r="F76" s="88"/>
      <c r="G76" s="89"/>
      <c r="L76" s="90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C77" s="87"/>
      <c r="D77" s="87"/>
      <c r="E77" s="87"/>
      <c r="F77" s="88"/>
      <c r="G77" s="89"/>
      <c r="L77" s="90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C78" s="87"/>
      <c r="D78" s="87"/>
      <c r="E78" s="87"/>
      <c r="F78" s="88"/>
      <c r="G78" s="89"/>
      <c r="L78" s="90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C79" s="87"/>
      <c r="D79" s="87"/>
      <c r="E79" s="87"/>
      <c r="F79" s="88"/>
      <c r="G79" s="89"/>
      <c r="L79" s="90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C80" s="87"/>
      <c r="D80" s="87"/>
      <c r="E80" s="87"/>
      <c r="F80" s="88"/>
      <c r="G80" s="89"/>
      <c r="L80" s="90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C81" s="87"/>
      <c r="D81" s="87"/>
      <c r="E81" s="87"/>
      <c r="F81" s="88"/>
      <c r="G81" s="89"/>
      <c r="L81" s="90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C82" s="87"/>
      <c r="D82" s="87"/>
      <c r="E82" s="87"/>
      <c r="F82" s="88"/>
      <c r="G82" s="89"/>
      <c r="L82" s="90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C83" s="87"/>
      <c r="D83" s="87"/>
      <c r="E83" s="87"/>
      <c r="F83" s="88"/>
      <c r="G83" s="89"/>
      <c r="L83" s="90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C84" s="87"/>
      <c r="D84" s="87"/>
      <c r="E84" s="87"/>
      <c r="F84" s="88"/>
      <c r="G84" s="89"/>
      <c r="L84" s="90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C85" s="87"/>
      <c r="D85" s="87"/>
      <c r="E85" s="87"/>
      <c r="F85" s="88"/>
      <c r="G85" s="89"/>
      <c r="L85" s="90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C86" s="87"/>
      <c r="D86" s="87"/>
      <c r="E86" s="87"/>
      <c r="F86" s="88"/>
      <c r="G86" s="89"/>
      <c r="L86" s="90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C87" s="87"/>
      <c r="D87" s="87"/>
      <c r="E87" s="87"/>
      <c r="F87" s="88"/>
      <c r="G87" s="89"/>
      <c r="L87" s="90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C88" s="87"/>
      <c r="D88" s="87"/>
      <c r="E88" s="87"/>
      <c r="F88" s="88"/>
      <c r="G88" s="89"/>
      <c r="L88" s="90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C89" s="87"/>
      <c r="D89" s="87"/>
      <c r="E89" s="87"/>
      <c r="F89" s="88"/>
      <c r="G89" s="89"/>
      <c r="L89" s="90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C90" s="87"/>
      <c r="D90" s="87"/>
      <c r="E90" s="87"/>
      <c r="F90" s="88"/>
      <c r="G90" s="89"/>
      <c r="L90" s="90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C91" s="87"/>
      <c r="D91" s="87"/>
      <c r="E91" s="87"/>
      <c r="F91" s="88"/>
      <c r="G91" s="89"/>
      <c r="L91" s="90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C92" s="87"/>
      <c r="D92" s="87"/>
      <c r="E92" s="87"/>
      <c r="F92" s="88"/>
      <c r="G92" s="89"/>
      <c r="L92" s="90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C93" s="87"/>
      <c r="D93" s="87"/>
      <c r="E93" s="87"/>
      <c r="F93" s="88"/>
      <c r="G93" s="89"/>
      <c r="L93" s="90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C94" s="87"/>
      <c r="D94" s="87"/>
      <c r="E94" s="87"/>
      <c r="F94" s="88"/>
      <c r="G94" s="89"/>
      <c r="L94" s="90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C95" s="87"/>
      <c r="D95" s="87"/>
      <c r="E95" s="87"/>
      <c r="F95" s="88"/>
      <c r="G95" s="89"/>
      <c r="L95" s="90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C96" s="87"/>
      <c r="D96" s="87"/>
      <c r="E96" s="87"/>
      <c r="F96" s="88"/>
      <c r="G96" s="89"/>
      <c r="L96" s="90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C97" s="87"/>
      <c r="D97" s="87"/>
      <c r="E97" s="87"/>
      <c r="F97" s="88"/>
      <c r="G97" s="89"/>
      <c r="L97" s="90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C98" s="87"/>
      <c r="D98" s="87"/>
      <c r="E98" s="87"/>
      <c r="F98" s="88"/>
      <c r="G98" s="89"/>
      <c r="L98" s="90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C99" s="87"/>
      <c r="D99" s="87"/>
      <c r="E99" s="87"/>
      <c r="F99" s="88"/>
      <c r="G99" s="89"/>
      <c r="L99" s="90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C100" s="87"/>
      <c r="D100" s="87"/>
      <c r="E100" s="87"/>
      <c r="F100" s="88"/>
      <c r="G100" s="89"/>
      <c r="L100" s="90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C101" s="87"/>
      <c r="D101" s="87"/>
      <c r="E101" s="87"/>
      <c r="F101" s="88"/>
      <c r="G101" s="89"/>
      <c r="L101" s="90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C102" s="87"/>
      <c r="D102" s="87"/>
      <c r="E102" s="87"/>
      <c r="F102" s="88"/>
      <c r="G102" s="89"/>
      <c r="L102" s="90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C103" s="87"/>
      <c r="D103" s="87"/>
      <c r="E103" s="87"/>
      <c r="F103" s="88"/>
      <c r="G103" s="89"/>
      <c r="L103" s="90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C104" s="87"/>
      <c r="D104" s="87"/>
      <c r="E104" s="87"/>
      <c r="F104" s="88"/>
      <c r="G104" s="89"/>
      <c r="L104" s="90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C105" s="87"/>
      <c r="D105" s="87"/>
      <c r="E105" s="87"/>
      <c r="F105" s="88"/>
      <c r="G105" s="89"/>
      <c r="L105" s="90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C106" s="87"/>
      <c r="D106" s="87"/>
      <c r="E106" s="87"/>
      <c r="F106" s="88"/>
      <c r="G106" s="89"/>
      <c r="L106" s="90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C107" s="87"/>
      <c r="D107" s="87"/>
      <c r="E107" s="87"/>
      <c r="F107" s="88"/>
      <c r="G107" s="89"/>
      <c r="L107" s="90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C108" s="87"/>
      <c r="D108" s="87"/>
      <c r="E108" s="87"/>
      <c r="F108" s="88"/>
      <c r="G108" s="89"/>
      <c r="L108" s="90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C109" s="87"/>
      <c r="D109" s="87"/>
      <c r="E109" s="87"/>
      <c r="F109" s="88"/>
      <c r="G109" s="89"/>
      <c r="L109" s="90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C110" s="87"/>
      <c r="D110" s="87"/>
      <c r="E110" s="87"/>
      <c r="F110" s="88"/>
      <c r="G110" s="89"/>
      <c r="L110" s="90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C111" s="87"/>
      <c r="D111" s="87"/>
      <c r="E111" s="87"/>
      <c r="F111" s="88"/>
      <c r="G111" s="89"/>
      <c r="L111" s="90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C112" s="87"/>
      <c r="D112" s="87"/>
      <c r="E112" s="87"/>
      <c r="F112" s="88"/>
      <c r="G112" s="89"/>
      <c r="L112" s="90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C113" s="87"/>
      <c r="D113" s="87"/>
      <c r="E113" s="87"/>
      <c r="F113" s="88"/>
      <c r="G113" s="89"/>
      <c r="L113" s="90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C114" s="87"/>
      <c r="D114" s="87"/>
      <c r="E114" s="87"/>
      <c r="F114" s="88"/>
      <c r="G114" s="89"/>
      <c r="L114" s="90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C115" s="87"/>
      <c r="D115" s="87"/>
      <c r="E115" s="87"/>
      <c r="F115" s="88"/>
      <c r="G115" s="89"/>
      <c r="L115" s="90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C116" s="87"/>
      <c r="D116" s="87"/>
      <c r="E116" s="87"/>
      <c r="F116" s="88"/>
      <c r="G116" s="89"/>
      <c r="L116" s="90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C117" s="87"/>
      <c r="D117" s="87"/>
      <c r="E117" s="87"/>
      <c r="F117" s="88"/>
      <c r="G117" s="89"/>
      <c r="L117" s="90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C118" s="87"/>
      <c r="D118" s="87"/>
      <c r="E118" s="87"/>
      <c r="F118" s="88"/>
      <c r="G118" s="89"/>
      <c r="L118" s="90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C119" s="87"/>
      <c r="D119" s="87"/>
      <c r="E119" s="87"/>
      <c r="F119" s="88"/>
      <c r="G119" s="89"/>
      <c r="L119" s="90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C120" s="87"/>
      <c r="D120" s="87"/>
      <c r="E120" s="87"/>
      <c r="F120" s="88"/>
      <c r="G120" s="89"/>
      <c r="L120" s="90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C121" s="87"/>
      <c r="D121" s="87"/>
      <c r="E121" s="87"/>
      <c r="F121" s="88"/>
      <c r="G121" s="89"/>
      <c r="L121" s="90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C122" s="87"/>
      <c r="D122" s="87"/>
      <c r="E122" s="87"/>
      <c r="F122" s="88"/>
      <c r="G122" s="89"/>
      <c r="L122" s="90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C123" s="87"/>
      <c r="D123" s="87"/>
      <c r="E123" s="87"/>
      <c r="F123" s="88"/>
      <c r="G123" s="89"/>
      <c r="L123" s="90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C124" s="87"/>
      <c r="D124" s="87"/>
      <c r="E124" s="87"/>
      <c r="F124" s="88"/>
      <c r="G124" s="89"/>
      <c r="L124" s="90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C125" s="87"/>
      <c r="D125" s="87"/>
      <c r="E125" s="87"/>
      <c r="F125" s="88"/>
      <c r="G125" s="89"/>
      <c r="L125" s="90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C126" s="87"/>
      <c r="D126" s="87"/>
      <c r="E126" s="87"/>
      <c r="F126" s="88"/>
      <c r="G126" s="89"/>
      <c r="L126" s="90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C127" s="87"/>
      <c r="D127" s="87"/>
      <c r="E127" s="87"/>
      <c r="F127" s="88"/>
      <c r="G127" s="89"/>
      <c r="L127" s="90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C128" s="87"/>
      <c r="D128" s="87"/>
      <c r="E128" s="87"/>
      <c r="F128" s="88"/>
      <c r="G128" s="89"/>
      <c r="L128" s="90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C129" s="87"/>
      <c r="D129" s="87"/>
      <c r="E129" s="87"/>
      <c r="F129" s="88"/>
      <c r="G129" s="89"/>
      <c r="L129" s="90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C130" s="87"/>
      <c r="D130" s="87"/>
      <c r="E130" s="87"/>
      <c r="F130" s="88"/>
      <c r="G130" s="89"/>
      <c r="L130" s="90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C131" s="87"/>
      <c r="D131" s="87"/>
      <c r="E131" s="87"/>
      <c r="F131" s="88"/>
      <c r="G131" s="89"/>
      <c r="L131" s="90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C132" s="87"/>
      <c r="D132" s="87"/>
      <c r="E132" s="87"/>
      <c r="F132" s="88"/>
      <c r="G132" s="89"/>
      <c r="L132" s="90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C133" s="87"/>
      <c r="D133" s="87"/>
      <c r="E133" s="87"/>
      <c r="F133" s="88"/>
      <c r="G133" s="89"/>
      <c r="L133" s="90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C134" s="87"/>
      <c r="D134" s="87"/>
      <c r="E134" s="87"/>
      <c r="F134" s="88"/>
      <c r="G134" s="89"/>
      <c r="L134" s="90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C135" s="87"/>
      <c r="D135" s="87"/>
      <c r="E135" s="87"/>
      <c r="F135" s="88"/>
      <c r="G135" s="89"/>
      <c r="L135" s="90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C136" s="87"/>
      <c r="D136" s="87"/>
      <c r="E136" s="87"/>
      <c r="F136" s="88"/>
      <c r="G136" s="89"/>
      <c r="L136" s="90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C137" s="87"/>
      <c r="D137" s="87"/>
      <c r="E137" s="87"/>
      <c r="F137" s="88"/>
      <c r="G137" s="89"/>
      <c r="L137" s="90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C138" s="87"/>
      <c r="D138" s="87"/>
      <c r="E138" s="87"/>
      <c r="F138" s="88"/>
      <c r="G138" s="89"/>
      <c r="L138" s="90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C139" s="87"/>
      <c r="D139" s="87"/>
      <c r="E139" s="87"/>
      <c r="F139" s="88"/>
      <c r="G139" s="89"/>
      <c r="L139" s="90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C140" s="87"/>
      <c r="D140" s="87"/>
      <c r="E140" s="87"/>
      <c r="F140" s="88"/>
      <c r="G140" s="89"/>
      <c r="L140" s="90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C141" s="87"/>
      <c r="D141" s="87"/>
      <c r="E141" s="87"/>
      <c r="F141" s="88"/>
      <c r="G141" s="89"/>
      <c r="L141" s="90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C142" s="87"/>
      <c r="D142" s="87"/>
      <c r="E142" s="87"/>
      <c r="F142" s="88"/>
      <c r="G142" s="89"/>
      <c r="L142" s="90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C143" s="87"/>
      <c r="D143" s="87"/>
      <c r="E143" s="87"/>
      <c r="F143" s="88"/>
      <c r="G143" s="89"/>
      <c r="L143" s="90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C144" s="87"/>
      <c r="D144" s="87"/>
      <c r="E144" s="87"/>
      <c r="F144" s="88"/>
      <c r="G144" s="89"/>
      <c r="L144" s="90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C145" s="87"/>
      <c r="D145" s="87"/>
      <c r="E145" s="87"/>
      <c r="F145" s="88"/>
      <c r="G145" s="89"/>
      <c r="L145" s="90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C146" s="87"/>
      <c r="D146" s="87"/>
      <c r="E146" s="87"/>
      <c r="F146" s="88"/>
      <c r="G146" s="89"/>
      <c r="L146" s="90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C147" s="87"/>
      <c r="D147" s="87"/>
      <c r="E147" s="87"/>
      <c r="F147" s="88"/>
      <c r="G147" s="89"/>
      <c r="L147" s="90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C148" s="87"/>
      <c r="D148" s="87"/>
      <c r="E148" s="87"/>
      <c r="F148" s="88"/>
      <c r="G148" s="89"/>
      <c r="L148" s="90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C149" s="87"/>
      <c r="D149" s="87"/>
      <c r="E149" s="87"/>
      <c r="F149" s="88"/>
      <c r="G149" s="89"/>
      <c r="L149" s="90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C150" s="87"/>
      <c r="D150" s="87"/>
      <c r="E150" s="87"/>
      <c r="F150" s="88"/>
      <c r="G150" s="89"/>
      <c r="L150" s="90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C151" s="87"/>
      <c r="D151" s="87"/>
      <c r="E151" s="87"/>
      <c r="F151" s="88"/>
      <c r="G151" s="89"/>
      <c r="L151" s="90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C152" s="87"/>
      <c r="D152" s="87"/>
      <c r="E152" s="87"/>
      <c r="F152" s="88"/>
      <c r="G152" s="89"/>
      <c r="L152" s="90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C153" s="87"/>
      <c r="D153" s="87"/>
      <c r="E153" s="87"/>
      <c r="F153" s="88"/>
      <c r="G153" s="89"/>
      <c r="L153" s="90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C154" s="87"/>
      <c r="D154" s="87"/>
      <c r="E154" s="87"/>
      <c r="F154" s="88"/>
      <c r="G154" s="89"/>
      <c r="L154" s="90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C155" s="87"/>
      <c r="D155" s="87"/>
      <c r="E155" s="87"/>
      <c r="F155" s="88"/>
      <c r="G155" s="89"/>
      <c r="L155" s="90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C156" s="87"/>
      <c r="D156" s="87"/>
      <c r="E156" s="87"/>
      <c r="F156" s="88"/>
      <c r="G156" s="89"/>
      <c r="L156" s="90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C157" s="87"/>
      <c r="D157" s="87"/>
      <c r="E157" s="87"/>
      <c r="F157" s="88"/>
      <c r="G157" s="89"/>
      <c r="L157" s="90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C158" s="87"/>
      <c r="D158" s="87"/>
      <c r="E158" s="87"/>
      <c r="F158" s="88"/>
      <c r="G158" s="89"/>
      <c r="L158" s="90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C159" s="87"/>
      <c r="D159" s="87"/>
      <c r="E159" s="87"/>
      <c r="F159" s="88"/>
      <c r="G159" s="89"/>
      <c r="L159" s="90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C160" s="87"/>
      <c r="D160" s="87"/>
      <c r="E160" s="87"/>
      <c r="F160" s="88"/>
      <c r="G160" s="89"/>
      <c r="L160" s="90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C161" s="87"/>
      <c r="D161" s="87"/>
      <c r="E161" s="87"/>
      <c r="F161" s="88"/>
      <c r="G161" s="89"/>
      <c r="L161" s="90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C162" s="87"/>
      <c r="D162" s="87"/>
      <c r="E162" s="87"/>
      <c r="F162" s="88"/>
      <c r="G162" s="89"/>
      <c r="L162" s="90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C163" s="87"/>
      <c r="D163" s="87"/>
      <c r="E163" s="87"/>
      <c r="F163" s="88"/>
      <c r="G163" s="89"/>
      <c r="L163" s="90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C164" s="87"/>
      <c r="D164" s="87"/>
      <c r="E164" s="87"/>
      <c r="F164" s="88"/>
      <c r="G164" s="89"/>
      <c r="L164" s="90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C165" s="87"/>
      <c r="D165" s="87"/>
      <c r="E165" s="87"/>
      <c r="F165" s="88"/>
      <c r="G165" s="89"/>
      <c r="L165" s="90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C166" s="87"/>
      <c r="D166" s="87"/>
      <c r="E166" s="87"/>
      <c r="F166" s="88"/>
      <c r="G166" s="89"/>
      <c r="L166" s="90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C167" s="87"/>
      <c r="D167" s="87"/>
      <c r="E167" s="87"/>
      <c r="F167" s="88"/>
      <c r="G167" s="89"/>
      <c r="L167" s="90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C168" s="87"/>
      <c r="D168" s="87"/>
      <c r="E168" s="87"/>
      <c r="F168" s="88"/>
      <c r="G168" s="89"/>
      <c r="L168" s="90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C169" s="87"/>
      <c r="D169" s="87"/>
      <c r="E169" s="87"/>
      <c r="F169" s="88"/>
      <c r="G169" s="89"/>
      <c r="L169" s="90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C170" s="87"/>
      <c r="D170" s="87"/>
      <c r="E170" s="87"/>
      <c r="F170" s="88"/>
      <c r="G170" s="89"/>
      <c r="L170" s="90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C171" s="87"/>
      <c r="D171" s="87"/>
      <c r="E171" s="87"/>
      <c r="F171" s="88"/>
      <c r="G171" s="89"/>
      <c r="L171" s="90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C172" s="87"/>
      <c r="D172" s="87"/>
      <c r="E172" s="87"/>
      <c r="F172" s="88"/>
      <c r="G172" s="89"/>
      <c r="L172" s="90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C173" s="87"/>
      <c r="D173" s="87"/>
      <c r="E173" s="87"/>
      <c r="F173" s="88"/>
      <c r="G173" s="89"/>
      <c r="L173" s="90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C174" s="87"/>
      <c r="D174" s="87"/>
      <c r="E174" s="87"/>
      <c r="F174" s="88"/>
      <c r="G174" s="89"/>
      <c r="L174" s="90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C175" s="87"/>
      <c r="D175" s="87"/>
      <c r="E175" s="87"/>
      <c r="F175" s="88"/>
      <c r="G175" s="89"/>
      <c r="L175" s="90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C176" s="87"/>
      <c r="D176" s="87"/>
      <c r="E176" s="87"/>
      <c r="F176" s="88"/>
      <c r="G176" s="89"/>
      <c r="L176" s="90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C177" s="87"/>
      <c r="D177" s="87"/>
      <c r="E177" s="87"/>
      <c r="F177" s="88"/>
      <c r="G177" s="89"/>
      <c r="L177" s="90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C178" s="87"/>
      <c r="D178" s="87"/>
      <c r="E178" s="87"/>
      <c r="F178" s="88"/>
      <c r="G178" s="89"/>
      <c r="L178" s="90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C179" s="87"/>
      <c r="D179" s="87"/>
      <c r="E179" s="87"/>
      <c r="F179" s="88"/>
      <c r="G179" s="89"/>
      <c r="L179" s="90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C180" s="87"/>
      <c r="D180" s="87"/>
      <c r="E180" s="87"/>
      <c r="F180" s="88"/>
      <c r="G180" s="89"/>
      <c r="L180" s="90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C181" s="87"/>
      <c r="D181" s="87"/>
      <c r="E181" s="87"/>
      <c r="F181" s="88"/>
      <c r="G181" s="89"/>
      <c r="L181" s="90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C182" s="87"/>
      <c r="D182" s="87"/>
      <c r="E182" s="87"/>
      <c r="F182" s="88"/>
      <c r="G182" s="89"/>
      <c r="L182" s="90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C183" s="87"/>
      <c r="D183" s="87"/>
      <c r="E183" s="87"/>
      <c r="F183" s="88"/>
      <c r="G183" s="89"/>
      <c r="L183" s="90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C184" s="87"/>
      <c r="D184" s="87"/>
      <c r="E184" s="87"/>
      <c r="F184" s="88"/>
      <c r="G184" s="89"/>
      <c r="L184" s="90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C185" s="87"/>
      <c r="D185" s="87"/>
      <c r="E185" s="87"/>
      <c r="F185" s="88"/>
      <c r="G185" s="89"/>
      <c r="L185" s="90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C186" s="87"/>
      <c r="D186" s="87"/>
      <c r="E186" s="87"/>
      <c r="F186" s="88"/>
      <c r="G186" s="89"/>
      <c r="L186" s="90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C187" s="87"/>
      <c r="D187" s="87"/>
      <c r="E187" s="87"/>
      <c r="F187" s="88"/>
      <c r="G187" s="89"/>
      <c r="L187" s="90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C188" s="87"/>
      <c r="D188" s="87"/>
      <c r="E188" s="87"/>
      <c r="F188" s="88"/>
      <c r="G188" s="89"/>
      <c r="L188" s="90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C189" s="87"/>
      <c r="D189" s="87"/>
      <c r="E189" s="87"/>
      <c r="F189" s="88"/>
      <c r="G189" s="89"/>
      <c r="L189" s="90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C190" s="87"/>
      <c r="D190" s="87"/>
      <c r="E190" s="87"/>
      <c r="F190" s="88"/>
      <c r="G190" s="89"/>
      <c r="L190" s="90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C191" s="87"/>
      <c r="D191" s="87"/>
      <c r="E191" s="87"/>
      <c r="F191" s="88"/>
      <c r="G191" s="89"/>
      <c r="L191" s="90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C192" s="87"/>
      <c r="D192" s="87"/>
      <c r="E192" s="87"/>
      <c r="F192" s="88"/>
      <c r="G192" s="89"/>
      <c r="L192" s="90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C193" s="87"/>
      <c r="D193" s="87"/>
      <c r="E193" s="87"/>
      <c r="F193" s="88"/>
      <c r="G193" s="89"/>
      <c r="L193" s="90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C194" s="87"/>
      <c r="D194" s="87"/>
      <c r="E194" s="87"/>
      <c r="F194" s="88"/>
      <c r="G194" s="89"/>
      <c r="L194" s="90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C195" s="87"/>
      <c r="D195" s="87"/>
      <c r="E195" s="87"/>
      <c r="F195" s="88"/>
      <c r="G195" s="89"/>
      <c r="L195" s="90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C196" s="87"/>
      <c r="D196" s="87"/>
      <c r="E196" s="87"/>
      <c r="F196" s="88"/>
      <c r="G196" s="89"/>
      <c r="L196" s="90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C197" s="87"/>
      <c r="D197" s="87"/>
      <c r="E197" s="87"/>
      <c r="F197" s="88"/>
      <c r="G197" s="89"/>
      <c r="L197" s="90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C198" s="87"/>
      <c r="D198" s="87"/>
      <c r="E198" s="87"/>
      <c r="F198" s="88"/>
      <c r="G198" s="89"/>
      <c r="L198" s="90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C199" s="87"/>
      <c r="D199" s="87"/>
      <c r="E199" s="87"/>
      <c r="F199" s="88"/>
      <c r="G199" s="89"/>
      <c r="L199" s="90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C200" s="87"/>
      <c r="D200" s="87"/>
      <c r="E200" s="87"/>
      <c r="F200" s="88"/>
      <c r="G200" s="89"/>
      <c r="L200" s="90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C201" s="87"/>
      <c r="D201" s="87"/>
      <c r="E201" s="87"/>
      <c r="F201" s="88"/>
      <c r="G201" s="89"/>
      <c r="L201" s="90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C202" s="87"/>
      <c r="D202" s="87"/>
      <c r="E202" s="87"/>
      <c r="F202" s="88"/>
      <c r="G202" s="89"/>
      <c r="L202" s="90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C203" s="87"/>
      <c r="D203" s="87"/>
      <c r="E203" s="87"/>
      <c r="F203" s="88"/>
      <c r="G203" s="89"/>
      <c r="L203" s="90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C204" s="87"/>
      <c r="D204" s="87"/>
      <c r="E204" s="87"/>
      <c r="F204" s="88"/>
      <c r="G204" s="89"/>
      <c r="L204" s="90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C205" s="87"/>
      <c r="D205" s="87"/>
      <c r="E205" s="87"/>
      <c r="F205" s="88"/>
      <c r="G205" s="89"/>
      <c r="L205" s="90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C206" s="87"/>
      <c r="D206" s="87"/>
      <c r="E206" s="87"/>
      <c r="F206" s="88"/>
      <c r="G206" s="89"/>
      <c r="L206" s="90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C207" s="87"/>
      <c r="D207" s="87"/>
      <c r="E207" s="87"/>
      <c r="F207" s="88"/>
      <c r="G207" s="89"/>
      <c r="L207" s="90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C208" s="87"/>
      <c r="D208" s="87"/>
      <c r="E208" s="87"/>
      <c r="F208" s="88"/>
      <c r="G208" s="89"/>
      <c r="L208" s="90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C209" s="87"/>
      <c r="D209" s="87"/>
      <c r="E209" s="87"/>
      <c r="F209" s="88"/>
      <c r="G209" s="89"/>
      <c r="L209" s="90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C210" s="87"/>
      <c r="D210" s="87"/>
      <c r="E210" s="87"/>
      <c r="F210" s="88"/>
      <c r="G210" s="89"/>
      <c r="L210" s="90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C211" s="87"/>
      <c r="D211" s="87"/>
      <c r="E211" s="87"/>
      <c r="F211" s="88"/>
      <c r="G211" s="89"/>
      <c r="L211" s="90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C212" s="87"/>
      <c r="D212" s="87"/>
      <c r="E212" s="87"/>
      <c r="F212" s="88"/>
      <c r="G212" s="89"/>
      <c r="L212" s="90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C213" s="87"/>
      <c r="D213" s="87"/>
      <c r="E213" s="87"/>
      <c r="F213" s="88"/>
      <c r="G213" s="89"/>
      <c r="L213" s="90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C214" s="87"/>
      <c r="D214" s="87"/>
      <c r="E214" s="87"/>
      <c r="F214" s="88"/>
      <c r="G214" s="89"/>
      <c r="L214" s="90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C215" s="87"/>
      <c r="D215" s="87"/>
      <c r="E215" s="87"/>
      <c r="F215" s="88"/>
      <c r="G215" s="89"/>
      <c r="L215" s="90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C216" s="87"/>
      <c r="D216" s="87"/>
      <c r="E216" s="87"/>
      <c r="F216" s="88"/>
      <c r="G216" s="89"/>
      <c r="L216" s="90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C217" s="87"/>
      <c r="D217" s="87"/>
      <c r="E217" s="87"/>
      <c r="F217" s="88"/>
      <c r="G217" s="89"/>
      <c r="L217" s="90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C218" s="87"/>
      <c r="D218" s="87"/>
      <c r="E218" s="87"/>
      <c r="F218" s="88"/>
      <c r="G218" s="89"/>
      <c r="L218" s="90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C219" s="87"/>
      <c r="D219" s="87"/>
      <c r="E219" s="87"/>
      <c r="F219" s="88"/>
      <c r="G219" s="89"/>
      <c r="L219" s="90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C220" s="87"/>
      <c r="D220" s="87"/>
      <c r="E220" s="87"/>
      <c r="F220" s="88"/>
      <c r="G220" s="89"/>
      <c r="L220" s="90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C221" s="87"/>
      <c r="D221" s="87"/>
      <c r="E221" s="87"/>
      <c r="F221" s="88"/>
      <c r="G221" s="89"/>
      <c r="L221" s="90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C222" s="87"/>
      <c r="D222" s="87"/>
      <c r="E222" s="87"/>
      <c r="F222" s="88"/>
      <c r="G222" s="89"/>
      <c r="L222" s="90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C223" s="87"/>
      <c r="D223" s="87"/>
      <c r="E223" s="87"/>
      <c r="F223" s="88"/>
      <c r="G223" s="89"/>
      <c r="L223" s="90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C224" s="87"/>
      <c r="D224" s="87"/>
      <c r="E224" s="87"/>
      <c r="F224" s="88"/>
      <c r="G224" s="89"/>
      <c r="L224" s="90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C225" s="87"/>
      <c r="D225" s="87"/>
      <c r="E225" s="87"/>
      <c r="F225" s="88"/>
      <c r="G225" s="89"/>
      <c r="L225" s="90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C226" s="87"/>
      <c r="D226" s="87"/>
      <c r="E226" s="87"/>
      <c r="F226" s="88"/>
      <c r="G226" s="89"/>
      <c r="L226" s="90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C227" s="87"/>
      <c r="D227" s="87"/>
      <c r="E227" s="87"/>
      <c r="F227" s="88"/>
      <c r="G227" s="89"/>
      <c r="L227" s="90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C228" s="87"/>
      <c r="D228" s="87"/>
      <c r="E228" s="87"/>
      <c r="F228" s="88"/>
      <c r="G228" s="89"/>
      <c r="L228" s="90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C229" s="87"/>
      <c r="D229" s="87"/>
      <c r="E229" s="87"/>
      <c r="F229" s="88"/>
      <c r="G229" s="89"/>
      <c r="L229" s="90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C230" s="87"/>
      <c r="D230" s="87"/>
      <c r="E230" s="87"/>
      <c r="F230" s="88"/>
      <c r="G230" s="89"/>
      <c r="L230" s="90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C231" s="87"/>
      <c r="D231" s="87"/>
      <c r="E231" s="87"/>
      <c r="F231" s="88"/>
      <c r="G231" s="89"/>
      <c r="L231" s="90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C232" s="87"/>
      <c r="D232" s="87"/>
      <c r="E232" s="87"/>
      <c r="F232" s="88"/>
      <c r="G232" s="89"/>
      <c r="L232" s="90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C233" s="87"/>
      <c r="D233" s="87"/>
      <c r="E233" s="87"/>
      <c r="F233" s="88"/>
      <c r="G233" s="89"/>
      <c r="L233" s="90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C234" s="87"/>
      <c r="D234" s="87"/>
      <c r="E234" s="87"/>
      <c r="F234" s="88"/>
      <c r="G234" s="89"/>
      <c r="L234" s="90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C235" s="87"/>
      <c r="D235" s="87"/>
      <c r="E235" s="87"/>
      <c r="F235" s="88"/>
      <c r="G235" s="89"/>
      <c r="L235" s="90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C236" s="87"/>
      <c r="D236" s="87"/>
      <c r="E236" s="87"/>
      <c r="F236" s="88"/>
      <c r="G236" s="89"/>
      <c r="L236" s="90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C237" s="87"/>
      <c r="D237" s="87"/>
      <c r="E237" s="87"/>
      <c r="F237" s="88"/>
      <c r="G237" s="89"/>
      <c r="L237" s="90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C238" s="87"/>
      <c r="D238" s="87"/>
      <c r="E238" s="87"/>
      <c r="F238" s="88"/>
      <c r="G238" s="89"/>
      <c r="L238" s="90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C239" s="87"/>
      <c r="D239" s="87"/>
      <c r="E239" s="87"/>
      <c r="F239" s="88"/>
      <c r="G239" s="89"/>
      <c r="L239" s="90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C240" s="87"/>
      <c r="D240" s="87"/>
      <c r="E240" s="87"/>
      <c r="F240" s="88"/>
      <c r="G240" s="89"/>
      <c r="L240" s="90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C241" s="87"/>
      <c r="D241" s="87"/>
      <c r="E241" s="87"/>
      <c r="F241" s="88"/>
      <c r="G241" s="89"/>
      <c r="L241" s="90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C242" s="87"/>
      <c r="D242" s="87"/>
      <c r="E242" s="87"/>
      <c r="F242" s="88"/>
      <c r="G242" s="89"/>
      <c r="L242" s="90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C243" s="87"/>
      <c r="D243" s="87"/>
      <c r="E243" s="87"/>
      <c r="F243" s="88"/>
      <c r="G243" s="89"/>
      <c r="L243" s="90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C244" s="87"/>
      <c r="D244" s="87"/>
      <c r="E244" s="87"/>
      <c r="F244" s="88"/>
      <c r="G244" s="89"/>
      <c r="L244" s="90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C245" s="87"/>
      <c r="D245" s="87"/>
      <c r="E245" s="87"/>
      <c r="F245" s="88"/>
      <c r="G245" s="89"/>
      <c r="L245" s="90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C246" s="87"/>
      <c r="D246" s="87"/>
      <c r="E246" s="87"/>
      <c r="F246" s="88"/>
      <c r="G246" s="89"/>
      <c r="L246" s="90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C247" s="87"/>
      <c r="D247" s="87"/>
      <c r="E247" s="87"/>
      <c r="F247" s="88"/>
      <c r="G247" s="89"/>
      <c r="L247" s="90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C248" s="87"/>
      <c r="D248" s="87"/>
      <c r="E248" s="87"/>
      <c r="F248" s="88"/>
      <c r="G248" s="89"/>
      <c r="L248" s="90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C249" s="87"/>
      <c r="D249" s="87"/>
      <c r="E249" s="87"/>
      <c r="F249" s="88"/>
      <c r="G249" s="89"/>
      <c r="L249" s="90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C250" s="87"/>
      <c r="D250" s="87"/>
      <c r="E250" s="87"/>
      <c r="F250" s="88"/>
      <c r="G250" s="89"/>
      <c r="L250" s="90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C251" s="87"/>
      <c r="D251" s="87"/>
      <c r="E251" s="87"/>
      <c r="F251" s="88"/>
      <c r="G251" s="89"/>
      <c r="L251" s="90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C252" s="87"/>
      <c r="D252" s="87"/>
      <c r="E252" s="87"/>
      <c r="F252" s="88"/>
      <c r="G252" s="89"/>
      <c r="L252" s="90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C253" s="87"/>
      <c r="D253" s="87"/>
      <c r="E253" s="87"/>
      <c r="F253" s="88"/>
      <c r="G253" s="89"/>
      <c r="L253" s="90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C254" s="87"/>
      <c r="D254" s="87"/>
      <c r="E254" s="87"/>
      <c r="F254" s="88"/>
      <c r="G254" s="89"/>
      <c r="L254" s="90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C255" s="87"/>
      <c r="D255" s="87"/>
      <c r="E255" s="87"/>
      <c r="F255" s="88"/>
      <c r="G255" s="89"/>
      <c r="L255" s="90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C256" s="87"/>
      <c r="D256" s="87"/>
      <c r="E256" s="87"/>
      <c r="F256" s="88"/>
      <c r="G256" s="89"/>
      <c r="L256" s="90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C257" s="87"/>
      <c r="D257" s="87"/>
      <c r="E257" s="87"/>
      <c r="F257" s="88"/>
      <c r="G257" s="89"/>
      <c r="L257" s="90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C258" s="87"/>
      <c r="D258" s="87"/>
      <c r="E258" s="87"/>
      <c r="F258" s="88"/>
      <c r="G258" s="89"/>
      <c r="L258" s="90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C259" s="87"/>
      <c r="D259" s="87"/>
      <c r="E259" s="87"/>
      <c r="F259" s="88"/>
      <c r="G259" s="89"/>
      <c r="L259" s="90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C260" s="87"/>
      <c r="D260" s="87"/>
      <c r="E260" s="87"/>
      <c r="F260" s="88"/>
      <c r="G260" s="89"/>
      <c r="L260" s="90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C261" s="87"/>
      <c r="D261" s="87"/>
      <c r="E261" s="87"/>
      <c r="F261" s="88"/>
      <c r="G261" s="89"/>
      <c r="L261" s="90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C262" s="87"/>
      <c r="D262" s="87"/>
      <c r="E262" s="87"/>
      <c r="F262" s="88"/>
      <c r="G262" s="89"/>
      <c r="L262" s="90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C263" s="87"/>
      <c r="D263" s="87"/>
      <c r="E263" s="87"/>
      <c r="F263" s="88"/>
      <c r="G263" s="89"/>
      <c r="L263" s="90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C264" s="87"/>
      <c r="D264" s="87"/>
      <c r="E264" s="87"/>
      <c r="F264" s="88"/>
      <c r="G264" s="89"/>
      <c r="L264" s="90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C265" s="87"/>
      <c r="D265" s="87"/>
      <c r="E265" s="87"/>
      <c r="F265" s="88"/>
      <c r="G265" s="89"/>
      <c r="L265" s="90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C266" s="87"/>
      <c r="D266" s="87"/>
      <c r="E266" s="87"/>
      <c r="F266" s="88"/>
      <c r="G266" s="89"/>
      <c r="L266" s="90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C267" s="87"/>
      <c r="D267" s="87"/>
      <c r="E267" s="87"/>
      <c r="F267" s="88"/>
      <c r="G267" s="89"/>
      <c r="L267" s="90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C268" s="87"/>
      <c r="D268" s="87"/>
      <c r="E268" s="87"/>
      <c r="F268" s="88"/>
      <c r="G268" s="89"/>
      <c r="L268" s="90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C269" s="87"/>
      <c r="D269" s="87"/>
      <c r="E269" s="87"/>
      <c r="F269" s="88"/>
      <c r="G269" s="89"/>
      <c r="L269" s="90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C270" s="87"/>
      <c r="D270" s="87"/>
      <c r="E270" s="87"/>
      <c r="F270" s="88"/>
      <c r="G270" s="89"/>
      <c r="L270" s="90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C271" s="87"/>
      <c r="D271" s="87"/>
      <c r="E271" s="87"/>
      <c r="F271" s="88"/>
      <c r="G271" s="89"/>
      <c r="L271" s="90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C272" s="87"/>
      <c r="D272" s="87"/>
      <c r="E272" s="87"/>
      <c r="F272" s="88"/>
      <c r="G272" s="89"/>
      <c r="L272" s="90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C273" s="87"/>
      <c r="D273" s="87"/>
      <c r="E273" s="87"/>
      <c r="F273" s="88"/>
      <c r="G273" s="89"/>
      <c r="L273" s="90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C274" s="87"/>
      <c r="D274" s="87"/>
      <c r="E274" s="87"/>
      <c r="F274" s="88"/>
      <c r="G274" s="89"/>
      <c r="L274" s="90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C275" s="87"/>
      <c r="D275" s="87"/>
      <c r="E275" s="87"/>
      <c r="F275" s="88"/>
      <c r="G275" s="89"/>
      <c r="L275" s="90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C276" s="87"/>
      <c r="D276" s="87"/>
      <c r="E276" s="87"/>
      <c r="F276" s="88"/>
      <c r="G276" s="89"/>
      <c r="L276" s="90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C277" s="87"/>
      <c r="D277" s="87"/>
      <c r="E277" s="87"/>
      <c r="F277" s="88"/>
      <c r="G277" s="89"/>
      <c r="L277" s="90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C278" s="87"/>
      <c r="D278" s="87"/>
      <c r="E278" s="87"/>
      <c r="F278" s="88"/>
      <c r="G278" s="89"/>
      <c r="L278" s="90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C279" s="87"/>
      <c r="D279" s="87"/>
      <c r="E279" s="87"/>
      <c r="F279" s="88"/>
      <c r="G279" s="89"/>
      <c r="L279" s="90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C280" s="87"/>
      <c r="D280" s="87"/>
      <c r="E280" s="87"/>
      <c r="F280" s="88"/>
      <c r="G280" s="89"/>
      <c r="L280" s="90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C281" s="87"/>
      <c r="D281" s="87"/>
      <c r="E281" s="87"/>
      <c r="F281" s="88"/>
      <c r="G281" s="89"/>
      <c r="L281" s="90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C282" s="87"/>
      <c r="D282" s="87"/>
      <c r="E282" s="87"/>
      <c r="F282" s="88"/>
      <c r="G282" s="89"/>
      <c r="L282" s="90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C283" s="87"/>
      <c r="D283" s="87"/>
      <c r="E283" s="87"/>
      <c r="F283" s="88"/>
      <c r="G283" s="89"/>
      <c r="L283" s="90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C284" s="87"/>
      <c r="D284" s="87"/>
      <c r="E284" s="87"/>
      <c r="F284" s="88"/>
      <c r="G284" s="89"/>
      <c r="L284" s="90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C285" s="87"/>
      <c r="D285" s="87"/>
      <c r="E285" s="87"/>
      <c r="F285" s="88"/>
      <c r="G285" s="89"/>
      <c r="L285" s="90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C286" s="87"/>
      <c r="D286" s="87"/>
      <c r="E286" s="87"/>
      <c r="F286" s="88"/>
      <c r="G286" s="89"/>
      <c r="L286" s="90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C287" s="87"/>
      <c r="D287" s="87"/>
      <c r="E287" s="87"/>
      <c r="F287" s="88"/>
      <c r="G287" s="89"/>
      <c r="L287" s="90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C288" s="87"/>
      <c r="D288" s="87"/>
      <c r="E288" s="87"/>
      <c r="F288" s="88"/>
      <c r="G288" s="89"/>
      <c r="L288" s="90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C289" s="87"/>
      <c r="D289" s="87"/>
      <c r="E289" s="87"/>
      <c r="F289" s="88"/>
      <c r="G289" s="89"/>
      <c r="L289" s="90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C290" s="87"/>
      <c r="D290" s="87"/>
      <c r="E290" s="87"/>
      <c r="F290" s="88"/>
      <c r="G290" s="89"/>
      <c r="L290" s="90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C291" s="87"/>
      <c r="D291" s="87"/>
      <c r="E291" s="87"/>
      <c r="F291" s="88"/>
      <c r="G291" s="89"/>
      <c r="L291" s="90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C292" s="87"/>
      <c r="D292" s="87"/>
      <c r="E292" s="87"/>
      <c r="F292" s="88"/>
      <c r="G292" s="89"/>
      <c r="L292" s="90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C293" s="87"/>
      <c r="D293" s="87"/>
      <c r="E293" s="87"/>
      <c r="F293" s="88"/>
      <c r="G293" s="89"/>
      <c r="L293" s="90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C294" s="87"/>
      <c r="D294" s="87"/>
      <c r="E294" s="87"/>
      <c r="F294" s="88"/>
      <c r="G294" s="89"/>
      <c r="L294" s="90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C295" s="87"/>
      <c r="D295" s="87"/>
      <c r="E295" s="87"/>
      <c r="F295" s="88"/>
      <c r="G295" s="89"/>
      <c r="L295" s="90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C296" s="87"/>
      <c r="D296" s="87"/>
      <c r="E296" s="87"/>
      <c r="F296" s="88"/>
      <c r="G296" s="89"/>
      <c r="L296" s="90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C297" s="87"/>
      <c r="D297" s="87"/>
      <c r="E297" s="87"/>
      <c r="F297" s="88"/>
      <c r="G297" s="89"/>
      <c r="L297" s="90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C298" s="87"/>
      <c r="D298" s="87"/>
      <c r="E298" s="87"/>
      <c r="F298" s="88"/>
      <c r="G298" s="89"/>
      <c r="L298" s="90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C299" s="87"/>
      <c r="D299" s="87"/>
      <c r="E299" s="87"/>
      <c r="F299" s="88"/>
      <c r="G299" s="89"/>
      <c r="L299" s="90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C300" s="87"/>
      <c r="D300" s="87"/>
      <c r="E300" s="87"/>
      <c r="F300" s="88"/>
      <c r="G300" s="89"/>
      <c r="L300" s="90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C301" s="87"/>
      <c r="D301" s="87"/>
      <c r="E301" s="87"/>
      <c r="F301" s="88"/>
      <c r="G301" s="89"/>
      <c r="L301" s="90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C302" s="87"/>
      <c r="D302" s="87"/>
      <c r="E302" s="87"/>
      <c r="F302" s="88"/>
      <c r="G302" s="89"/>
      <c r="L302" s="90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C303" s="87"/>
      <c r="D303" s="87"/>
      <c r="E303" s="87"/>
      <c r="F303" s="88"/>
      <c r="G303" s="89"/>
      <c r="L303" s="90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C304" s="87"/>
      <c r="D304" s="87"/>
      <c r="E304" s="87"/>
      <c r="F304" s="88"/>
      <c r="G304" s="89"/>
      <c r="L304" s="90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C305" s="87"/>
      <c r="D305" s="87"/>
      <c r="E305" s="87"/>
      <c r="F305" s="88"/>
      <c r="G305" s="89"/>
      <c r="L305" s="90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C306" s="87"/>
      <c r="D306" s="87"/>
      <c r="E306" s="87"/>
      <c r="F306" s="88"/>
      <c r="G306" s="89"/>
      <c r="L306" s="90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C307" s="87"/>
      <c r="D307" s="87"/>
      <c r="E307" s="87"/>
      <c r="F307" s="88"/>
      <c r="G307" s="89"/>
      <c r="L307" s="90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C308" s="87"/>
      <c r="D308" s="87"/>
      <c r="E308" s="87"/>
      <c r="F308" s="88"/>
      <c r="G308" s="89"/>
      <c r="L308" s="90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C309" s="87"/>
      <c r="D309" s="87"/>
      <c r="E309" s="87"/>
      <c r="F309" s="88"/>
      <c r="G309" s="89"/>
      <c r="L309" s="90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C310" s="87"/>
      <c r="D310" s="87"/>
      <c r="E310" s="87"/>
      <c r="F310" s="88"/>
      <c r="G310" s="89"/>
      <c r="L310" s="90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C311" s="87"/>
      <c r="D311" s="87"/>
      <c r="E311" s="87"/>
      <c r="F311" s="88"/>
      <c r="G311" s="89"/>
      <c r="L311" s="90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C312" s="87"/>
      <c r="D312" s="87"/>
      <c r="E312" s="87"/>
      <c r="F312" s="88"/>
      <c r="G312" s="89"/>
      <c r="L312" s="90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C313" s="87"/>
      <c r="D313" s="87"/>
      <c r="E313" s="87"/>
      <c r="F313" s="88"/>
      <c r="G313" s="89"/>
      <c r="L313" s="90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C314" s="87"/>
      <c r="D314" s="87"/>
      <c r="E314" s="87"/>
      <c r="F314" s="88"/>
      <c r="G314" s="89"/>
      <c r="L314" s="90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C315" s="87"/>
      <c r="D315" s="87"/>
      <c r="E315" s="87"/>
      <c r="F315" s="88"/>
      <c r="G315" s="89"/>
      <c r="L315" s="90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C316" s="87"/>
      <c r="D316" s="87"/>
      <c r="E316" s="87"/>
      <c r="F316" s="88"/>
      <c r="G316" s="89"/>
      <c r="L316" s="90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C317" s="87"/>
      <c r="D317" s="87"/>
      <c r="E317" s="87"/>
      <c r="F317" s="88"/>
      <c r="G317" s="89"/>
      <c r="L317" s="90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C318" s="87"/>
      <c r="D318" s="87"/>
      <c r="E318" s="87"/>
      <c r="F318" s="88"/>
      <c r="G318" s="89"/>
      <c r="L318" s="90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C319" s="87"/>
      <c r="D319" s="87"/>
      <c r="E319" s="87"/>
      <c r="F319" s="88"/>
      <c r="G319" s="89"/>
      <c r="L319" s="90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C320" s="87"/>
      <c r="D320" s="87"/>
      <c r="E320" s="87"/>
      <c r="F320" s="88"/>
      <c r="G320" s="89"/>
      <c r="L320" s="90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C321" s="87"/>
      <c r="D321" s="87"/>
      <c r="E321" s="87"/>
      <c r="F321" s="88"/>
      <c r="G321" s="89"/>
      <c r="L321" s="90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C322" s="87"/>
      <c r="D322" s="87"/>
      <c r="E322" s="87"/>
      <c r="F322" s="88"/>
      <c r="G322" s="89"/>
      <c r="L322" s="90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C323" s="87"/>
      <c r="D323" s="87"/>
      <c r="E323" s="87"/>
      <c r="F323" s="88"/>
      <c r="G323" s="89"/>
      <c r="L323" s="90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C324" s="87"/>
      <c r="D324" s="87"/>
      <c r="E324" s="87"/>
      <c r="F324" s="88"/>
      <c r="G324" s="89"/>
      <c r="L324" s="90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C325" s="87"/>
      <c r="D325" s="87"/>
      <c r="E325" s="87"/>
      <c r="F325" s="88"/>
      <c r="G325" s="89"/>
      <c r="L325" s="90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C326" s="87"/>
      <c r="D326" s="87"/>
      <c r="E326" s="87"/>
      <c r="F326" s="88"/>
      <c r="G326" s="89"/>
      <c r="L326" s="90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C327" s="87"/>
      <c r="D327" s="87"/>
      <c r="E327" s="87"/>
      <c r="F327" s="88"/>
      <c r="G327" s="89"/>
      <c r="L327" s="90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C328" s="87"/>
      <c r="D328" s="87"/>
      <c r="E328" s="87"/>
      <c r="F328" s="88"/>
      <c r="G328" s="89"/>
      <c r="L328" s="90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C329" s="87"/>
      <c r="D329" s="87"/>
      <c r="E329" s="87"/>
      <c r="F329" s="88"/>
      <c r="G329" s="89"/>
      <c r="L329" s="90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C330" s="87"/>
      <c r="D330" s="87"/>
      <c r="E330" s="87"/>
      <c r="F330" s="88"/>
      <c r="G330" s="89"/>
      <c r="L330" s="90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C331" s="87"/>
      <c r="D331" s="87"/>
      <c r="E331" s="87"/>
      <c r="F331" s="88"/>
      <c r="G331" s="89"/>
      <c r="L331" s="90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C332" s="87"/>
      <c r="D332" s="87"/>
      <c r="E332" s="87"/>
      <c r="F332" s="88"/>
      <c r="G332" s="89"/>
      <c r="L332" s="90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C333" s="87"/>
      <c r="D333" s="87"/>
      <c r="E333" s="87"/>
      <c r="F333" s="88"/>
      <c r="G333" s="89"/>
      <c r="L333" s="90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C334" s="87"/>
      <c r="D334" s="87"/>
      <c r="E334" s="87"/>
      <c r="F334" s="88"/>
      <c r="G334" s="89"/>
      <c r="L334" s="90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C335" s="87"/>
      <c r="D335" s="87"/>
      <c r="E335" s="87"/>
      <c r="F335" s="88"/>
      <c r="G335" s="89"/>
      <c r="L335" s="90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C336" s="87"/>
      <c r="D336" s="87"/>
      <c r="E336" s="87"/>
      <c r="F336" s="88"/>
      <c r="G336" s="89"/>
      <c r="L336" s="90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C337" s="87"/>
      <c r="D337" s="87"/>
      <c r="E337" s="87"/>
      <c r="F337" s="88"/>
      <c r="G337" s="89"/>
      <c r="L337" s="90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C338" s="87"/>
      <c r="D338" s="87"/>
      <c r="E338" s="87"/>
      <c r="F338" s="88"/>
      <c r="G338" s="89"/>
      <c r="L338" s="90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C339" s="87"/>
      <c r="D339" s="87"/>
      <c r="E339" s="87"/>
      <c r="F339" s="88"/>
      <c r="G339" s="89"/>
      <c r="L339" s="90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C340" s="87"/>
      <c r="D340" s="87"/>
      <c r="E340" s="87"/>
      <c r="F340" s="88"/>
      <c r="G340" s="89"/>
      <c r="L340" s="90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C341" s="87"/>
      <c r="D341" s="87"/>
      <c r="E341" s="87"/>
      <c r="F341" s="88"/>
      <c r="G341" s="89"/>
      <c r="L341" s="90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C342" s="87"/>
      <c r="D342" s="87"/>
      <c r="E342" s="87"/>
      <c r="F342" s="88"/>
      <c r="G342" s="89"/>
      <c r="L342" s="90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C343" s="87"/>
      <c r="D343" s="87"/>
      <c r="E343" s="87"/>
      <c r="F343" s="88"/>
      <c r="G343" s="89"/>
      <c r="L343" s="90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C344" s="87"/>
      <c r="D344" s="87"/>
      <c r="E344" s="87"/>
      <c r="F344" s="88"/>
      <c r="G344" s="89"/>
      <c r="L344" s="90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C345" s="87"/>
      <c r="D345" s="87"/>
      <c r="E345" s="87"/>
      <c r="F345" s="88"/>
      <c r="G345" s="89"/>
      <c r="L345" s="90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C346" s="87"/>
      <c r="D346" s="87"/>
      <c r="E346" s="87"/>
      <c r="F346" s="88"/>
      <c r="G346" s="89"/>
      <c r="L346" s="90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C347" s="87"/>
      <c r="D347" s="87"/>
      <c r="E347" s="87"/>
      <c r="F347" s="88"/>
      <c r="G347" s="89"/>
      <c r="L347" s="90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C348" s="87"/>
      <c r="D348" s="87"/>
      <c r="E348" s="87"/>
      <c r="F348" s="88"/>
      <c r="G348" s="89"/>
      <c r="L348" s="90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C349" s="87"/>
      <c r="D349" s="87"/>
      <c r="E349" s="87"/>
      <c r="F349" s="88"/>
      <c r="G349" s="89"/>
      <c r="L349" s="90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C350" s="87"/>
      <c r="D350" s="87"/>
      <c r="E350" s="87"/>
      <c r="F350" s="88"/>
      <c r="G350" s="89"/>
      <c r="L350" s="90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C351" s="87"/>
      <c r="D351" s="87"/>
      <c r="E351" s="87"/>
      <c r="F351" s="88"/>
      <c r="G351" s="89"/>
      <c r="L351" s="90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C352" s="87"/>
      <c r="D352" s="87"/>
      <c r="E352" s="87"/>
      <c r="F352" s="88"/>
      <c r="G352" s="89"/>
      <c r="L352" s="90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C353" s="87"/>
      <c r="D353" s="87"/>
      <c r="E353" s="87"/>
      <c r="F353" s="88"/>
      <c r="G353" s="89"/>
      <c r="L353" s="90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C354" s="87"/>
      <c r="D354" s="87"/>
      <c r="E354" s="87"/>
      <c r="F354" s="88"/>
      <c r="G354" s="89"/>
      <c r="L354" s="90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C355" s="87"/>
      <c r="D355" s="87"/>
      <c r="E355" s="87"/>
      <c r="F355" s="88"/>
      <c r="G355" s="89"/>
      <c r="L355" s="90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C356" s="87"/>
      <c r="D356" s="87"/>
      <c r="E356" s="87"/>
      <c r="F356" s="88"/>
      <c r="G356" s="89"/>
      <c r="L356" s="90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C357" s="87"/>
      <c r="D357" s="87"/>
      <c r="E357" s="87"/>
      <c r="F357" s="88"/>
      <c r="G357" s="89"/>
      <c r="L357" s="90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C358" s="87"/>
      <c r="D358" s="87"/>
      <c r="E358" s="87"/>
      <c r="F358" s="88"/>
      <c r="G358" s="89"/>
      <c r="L358" s="90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C359" s="87"/>
      <c r="D359" s="87"/>
      <c r="E359" s="87"/>
      <c r="F359" s="88"/>
      <c r="G359" s="89"/>
      <c r="L359" s="90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C360" s="87"/>
      <c r="D360" s="87"/>
      <c r="E360" s="87"/>
      <c r="F360" s="88"/>
      <c r="G360" s="89"/>
      <c r="L360" s="90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C361" s="87"/>
      <c r="D361" s="87"/>
      <c r="E361" s="87"/>
      <c r="F361" s="88"/>
      <c r="G361" s="89"/>
      <c r="L361" s="90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C362" s="87"/>
      <c r="D362" s="87"/>
      <c r="E362" s="87"/>
      <c r="F362" s="88"/>
      <c r="G362" s="89"/>
      <c r="L362" s="90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C363" s="87"/>
      <c r="D363" s="87"/>
      <c r="E363" s="87"/>
      <c r="F363" s="88"/>
      <c r="G363" s="89"/>
      <c r="L363" s="90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C364" s="87"/>
      <c r="D364" s="87"/>
      <c r="E364" s="87"/>
      <c r="F364" s="88"/>
      <c r="G364" s="89"/>
      <c r="L364" s="90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C365" s="87"/>
      <c r="D365" s="87"/>
      <c r="E365" s="87"/>
      <c r="F365" s="88"/>
      <c r="G365" s="89"/>
      <c r="L365" s="90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C366" s="87"/>
      <c r="D366" s="87"/>
      <c r="E366" s="87"/>
      <c r="F366" s="88"/>
      <c r="G366" s="89"/>
      <c r="L366" s="90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C367" s="87"/>
      <c r="D367" s="87"/>
      <c r="E367" s="87"/>
      <c r="F367" s="88"/>
      <c r="G367" s="89"/>
      <c r="L367" s="90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C368" s="87"/>
      <c r="D368" s="87"/>
      <c r="E368" s="87"/>
      <c r="F368" s="88"/>
      <c r="G368" s="89"/>
      <c r="L368" s="90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C369" s="87"/>
      <c r="D369" s="87"/>
      <c r="E369" s="87"/>
      <c r="F369" s="88"/>
      <c r="G369" s="89"/>
      <c r="L369" s="90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C370" s="87"/>
      <c r="D370" s="87"/>
      <c r="E370" s="87"/>
      <c r="F370" s="88"/>
      <c r="G370" s="89"/>
      <c r="L370" s="90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C371" s="87"/>
      <c r="D371" s="87"/>
      <c r="E371" s="87"/>
      <c r="F371" s="88"/>
      <c r="G371" s="89"/>
      <c r="L371" s="90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C372" s="87"/>
      <c r="D372" s="87"/>
      <c r="E372" s="87"/>
      <c r="F372" s="88"/>
      <c r="G372" s="89"/>
      <c r="L372" s="90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C373" s="87"/>
      <c r="D373" s="87"/>
      <c r="E373" s="87"/>
      <c r="F373" s="88"/>
      <c r="G373" s="89"/>
      <c r="L373" s="90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C374" s="87"/>
      <c r="D374" s="87"/>
      <c r="E374" s="87"/>
      <c r="F374" s="88"/>
      <c r="G374" s="89"/>
      <c r="L374" s="90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C375" s="87"/>
      <c r="D375" s="87"/>
      <c r="E375" s="87"/>
      <c r="F375" s="88"/>
      <c r="G375" s="89"/>
      <c r="L375" s="90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C376" s="87"/>
      <c r="D376" s="87"/>
      <c r="E376" s="87"/>
      <c r="F376" s="88"/>
      <c r="G376" s="89"/>
      <c r="L376" s="90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C377" s="87"/>
      <c r="D377" s="87"/>
      <c r="E377" s="87"/>
      <c r="F377" s="88"/>
      <c r="G377" s="89"/>
      <c r="L377" s="90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C378" s="87"/>
      <c r="D378" s="87"/>
      <c r="E378" s="87"/>
      <c r="F378" s="88"/>
      <c r="G378" s="89"/>
      <c r="L378" s="90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C379" s="87"/>
      <c r="D379" s="87"/>
      <c r="E379" s="87"/>
      <c r="F379" s="88"/>
      <c r="G379" s="89"/>
      <c r="L379" s="90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C380" s="87"/>
      <c r="D380" s="87"/>
      <c r="E380" s="87"/>
      <c r="F380" s="88"/>
      <c r="G380" s="89"/>
      <c r="L380" s="90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C381" s="87"/>
      <c r="D381" s="87"/>
      <c r="E381" s="87"/>
      <c r="F381" s="88"/>
      <c r="G381" s="89"/>
      <c r="L381" s="90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C382" s="87"/>
      <c r="D382" s="87"/>
      <c r="E382" s="87"/>
      <c r="F382" s="88"/>
      <c r="G382" s="89"/>
      <c r="L382" s="90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C383" s="87"/>
      <c r="D383" s="87"/>
      <c r="E383" s="87"/>
      <c r="F383" s="88"/>
      <c r="G383" s="89"/>
      <c r="L383" s="90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C384" s="87"/>
      <c r="D384" s="87"/>
      <c r="E384" s="87"/>
      <c r="F384" s="88"/>
      <c r="G384" s="89"/>
      <c r="L384" s="90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C385" s="87"/>
      <c r="D385" s="87"/>
      <c r="E385" s="87"/>
      <c r="F385" s="88"/>
      <c r="G385" s="89"/>
      <c r="L385" s="90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C386" s="87"/>
      <c r="D386" s="87"/>
      <c r="E386" s="87"/>
      <c r="F386" s="88"/>
      <c r="G386" s="89"/>
      <c r="L386" s="90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C387" s="87"/>
      <c r="D387" s="87"/>
      <c r="E387" s="87"/>
      <c r="F387" s="88"/>
      <c r="G387" s="89"/>
      <c r="L387" s="90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C388" s="87"/>
      <c r="D388" s="87"/>
      <c r="E388" s="87"/>
      <c r="F388" s="88"/>
      <c r="G388" s="89"/>
      <c r="L388" s="90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C389" s="87"/>
      <c r="D389" s="87"/>
      <c r="E389" s="87"/>
      <c r="F389" s="88"/>
      <c r="G389" s="89"/>
      <c r="L389" s="90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C390" s="87"/>
      <c r="D390" s="87"/>
      <c r="E390" s="87"/>
      <c r="F390" s="88"/>
      <c r="G390" s="89"/>
      <c r="L390" s="90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C391" s="87"/>
      <c r="D391" s="87"/>
      <c r="E391" s="87"/>
      <c r="F391" s="88"/>
      <c r="G391" s="89"/>
      <c r="L391" s="90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C392" s="87"/>
      <c r="D392" s="87"/>
      <c r="E392" s="87"/>
      <c r="F392" s="88"/>
      <c r="G392" s="89"/>
      <c r="L392" s="90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C393" s="87"/>
      <c r="D393" s="87"/>
      <c r="E393" s="87"/>
      <c r="F393" s="88"/>
      <c r="G393" s="89"/>
      <c r="L393" s="90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C394" s="87"/>
      <c r="D394" s="87"/>
      <c r="E394" s="87"/>
      <c r="F394" s="88"/>
      <c r="G394" s="89"/>
      <c r="L394" s="90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C395" s="87"/>
      <c r="D395" s="87"/>
      <c r="E395" s="87"/>
      <c r="F395" s="88"/>
      <c r="G395" s="89"/>
      <c r="L395" s="90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C396" s="87"/>
      <c r="D396" s="87"/>
      <c r="E396" s="87"/>
      <c r="F396" s="88"/>
      <c r="G396" s="89"/>
      <c r="L396" s="90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C397" s="87"/>
      <c r="D397" s="87"/>
      <c r="E397" s="87"/>
      <c r="F397" s="88"/>
      <c r="G397" s="89"/>
      <c r="L397" s="90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C398" s="87"/>
      <c r="D398" s="87"/>
      <c r="E398" s="87"/>
      <c r="F398" s="88"/>
      <c r="G398" s="89"/>
      <c r="L398" s="90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C399" s="87"/>
      <c r="D399" s="87"/>
      <c r="E399" s="87"/>
      <c r="F399" s="88"/>
      <c r="G399" s="89"/>
      <c r="L399" s="90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C400" s="87"/>
      <c r="D400" s="87"/>
      <c r="E400" s="87"/>
      <c r="F400" s="88"/>
      <c r="G400" s="89"/>
      <c r="L400" s="90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C401" s="87"/>
      <c r="D401" s="87"/>
      <c r="E401" s="87"/>
      <c r="F401" s="88"/>
      <c r="G401" s="89"/>
      <c r="L401" s="90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C402" s="87"/>
      <c r="D402" s="87"/>
      <c r="E402" s="87"/>
      <c r="F402" s="88"/>
      <c r="G402" s="89"/>
      <c r="L402" s="90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C403" s="87"/>
      <c r="D403" s="87"/>
      <c r="E403" s="87"/>
      <c r="F403" s="88"/>
      <c r="G403" s="89"/>
      <c r="L403" s="90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C404" s="87"/>
      <c r="D404" s="87"/>
      <c r="E404" s="87"/>
      <c r="F404" s="88"/>
      <c r="G404" s="89"/>
      <c r="L404" s="90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C405" s="87"/>
      <c r="D405" s="87"/>
      <c r="E405" s="87"/>
      <c r="F405" s="88"/>
      <c r="G405" s="89"/>
      <c r="L405" s="90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C406" s="87"/>
      <c r="D406" s="87"/>
      <c r="E406" s="87"/>
      <c r="F406" s="88"/>
      <c r="G406" s="89"/>
      <c r="L406" s="90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C407" s="87"/>
      <c r="D407" s="87"/>
      <c r="E407" s="87"/>
      <c r="F407" s="88"/>
      <c r="G407" s="89"/>
      <c r="L407" s="90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C408" s="87"/>
      <c r="D408" s="87"/>
      <c r="E408" s="87"/>
      <c r="F408" s="88"/>
      <c r="G408" s="89"/>
      <c r="L408" s="90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C409" s="87"/>
      <c r="D409" s="87"/>
      <c r="E409" s="87"/>
      <c r="F409" s="88"/>
      <c r="G409" s="89"/>
      <c r="L409" s="90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C410" s="87"/>
      <c r="D410" s="87"/>
      <c r="E410" s="87"/>
      <c r="F410" s="88"/>
      <c r="G410" s="89"/>
      <c r="L410" s="90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C411" s="87"/>
      <c r="D411" s="87"/>
      <c r="E411" s="87"/>
      <c r="F411" s="88"/>
      <c r="G411" s="89"/>
      <c r="L411" s="90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C412" s="87"/>
      <c r="D412" s="87"/>
      <c r="E412" s="87"/>
      <c r="F412" s="88"/>
      <c r="G412" s="89"/>
      <c r="L412" s="90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C413" s="87"/>
      <c r="D413" s="87"/>
      <c r="E413" s="87"/>
      <c r="F413" s="88"/>
      <c r="G413" s="89"/>
      <c r="L413" s="90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C414" s="87"/>
      <c r="D414" s="87"/>
      <c r="E414" s="87"/>
      <c r="F414" s="88"/>
      <c r="G414" s="89"/>
      <c r="L414" s="90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C415" s="87"/>
      <c r="D415" s="87"/>
      <c r="E415" s="87"/>
      <c r="F415" s="88"/>
      <c r="G415" s="89"/>
      <c r="L415" s="90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C416" s="87"/>
      <c r="D416" s="87"/>
      <c r="E416" s="87"/>
      <c r="F416" s="88"/>
      <c r="G416" s="89"/>
      <c r="L416" s="90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C417" s="87"/>
      <c r="D417" s="87"/>
      <c r="E417" s="87"/>
      <c r="F417" s="88"/>
      <c r="G417" s="89"/>
      <c r="L417" s="90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C418" s="87"/>
      <c r="D418" s="87"/>
      <c r="E418" s="87"/>
      <c r="F418" s="88"/>
      <c r="G418" s="89"/>
      <c r="L418" s="90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C419" s="87"/>
      <c r="D419" s="87"/>
      <c r="E419" s="87"/>
      <c r="F419" s="88"/>
      <c r="G419" s="89"/>
      <c r="L419" s="90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C420" s="87"/>
      <c r="D420" s="87"/>
      <c r="E420" s="87"/>
      <c r="F420" s="88"/>
      <c r="G420" s="89"/>
      <c r="L420" s="90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C421" s="87"/>
      <c r="D421" s="87"/>
      <c r="E421" s="87"/>
      <c r="F421" s="88"/>
      <c r="G421" s="89"/>
      <c r="L421" s="90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C422" s="87"/>
      <c r="D422" s="87"/>
      <c r="E422" s="87"/>
      <c r="F422" s="88"/>
      <c r="G422" s="89"/>
      <c r="L422" s="90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C423" s="87"/>
      <c r="D423" s="87"/>
      <c r="E423" s="87"/>
      <c r="F423" s="88"/>
      <c r="G423" s="89"/>
      <c r="L423" s="90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C424" s="87"/>
      <c r="D424" s="87"/>
      <c r="E424" s="87"/>
      <c r="F424" s="88"/>
      <c r="G424" s="89"/>
      <c r="L424" s="90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C425" s="87"/>
      <c r="D425" s="87"/>
      <c r="E425" s="87"/>
      <c r="F425" s="88"/>
      <c r="G425" s="89"/>
      <c r="L425" s="90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C426" s="87"/>
      <c r="D426" s="87"/>
      <c r="E426" s="87"/>
      <c r="F426" s="88"/>
      <c r="G426" s="89"/>
      <c r="L426" s="90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C427" s="87"/>
      <c r="D427" s="87"/>
      <c r="E427" s="87"/>
      <c r="F427" s="88"/>
      <c r="G427" s="89"/>
      <c r="L427" s="90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C428" s="87"/>
      <c r="D428" s="87"/>
      <c r="E428" s="87"/>
      <c r="F428" s="88"/>
      <c r="G428" s="89"/>
      <c r="L428" s="90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C429" s="87"/>
      <c r="D429" s="87"/>
      <c r="E429" s="87"/>
      <c r="F429" s="88"/>
      <c r="G429" s="89"/>
      <c r="L429" s="90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C430" s="87"/>
      <c r="D430" s="87"/>
      <c r="E430" s="87"/>
      <c r="F430" s="88"/>
      <c r="G430" s="89"/>
      <c r="L430" s="90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C431" s="87"/>
      <c r="D431" s="87"/>
      <c r="E431" s="87"/>
      <c r="F431" s="88"/>
      <c r="G431" s="89"/>
      <c r="L431" s="90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C432" s="87"/>
      <c r="D432" s="87"/>
      <c r="E432" s="87"/>
      <c r="F432" s="88"/>
      <c r="G432" s="89"/>
      <c r="L432" s="90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C433" s="87"/>
      <c r="D433" s="87"/>
      <c r="E433" s="87"/>
      <c r="F433" s="88"/>
      <c r="G433" s="89"/>
      <c r="L433" s="90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C434" s="87"/>
      <c r="D434" s="87"/>
      <c r="E434" s="87"/>
      <c r="F434" s="88"/>
      <c r="G434" s="89"/>
      <c r="L434" s="90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C435" s="87"/>
      <c r="D435" s="87"/>
      <c r="E435" s="87"/>
      <c r="F435" s="88"/>
      <c r="G435" s="89"/>
      <c r="L435" s="90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C436" s="87"/>
      <c r="D436" s="87"/>
      <c r="E436" s="87"/>
      <c r="F436" s="88"/>
      <c r="G436" s="89"/>
      <c r="L436" s="90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C437" s="87"/>
      <c r="D437" s="87"/>
      <c r="E437" s="87"/>
      <c r="F437" s="88"/>
      <c r="G437" s="89"/>
      <c r="L437" s="90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C438" s="87"/>
      <c r="D438" s="87"/>
      <c r="E438" s="87"/>
      <c r="F438" s="88"/>
      <c r="G438" s="89"/>
      <c r="L438" s="90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C439" s="87"/>
      <c r="D439" s="87"/>
      <c r="E439" s="87"/>
      <c r="F439" s="88"/>
      <c r="G439" s="89"/>
      <c r="L439" s="90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C440" s="87"/>
      <c r="D440" s="87"/>
      <c r="E440" s="87"/>
      <c r="F440" s="88"/>
      <c r="G440" s="89"/>
      <c r="L440" s="90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C441" s="87"/>
      <c r="D441" s="87"/>
      <c r="E441" s="87"/>
      <c r="F441" s="88"/>
      <c r="G441" s="89"/>
      <c r="L441" s="90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C442" s="87"/>
      <c r="D442" s="87"/>
      <c r="E442" s="87"/>
      <c r="F442" s="88"/>
      <c r="G442" s="89"/>
      <c r="L442" s="90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C443" s="87"/>
      <c r="D443" s="87"/>
      <c r="E443" s="87"/>
      <c r="F443" s="88"/>
      <c r="G443" s="89"/>
      <c r="L443" s="90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C444" s="87"/>
      <c r="D444" s="87"/>
      <c r="E444" s="87"/>
      <c r="F444" s="88"/>
      <c r="G444" s="89"/>
      <c r="L444" s="90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C445" s="87"/>
      <c r="D445" s="87"/>
      <c r="E445" s="87"/>
      <c r="F445" s="88"/>
      <c r="G445" s="89"/>
      <c r="L445" s="90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C446" s="87"/>
      <c r="D446" s="87"/>
      <c r="E446" s="87"/>
      <c r="F446" s="88"/>
      <c r="G446" s="89"/>
      <c r="L446" s="90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C447" s="87"/>
      <c r="D447" s="87"/>
      <c r="E447" s="87"/>
      <c r="F447" s="88"/>
      <c r="G447" s="89"/>
      <c r="L447" s="90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C448" s="87"/>
      <c r="D448" s="87"/>
      <c r="E448" s="87"/>
      <c r="F448" s="88"/>
      <c r="G448" s="89"/>
      <c r="L448" s="90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C449" s="87"/>
      <c r="D449" s="87"/>
      <c r="E449" s="87"/>
      <c r="F449" s="88"/>
      <c r="G449" s="89"/>
      <c r="L449" s="90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C450" s="87"/>
      <c r="D450" s="87"/>
      <c r="E450" s="87"/>
      <c r="F450" s="88"/>
      <c r="G450" s="89"/>
      <c r="L450" s="90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C451" s="87"/>
      <c r="D451" s="87"/>
      <c r="E451" s="87"/>
      <c r="F451" s="88"/>
      <c r="G451" s="89"/>
      <c r="L451" s="90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C452" s="87"/>
      <c r="D452" s="87"/>
      <c r="E452" s="87"/>
      <c r="F452" s="88"/>
      <c r="G452" s="89"/>
      <c r="L452" s="90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C453" s="87"/>
      <c r="D453" s="87"/>
      <c r="E453" s="87"/>
      <c r="F453" s="88"/>
      <c r="G453" s="89"/>
      <c r="L453" s="90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C454" s="87"/>
      <c r="D454" s="87"/>
      <c r="E454" s="87"/>
      <c r="F454" s="88"/>
      <c r="G454" s="89"/>
      <c r="L454" s="90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C455" s="87"/>
      <c r="D455" s="87"/>
      <c r="E455" s="87"/>
      <c r="F455" s="88"/>
      <c r="G455" s="89"/>
      <c r="L455" s="90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C456" s="87"/>
      <c r="D456" s="87"/>
      <c r="E456" s="87"/>
      <c r="F456" s="88"/>
      <c r="G456" s="89"/>
      <c r="L456" s="90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C457" s="87"/>
      <c r="D457" s="87"/>
      <c r="E457" s="87"/>
      <c r="F457" s="88"/>
      <c r="G457" s="89"/>
      <c r="L457" s="90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C458" s="87"/>
      <c r="D458" s="87"/>
      <c r="E458" s="87"/>
      <c r="F458" s="88"/>
      <c r="G458" s="89"/>
      <c r="L458" s="90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C459" s="87"/>
      <c r="D459" s="87"/>
      <c r="E459" s="87"/>
      <c r="F459" s="88"/>
      <c r="G459" s="89"/>
      <c r="L459" s="90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C460" s="87"/>
      <c r="D460" s="87"/>
      <c r="E460" s="87"/>
      <c r="F460" s="88"/>
      <c r="G460" s="89"/>
      <c r="L460" s="90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C461" s="87"/>
      <c r="D461" s="87"/>
      <c r="E461" s="87"/>
      <c r="F461" s="88"/>
      <c r="G461" s="89"/>
      <c r="L461" s="90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C462" s="87"/>
      <c r="D462" s="87"/>
      <c r="E462" s="87"/>
      <c r="F462" s="88"/>
      <c r="G462" s="89"/>
      <c r="L462" s="90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C463" s="87"/>
      <c r="D463" s="87"/>
      <c r="E463" s="87"/>
      <c r="F463" s="88"/>
      <c r="G463" s="89"/>
      <c r="L463" s="90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C464" s="87"/>
      <c r="D464" s="87"/>
      <c r="E464" s="87"/>
      <c r="F464" s="88"/>
      <c r="G464" s="89"/>
      <c r="L464" s="90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C465" s="87"/>
      <c r="D465" s="87"/>
      <c r="E465" s="87"/>
      <c r="F465" s="88"/>
      <c r="G465" s="89"/>
      <c r="L465" s="90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C466" s="87"/>
      <c r="D466" s="87"/>
      <c r="E466" s="87"/>
      <c r="F466" s="88"/>
      <c r="G466" s="89"/>
      <c r="L466" s="90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C467" s="87"/>
      <c r="D467" s="87"/>
      <c r="E467" s="87"/>
      <c r="F467" s="88"/>
      <c r="G467" s="89"/>
      <c r="L467" s="90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C468" s="87"/>
      <c r="D468" s="87"/>
      <c r="E468" s="87"/>
      <c r="F468" s="88"/>
      <c r="G468" s="89"/>
      <c r="L468" s="90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C469" s="87"/>
      <c r="D469" s="87"/>
      <c r="E469" s="87"/>
      <c r="F469" s="88"/>
      <c r="G469" s="89"/>
      <c r="L469" s="90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C470" s="87"/>
      <c r="D470" s="87"/>
      <c r="E470" s="87"/>
      <c r="F470" s="88"/>
      <c r="G470" s="89"/>
      <c r="L470" s="90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C471" s="87"/>
      <c r="D471" s="87"/>
      <c r="E471" s="87"/>
      <c r="F471" s="88"/>
      <c r="G471" s="89"/>
      <c r="L471" s="90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C472" s="87"/>
      <c r="D472" s="87"/>
      <c r="E472" s="87"/>
      <c r="F472" s="88"/>
      <c r="G472" s="89"/>
      <c r="L472" s="90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C473" s="87"/>
      <c r="D473" s="87"/>
      <c r="E473" s="87"/>
      <c r="F473" s="88"/>
      <c r="G473" s="89"/>
      <c r="L473" s="90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C474" s="87"/>
      <c r="D474" s="87"/>
      <c r="E474" s="87"/>
      <c r="F474" s="88"/>
      <c r="G474" s="89"/>
      <c r="L474" s="90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C475" s="87"/>
      <c r="D475" s="87"/>
      <c r="E475" s="87"/>
      <c r="F475" s="88"/>
      <c r="G475" s="89"/>
      <c r="L475" s="90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C476" s="87"/>
      <c r="D476" s="87"/>
      <c r="E476" s="87"/>
      <c r="F476" s="88"/>
      <c r="G476" s="89"/>
      <c r="L476" s="90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C477" s="87"/>
      <c r="D477" s="87"/>
      <c r="E477" s="87"/>
      <c r="F477" s="88"/>
      <c r="G477" s="89"/>
      <c r="L477" s="90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C478" s="87"/>
      <c r="D478" s="87"/>
      <c r="E478" s="87"/>
      <c r="F478" s="88"/>
      <c r="G478" s="89"/>
      <c r="L478" s="90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C479" s="87"/>
      <c r="D479" s="87"/>
      <c r="E479" s="87"/>
      <c r="F479" s="88"/>
      <c r="G479" s="89"/>
      <c r="L479" s="90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C480" s="87"/>
      <c r="D480" s="87"/>
      <c r="E480" s="87"/>
      <c r="F480" s="88"/>
      <c r="G480" s="89"/>
      <c r="L480" s="90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C481" s="87"/>
      <c r="D481" s="87"/>
      <c r="E481" s="87"/>
      <c r="F481" s="88"/>
      <c r="G481" s="89"/>
      <c r="L481" s="90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C482" s="87"/>
      <c r="D482" s="87"/>
      <c r="E482" s="87"/>
      <c r="F482" s="88"/>
      <c r="G482" s="89"/>
      <c r="L482" s="90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C483" s="87"/>
      <c r="D483" s="87"/>
      <c r="E483" s="87"/>
      <c r="F483" s="88"/>
      <c r="G483" s="89"/>
      <c r="L483" s="90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C484" s="87"/>
      <c r="D484" s="87"/>
      <c r="E484" s="87"/>
      <c r="F484" s="88"/>
      <c r="G484" s="89"/>
      <c r="L484" s="90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C485" s="87"/>
      <c r="D485" s="87"/>
      <c r="E485" s="87"/>
      <c r="F485" s="88"/>
      <c r="G485" s="89"/>
      <c r="L485" s="90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C486" s="87"/>
      <c r="D486" s="87"/>
      <c r="E486" s="87"/>
      <c r="F486" s="88"/>
      <c r="G486" s="89"/>
      <c r="L486" s="90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C487" s="87"/>
      <c r="D487" s="87"/>
      <c r="E487" s="87"/>
      <c r="F487" s="88"/>
      <c r="G487" s="89"/>
      <c r="L487" s="90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C488" s="87"/>
      <c r="D488" s="87"/>
      <c r="E488" s="87"/>
      <c r="F488" s="88"/>
      <c r="G488" s="89"/>
      <c r="L488" s="90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C489" s="87"/>
      <c r="D489" s="87"/>
      <c r="E489" s="87"/>
      <c r="F489" s="88"/>
      <c r="G489" s="89"/>
      <c r="L489" s="90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C490" s="87"/>
      <c r="D490" s="87"/>
      <c r="E490" s="87"/>
      <c r="F490" s="88"/>
      <c r="G490" s="89"/>
      <c r="L490" s="90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C491" s="87"/>
      <c r="D491" s="87"/>
      <c r="E491" s="87"/>
      <c r="F491" s="88"/>
      <c r="G491" s="89"/>
      <c r="L491" s="90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C492" s="87"/>
      <c r="D492" s="87"/>
      <c r="E492" s="87"/>
      <c r="F492" s="88"/>
      <c r="G492" s="89"/>
      <c r="L492" s="90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C493" s="87"/>
      <c r="D493" s="87"/>
      <c r="E493" s="87"/>
      <c r="F493" s="88"/>
      <c r="G493" s="89"/>
      <c r="L493" s="90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C494" s="87"/>
      <c r="D494" s="87"/>
      <c r="E494" s="87"/>
      <c r="F494" s="88"/>
      <c r="G494" s="89"/>
      <c r="L494" s="90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C495" s="87"/>
      <c r="D495" s="87"/>
      <c r="E495" s="87"/>
      <c r="F495" s="88"/>
      <c r="G495" s="89"/>
      <c r="L495" s="90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C496" s="87"/>
      <c r="D496" s="87"/>
      <c r="E496" s="87"/>
      <c r="F496" s="88"/>
      <c r="G496" s="89"/>
      <c r="L496" s="90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C497" s="87"/>
      <c r="D497" s="87"/>
      <c r="E497" s="87"/>
      <c r="F497" s="88"/>
      <c r="G497" s="89"/>
      <c r="L497" s="90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C498" s="87"/>
      <c r="D498" s="87"/>
      <c r="E498" s="87"/>
      <c r="F498" s="88"/>
      <c r="G498" s="89"/>
      <c r="L498" s="90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C499" s="87"/>
      <c r="D499" s="87"/>
      <c r="E499" s="87"/>
      <c r="F499" s="88"/>
      <c r="G499" s="89"/>
      <c r="L499" s="90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C500" s="87"/>
      <c r="D500" s="87"/>
      <c r="E500" s="87"/>
      <c r="F500" s="88"/>
      <c r="G500" s="89"/>
      <c r="L500" s="90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C501" s="87"/>
      <c r="D501" s="87"/>
      <c r="E501" s="87"/>
      <c r="F501" s="88"/>
      <c r="G501" s="89"/>
      <c r="L501" s="90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C502" s="87"/>
      <c r="D502" s="87"/>
      <c r="E502" s="87"/>
      <c r="F502" s="88"/>
      <c r="G502" s="89"/>
      <c r="L502" s="90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C503" s="87"/>
      <c r="D503" s="87"/>
      <c r="E503" s="87"/>
      <c r="F503" s="88"/>
      <c r="G503" s="89"/>
      <c r="L503" s="90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C504" s="87"/>
      <c r="D504" s="87"/>
      <c r="E504" s="87"/>
      <c r="F504" s="88"/>
      <c r="G504" s="89"/>
      <c r="L504" s="90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C505" s="87"/>
      <c r="D505" s="87"/>
      <c r="E505" s="87"/>
      <c r="F505" s="88"/>
      <c r="G505" s="89"/>
      <c r="L505" s="90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C506" s="87"/>
      <c r="D506" s="87"/>
      <c r="E506" s="87"/>
      <c r="F506" s="88"/>
      <c r="G506" s="89"/>
      <c r="L506" s="90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C507" s="87"/>
      <c r="D507" s="87"/>
      <c r="E507" s="87"/>
      <c r="F507" s="88"/>
      <c r="G507" s="89"/>
      <c r="L507" s="90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C508" s="87"/>
      <c r="D508" s="87"/>
      <c r="E508" s="87"/>
      <c r="F508" s="88"/>
      <c r="G508" s="89"/>
      <c r="L508" s="90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C509" s="87"/>
      <c r="D509" s="87"/>
      <c r="E509" s="87"/>
      <c r="F509" s="88"/>
      <c r="G509" s="89"/>
      <c r="L509" s="90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C510" s="87"/>
      <c r="D510" s="87"/>
      <c r="E510" s="87"/>
      <c r="F510" s="88"/>
      <c r="G510" s="89"/>
      <c r="L510" s="90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C511" s="87"/>
      <c r="D511" s="87"/>
      <c r="E511" s="87"/>
      <c r="F511" s="88"/>
      <c r="G511" s="89"/>
      <c r="L511" s="90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C512" s="87"/>
      <c r="D512" s="87"/>
      <c r="E512" s="87"/>
      <c r="F512" s="88"/>
      <c r="G512" s="89"/>
      <c r="L512" s="90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C513" s="87"/>
      <c r="D513" s="87"/>
      <c r="E513" s="87"/>
      <c r="F513" s="88"/>
      <c r="G513" s="89"/>
      <c r="L513" s="90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C514" s="87"/>
      <c r="D514" s="87"/>
      <c r="E514" s="87"/>
      <c r="F514" s="88"/>
      <c r="G514" s="89"/>
      <c r="L514" s="90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C515" s="87"/>
      <c r="D515" s="87"/>
      <c r="E515" s="87"/>
      <c r="F515" s="88"/>
      <c r="G515" s="89"/>
      <c r="L515" s="90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C516" s="87"/>
      <c r="D516" s="87"/>
      <c r="E516" s="87"/>
      <c r="F516" s="88"/>
      <c r="G516" s="89"/>
      <c r="L516" s="90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C517" s="87"/>
      <c r="D517" s="87"/>
      <c r="E517" s="87"/>
      <c r="F517" s="88"/>
      <c r="G517" s="89"/>
      <c r="L517" s="90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C518" s="87"/>
      <c r="D518" s="87"/>
      <c r="E518" s="87"/>
      <c r="F518" s="88"/>
      <c r="G518" s="89"/>
      <c r="L518" s="90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C519" s="87"/>
      <c r="D519" s="87"/>
      <c r="E519" s="87"/>
      <c r="F519" s="88"/>
      <c r="G519" s="89"/>
      <c r="L519" s="90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C520" s="87"/>
      <c r="D520" s="87"/>
      <c r="E520" s="87"/>
      <c r="F520" s="88"/>
      <c r="G520" s="89"/>
      <c r="L520" s="90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C521" s="87"/>
      <c r="D521" s="87"/>
      <c r="E521" s="87"/>
      <c r="F521" s="88"/>
      <c r="G521" s="89"/>
      <c r="L521" s="90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C522" s="87"/>
      <c r="D522" s="87"/>
      <c r="E522" s="87"/>
      <c r="F522" s="88"/>
      <c r="G522" s="89"/>
      <c r="L522" s="90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C523" s="87"/>
      <c r="D523" s="87"/>
      <c r="E523" s="87"/>
      <c r="F523" s="88"/>
      <c r="G523" s="89"/>
      <c r="L523" s="90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C524" s="87"/>
      <c r="D524" s="87"/>
      <c r="E524" s="87"/>
      <c r="F524" s="88"/>
      <c r="G524" s="89"/>
      <c r="L524" s="90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C525" s="87"/>
      <c r="D525" s="87"/>
      <c r="E525" s="87"/>
      <c r="F525" s="88"/>
      <c r="G525" s="89"/>
      <c r="L525" s="90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C526" s="87"/>
      <c r="D526" s="87"/>
      <c r="E526" s="87"/>
      <c r="F526" s="88"/>
      <c r="G526" s="89"/>
      <c r="L526" s="90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C527" s="87"/>
      <c r="D527" s="87"/>
      <c r="E527" s="87"/>
      <c r="F527" s="88"/>
      <c r="G527" s="89"/>
      <c r="L527" s="90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C528" s="87"/>
      <c r="D528" s="87"/>
      <c r="E528" s="87"/>
      <c r="F528" s="88"/>
      <c r="G528" s="89"/>
      <c r="L528" s="90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C529" s="87"/>
      <c r="D529" s="87"/>
      <c r="E529" s="87"/>
      <c r="F529" s="88"/>
      <c r="G529" s="89"/>
      <c r="L529" s="90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C530" s="87"/>
      <c r="D530" s="87"/>
      <c r="E530" s="87"/>
      <c r="F530" s="88"/>
      <c r="G530" s="89"/>
      <c r="L530" s="90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C531" s="87"/>
      <c r="D531" s="87"/>
      <c r="E531" s="87"/>
      <c r="F531" s="88"/>
      <c r="G531" s="89"/>
      <c r="L531" s="90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C532" s="87"/>
      <c r="D532" s="87"/>
      <c r="E532" s="87"/>
      <c r="F532" s="88"/>
      <c r="G532" s="89"/>
      <c r="L532" s="90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C533" s="87"/>
      <c r="D533" s="87"/>
      <c r="E533" s="87"/>
      <c r="F533" s="88"/>
      <c r="G533" s="89"/>
      <c r="L533" s="90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C534" s="87"/>
      <c r="D534" s="87"/>
      <c r="E534" s="87"/>
      <c r="F534" s="88"/>
      <c r="G534" s="89"/>
      <c r="L534" s="90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C535" s="87"/>
      <c r="D535" s="87"/>
      <c r="E535" s="87"/>
      <c r="F535" s="88"/>
      <c r="G535" s="89"/>
      <c r="L535" s="90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C536" s="87"/>
      <c r="D536" s="87"/>
      <c r="E536" s="87"/>
      <c r="F536" s="88"/>
      <c r="G536" s="89"/>
      <c r="L536" s="90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C537" s="87"/>
      <c r="D537" s="87"/>
      <c r="E537" s="87"/>
      <c r="F537" s="88"/>
      <c r="G537" s="89"/>
      <c r="L537" s="90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C538" s="87"/>
      <c r="D538" s="87"/>
      <c r="E538" s="87"/>
      <c r="F538" s="88"/>
      <c r="G538" s="89"/>
      <c r="L538" s="90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C539" s="87"/>
      <c r="D539" s="87"/>
      <c r="E539" s="87"/>
      <c r="F539" s="88"/>
      <c r="G539" s="89"/>
      <c r="L539" s="90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C540" s="87"/>
      <c r="D540" s="87"/>
      <c r="E540" s="87"/>
      <c r="F540" s="88"/>
      <c r="G540" s="89"/>
      <c r="L540" s="90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C541" s="87"/>
      <c r="D541" s="87"/>
      <c r="E541" s="87"/>
      <c r="F541" s="88"/>
      <c r="G541" s="89"/>
      <c r="L541" s="90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C542" s="87"/>
      <c r="D542" s="87"/>
      <c r="E542" s="87"/>
      <c r="F542" s="88"/>
      <c r="G542" s="89"/>
      <c r="L542" s="90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C543" s="87"/>
      <c r="D543" s="87"/>
      <c r="E543" s="87"/>
      <c r="F543" s="88"/>
      <c r="G543" s="89"/>
      <c r="L543" s="90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C544" s="87"/>
      <c r="D544" s="87"/>
      <c r="E544" s="87"/>
      <c r="F544" s="88"/>
      <c r="G544" s="89"/>
      <c r="L544" s="90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C545" s="87"/>
      <c r="D545" s="87"/>
      <c r="E545" s="87"/>
      <c r="F545" s="88"/>
      <c r="G545" s="89"/>
      <c r="L545" s="90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C546" s="87"/>
      <c r="D546" s="87"/>
      <c r="E546" s="87"/>
      <c r="F546" s="88"/>
      <c r="G546" s="89"/>
      <c r="L546" s="90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C547" s="87"/>
      <c r="D547" s="87"/>
      <c r="E547" s="87"/>
      <c r="F547" s="88"/>
      <c r="G547" s="89"/>
      <c r="L547" s="90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C548" s="87"/>
      <c r="D548" s="87"/>
      <c r="E548" s="87"/>
      <c r="F548" s="88"/>
      <c r="G548" s="89"/>
      <c r="L548" s="90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C549" s="87"/>
      <c r="D549" s="87"/>
      <c r="E549" s="87"/>
      <c r="F549" s="88"/>
      <c r="G549" s="89"/>
      <c r="L549" s="90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C550" s="87"/>
      <c r="D550" s="87"/>
      <c r="E550" s="87"/>
      <c r="F550" s="88"/>
      <c r="G550" s="89"/>
      <c r="L550" s="90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C551" s="87"/>
      <c r="D551" s="87"/>
      <c r="E551" s="87"/>
      <c r="F551" s="88"/>
      <c r="G551" s="89"/>
      <c r="L551" s="90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C552" s="87"/>
      <c r="D552" s="87"/>
      <c r="E552" s="87"/>
      <c r="F552" s="88"/>
      <c r="G552" s="89"/>
      <c r="L552" s="90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C553" s="87"/>
      <c r="D553" s="87"/>
      <c r="E553" s="87"/>
      <c r="F553" s="88"/>
      <c r="G553" s="89"/>
      <c r="L553" s="90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C554" s="87"/>
      <c r="D554" s="87"/>
      <c r="E554" s="87"/>
      <c r="F554" s="88"/>
      <c r="G554" s="89"/>
      <c r="L554" s="90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C555" s="87"/>
      <c r="D555" s="87"/>
      <c r="E555" s="87"/>
      <c r="F555" s="88"/>
      <c r="G555" s="89"/>
      <c r="L555" s="90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C556" s="87"/>
      <c r="D556" s="87"/>
      <c r="E556" s="87"/>
      <c r="F556" s="88"/>
      <c r="G556" s="89"/>
      <c r="L556" s="90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C557" s="87"/>
      <c r="D557" s="87"/>
      <c r="E557" s="87"/>
      <c r="F557" s="88"/>
      <c r="G557" s="89"/>
      <c r="L557" s="90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C558" s="87"/>
      <c r="D558" s="87"/>
      <c r="E558" s="87"/>
      <c r="F558" s="88"/>
      <c r="G558" s="89"/>
      <c r="L558" s="90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C559" s="87"/>
      <c r="D559" s="87"/>
      <c r="E559" s="87"/>
      <c r="F559" s="88"/>
      <c r="G559" s="89"/>
      <c r="L559" s="90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C560" s="87"/>
      <c r="D560" s="87"/>
      <c r="E560" s="87"/>
      <c r="F560" s="88"/>
      <c r="G560" s="89"/>
      <c r="L560" s="90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C561" s="87"/>
      <c r="D561" s="87"/>
      <c r="E561" s="87"/>
      <c r="F561" s="88"/>
      <c r="G561" s="89"/>
      <c r="L561" s="90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C562" s="87"/>
      <c r="D562" s="87"/>
      <c r="E562" s="87"/>
      <c r="F562" s="88"/>
      <c r="G562" s="89"/>
      <c r="L562" s="90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C563" s="87"/>
      <c r="D563" s="87"/>
      <c r="E563" s="87"/>
      <c r="F563" s="88"/>
      <c r="G563" s="89"/>
      <c r="L563" s="90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C564" s="87"/>
      <c r="D564" s="87"/>
      <c r="E564" s="87"/>
      <c r="F564" s="88"/>
      <c r="G564" s="89"/>
      <c r="L564" s="90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C565" s="87"/>
      <c r="D565" s="87"/>
      <c r="E565" s="87"/>
      <c r="F565" s="88"/>
      <c r="G565" s="89"/>
      <c r="L565" s="90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C566" s="87"/>
      <c r="D566" s="87"/>
      <c r="E566" s="87"/>
      <c r="F566" s="88"/>
      <c r="G566" s="89"/>
      <c r="L566" s="90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C567" s="87"/>
      <c r="D567" s="87"/>
      <c r="E567" s="87"/>
      <c r="F567" s="88"/>
      <c r="G567" s="89"/>
      <c r="L567" s="90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C568" s="87"/>
      <c r="D568" s="87"/>
      <c r="E568" s="87"/>
      <c r="F568" s="88"/>
      <c r="G568" s="89"/>
      <c r="L568" s="90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C569" s="87"/>
      <c r="D569" s="87"/>
      <c r="E569" s="87"/>
      <c r="F569" s="88"/>
      <c r="G569" s="89"/>
      <c r="L569" s="90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C570" s="87"/>
      <c r="D570" s="87"/>
      <c r="E570" s="87"/>
      <c r="F570" s="88"/>
      <c r="G570" s="89"/>
      <c r="L570" s="90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C571" s="87"/>
      <c r="D571" s="87"/>
      <c r="E571" s="87"/>
      <c r="F571" s="88"/>
      <c r="G571" s="89"/>
      <c r="L571" s="90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C572" s="87"/>
      <c r="D572" s="87"/>
      <c r="E572" s="87"/>
      <c r="F572" s="88"/>
      <c r="G572" s="89"/>
      <c r="L572" s="90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C573" s="87"/>
      <c r="D573" s="87"/>
      <c r="E573" s="87"/>
      <c r="F573" s="88"/>
      <c r="G573" s="89"/>
      <c r="L573" s="90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C574" s="87"/>
      <c r="D574" s="87"/>
      <c r="E574" s="87"/>
      <c r="F574" s="88"/>
      <c r="G574" s="89"/>
      <c r="L574" s="90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C575" s="87"/>
      <c r="D575" s="87"/>
      <c r="E575" s="87"/>
      <c r="F575" s="88"/>
      <c r="G575" s="89"/>
      <c r="L575" s="90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C576" s="87"/>
      <c r="D576" s="87"/>
      <c r="E576" s="87"/>
      <c r="F576" s="88"/>
      <c r="G576" s="89"/>
      <c r="L576" s="90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C577" s="87"/>
      <c r="D577" s="87"/>
      <c r="E577" s="87"/>
      <c r="F577" s="88"/>
      <c r="G577" s="89"/>
      <c r="L577" s="90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C578" s="87"/>
      <c r="D578" s="87"/>
      <c r="E578" s="87"/>
      <c r="F578" s="88"/>
      <c r="G578" s="89"/>
      <c r="L578" s="90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C579" s="87"/>
      <c r="D579" s="87"/>
      <c r="E579" s="87"/>
      <c r="F579" s="88"/>
      <c r="G579" s="89"/>
      <c r="L579" s="90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C580" s="87"/>
      <c r="D580" s="87"/>
      <c r="E580" s="87"/>
      <c r="F580" s="88"/>
      <c r="G580" s="89"/>
      <c r="L580" s="90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C581" s="87"/>
      <c r="D581" s="87"/>
      <c r="E581" s="87"/>
      <c r="F581" s="88"/>
      <c r="G581" s="89"/>
      <c r="L581" s="90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C582" s="87"/>
      <c r="D582" s="87"/>
      <c r="E582" s="87"/>
      <c r="F582" s="88"/>
      <c r="G582" s="89"/>
      <c r="L582" s="90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C583" s="87"/>
      <c r="D583" s="87"/>
      <c r="E583" s="87"/>
      <c r="F583" s="88"/>
      <c r="G583" s="89"/>
      <c r="L583" s="90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C584" s="87"/>
      <c r="D584" s="87"/>
      <c r="E584" s="87"/>
      <c r="F584" s="88"/>
      <c r="G584" s="89"/>
      <c r="L584" s="90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C585" s="87"/>
      <c r="D585" s="87"/>
      <c r="E585" s="87"/>
      <c r="F585" s="88"/>
      <c r="G585" s="89"/>
      <c r="L585" s="90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C586" s="87"/>
      <c r="D586" s="87"/>
      <c r="E586" s="87"/>
      <c r="F586" s="88"/>
      <c r="G586" s="89"/>
      <c r="L586" s="90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C587" s="87"/>
      <c r="D587" s="87"/>
      <c r="E587" s="87"/>
      <c r="F587" s="88"/>
      <c r="G587" s="89"/>
      <c r="L587" s="90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C588" s="87"/>
      <c r="D588" s="87"/>
      <c r="E588" s="87"/>
      <c r="F588" s="88"/>
      <c r="G588" s="89"/>
      <c r="L588" s="90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C589" s="87"/>
      <c r="D589" s="87"/>
      <c r="E589" s="87"/>
      <c r="F589" s="88"/>
      <c r="G589" s="89"/>
      <c r="L589" s="90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C590" s="87"/>
      <c r="D590" s="87"/>
      <c r="E590" s="87"/>
      <c r="F590" s="88"/>
      <c r="G590" s="89"/>
      <c r="L590" s="90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C591" s="87"/>
      <c r="D591" s="87"/>
      <c r="E591" s="87"/>
      <c r="F591" s="88"/>
      <c r="G591" s="89"/>
      <c r="L591" s="90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C592" s="87"/>
      <c r="D592" s="87"/>
      <c r="E592" s="87"/>
      <c r="F592" s="88"/>
      <c r="G592" s="89"/>
      <c r="L592" s="90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C593" s="87"/>
      <c r="D593" s="87"/>
      <c r="E593" s="87"/>
      <c r="F593" s="88"/>
      <c r="G593" s="89"/>
      <c r="L593" s="90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C594" s="87"/>
      <c r="D594" s="87"/>
      <c r="E594" s="87"/>
      <c r="F594" s="88"/>
      <c r="G594" s="89"/>
      <c r="L594" s="90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C595" s="87"/>
      <c r="D595" s="87"/>
      <c r="E595" s="87"/>
      <c r="F595" s="88"/>
      <c r="G595" s="89"/>
      <c r="L595" s="90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C596" s="87"/>
      <c r="D596" s="87"/>
      <c r="E596" s="87"/>
      <c r="F596" s="88"/>
      <c r="G596" s="89"/>
      <c r="L596" s="90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C597" s="87"/>
      <c r="D597" s="87"/>
      <c r="E597" s="87"/>
      <c r="F597" s="88"/>
      <c r="G597" s="89"/>
      <c r="L597" s="90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C598" s="87"/>
      <c r="D598" s="87"/>
      <c r="E598" s="87"/>
      <c r="F598" s="88"/>
      <c r="G598" s="89"/>
      <c r="L598" s="90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C599" s="87"/>
      <c r="D599" s="87"/>
      <c r="E599" s="87"/>
      <c r="F599" s="88"/>
      <c r="G599" s="89"/>
      <c r="L599" s="90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C600" s="87"/>
      <c r="D600" s="87"/>
      <c r="E600" s="87"/>
      <c r="F600" s="88"/>
      <c r="G600" s="89"/>
      <c r="L600" s="90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C601" s="87"/>
      <c r="D601" s="87"/>
      <c r="E601" s="87"/>
      <c r="F601" s="88"/>
      <c r="G601" s="89"/>
      <c r="L601" s="90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C602" s="87"/>
      <c r="D602" s="87"/>
      <c r="E602" s="87"/>
      <c r="F602" s="88"/>
      <c r="G602" s="89"/>
      <c r="L602" s="90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C603" s="87"/>
      <c r="D603" s="87"/>
      <c r="E603" s="87"/>
      <c r="F603" s="88"/>
      <c r="G603" s="89"/>
      <c r="L603" s="90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C604" s="87"/>
      <c r="D604" s="87"/>
      <c r="E604" s="87"/>
      <c r="F604" s="88"/>
      <c r="G604" s="89"/>
      <c r="L604" s="90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C605" s="87"/>
      <c r="D605" s="87"/>
      <c r="E605" s="87"/>
      <c r="F605" s="88"/>
      <c r="G605" s="89"/>
      <c r="L605" s="90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C606" s="87"/>
      <c r="D606" s="87"/>
      <c r="E606" s="87"/>
      <c r="F606" s="88"/>
      <c r="G606" s="89"/>
      <c r="L606" s="90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C607" s="87"/>
      <c r="D607" s="87"/>
      <c r="E607" s="87"/>
      <c r="F607" s="88"/>
      <c r="G607" s="89"/>
      <c r="L607" s="90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C608" s="87"/>
      <c r="D608" s="87"/>
      <c r="E608" s="87"/>
      <c r="F608" s="88"/>
      <c r="G608" s="89"/>
      <c r="L608" s="90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C609" s="87"/>
      <c r="D609" s="87"/>
      <c r="E609" s="87"/>
      <c r="F609" s="88"/>
      <c r="G609" s="89"/>
      <c r="L609" s="90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C610" s="87"/>
      <c r="D610" s="87"/>
      <c r="E610" s="87"/>
      <c r="F610" s="88"/>
      <c r="G610" s="89"/>
      <c r="L610" s="90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C611" s="87"/>
      <c r="D611" s="87"/>
      <c r="E611" s="87"/>
      <c r="F611" s="88"/>
      <c r="G611" s="89"/>
      <c r="L611" s="90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C612" s="87"/>
      <c r="D612" s="87"/>
      <c r="E612" s="87"/>
      <c r="F612" s="88"/>
      <c r="G612" s="89"/>
      <c r="L612" s="90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C613" s="87"/>
      <c r="D613" s="87"/>
      <c r="E613" s="87"/>
      <c r="F613" s="88"/>
      <c r="G613" s="89"/>
      <c r="L613" s="90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C614" s="87"/>
      <c r="D614" s="87"/>
      <c r="E614" s="87"/>
      <c r="F614" s="88"/>
      <c r="G614" s="89"/>
      <c r="L614" s="90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C615" s="87"/>
      <c r="D615" s="87"/>
      <c r="E615" s="87"/>
      <c r="F615" s="88"/>
      <c r="G615" s="89"/>
      <c r="L615" s="90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C616" s="87"/>
      <c r="D616" s="87"/>
      <c r="E616" s="87"/>
      <c r="F616" s="88"/>
      <c r="G616" s="89"/>
      <c r="L616" s="90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C617" s="87"/>
      <c r="D617" s="87"/>
      <c r="E617" s="87"/>
      <c r="F617" s="88"/>
      <c r="G617" s="89"/>
      <c r="L617" s="90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C618" s="87"/>
      <c r="D618" s="87"/>
      <c r="E618" s="87"/>
      <c r="F618" s="88"/>
      <c r="G618" s="89"/>
      <c r="L618" s="90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C619" s="87"/>
      <c r="D619" s="87"/>
      <c r="E619" s="87"/>
      <c r="F619" s="88"/>
      <c r="G619" s="89"/>
      <c r="L619" s="90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C620" s="87"/>
      <c r="D620" s="87"/>
      <c r="E620" s="87"/>
      <c r="F620" s="88"/>
      <c r="G620" s="89"/>
      <c r="L620" s="90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C621" s="87"/>
      <c r="D621" s="87"/>
      <c r="E621" s="87"/>
      <c r="F621" s="88"/>
      <c r="G621" s="89"/>
      <c r="L621" s="90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C622" s="87"/>
      <c r="D622" s="87"/>
      <c r="E622" s="87"/>
      <c r="F622" s="88"/>
      <c r="G622" s="89"/>
      <c r="L622" s="90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C623" s="87"/>
      <c r="D623" s="87"/>
      <c r="E623" s="87"/>
      <c r="F623" s="88"/>
      <c r="G623" s="89"/>
      <c r="L623" s="90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C624" s="87"/>
      <c r="D624" s="87"/>
      <c r="E624" s="87"/>
      <c r="F624" s="88"/>
      <c r="G624" s="89"/>
      <c r="L624" s="90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C625" s="87"/>
      <c r="D625" s="87"/>
      <c r="E625" s="87"/>
      <c r="F625" s="88"/>
      <c r="G625" s="89"/>
      <c r="L625" s="90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C626" s="87"/>
      <c r="D626" s="87"/>
      <c r="E626" s="87"/>
      <c r="F626" s="88"/>
      <c r="G626" s="89"/>
      <c r="L626" s="90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C627" s="87"/>
      <c r="D627" s="87"/>
      <c r="E627" s="87"/>
      <c r="F627" s="88"/>
      <c r="G627" s="89"/>
      <c r="L627" s="90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C628" s="87"/>
      <c r="D628" s="87"/>
      <c r="E628" s="87"/>
      <c r="F628" s="88"/>
      <c r="G628" s="89"/>
      <c r="L628" s="90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C629" s="87"/>
      <c r="D629" s="87"/>
      <c r="E629" s="87"/>
      <c r="F629" s="88"/>
      <c r="G629" s="89"/>
      <c r="L629" s="90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C630" s="87"/>
      <c r="D630" s="87"/>
      <c r="E630" s="87"/>
      <c r="F630" s="88"/>
      <c r="G630" s="89"/>
      <c r="L630" s="90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C631" s="87"/>
      <c r="D631" s="87"/>
      <c r="E631" s="87"/>
      <c r="F631" s="88"/>
      <c r="G631" s="89"/>
      <c r="L631" s="90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C632" s="87"/>
      <c r="D632" s="87"/>
      <c r="E632" s="87"/>
      <c r="F632" s="88"/>
      <c r="G632" s="89"/>
      <c r="L632" s="90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C633" s="87"/>
      <c r="D633" s="87"/>
      <c r="E633" s="87"/>
      <c r="F633" s="88"/>
      <c r="G633" s="89"/>
      <c r="L633" s="90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C634" s="87"/>
      <c r="D634" s="87"/>
      <c r="E634" s="87"/>
      <c r="F634" s="88"/>
      <c r="G634" s="89"/>
      <c r="L634" s="90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C635" s="87"/>
      <c r="D635" s="87"/>
      <c r="E635" s="87"/>
      <c r="F635" s="88"/>
      <c r="G635" s="89"/>
      <c r="L635" s="90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C636" s="87"/>
      <c r="D636" s="87"/>
      <c r="E636" s="87"/>
      <c r="F636" s="88"/>
      <c r="G636" s="89"/>
      <c r="L636" s="90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C637" s="87"/>
      <c r="D637" s="87"/>
      <c r="E637" s="87"/>
      <c r="F637" s="88"/>
      <c r="G637" s="89"/>
      <c r="L637" s="90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C638" s="87"/>
      <c r="D638" s="87"/>
      <c r="E638" s="87"/>
      <c r="F638" s="88"/>
      <c r="G638" s="89"/>
      <c r="L638" s="90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C639" s="87"/>
      <c r="D639" s="87"/>
      <c r="E639" s="87"/>
      <c r="F639" s="88"/>
      <c r="G639" s="89"/>
      <c r="L639" s="90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C640" s="87"/>
      <c r="D640" s="87"/>
      <c r="E640" s="87"/>
      <c r="F640" s="88"/>
      <c r="G640" s="89"/>
      <c r="L640" s="90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C641" s="87"/>
      <c r="D641" s="87"/>
      <c r="E641" s="87"/>
      <c r="F641" s="88"/>
      <c r="G641" s="89"/>
      <c r="L641" s="90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C642" s="87"/>
      <c r="D642" s="87"/>
      <c r="E642" s="87"/>
      <c r="F642" s="88"/>
      <c r="G642" s="89"/>
      <c r="L642" s="90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C643" s="87"/>
      <c r="D643" s="87"/>
      <c r="E643" s="87"/>
      <c r="F643" s="88"/>
      <c r="G643" s="89"/>
      <c r="L643" s="90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C644" s="87"/>
      <c r="D644" s="87"/>
      <c r="E644" s="87"/>
      <c r="F644" s="88"/>
      <c r="G644" s="89"/>
      <c r="L644" s="90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C645" s="87"/>
      <c r="D645" s="87"/>
      <c r="E645" s="87"/>
      <c r="F645" s="88"/>
      <c r="G645" s="89"/>
      <c r="L645" s="90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C646" s="87"/>
      <c r="D646" s="87"/>
      <c r="E646" s="87"/>
      <c r="F646" s="88"/>
      <c r="G646" s="89"/>
      <c r="L646" s="90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C647" s="87"/>
      <c r="D647" s="87"/>
      <c r="E647" s="87"/>
      <c r="F647" s="88"/>
      <c r="G647" s="89"/>
      <c r="L647" s="90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C648" s="87"/>
      <c r="D648" s="87"/>
      <c r="E648" s="87"/>
      <c r="F648" s="88"/>
      <c r="G648" s="89"/>
      <c r="L648" s="90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C649" s="87"/>
      <c r="D649" s="87"/>
      <c r="E649" s="87"/>
      <c r="F649" s="88"/>
      <c r="G649" s="89"/>
      <c r="L649" s="90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C650" s="87"/>
      <c r="D650" s="87"/>
      <c r="E650" s="87"/>
      <c r="F650" s="88"/>
      <c r="G650" s="89"/>
      <c r="L650" s="90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C651" s="87"/>
      <c r="D651" s="87"/>
      <c r="E651" s="87"/>
      <c r="F651" s="88"/>
      <c r="G651" s="89"/>
      <c r="L651" s="90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C652" s="87"/>
      <c r="D652" s="87"/>
      <c r="E652" s="87"/>
      <c r="F652" s="88"/>
      <c r="G652" s="89"/>
      <c r="L652" s="90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C653" s="87"/>
      <c r="D653" s="87"/>
      <c r="E653" s="87"/>
      <c r="F653" s="88"/>
      <c r="G653" s="89"/>
      <c r="L653" s="90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C654" s="87"/>
      <c r="D654" s="87"/>
      <c r="E654" s="87"/>
      <c r="F654" s="88"/>
      <c r="G654" s="89"/>
      <c r="L654" s="90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C655" s="87"/>
      <c r="D655" s="87"/>
      <c r="E655" s="87"/>
      <c r="F655" s="88"/>
      <c r="G655" s="89"/>
      <c r="L655" s="90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C656" s="87"/>
      <c r="D656" s="87"/>
      <c r="E656" s="87"/>
      <c r="F656" s="88"/>
      <c r="G656" s="89"/>
      <c r="L656" s="90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C657" s="87"/>
      <c r="D657" s="87"/>
      <c r="E657" s="87"/>
      <c r="F657" s="88"/>
      <c r="G657" s="89"/>
      <c r="L657" s="90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C658" s="87"/>
      <c r="D658" s="87"/>
      <c r="E658" s="87"/>
      <c r="F658" s="88"/>
      <c r="G658" s="89"/>
      <c r="L658" s="90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C659" s="87"/>
      <c r="D659" s="87"/>
      <c r="E659" s="87"/>
      <c r="F659" s="88"/>
      <c r="G659" s="89"/>
      <c r="L659" s="90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C660" s="87"/>
      <c r="D660" s="87"/>
      <c r="E660" s="87"/>
      <c r="F660" s="88"/>
      <c r="G660" s="89"/>
      <c r="L660" s="90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C661" s="87"/>
      <c r="D661" s="87"/>
      <c r="E661" s="87"/>
      <c r="F661" s="88"/>
      <c r="G661" s="89"/>
      <c r="L661" s="90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C662" s="87"/>
      <c r="D662" s="87"/>
      <c r="E662" s="87"/>
      <c r="F662" s="88"/>
      <c r="G662" s="89"/>
      <c r="L662" s="90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C663" s="87"/>
      <c r="D663" s="87"/>
      <c r="E663" s="87"/>
      <c r="F663" s="88"/>
      <c r="G663" s="89"/>
      <c r="L663" s="90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C664" s="87"/>
      <c r="D664" s="87"/>
      <c r="E664" s="87"/>
      <c r="F664" s="88"/>
      <c r="G664" s="89"/>
      <c r="L664" s="90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C665" s="87"/>
      <c r="D665" s="87"/>
      <c r="E665" s="87"/>
      <c r="F665" s="88"/>
      <c r="G665" s="89"/>
      <c r="L665" s="90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C666" s="87"/>
      <c r="D666" s="87"/>
      <c r="E666" s="87"/>
      <c r="F666" s="88"/>
      <c r="G666" s="89"/>
      <c r="L666" s="90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C667" s="87"/>
      <c r="D667" s="87"/>
      <c r="E667" s="87"/>
      <c r="F667" s="88"/>
      <c r="G667" s="89"/>
      <c r="L667" s="90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C668" s="87"/>
      <c r="D668" s="87"/>
      <c r="E668" s="87"/>
      <c r="F668" s="88"/>
      <c r="G668" s="89"/>
      <c r="L668" s="90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C669" s="87"/>
      <c r="D669" s="87"/>
      <c r="E669" s="87"/>
      <c r="F669" s="88"/>
      <c r="G669" s="89"/>
      <c r="L669" s="90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C670" s="87"/>
      <c r="D670" s="87"/>
      <c r="E670" s="87"/>
      <c r="F670" s="88"/>
      <c r="G670" s="89"/>
      <c r="L670" s="90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C671" s="87"/>
      <c r="D671" s="87"/>
      <c r="E671" s="87"/>
      <c r="F671" s="88"/>
      <c r="G671" s="89"/>
      <c r="L671" s="90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C672" s="87"/>
      <c r="D672" s="87"/>
      <c r="E672" s="87"/>
      <c r="F672" s="88"/>
      <c r="G672" s="89"/>
      <c r="L672" s="90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C673" s="87"/>
      <c r="D673" s="87"/>
      <c r="E673" s="87"/>
      <c r="F673" s="88"/>
      <c r="G673" s="89"/>
      <c r="L673" s="90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C674" s="87"/>
      <c r="D674" s="87"/>
      <c r="E674" s="87"/>
      <c r="F674" s="88"/>
      <c r="G674" s="89"/>
      <c r="L674" s="90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C675" s="87"/>
      <c r="D675" s="87"/>
      <c r="E675" s="87"/>
      <c r="F675" s="88"/>
      <c r="G675" s="89"/>
      <c r="L675" s="90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C676" s="87"/>
      <c r="D676" s="87"/>
      <c r="E676" s="87"/>
      <c r="F676" s="88"/>
      <c r="G676" s="89"/>
      <c r="L676" s="90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C677" s="87"/>
      <c r="D677" s="87"/>
      <c r="E677" s="87"/>
      <c r="F677" s="88"/>
      <c r="G677" s="89"/>
      <c r="L677" s="90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C678" s="87"/>
      <c r="D678" s="87"/>
      <c r="E678" s="87"/>
      <c r="F678" s="88"/>
      <c r="G678" s="89"/>
      <c r="L678" s="90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C679" s="87"/>
      <c r="D679" s="87"/>
      <c r="E679" s="87"/>
      <c r="F679" s="88"/>
      <c r="G679" s="89"/>
      <c r="L679" s="90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C680" s="87"/>
      <c r="D680" s="87"/>
      <c r="E680" s="87"/>
      <c r="F680" s="88"/>
      <c r="G680" s="89"/>
      <c r="L680" s="90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C681" s="87"/>
      <c r="D681" s="87"/>
      <c r="E681" s="87"/>
      <c r="F681" s="88"/>
      <c r="G681" s="89"/>
      <c r="L681" s="90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C682" s="87"/>
      <c r="D682" s="87"/>
      <c r="E682" s="87"/>
      <c r="F682" s="88"/>
      <c r="G682" s="89"/>
      <c r="L682" s="90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C683" s="87"/>
      <c r="D683" s="87"/>
      <c r="E683" s="87"/>
      <c r="F683" s="88"/>
      <c r="G683" s="89"/>
      <c r="L683" s="90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C684" s="87"/>
      <c r="D684" s="87"/>
      <c r="E684" s="87"/>
      <c r="F684" s="88"/>
      <c r="G684" s="89"/>
      <c r="L684" s="90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C685" s="87"/>
      <c r="D685" s="87"/>
      <c r="E685" s="87"/>
      <c r="F685" s="88"/>
      <c r="G685" s="89"/>
      <c r="L685" s="90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C686" s="87"/>
      <c r="D686" s="87"/>
      <c r="E686" s="87"/>
      <c r="F686" s="88"/>
      <c r="G686" s="89"/>
      <c r="L686" s="90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C687" s="87"/>
      <c r="D687" s="87"/>
      <c r="E687" s="87"/>
      <c r="F687" s="88"/>
      <c r="G687" s="89"/>
      <c r="L687" s="90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C688" s="87"/>
      <c r="D688" s="87"/>
      <c r="E688" s="87"/>
      <c r="F688" s="88"/>
      <c r="G688" s="89"/>
      <c r="L688" s="90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C689" s="87"/>
      <c r="D689" s="87"/>
      <c r="E689" s="87"/>
      <c r="F689" s="88"/>
      <c r="G689" s="89"/>
      <c r="L689" s="90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C690" s="87"/>
      <c r="D690" s="87"/>
      <c r="E690" s="87"/>
      <c r="F690" s="88"/>
      <c r="G690" s="89"/>
      <c r="L690" s="90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C691" s="87"/>
      <c r="D691" s="87"/>
      <c r="E691" s="87"/>
      <c r="F691" s="88"/>
      <c r="G691" s="89"/>
      <c r="L691" s="90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C692" s="87"/>
      <c r="D692" s="87"/>
      <c r="E692" s="87"/>
      <c r="F692" s="88"/>
      <c r="G692" s="89"/>
      <c r="L692" s="90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C693" s="87"/>
      <c r="D693" s="87"/>
      <c r="E693" s="87"/>
      <c r="F693" s="88"/>
      <c r="G693" s="89"/>
      <c r="L693" s="90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C694" s="87"/>
      <c r="D694" s="87"/>
      <c r="E694" s="87"/>
      <c r="F694" s="88"/>
      <c r="G694" s="89"/>
      <c r="L694" s="90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C695" s="87"/>
      <c r="D695" s="87"/>
      <c r="E695" s="87"/>
      <c r="F695" s="88"/>
      <c r="G695" s="89"/>
      <c r="L695" s="90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C696" s="87"/>
      <c r="D696" s="87"/>
      <c r="E696" s="87"/>
      <c r="F696" s="88"/>
      <c r="G696" s="89"/>
      <c r="L696" s="90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C697" s="87"/>
      <c r="D697" s="87"/>
      <c r="E697" s="87"/>
      <c r="F697" s="88"/>
      <c r="G697" s="89"/>
      <c r="L697" s="90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C698" s="87"/>
      <c r="D698" s="87"/>
      <c r="E698" s="87"/>
      <c r="F698" s="88"/>
      <c r="G698" s="89"/>
      <c r="L698" s="90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C699" s="87"/>
      <c r="D699" s="87"/>
      <c r="E699" s="87"/>
      <c r="F699" s="88"/>
      <c r="G699" s="89"/>
      <c r="L699" s="90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C700" s="87"/>
      <c r="D700" s="87"/>
      <c r="E700" s="87"/>
      <c r="F700" s="88"/>
      <c r="G700" s="89"/>
      <c r="L700" s="90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C701" s="87"/>
      <c r="D701" s="87"/>
      <c r="E701" s="87"/>
      <c r="F701" s="88"/>
      <c r="G701" s="89"/>
      <c r="L701" s="90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C702" s="87"/>
      <c r="D702" s="87"/>
      <c r="E702" s="87"/>
      <c r="F702" s="88"/>
      <c r="G702" s="89"/>
      <c r="L702" s="90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C703" s="87"/>
      <c r="D703" s="87"/>
      <c r="E703" s="87"/>
      <c r="F703" s="88"/>
      <c r="G703" s="89"/>
      <c r="L703" s="90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C704" s="87"/>
      <c r="D704" s="87"/>
      <c r="E704" s="87"/>
      <c r="F704" s="88"/>
      <c r="G704" s="89"/>
      <c r="L704" s="90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C705" s="87"/>
      <c r="D705" s="87"/>
      <c r="E705" s="87"/>
      <c r="F705" s="88"/>
      <c r="G705" s="89"/>
      <c r="L705" s="90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C706" s="87"/>
      <c r="D706" s="87"/>
      <c r="E706" s="87"/>
      <c r="F706" s="88"/>
      <c r="G706" s="89"/>
      <c r="L706" s="90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C707" s="87"/>
      <c r="D707" s="87"/>
      <c r="E707" s="87"/>
      <c r="F707" s="88"/>
      <c r="G707" s="89"/>
      <c r="L707" s="90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C708" s="87"/>
      <c r="D708" s="87"/>
      <c r="E708" s="87"/>
      <c r="F708" s="88"/>
      <c r="G708" s="89"/>
      <c r="L708" s="90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C709" s="87"/>
      <c r="D709" s="87"/>
      <c r="E709" s="87"/>
      <c r="F709" s="88"/>
      <c r="G709" s="89"/>
      <c r="L709" s="90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C710" s="87"/>
      <c r="D710" s="87"/>
      <c r="E710" s="87"/>
      <c r="F710" s="88"/>
      <c r="G710" s="89"/>
      <c r="L710" s="90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C711" s="87"/>
      <c r="D711" s="87"/>
      <c r="E711" s="87"/>
      <c r="F711" s="88"/>
      <c r="G711" s="89"/>
      <c r="L711" s="90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C712" s="87"/>
      <c r="D712" s="87"/>
      <c r="E712" s="87"/>
      <c r="F712" s="88"/>
      <c r="G712" s="89"/>
      <c r="L712" s="90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C713" s="87"/>
      <c r="D713" s="87"/>
      <c r="E713" s="87"/>
      <c r="F713" s="88"/>
      <c r="G713" s="89"/>
      <c r="L713" s="90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C714" s="87"/>
      <c r="D714" s="87"/>
      <c r="E714" s="87"/>
      <c r="F714" s="88"/>
      <c r="G714" s="89"/>
      <c r="L714" s="90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C715" s="87"/>
      <c r="D715" s="87"/>
      <c r="E715" s="87"/>
      <c r="F715" s="88"/>
      <c r="G715" s="89"/>
      <c r="L715" s="90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C716" s="87"/>
      <c r="D716" s="87"/>
      <c r="E716" s="87"/>
      <c r="F716" s="88"/>
      <c r="G716" s="89"/>
      <c r="L716" s="90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C717" s="87"/>
      <c r="D717" s="87"/>
      <c r="E717" s="87"/>
      <c r="F717" s="88"/>
      <c r="G717" s="89"/>
      <c r="L717" s="90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C718" s="87"/>
      <c r="D718" s="87"/>
      <c r="E718" s="87"/>
      <c r="F718" s="88"/>
      <c r="G718" s="89"/>
      <c r="L718" s="90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C719" s="87"/>
      <c r="D719" s="87"/>
      <c r="E719" s="87"/>
      <c r="F719" s="88"/>
      <c r="G719" s="89"/>
      <c r="L719" s="90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C720" s="87"/>
      <c r="D720" s="87"/>
      <c r="E720" s="87"/>
      <c r="F720" s="88"/>
      <c r="G720" s="89"/>
      <c r="L720" s="90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C721" s="87"/>
      <c r="D721" s="87"/>
      <c r="E721" s="87"/>
      <c r="F721" s="88"/>
      <c r="G721" s="89"/>
      <c r="L721" s="90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C722" s="87"/>
      <c r="D722" s="87"/>
      <c r="E722" s="87"/>
      <c r="F722" s="88"/>
      <c r="G722" s="89"/>
      <c r="L722" s="90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C723" s="87"/>
      <c r="D723" s="87"/>
      <c r="E723" s="87"/>
      <c r="F723" s="88"/>
      <c r="G723" s="89"/>
      <c r="L723" s="90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C724" s="87"/>
      <c r="D724" s="87"/>
      <c r="E724" s="87"/>
      <c r="F724" s="88"/>
      <c r="G724" s="89"/>
      <c r="L724" s="90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C725" s="87"/>
      <c r="D725" s="87"/>
      <c r="E725" s="87"/>
      <c r="F725" s="88"/>
      <c r="G725" s="89"/>
      <c r="L725" s="90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C726" s="87"/>
      <c r="D726" s="87"/>
      <c r="E726" s="87"/>
      <c r="F726" s="88"/>
      <c r="G726" s="89"/>
      <c r="L726" s="90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C727" s="87"/>
      <c r="D727" s="87"/>
      <c r="E727" s="87"/>
      <c r="F727" s="88"/>
      <c r="G727" s="89"/>
      <c r="L727" s="90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C728" s="87"/>
      <c r="D728" s="87"/>
      <c r="E728" s="87"/>
      <c r="F728" s="88"/>
      <c r="G728" s="89"/>
      <c r="L728" s="90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C729" s="87"/>
      <c r="D729" s="87"/>
      <c r="E729" s="87"/>
      <c r="F729" s="88"/>
      <c r="G729" s="89"/>
      <c r="L729" s="90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C730" s="87"/>
      <c r="D730" s="87"/>
      <c r="E730" s="87"/>
      <c r="F730" s="88"/>
      <c r="G730" s="89"/>
      <c r="L730" s="90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C731" s="87"/>
      <c r="D731" s="87"/>
      <c r="E731" s="87"/>
      <c r="F731" s="88"/>
      <c r="G731" s="89"/>
      <c r="L731" s="90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C732" s="87"/>
      <c r="D732" s="87"/>
      <c r="E732" s="87"/>
      <c r="F732" s="88"/>
      <c r="G732" s="89"/>
      <c r="L732" s="90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C733" s="87"/>
      <c r="D733" s="87"/>
      <c r="E733" s="87"/>
      <c r="F733" s="88"/>
      <c r="G733" s="89"/>
      <c r="L733" s="90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C734" s="87"/>
      <c r="D734" s="87"/>
      <c r="E734" s="87"/>
      <c r="F734" s="88"/>
      <c r="G734" s="89"/>
      <c r="L734" s="90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C735" s="87"/>
      <c r="D735" s="87"/>
      <c r="E735" s="87"/>
      <c r="F735" s="88"/>
      <c r="G735" s="89"/>
      <c r="L735" s="90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C736" s="87"/>
      <c r="D736" s="87"/>
      <c r="E736" s="87"/>
      <c r="F736" s="88"/>
      <c r="G736" s="89"/>
      <c r="L736" s="90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C737" s="87"/>
      <c r="D737" s="87"/>
      <c r="E737" s="87"/>
      <c r="F737" s="88"/>
      <c r="G737" s="89"/>
      <c r="L737" s="90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C738" s="87"/>
      <c r="D738" s="87"/>
      <c r="E738" s="87"/>
      <c r="F738" s="88"/>
      <c r="G738" s="89"/>
      <c r="L738" s="90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C739" s="87"/>
      <c r="D739" s="87"/>
      <c r="E739" s="87"/>
      <c r="F739" s="88"/>
      <c r="G739" s="89"/>
      <c r="L739" s="90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C740" s="87"/>
      <c r="D740" s="87"/>
      <c r="E740" s="87"/>
      <c r="F740" s="88"/>
      <c r="G740" s="89"/>
      <c r="L740" s="90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C741" s="87"/>
      <c r="D741" s="87"/>
      <c r="E741" s="87"/>
      <c r="F741" s="88"/>
      <c r="G741" s="89"/>
      <c r="L741" s="90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C742" s="87"/>
      <c r="D742" s="87"/>
      <c r="E742" s="87"/>
      <c r="F742" s="88"/>
      <c r="G742" s="89"/>
      <c r="L742" s="90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C743" s="87"/>
      <c r="D743" s="87"/>
      <c r="E743" s="87"/>
      <c r="F743" s="88"/>
      <c r="G743" s="89"/>
      <c r="L743" s="90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C744" s="87"/>
      <c r="D744" s="87"/>
      <c r="E744" s="87"/>
      <c r="F744" s="88"/>
      <c r="G744" s="89"/>
      <c r="L744" s="90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C745" s="87"/>
      <c r="D745" s="87"/>
      <c r="E745" s="87"/>
      <c r="F745" s="88"/>
      <c r="G745" s="89"/>
      <c r="L745" s="90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C746" s="87"/>
      <c r="D746" s="87"/>
      <c r="E746" s="87"/>
      <c r="F746" s="88"/>
      <c r="G746" s="89"/>
      <c r="L746" s="90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C747" s="87"/>
      <c r="D747" s="87"/>
      <c r="E747" s="87"/>
      <c r="F747" s="88"/>
      <c r="G747" s="89"/>
      <c r="L747" s="90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C748" s="87"/>
      <c r="D748" s="87"/>
      <c r="E748" s="87"/>
      <c r="F748" s="88"/>
      <c r="G748" s="89"/>
      <c r="L748" s="90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C749" s="87"/>
      <c r="D749" s="87"/>
      <c r="E749" s="87"/>
      <c r="F749" s="88"/>
      <c r="G749" s="89"/>
      <c r="L749" s="90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C750" s="87"/>
      <c r="D750" s="87"/>
      <c r="E750" s="87"/>
      <c r="F750" s="88"/>
      <c r="G750" s="89"/>
      <c r="L750" s="90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C751" s="87"/>
      <c r="D751" s="87"/>
      <c r="E751" s="87"/>
      <c r="F751" s="88"/>
      <c r="G751" s="89"/>
      <c r="L751" s="90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C752" s="87"/>
      <c r="D752" s="87"/>
      <c r="E752" s="87"/>
      <c r="F752" s="88"/>
      <c r="G752" s="89"/>
      <c r="L752" s="90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C753" s="87"/>
      <c r="D753" s="87"/>
      <c r="E753" s="87"/>
      <c r="F753" s="88"/>
      <c r="G753" s="89"/>
      <c r="L753" s="90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C754" s="87"/>
      <c r="D754" s="87"/>
      <c r="E754" s="87"/>
      <c r="F754" s="88"/>
      <c r="G754" s="89"/>
      <c r="L754" s="90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C755" s="87"/>
      <c r="D755" s="87"/>
      <c r="E755" s="87"/>
      <c r="F755" s="88"/>
      <c r="G755" s="89"/>
      <c r="L755" s="90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C756" s="87"/>
      <c r="D756" s="87"/>
      <c r="E756" s="87"/>
      <c r="F756" s="88"/>
      <c r="G756" s="89"/>
      <c r="L756" s="90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C757" s="87"/>
      <c r="D757" s="87"/>
      <c r="E757" s="87"/>
      <c r="F757" s="88"/>
      <c r="G757" s="89"/>
      <c r="L757" s="90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C758" s="87"/>
      <c r="D758" s="87"/>
      <c r="E758" s="87"/>
      <c r="F758" s="88"/>
      <c r="G758" s="89"/>
      <c r="L758" s="90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C759" s="87"/>
      <c r="D759" s="87"/>
      <c r="E759" s="87"/>
      <c r="F759" s="88"/>
      <c r="G759" s="89"/>
      <c r="L759" s="90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C760" s="87"/>
      <c r="D760" s="87"/>
      <c r="E760" s="87"/>
      <c r="F760" s="88"/>
      <c r="G760" s="89"/>
      <c r="L760" s="90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C761" s="87"/>
      <c r="D761" s="87"/>
      <c r="E761" s="87"/>
      <c r="F761" s="88"/>
      <c r="G761" s="89"/>
      <c r="L761" s="90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C762" s="87"/>
      <c r="D762" s="87"/>
      <c r="E762" s="87"/>
      <c r="F762" s="88"/>
      <c r="G762" s="89"/>
      <c r="L762" s="90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C763" s="87"/>
      <c r="D763" s="87"/>
      <c r="E763" s="87"/>
      <c r="F763" s="88"/>
      <c r="G763" s="89"/>
      <c r="L763" s="90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C764" s="87"/>
      <c r="D764" s="87"/>
      <c r="E764" s="87"/>
      <c r="F764" s="88"/>
      <c r="G764" s="89"/>
      <c r="L764" s="90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C765" s="87"/>
      <c r="D765" s="87"/>
      <c r="E765" s="87"/>
      <c r="F765" s="88"/>
      <c r="G765" s="89"/>
      <c r="L765" s="90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C766" s="87"/>
      <c r="D766" s="87"/>
      <c r="E766" s="87"/>
      <c r="F766" s="88"/>
      <c r="G766" s="89"/>
      <c r="L766" s="90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C767" s="87"/>
      <c r="D767" s="87"/>
      <c r="E767" s="87"/>
      <c r="F767" s="88"/>
      <c r="G767" s="89"/>
      <c r="L767" s="90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C768" s="87"/>
      <c r="D768" s="87"/>
      <c r="E768" s="87"/>
      <c r="F768" s="88"/>
      <c r="G768" s="89"/>
      <c r="L768" s="90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C769" s="87"/>
      <c r="D769" s="87"/>
      <c r="E769" s="87"/>
      <c r="F769" s="88"/>
      <c r="G769" s="89"/>
      <c r="L769" s="90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C770" s="87"/>
      <c r="D770" s="87"/>
      <c r="E770" s="87"/>
      <c r="F770" s="88"/>
      <c r="G770" s="89"/>
      <c r="L770" s="90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C771" s="87"/>
      <c r="D771" s="87"/>
      <c r="E771" s="87"/>
      <c r="F771" s="88"/>
      <c r="G771" s="89"/>
      <c r="L771" s="90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C772" s="87"/>
      <c r="D772" s="87"/>
      <c r="E772" s="87"/>
      <c r="F772" s="88"/>
      <c r="G772" s="89"/>
      <c r="L772" s="90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C773" s="87"/>
      <c r="D773" s="87"/>
      <c r="E773" s="87"/>
      <c r="F773" s="88"/>
      <c r="G773" s="89"/>
      <c r="L773" s="90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C774" s="87"/>
      <c r="D774" s="87"/>
      <c r="E774" s="87"/>
      <c r="F774" s="88"/>
      <c r="G774" s="89"/>
      <c r="L774" s="90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C775" s="87"/>
      <c r="D775" s="87"/>
      <c r="E775" s="87"/>
      <c r="F775" s="88"/>
      <c r="G775" s="89"/>
      <c r="L775" s="90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C776" s="87"/>
      <c r="D776" s="87"/>
      <c r="E776" s="87"/>
      <c r="F776" s="88"/>
      <c r="G776" s="89"/>
      <c r="L776" s="90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C777" s="87"/>
      <c r="D777" s="87"/>
      <c r="E777" s="87"/>
      <c r="F777" s="88"/>
      <c r="G777" s="89"/>
      <c r="L777" s="90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C778" s="87"/>
      <c r="D778" s="87"/>
      <c r="E778" s="87"/>
      <c r="F778" s="88"/>
      <c r="G778" s="89"/>
      <c r="L778" s="90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C779" s="87"/>
      <c r="D779" s="87"/>
      <c r="E779" s="87"/>
      <c r="F779" s="88"/>
      <c r="G779" s="89"/>
      <c r="L779" s="90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C780" s="87"/>
      <c r="D780" s="87"/>
      <c r="E780" s="87"/>
      <c r="F780" s="88"/>
      <c r="G780" s="89"/>
      <c r="L780" s="90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C781" s="87"/>
      <c r="D781" s="87"/>
      <c r="E781" s="87"/>
      <c r="F781" s="88"/>
      <c r="G781" s="89"/>
      <c r="L781" s="90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C782" s="87"/>
      <c r="D782" s="87"/>
      <c r="E782" s="87"/>
      <c r="F782" s="88"/>
      <c r="G782" s="89"/>
      <c r="L782" s="90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C783" s="87"/>
      <c r="D783" s="87"/>
      <c r="E783" s="87"/>
      <c r="F783" s="88"/>
      <c r="G783" s="89"/>
      <c r="L783" s="90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C784" s="87"/>
      <c r="D784" s="87"/>
      <c r="E784" s="87"/>
      <c r="F784" s="88"/>
      <c r="G784" s="89"/>
      <c r="L784" s="90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C785" s="87"/>
      <c r="D785" s="87"/>
      <c r="E785" s="87"/>
      <c r="F785" s="88"/>
      <c r="G785" s="89"/>
      <c r="L785" s="90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C786" s="87"/>
      <c r="D786" s="87"/>
      <c r="E786" s="87"/>
      <c r="F786" s="88"/>
      <c r="G786" s="89"/>
      <c r="L786" s="90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C787" s="87"/>
      <c r="D787" s="87"/>
      <c r="E787" s="87"/>
      <c r="F787" s="88"/>
      <c r="G787" s="89"/>
      <c r="L787" s="90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C788" s="87"/>
      <c r="D788" s="87"/>
      <c r="E788" s="87"/>
      <c r="F788" s="88"/>
      <c r="G788" s="89"/>
      <c r="L788" s="90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C789" s="87"/>
      <c r="D789" s="87"/>
      <c r="E789" s="87"/>
      <c r="F789" s="88"/>
      <c r="G789" s="89"/>
      <c r="L789" s="90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C790" s="87"/>
      <c r="D790" s="87"/>
      <c r="E790" s="87"/>
      <c r="F790" s="88"/>
      <c r="G790" s="89"/>
      <c r="L790" s="90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C791" s="87"/>
      <c r="D791" s="87"/>
      <c r="E791" s="87"/>
      <c r="F791" s="88"/>
      <c r="G791" s="89"/>
      <c r="L791" s="90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C792" s="87"/>
      <c r="D792" s="87"/>
      <c r="E792" s="87"/>
      <c r="F792" s="88"/>
      <c r="G792" s="89"/>
      <c r="L792" s="90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C793" s="87"/>
      <c r="D793" s="87"/>
      <c r="E793" s="87"/>
      <c r="F793" s="88"/>
      <c r="G793" s="89"/>
      <c r="L793" s="90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C794" s="87"/>
      <c r="D794" s="87"/>
      <c r="E794" s="87"/>
      <c r="F794" s="88"/>
      <c r="G794" s="89"/>
      <c r="L794" s="90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C795" s="87"/>
      <c r="D795" s="87"/>
      <c r="E795" s="87"/>
      <c r="F795" s="88"/>
      <c r="G795" s="89"/>
      <c r="L795" s="90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C796" s="87"/>
      <c r="D796" s="87"/>
      <c r="E796" s="87"/>
      <c r="F796" s="88"/>
      <c r="G796" s="89"/>
      <c r="L796" s="90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C797" s="87"/>
      <c r="D797" s="87"/>
      <c r="E797" s="87"/>
      <c r="F797" s="88"/>
      <c r="G797" s="89"/>
      <c r="L797" s="90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C798" s="87"/>
      <c r="D798" s="87"/>
      <c r="E798" s="87"/>
      <c r="F798" s="88"/>
      <c r="G798" s="89"/>
      <c r="L798" s="90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C799" s="87"/>
      <c r="D799" s="87"/>
      <c r="E799" s="87"/>
      <c r="F799" s="88"/>
      <c r="G799" s="89"/>
      <c r="L799" s="90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C800" s="87"/>
      <c r="D800" s="87"/>
      <c r="E800" s="87"/>
      <c r="F800" s="88"/>
      <c r="G800" s="89"/>
      <c r="L800" s="90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C801" s="87"/>
      <c r="D801" s="87"/>
      <c r="E801" s="87"/>
      <c r="F801" s="88"/>
      <c r="G801" s="89"/>
      <c r="L801" s="90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C802" s="87"/>
      <c r="D802" s="87"/>
      <c r="E802" s="87"/>
      <c r="F802" s="88"/>
      <c r="G802" s="89"/>
      <c r="L802" s="90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C803" s="87"/>
      <c r="D803" s="87"/>
      <c r="E803" s="87"/>
      <c r="F803" s="88"/>
      <c r="G803" s="89"/>
      <c r="L803" s="90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C804" s="87"/>
      <c r="D804" s="87"/>
      <c r="E804" s="87"/>
      <c r="F804" s="88"/>
      <c r="G804" s="89"/>
      <c r="L804" s="90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C805" s="87"/>
      <c r="D805" s="87"/>
      <c r="E805" s="87"/>
      <c r="F805" s="88"/>
      <c r="G805" s="89"/>
      <c r="L805" s="90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C806" s="87"/>
      <c r="D806" s="87"/>
      <c r="E806" s="87"/>
      <c r="F806" s="88"/>
      <c r="G806" s="89"/>
      <c r="L806" s="90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C807" s="87"/>
      <c r="D807" s="87"/>
      <c r="E807" s="87"/>
      <c r="F807" s="88"/>
      <c r="G807" s="89"/>
      <c r="L807" s="90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C808" s="87"/>
      <c r="D808" s="87"/>
      <c r="E808" s="87"/>
      <c r="F808" s="88"/>
      <c r="G808" s="89"/>
      <c r="L808" s="90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C809" s="87"/>
      <c r="D809" s="87"/>
      <c r="E809" s="87"/>
      <c r="F809" s="88"/>
      <c r="G809" s="89"/>
      <c r="L809" s="90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C810" s="87"/>
      <c r="D810" s="87"/>
      <c r="E810" s="87"/>
      <c r="F810" s="88"/>
      <c r="G810" s="89"/>
      <c r="L810" s="90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C811" s="87"/>
      <c r="D811" s="87"/>
      <c r="E811" s="87"/>
      <c r="F811" s="88"/>
      <c r="G811" s="89"/>
      <c r="L811" s="90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C812" s="87"/>
      <c r="D812" s="87"/>
      <c r="E812" s="87"/>
      <c r="F812" s="88"/>
      <c r="G812" s="89"/>
      <c r="L812" s="90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C813" s="87"/>
      <c r="D813" s="87"/>
      <c r="E813" s="87"/>
      <c r="F813" s="88"/>
      <c r="G813" s="89"/>
      <c r="L813" s="90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C814" s="87"/>
      <c r="D814" s="87"/>
      <c r="E814" s="87"/>
      <c r="F814" s="88"/>
      <c r="G814" s="89"/>
      <c r="L814" s="90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C815" s="87"/>
      <c r="D815" s="87"/>
      <c r="E815" s="87"/>
      <c r="F815" s="88"/>
      <c r="G815" s="89"/>
      <c r="L815" s="90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C816" s="87"/>
      <c r="D816" s="87"/>
      <c r="E816" s="87"/>
      <c r="F816" s="88"/>
      <c r="G816" s="89"/>
      <c r="L816" s="90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C817" s="87"/>
      <c r="D817" s="87"/>
      <c r="E817" s="87"/>
      <c r="F817" s="88"/>
      <c r="G817" s="89"/>
      <c r="L817" s="90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C818" s="87"/>
      <c r="D818" s="87"/>
      <c r="E818" s="87"/>
      <c r="F818" s="88"/>
      <c r="G818" s="89"/>
      <c r="L818" s="90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C819" s="87"/>
      <c r="D819" s="87"/>
      <c r="E819" s="87"/>
      <c r="F819" s="88"/>
      <c r="G819" s="89"/>
      <c r="L819" s="90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C820" s="87"/>
      <c r="D820" s="87"/>
      <c r="E820" s="87"/>
      <c r="F820" s="88"/>
      <c r="G820" s="89"/>
      <c r="L820" s="90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C821" s="87"/>
      <c r="D821" s="87"/>
      <c r="E821" s="87"/>
      <c r="F821" s="88"/>
      <c r="G821" s="89"/>
      <c r="L821" s="90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C822" s="87"/>
      <c r="D822" s="87"/>
      <c r="E822" s="87"/>
      <c r="F822" s="88"/>
      <c r="G822" s="89"/>
      <c r="L822" s="90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C823" s="87"/>
      <c r="D823" s="87"/>
      <c r="E823" s="87"/>
      <c r="F823" s="88"/>
      <c r="G823" s="89"/>
      <c r="L823" s="90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C824" s="87"/>
      <c r="D824" s="87"/>
      <c r="E824" s="87"/>
      <c r="F824" s="88"/>
      <c r="G824" s="89"/>
      <c r="L824" s="90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C825" s="87"/>
      <c r="D825" s="87"/>
      <c r="E825" s="87"/>
      <c r="F825" s="88"/>
      <c r="G825" s="89"/>
      <c r="L825" s="90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C826" s="87"/>
      <c r="D826" s="87"/>
      <c r="E826" s="87"/>
      <c r="F826" s="88"/>
      <c r="G826" s="89"/>
      <c r="L826" s="90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C827" s="87"/>
      <c r="D827" s="87"/>
      <c r="E827" s="87"/>
      <c r="F827" s="88"/>
      <c r="G827" s="89"/>
      <c r="L827" s="90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C828" s="87"/>
      <c r="D828" s="87"/>
      <c r="E828" s="87"/>
      <c r="F828" s="88"/>
      <c r="G828" s="89"/>
      <c r="L828" s="90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C829" s="87"/>
      <c r="D829" s="87"/>
      <c r="E829" s="87"/>
      <c r="F829" s="88"/>
      <c r="G829" s="89"/>
      <c r="L829" s="90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C830" s="87"/>
      <c r="D830" s="87"/>
      <c r="E830" s="87"/>
      <c r="F830" s="88"/>
      <c r="G830" s="89"/>
      <c r="L830" s="90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C831" s="87"/>
      <c r="D831" s="87"/>
      <c r="E831" s="87"/>
      <c r="F831" s="88"/>
      <c r="G831" s="89"/>
      <c r="L831" s="90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C832" s="87"/>
      <c r="D832" s="87"/>
      <c r="E832" s="87"/>
      <c r="F832" s="88"/>
      <c r="G832" s="89"/>
      <c r="L832" s="90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C833" s="87"/>
      <c r="D833" s="87"/>
      <c r="E833" s="87"/>
      <c r="F833" s="88"/>
      <c r="G833" s="89"/>
      <c r="L833" s="90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C834" s="87"/>
      <c r="D834" s="87"/>
      <c r="E834" s="87"/>
      <c r="F834" s="88"/>
      <c r="G834" s="89"/>
      <c r="L834" s="90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C835" s="87"/>
      <c r="D835" s="87"/>
      <c r="E835" s="87"/>
      <c r="F835" s="88"/>
      <c r="G835" s="89"/>
      <c r="L835" s="90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C836" s="87"/>
      <c r="D836" s="87"/>
      <c r="E836" s="87"/>
      <c r="F836" s="88"/>
      <c r="G836" s="89"/>
      <c r="L836" s="90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C837" s="87"/>
      <c r="D837" s="87"/>
      <c r="E837" s="87"/>
      <c r="F837" s="88"/>
      <c r="G837" s="89"/>
      <c r="L837" s="90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C838" s="87"/>
      <c r="D838" s="87"/>
      <c r="E838" s="87"/>
      <c r="F838" s="88"/>
      <c r="G838" s="89"/>
      <c r="L838" s="90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C839" s="87"/>
      <c r="D839" s="87"/>
      <c r="E839" s="87"/>
      <c r="F839" s="88"/>
      <c r="G839" s="89"/>
      <c r="L839" s="90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C840" s="87"/>
      <c r="D840" s="87"/>
      <c r="E840" s="87"/>
      <c r="F840" s="88"/>
      <c r="G840" s="89"/>
      <c r="L840" s="90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C841" s="87"/>
      <c r="D841" s="87"/>
      <c r="E841" s="87"/>
      <c r="F841" s="88"/>
      <c r="G841" s="89"/>
      <c r="L841" s="90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C842" s="87"/>
      <c r="D842" s="87"/>
      <c r="E842" s="87"/>
      <c r="F842" s="88"/>
      <c r="G842" s="89"/>
      <c r="L842" s="90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C843" s="87"/>
      <c r="D843" s="87"/>
      <c r="E843" s="87"/>
      <c r="F843" s="88"/>
      <c r="G843" s="89"/>
      <c r="L843" s="90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C844" s="87"/>
      <c r="D844" s="87"/>
      <c r="E844" s="87"/>
      <c r="F844" s="88"/>
      <c r="G844" s="89"/>
      <c r="L844" s="90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C845" s="87"/>
      <c r="D845" s="87"/>
      <c r="E845" s="87"/>
      <c r="F845" s="88"/>
      <c r="G845" s="89"/>
      <c r="L845" s="90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C846" s="87"/>
      <c r="D846" s="87"/>
      <c r="E846" s="87"/>
      <c r="F846" s="88"/>
      <c r="G846" s="89"/>
      <c r="L846" s="90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C847" s="87"/>
      <c r="D847" s="87"/>
      <c r="E847" s="87"/>
      <c r="F847" s="88"/>
      <c r="G847" s="89"/>
      <c r="L847" s="90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C848" s="87"/>
      <c r="D848" s="87"/>
      <c r="E848" s="87"/>
      <c r="F848" s="88"/>
      <c r="G848" s="89"/>
      <c r="L848" s="90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C849" s="87"/>
      <c r="D849" s="87"/>
      <c r="E849" s="87"/>
      <c r="F849" s="88"/>
      <c r="G849" s="89"/>
      <c r="L849" s="90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C850" s="87"/>
      <c r="D850" s="87"/>
      <c r="E850" s="87"/>
      <c r="F850" s="88"/>
      <c r="G850" s="89"/>
      <c r="L850" s="90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C851" s="87"/>
      <c r="D851" s="87"/>
      <c r="E851" s="87"/>
      <c r="F851" s="88"/>
      <c r="G851" s="89"/>
      <c r="L851" s="90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C852" s="87"/>
      <c r="D852" s="87"/>
      <c r="E852" s="87"/>
      <c r="F852" s="88"/>
      <c r="G852" s="89"/>
      <c r="L852" s="90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C853" s="87"/>
      <c r="D853" s="87"/>
      <c r="E853" s="87"/>
      <c r="F853" s="88"/>
      <c r="G853" s="89"/>
      <c r="L853" s="90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C854" s="87"/>
      <c r="D854" s="87"/>
      <c r="E854" s="87"/>
      <c r="F854" s="88"/>
      <c r="G854" s="89"/>
      <c r="L854" s="90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C855" s="87"/>
      <c r="D855" s="87"/>
      <c r="E855" s="87"/>
      <c r="F855" s="88"/>
      <c r="G855" s="89"/>
      <c r="L855" s="90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C856" s="87"/>
      <c r="D856" s="87"/>
      <c r="E856" s="87"/>
      <c r="F856" s="88"/>
      <c r="G856" s="89"/>
      <c r="L856" s="90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C857" s="87"/>
      <c r="D857" s="87"/>
      <c r="E857" s="87"/>
      <c r="F857" s="88"/>
      <c r="G857" s="89"/>
      <c r="L857" s="90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C858" s="87"/>
      <c r="D858" s="87"/>
      <c r="E858" s="87"/>
      <c r="F858" s="88"/>
      <c r="G858" s="89"/>
      <c r="L858" s="90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C859" s="87"/>
      <c r="D859" s="87"/>
      <c r="E859" s="87"/>
      <c r="F859" s="88"/>
      <c r="G859" s="89"/>
      <c r="L859" s="90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C860" s="87"/>
      <c r="D860" s="87"/>
      <c r="E860" s="87"/>
      <c r="F860" s="88"/>
      <c r="G860" s="89"/>
      <c r="L860" s="90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C861" s="87"/>
      <c r="D861" s="87"/>
      <c r="E861" s="87"/>
      <c r="F861" s="88"/>
      <c r="G861" s="89"/>
      <c r="L861" s="90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C862" s="87"/>
      <c r="D862" s="87"/>
      <c r="E862" s="87"/>
      <c r="F862" s="88"/>
      <c r="G862" s="89"/>
      <c r="L862" s="90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C863" s="87"/>
      <c r="D863" s="87"/>
      <c r="E863" s="87"/>
      <c r="F863" s="88"/>
      <c r="G863" s="89"/>
      <c r="L863" s="90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C864" s="87"/>
      <c r="D864" s="87"/>
      <c r="E864" s="87"/>
      <c r="F864" s="88"/>
      <c r="G864" s="89"/>
      <c r="L864" s="90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C865" s="87"/>
      <c r="D865" s="87"/>
      <c r="E865" s="87"/>
      <c r="F865" s="88"/>
      <c r="G865" s="89"/>
      <c r="L865" s="90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C866" s="87"/>
      <c r="D866" s="87"/>
      <c r="E866" s="87"/>
      <c r="F866" s="88"/>
      <c r="G866" s="89"/>
      <c r="L866" s="90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C867" s="87"/>
      <c r="D867" s="87"/>
      <c r="E867" s="87"/>
      <c r="F867" s="88"/>
      <c r="G867" s="89"/>
      <c r="L867" s="90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C868" s="87"/>
      <c r="D868" s="87"/>
      <c r="E868" s="87"/>
      <c r="F868" s="88"/>
      <c r="G868" s="89"/>
      <c r="L868" s="90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C869" s="87"/>
      <c r="D869" s="87"/>
      <c r="E869" s="87"/>
      <c r="F869" s="88"/>
      <c r="G869" s="89"/>
      <c r="L869" s="90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C870" s="87"/>
      <c r="D870" s="87"/>
      <c r="E870" s="87"/>
      <c r="F870" s="88"/>
      <c r="G870" s="89"/>
      <c r="L870" s="90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C871" s="87"/>
      <c r="D871" s="87"/>
      <c r="E871" s="87"/>
      <c r="F871" s="88"/>
      <c r="G871" s="89"/>
      <c r="L871" s="90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C872" s="87"/>
      <c r="D872" s="87"/>
      <c r="E872" s="87"/>
      <c r="F872" s="88"/>
      <c r="G872" s="89"/>
      <c r="L872" s="90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C873" s="87"/>
      <c r="D873" s="87"/>
      <c r="E873" s="87"/>
      <c r="F873" s="88"/>
      <c r="G873" s="89"/>
      <c r="L873" s="90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C874" s="87"/>
      <c r="D874" s="87"/>
      <c r="E874" s="87"/>
      <c r="F874" s="88"/>
      <c r="G874" s="89"/>
      <c r="L874" s="90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C875" s="87"/>
      <c r="D875" s="87"/>
      <c r="E875" s="87"/>
      <c r="F875" s="88"/>
      <c r="G875" s="89"/>
      <c r="L875" s="90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C876" s="87"/>
      <c r="D876" s="87"/>
      <c r="E876" s="87"/>
      <c r="F876" s="88"/>
      <c r="G876" s="89"/>
      <c r="L876" s="90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C877" s="87"/>
      <c r="D877" s="87"/>
      <c r="E877" s="87"/>
      <c r="F877" s="88"/>
      <c r="G877" s="89"/>
      <c r="L877" s="90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C878" s="87"/>
      <c r="D878" s="87"/>
      <c r="E878" s="87"/>
      <c r="F878" s="88"/>
      <c r="G878" s="89"/>
      <c r="L878" s="90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C879" s="87"/>
      <c r="D879" s="87"/>
      <c r="E879" s="87"/>
      <c r="F879" s="88"/>
      <c r="G879" s="89"/>
      <c r="L879" s="90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C880" s="87"/>
      <c r="D880" s="87"/>
      <c r="E880" s="87"/>
      <c r="F880" s="88"/>
      <c r="G880" s="89"/>
      <c r="L880" s="90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C881" s="87"/>
      <c r="D881" s="87"/>
      <c r="E881" s="87"/>
      <c r="F881" s="88"/>
      <c r="G881" s="89"/>
      <c r="L881" s="90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C882" s="87"/>
      <c r="D882" s="87"/>
      <c r="E882" s="87"/>
      <c r="F882" s="88"/>
      <c r="G882" s="89"/>
      <c r="L882" s="90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C883" s="87"/>
      <c r="D883" s="87"/>
      <c r="E883" s="87"/>
      <c r="F883" s="88"/>
      <c r="G883" s="89"/>
      <c r="L883" s="90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C884" s="87"/>
      <c r="D884" s="87"/>
      <c r="E884" s="87"/>
      <c r="F884" s="88"/>
      <c r="G884" s="89"/>
      <c r="L884" s="90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C885" s="87"/>
      <c r="D885" s="87"/>
      <c r="E885" s="87"/>
      <c r="F885" s="88"/>
      <c r="G885" s="89"/>
      <c r="L885" s="90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C886" s="87"/>
      <c r="D886" s="87"/>
      <c r="E886" s="87"/>
      <c r="F886" s="88"/>
      <c r="G886" s="89"/>
      <c r="L886" s="90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C887" s="87"/>
      <c r="D887" s="87"/>
      <c r="E887" s="87"/>
      <c r="F887" s="88"/>
      <c r="G887" s="89"/>
      <c r="L887" s="90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C888" s="87"/>
      <c r="D888" s="87"/>
      <c r="E888" s="87"/>
      <c r="F888" s="88"/>
      <c r="G888" s="89"/>
      <c r="L888" s="90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C889" s="87"/>
      <c r="D889" s="87"/>
      <c r="E889" s="87"/>
      <c r="F889" s="88"/>
      <c r="G889" s="89"/>
      <c r="L889" s="90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C890" s="87"/>
      <c r="D890" s="87"/>
      <c r="E890" s="87"/>
      <c r="F890" s="88"/>
      <c r="G890" s="89"/>
      <c r="L890" s="90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C891" s="87"/>
      <c r="D891" s="87"/>
      <c r="E891" s="87"/>
      <c r="F891" s="88"/>
      <c r="G891" s="89"/>
      <c r="L891" s="90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C892" s="87"/>
      <c r="D892" s="87"/>
      <c r="E892" s="87"/>
      <c r="F892" s="88"/>
      <c r="G892" s="89"/>
      <c r="L892" s="90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C893" s="87"/>
      <c r="D893" s="87"/>
      <c r="E893" s="87"/>
      <c r="F893" s="88"/>
      <c r="G893" s="89"/>
      <c r="L893" s="90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C894" s="87"/>
      <c r="D894" s="87"/>
      <c r="E894" s="87"/>
      <c r="F894" s="88"/>
      <c r="G894" s="89"/>
      <c r="L894" s="90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C895" s="87"/>
      <c r="D895" s="87"/>
      <c r="E895" s="87"/>
      <c r="F895" s="88"/>
      <c r="G895" s="89"/>
      <c r="L895" s="90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C896" s="87"/>
      <c r="D896" s="87"/>
      <c r="E896" s="87"/>
      <c r="F896" s="88"/>
      <c r="G896" s="89"/>
      <c r="L896" s="90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C897" s="87"/>
      <c r="D897" s="87"/>
      <c r="E897" s="87"/>
      <c r="F897" s="88"/>
      <c r="G897" s="89"/>
      <c r="L897" s="90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C898" s="87"/>
      <c r="D898" s="87"/>
      <c r="E898" s="87"/>
      <c r="F898" s="88"/>
      <c r="G898" s="89"/>
      <c r="L898" s="90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C899" s="87"/>
      <c r="D899" s="87"/>
      <c r="E899" s="87"/>
      <c r="F899" s="88"/>
      <c r="G899" s="89"/>
      <c r="L899" s="90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C900" s="87"/>
      <c r="D900" s="87"/>
      <c r="E900" s="87"/>
      <c r="F900" s="88"/>
      <c r="G900" s="89"/>
      <c r="L900" s="90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C901" s="87"/>
      <c r="D901" s="87"/>
      <c r="E901" s="87"/>
      <c r="F901" s="88"/>
      <c r="G901" s="89"/>
      <c r="L901" s="90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C902" s="87"/>
      <c r="D902" s="87"/>
      <c r="E902" s="87"/>
      <c r="F902" s="88"/>
      <c r="G902" s="89"/>
      <c r="L902" s="90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C903" s="87"/>
      <c r="D903" s="87"/>
      <c r="E903" s="87"/>
      <c r="F903" s="88"/>
      <c r="G903" s="89"/>
      <c r="L903" s="90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C904" s="87"/>
      <c r="D904" s="87"/>
      <c r="E904" s="87"/>
      <c r="F904" s="88"/>
      <c r="G904" s="89"/>
      <c r="L904" s="90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C905" s="87"/>
      <c r="D905" s="87"/>
      <c r="E905" s="87"/>
      <c r="F905" s="88"/>
      <c r="G905" s="89"/>
      <c r="L905" s="90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C906" s="87"/>
      <c r="D906" s="87"/>
      <c r="E906" s="87"/>
      <c r="F906" s="88"/>
      <c r="G906" s="89"/>
      <c r="L906" s="90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C907" s="87"/>
      <c r="D907" s="87"/>
      <c r="E907" s="87"/>
      <c r="F907" s="88"/>
      <c r="G907" s="89"/>
      <c r="L907" s="90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C908" s="87"/>
      <c r="D908" s="87"/>
      <c r="E908" s="87"/>
      <c r="F908" s="88"/>
      <c r="G908" s="89"/>
      <c r="L908" s="90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C909" s="87"/>
      <c r="D909" s="87"/>
      <c r="E909" s="87"/>
      <c r="F909" s="88"/>
      <c r="G909" s="89"/>
      <c r="L909" s="90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C910" s="87"/>
      <c r="D910" s="87"/>
      <c r="E910" s="87"/>
      <c r="F910" s="88"/>
      <c r="G910" s="89"/>
      <c r="L910" s="90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C911" s="87"/>
      <c r="D911" s="87"/>
      <c r="E911" s="87"/>
      <c r="F911" s="88"/>
      <c r="G911" s="89"/>
      <c r="L911" s="90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C912" s="87"/>
      <c r="D912" s="87"/>
      <c r="E912" s="87"/>
      <c r="F912" s="88"/>
      <c r="G912" s="89"/>
      <c r="L912" s="90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C913" s="87"/>
      <c r="D913" s="87"/>
      <c r="E913" s="87"/>
      <c r="F913" s="88"/>
      <c r="G913" s="89"/>
      <c r="L913" s="90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C914" s="87"/>
      <c r="D914" s="87"/>
      <c r="E914" s="87"/>
      <c r="F914" s="88"/>
      <c r="G914" s="89"/>
      <c r="L914" s="90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C915" s="87"/>
      <c r="D915" s="87"/>
      <c r="E915" s="87"/>
      <c r="F915" s="88"/>
      <c r="G915" s="89"/>
      <c r="L915" s="90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C916" s="87"/>
      <c r="D916" s="87"/>
      <c r="E916" s="87"/>
      <c r="F916" s="88"/>
      <c r="G916" s="89"/>
      <c r="L916" s="90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C917" s="87"/>
      <c r="D917" s="87"/>
      <c r="E917" s="87"/>
      <c r="F917" s="88"/>
      <c r="G917" s="89"/>
      <c r="L917" s="90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C918" s="87"/>
      <c r="D918" s="87"/>
      <c r="E918" s="87"/>
      <c r="F918" s="88"/>
      <c r="G918" s="89"/>
      <c r="L918" s="90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C919" s="87"/>
      <c r="D919" s="87"/>
      <c r="E919" s="87"/>
      <c r="F919" s="88"/>
      <c r="G919" s="89"/>
      <c r="L919" s="90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C920" s="87"/>
      <c r="D920" s="87"/>
      <c r="E920" s="87"/>
      <c r="F920" s="88"/>
      <c r="G920" s="89"/>
      <c r="L920" s="90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C921" s="87"/>
      <c r="D921" s="87"/>
      <c r="E921" s="87"/>
      <c r="F921" s="88"/>
      <c r="G921" s="89"/>
      <c r="L921" s="90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C922" s="87"/>
      <c r="D922" s="87"/>
      <c r="E922" s="87"/>
      <c r="F922" s="88"/>
      <c r="G922" s="89"/>
      <c r="L922" s="90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C923" s="87"/>
      <c r="D923" s="87"/>
      <c r="E923" s="87"/>
      <c r="F923" s="88"/>
      <c r="G923" s="89"/>
      <c r="L923" s="90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C924" s="87"/>
      <c r="D924" s="87"/>
      <c r="E924" s="87"/>
      <c r="F924" s="88"/>
      <c r="G924" s="89"/>
      <c r="L924" s="90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C925" s="87"/>
      <c r="D925" s="87"/>
      <c r="E925" s="87"/>
      <c r="F925" s="88"/>
      <c r="G925" s="89"/>
      <c r="L925" s="90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C926" s="87"/>
      <c r="D926" s="87"/>
      <c r="E926" s="87"/>
      <c r="F926" s="88"/>
      <c r="G926" s="89"/>
      <c r="L926" s="90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C927" s="87"/>
      <c r="D927" s="87"/>
      <c r="E927" s="87"/>
      <c r="F927" s="88"/>
      <c r="G927" s="89"/>
      <c r="L927" s="90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C928" s="87"/>
      <c r="D928" s="87"/>
      <c r="E928" s="87"/>
      <c r="F928" s="88"/>
      <c r="G928" s="89"/>
      <c r="L928" s="90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C929" s="87"/>
      <c r="D929" s="87"/>
      <c r="E929" s="87"/>
      <c r="F929" s="88"/>
      <c r="G929" s="89"/>
      <c r="L929" s="90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C930" s="87"/>
      <c r="D930" s="87"/>
      <c r="E930" s="87"/>
      <c r="F930" s="88"/>
      <c r="G930" s="89"/>
      <c r="L930" s="90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C931" s="87"/>
      <c r="D931" s="87"/>
      <c r="E931" s="87"/>
      <c r="F931" s="88"/>
      <c r="G931" s="89"/>
      <c r="L931" s="90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C932" s="87"/>
      <c r="D932" s="87"/>
      <c r="E932" s="87"/>
      <c r="F932" s="88"/>
      <c r="G932" s="89"/>
      <c r="L932" s="90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C933" s="87"/>
      <c r="D933" s="87"/>
      <c r="E933" s="87"/>
      <c r="F933" s="88"/>
      <c r="G933" s="89"/>
      <c r="L933" s="90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C934" s="87"/>
      <c r="D934" s="87"/>
      <c r="E934" s="87"/>
      <c r="F934" s="88"/>
      <c r="G934" s="89"/>
      <c r="L934" s="90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C935" s="87"/>
      <c r="D935" s="87"/>
      <c r="E935" s="87"/>
      <c r="F935" s="88"/>
      <c r="G935" s="89"/>
      <c r="L935" s="90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C936" s="87"/>
      <c r="D936" s="87"/>
      <c r="E936" s="87"/>
      <c r="F936" s="88"/>
      <c r="G936" s="89"/>
      <c r="L936" s="90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C937" s="87"/>
      <c r="D937" s="87"/>
      <c r="E937" s="87"/>
      <c r="F937" s="88"/>
      <c r="G937" s="89"/>
      <c r="L937" s="90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C938" s="87"/>
      <c r="D938" s="87"/>
      <c r="E938" s="87"/>
      <c r="F938" s="88"/>
      <c r="G938" s="89"/>
      <c r="L938" s="90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C939" s="87"/>
      <c r="D939" s="87"/>
      <c r="E939" s="87"/>
      <c r="F939" s="88"/>
      <c r="G939" s="89"/>
      <c r="L939" s="90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C940" s="87"/>
      <c r="D940" s="87"/>
      <c r="E940" s="87"/>
      <c r="F940" s="88"/>
      <c r="G940" s="89"/>
      <c r="L940" s="90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C941" s="87"/>
      <c r="D941" s="87"/>
      <c r="E941" s="87"/>
      <c r="F941" s="88"/>
      <c r="G941" s="89"/>
      <c r="L941" s="90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C942" s="87"/>
      <c r="D942" s="87"/>
      <c r="E942" s="87"/>
      <c r="F942" s="88"/>
      <c r="G942" s="89"/>
      <c r="L942" s="90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C943" s="87"/>
      <c r="D943" s="87"/>
      <c r="E943" s="87"/>
      <c r="F943" s="88"/>
      <c r="G943" s="89"/>
      <c r="L943" s="90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C944" s="87"/>
      <c r="D944" s="87"/>
      <c r="E944" s="87"/>
      <c r="F944" s="88"/>
      <c r="G944" s="89"/>
      <c r="L944" s="90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C945" s="87"/>
      <c r="D945" s="87"/>
      <c r="E945" s="87"/>
      <c r="F945" s="88"/>
      <c r="G945" s="89"/>
      <c r="L945" s="90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C946" s="87"/>
      <c r="D946" s="87"/>
      <c r="E946" s="87"/>
      <c r="F946" s="88"/>
      <c r="G946" s="89"/>
      <c r="L946" s="90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C947" s="87"/>
      <c r="D947" s="87"/>
      <c r="E947" s="87"/>
      <c r="F947" s="88"/>
      <c r="G947" s="89"/>
      <c r="L947" s="90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C948" s="87"/>
      <c r="D948" s="87"/>
      <c r="E948" s="87"/>
      <c r="F948" s="88"/>
      <c r="G948" s="89"/>
      <c r="L948" s="90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C949" s="87"/>
      <c r="D949" s="87"/>
      <c r="E949" s="87"/>
      <c r="F949" s="88"/>
      <c r="G949" s="89"/>
      <c r="L949" s="90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C950" s="87"/>
      <c r="D950" s="87"/>
      <c r="E950" s="87"/>
      <c r="F950" s="88"/>
      <c r="G950" s="89"/>
      <c r="L950" s="90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C951" s="87"/>
      <c r="D951" s="87"/>
      <c r="E951" s="87"/>
      <c r="F951" s="88"/>
      <c r="G951" s="89"/>
      <c r="L951" s="90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C952" s="87"/>
      <c r="D952" s="87"/>
      <c r="E952" s="87"/>
      <c r="F952" s="88"/>
      <c r="G952" s="89"/>
      <c r="L952" s="90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C953" s="87"/>
      <c r="D953" s="87"/>
      <c r="E953" s="87"/>
      <c r="F953" s="88"/>
      <c r="G953" s="89"/>
      <c r="L953" s="90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C954" s="87"/>
      <c r="D954" s="87"/>
      <c r="E954" s="87"/>
      <c r="F954" s="88"/>
      <c r="G954" s="89"/>
      <c r="L954" s="90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C955" s="87"/>
      <c r="D955" s="87"/>
      <c r="E955" s="87"/>
      <c r="F955" s="88"/>
      <c r="G955" s="89"/>
      <c r="L955" s="90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C956" s="87"/>
      <c r="D956" s="87"/>
      <c r="E956" s="87"/>
      <c r="F956" s="88"/>
      <c r="G956" s="89"/>
      <c r="L956" s="90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C957" s="87"/>
      <c r="D957" s="87"/>
      <c r="E957" s="87"/>
      <c r="F957" s="88"/>
      <c r="G957" s="89"/>
      <c r="L957" s="90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C958" s="87"/>
      <c r="D958" s="87"/>
      <c r="E958" s="87"/>
      <c r="F958" s="88"/>
      <c r="G958" s="89"/>
      <c r="L958" s="90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C959" s="87"/>
      <c r="D959" s="87"/>
      <c r="E959" s="87"/>
      <c r="F959" s="88"/>
      <c r="G959" s="89"/>
      <c r="L959" s="90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C960" s="87"/>
      <c r="D960" s="87"/>
      <c r="E960" s="87"/>
      <c r="F960" s="88"/>
      <c r="G960" s="89"/>
      <c r="L960" s="90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C961" s="87"/>
      <c r="D961" s="87"/>
      <c r="E961" s="87"/>
      <c r="F961" s="88"/>
      <c r="G961" s="89"/>
      <c r="L961" s="90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C962" s="87"/>
      <c r="D962" s="87"/>
      <c r="E962" s="87"/>
      <c r="F962" s="88"/>
      <c r="G962" s="89"/>
      <c r="L962" s="90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C963" s="87"/>
      <c r="D963" s="87"/>
      <c r="E963" s="87"/>
      <c r="F963" s="88"/>
      <c r="G963" s="89"/>
      <c r="L963" s="90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C964" s="87"/>
      <c r="D964" s="87"/>
      <c r="E964" s="87"/>
      <c r="F964" s="88"/>
      <c r="G964" s="89"/>
      <c r="L964" s="90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C965" s="87"/>
      <c r="D965" s="87"/>
      <c r="E965" s="87"/>
      <c r="F965" s="88"/>
      <c r="G965" s="89"/>
      <c r="L965" s="90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C966" s="87"/>
      <c r="D966" s="87"/>
      <c r="E966" s="87"/>
      <c r="F966" s="88"/>
      <c r="G966" s="89"/>
      <c r="L966" s="90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C967" s="87"/>
      <c r="D967" s="87"/>
      <c r="E967" s="87"/>
      <c r="F967" s="88"/>
      <c r="G967" s="89"/>
      <c r="L967" s="90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C968" s="87"/>
      <c r="D968" s="87"/>
      <c r="E968" s="87"/>
      <c r="F968" s="88"/>
      <c r="G968" s="89"/>
      <c r="L968" s="90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C969" s="87"/>
      <c r="D969" s="87"/>
      <c r="E969" s="87"/>
      <c r="F969" s="88"/>
      <c r="G969" s="89"/>
      <c r="L969" s="90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C970" s="87"/>
      <c r="D970" s="87"/>
      <c r="E970" s="87"/>
      <c r="F970" s="88"/>
      <c r="G970" s="89"/>
      <c r="L970" s="90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C971" s="87"/>
      <c r="D971" s="87"/>
      <c r="E971" s="87"/>
      <c r="F971" s="88"/>
      <c r="G971" s="89"/>
      <c r="L971" s="90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C972" s="87"/>
      <c r="D972" s="87"/>
      <c r="E972" s="87"/>
      <c r="F972" s="88"/>
      <c r="G972" s="89"/>
      <c r="L972" s="90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C973" s="87"/>
      <c r="D973" s="87"/>
      <c r="E973" s="87"/>
      <c r="F973" s="88"/>
      <c r="G973" s="89"/>
      <c r="L973" s="90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C974" s="87"/>
      <c r="D974" s="87"/>
      <c r="E974" s="87"/>
      <c r="F974" s="88"/>
      <c r="G974" s="89"/>
      <c r="L974" s="90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C975" s="87"/>
      <c r="D975" s="87"/>
      <c r="E975" s="87"/>
      <c r="F975" s="88"/>
      <c r="G975" s="89"/>
      <c r="L975" s="90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C976" s="87"/>
      <c r="D976" s="87"/>
      <c r="E976" s="87"/>
      <c r="F976" s="88"/>
      <c r="G976" s="89"/>
      <c r="L976" s="90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C977" s="87"/>
      <c r="D977" s="87"/>
      <c r="E977" s="87"/>
      <c r="F977" s="88"/>
      <c r="G977" s="89"/>
      <c r="L977" s="90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C978" s="87"/>
      <c r="D978" s="87"/>
      <c r="E978" s="87"/>
      <c r="F978" s="88"/>
      <c r="G978" s="89"/>
      <c r="L978" s="90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C979" s="87"/>
      <c r="D979" s="87"/>
      <c r="E979" s="87"/>
      <c r="F979" s="88"/>
      <c r="G979" s="89"/>
      <c r="L979" s="90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C980" s="87"/>
      <c r="D980" s="87"/>
      <c r="E980" s="87"/>
      <c r="F980" s="88"/>
      <c r="G980" s="89"/>
      <c r="L980" s="90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C981" s="87"/>
      <c r="D981" s="87"/>
      <c r="E981" s="87"/>
      <c r="F981" s="88"/>
      <c r="G981" s="89"/>
      <c r="L981" s="90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C982" s="87"/>
      <c r="D982" s="87"/>
      <c r="E982" s="87"/>
      <c r="F982" s="88"/>
      <c r="G982" s="89"/>
      <c r="L982" s="90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C983" s="87"/>
      <c r="D983" s="87"/>
      <c r="E983" s="87"/>
      <c r="F983" s="88"/>
      <c r="G983" s="89"/>
      <c r="L983" s="90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C984" s="87"/>
      <c r="D984" s="87"/>
      <c r="E984" s="87"/>
      <c r="F984" s="88"/>
      <c r="G984" s="89"/>
      <c r="L984" s="90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C985" s="87"/>
      <c r="D985" s="87"/>
      <c r="E985" s="87"/>
      <c r="F985" s="88"/>
      <c r="G985" s="89"/>
      <c r="L985" s="90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C986" s="87"/>
      <c r="D986" s="87"/>
      <c r="E986" s="87"/>
      <c r="F986" s="88"/>
      <c r="G986" s="89"/>
      <c r="L986" s="90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C987" s="87"/>
      <c r="D987" s="87"/>
      <c r="E987" s="87"/>
      <c r="F987" s="88"/>
      <c r="G987" s="89"/>
      <c r="L987" s="90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C988" s="87"/>
      <c r="D988" s="87"/>
      <c r="E988" s="87"/>
      <c r="F988" s="88"/>
      <c r="G988" s="89"/>
      <c r="L988" s="90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C989" s="87"/>
      <c r="D989" s="87"/>
      <c r="E989" s="87"/>
      <c r="F989" s="88"/>
      <c r="G989" s="89"/>
      <c r="L989" s="90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C990" s="87"/>
      <c r="D990" s="87"/>
      <c r="E990" s="87"/>
      <c r="F990" s="88"/>
      <c r="G990" s="89"/>
      <c r="L990" s="90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C991" s="87"/>
      <c r="D991" s="87"/>
      <c r="E991" s="87"/>
      <c r="F991" s="88"/>
      <c r="G991" s="89"/>
      <c r="L991" s="90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C992" s="87"/>
      <c r="D992" s="87"/>
      <c r="E992" s="87"/>
      <c r="F992" s="88"/>
      <c r="G992" s="89"/>
      <c r="L992" s="90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C993" s="87"/>
      <c r="D993" s="87"/>
      <c r="E993" s="87"/>
      <c r="F993" s="88"/>
      <c r="G993" s="89"/>
      <c r="L993" s="90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C994" s="87"/>
      <c r="D994" s="87"/>
      <c r="E994" s="87"/>
      <c r="F994" s="88"/>
      <c r="G994" s="89"/>
      <c r="L994" s="90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C995" s="87"/>
      <c r="D995" s="87"/>
      <c r="E995" s="87"/>
      <c r="F995" s="88"/>
      <c r="G995" s="89"/>
      <c r="L995" s="90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C996" s="87"/>
      <c r="D996" s="87"/>
      <c r="E996" s="87"/>
      <c r="F996" s="88"/>
      <c r="G996" s="89"/>
      <c r="L996" s="90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C997" s="87"/>
      <c r="D997" s="87"/>
      <c r="E997" s="87"/>
      <c r="F997" s="88"/>
      <c r="G997" s="89"/>
      <c r="L997" s="90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C998" s="87"/>
      <c r="D998" s="87"/>
      <c r="E998" s="87"/>
      <c r="F998" s="88"/>
      <c r="G998" s="89"/>
      <c r="L998" s="90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C999" s="87"/>
      <c r="D999" s="87"/>
      <c r="E999" s="87"/>
      <c r="F999" s="88"/>
      <c r="G999" s="89"/>
      <c r="L999" s="90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C1000" s="87"/>
      <c r="D1000" s="87"/>
      <c r="E1000" s="87"/>
      <c r="F1000" s="88"/>
      <c r="G1000" s="89"/>
      <c r="L1000" s="90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  <row r="1001">
      <c r="C1001" s="87"/>
      <c r="D1001" s="87"/>
      <c r="E1001" s="87"/>
      <c r="F1001" s="88"/>
      <c r="G1001" s="89"/>
      <c r="L1001" s="90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</row>
    <row r="1002">
      <c r="C1002" s="87"/>
      <c r="D1002" s="87"/>
      <c r="E1002" s="87"/>
      <c r="F1002" s="88"/>
      <c r="G1002" s="89"/>
      <c r="L1002" s="90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</row>
    <row r="1003">
      <c r="C1003" s="87"/>
      <c r="D1003" s="87"/>
      <c r="E1003" s="87"/>
      <c r="F1003" s="88"/>
      <c r="G1003" s="89"/>
      <c r="L1003" s="90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</row>
    <row r="1004">
      <c r="C1004" s="87"/>
      <c r="D1004" s="87"/>
      <c r="E1004" s="87"/>
      <c r="F1004" s="88"/>
      <c r="G1004" s="89"/>
      <c r="L1004" s="90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</row>
    <row r="1005">
      <c r="C1005" s="87"/>
      <c r="D1005" s="87"/>
      <c r="E1005" s="87"/>
      <c r="F1005" s="88"/>
      <c r="G1005" s="89"/>
      <c r="L1005" s="90"/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</row>
    <row r="1006">
      <c r="C1006" s="87"/>
      <c r="D1006" s="87"/>
      <c r="E1006" s="87"/>
      <c r="F1006" s="88"/>
      <c r="G1006" s="89"/>
      <c r="L1006" s="90"/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87"/>
      <c r="Z1006" s="87"/>
    </row>
    <row r="1007">
      <c r="C1007" s="87"/>
      <c r="D1007" s="87"/>
      <c r="E1007" s="87"/>
      <c r="F1007" s="88"/>
      <c r="G1007" s="89"/>
      <c r="L1007" s="90"/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87"/>
      <c r="Z1007" s="87"/>
    </row>
    <row r="1008">
      <c r="C1008" s="87"/>
      <c r="D1008" s="87"/>
      <c r="E1008" s="87"/>
      <c r="F1008" s="88"/>
      <c r="G1008" s="89"/>
      <c r="L1008" s="90"/>
      <c r="M1008" s="87"/>
      <c r="N1008" s="87"/>
      <c r="O1008" s="87"/>
      <c r="P1008" s="87"/>
      <c r="Q1008" s="87"/>
      <c r="R1008" s="87"/>
      <c r="S1008" s="87"/>
      <c r="T1008" s="87"/>
      <c r="U1008" s="87"/>
      <c r="V1008" s="87"/>
      <c r="W1008" s="87"/>
      <c r="X1008" s="87"/>
      <c r="Y1008" s="87"/>
      <c r="Z1008" s="87"/>
    </row>
  </sheetData>
  <mergeCells count="6">
    <mergeCell ref="C1:E1"/>
    <mergeCell ref="G1:J1"/>
    <mergeCell ref="K1:N1"/>
    <mergeCell ref="O1:R1"/>
    <mergeCell ref="S1:V1"/>
    <mergeCell ref="W1:Z1"/>
  </mergeCells>
  <hyperlinks>
    <hyperlink r:id="rId1" ref="A21"/>
    <hyperlink r:id="rId2" ref="A22"/>
    <hyperlink r:id="rId3" ref="A23"/>
    <hyperlink r:id="rId4" ref="A24"/>
    <hyperlink r:id="rId5" ref="A25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2" max="2" width="29.25"/>
    <col customWidth="1" min="3" max="3" width="17.63"/>
    <col customWidth="1" min="4" max="4" width="16.38"/>
    <col customWidth="1" min="5" max="5" width="17.75"/>
    <col customWidth="1" min="6" max="6" width="15.88"/>
    <col customWidth="1" min="7" max="7" width="14.75"/>
  </cols>
  <sheetData>
    <row r="1">
      <c r="A1" s="115"/>
      <c r="B1" s="116"/>
      <c r="C1" s="117"/>
      <c r="D1" s="117"/>
      <c r="E1" s="117"/>
      <c r="F1" s="117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</row>
    <row r="2">
      <c r="A2" s="118" t="s">
        <v>51</v>
      </c>
      <c r="B2" s="118" t="s">
        <v>52</v>
      </c>
      <c r="C2" s="119" t="s">
        <v>17</v>
      </c>
      <c r="D2" s="120" t="s">
        <v>18</v>
      </c>
      <c r="E2" s="121" t="s">
        <v>53</v>
      </c>
      <c r="F2" s="122"/>
    </row>
    <row r="3">
      <c r="A3" s="97" t="s">
        <v>54</v>
      </c>
      <c r="B3" s="123" t="s">
        <v>55</v>
      </c>
      <c r="C3" s="123">
        <f>5820/10</f>
        <v>582</v>
      </c>
      <c r="D3" s="123">
        <f>665/10</f>
        <v>66.5</v>
      </c>
      <c r="E3" s="123">
        <f>700/10</f>
        <v>70</v>
      </c>
      <c r="F3" s="123"/>
    </row>
    <row r="4">
      <c r="A4" s="97" t="s">
        <v>56</v>
      </c>
      <c r="B4" s="123" t="s">
        <v>57</v>
      </c>
      <c r="C4" s="124">
        <f>1471149414328/1000000000</f>
        <v>1471.149414</v>
      </c>
      <c r="D4" s="124">
        <f>1970810702792/1000000000</f>
        <v>1970.810703</v>
      </c>
      <c r="E4" s="124">
        <f>112689772368/1000000000</f>
        <v>112.6897724</v>
      </c>
      <c r="F4" s="123"/>
    </row>
    <row r="5">
      <c r="A5" s="97" t="s">
        <v>58</v>
      </c>
      <c r="B5" s="123" t="s">
        <v>59</v>
      </c>
      <c r="C5" s="124">
        <f>69069/100</f>
        <v>690.69</v>
      </c>
      <c r="D5" s="124">
        <f>28167/100</f>
        <v>281.67</v>
      </c>
      <c r="E5" s="124">
        <f>19934/100</f>
        <v>199.34</v>
      </c>
      <c r="F5" s="123"/>
    </row>
    <row r="6">
      <c r="A6" s="97" t="s">
        <v>60</v>
      </c>
      <c r="B6" s="123" t="s">
        <v>61</v>
      </c>
      <c r="C6" s="124">
        <f>8839480006/10000000</f>
        <v>883.9480006</v>
      </c>
      <c r="D6" s="124">
        <f>2799152352/10000000</f>
        <v>279.9152352</v>
      </c>
      <c r="E6" s="124">
        <f>357224134/10000000</f>
        <v>35.7224134</v>
      </c>
      <c r="F6" s="123"/>
    </row>
    <row r="7">
      <c r="A7" s="97" t="s">
        <v>62</v>
      </c>
      <c r="B7" s="123" t="s">
        <v>63</v>
      </c>
      <c r="C7" s="125">
        <f>2916.33333333333/3</f>
        <v>972.1111111</v>
      </c>
      <c r="D7" s="125">
        <f>2530/3</f>
        <v>843.3333333</v>
      </c>
      <c r="E7" s="125">
        <f>528/3</f>
        <v>176</v>
      </c>
      <c r="F7" s="123"/>
    </row>
    <row r="8">
      <c r="A8" s="97" t="s">
        <v>64</v>
      </c>
      <c r="B8" s="123" t="s">
        <v>65</v>
      </c>
      <c r="C8" s="126">
        <f t="shared" ref="C8:D8" si="1">0.64*2000</f>
        <v>1280</v>
      </c>
      <c r="D8" s="126">
        <f t="shared" si="1"/>
        <v>1280</v>
      </c>
      <c r="E8" s="127">
        <f>(0.43+0.1970244842)*2000</f>
        <v>1254.048968</v>
      </c>
      <c r="F8" s="128" t="s">
        <v>66</v>
      </c>
    </row>
    <row r="9">
      <c r="A9" s="97" t="s">
        <v>67</v>
      </c>
      <c r="B9" s="123" t="s">
        <v>68</v>
      </c>
      <c r="C9" s="126">
        <f t="shared" ref="C9:D9" si="2">0.39*2000</f>
        <v>780</v>
      </c>
      <c r="D9" s="126">
        <f t="shared" si="2"/>
        <v>780</v>
      </c>
      <c r="E9" s="127">
        <f>(0.14+0.39)*2000</f>
        <v>1060</v>
      </c>
      <c r="F9" s="128" t="s">
        <v>66</v>
      </c>
    </row>
    <row r="10">
      <c r="A10" s="97" t="s">
        <v>69</v>
      </c>
      <c r="B10" s="123" t="s">
        <v>70</v>
      </c>
      <c r="C10" s="129">
        <f t="shared" ref="C10:D10" si="3">5.34857142857143*200</f>
        <v>1069.714286</v>
      </c>
      <c r="D10" s="129">
        <f t="shared" si="3"/>
        <v>1069.714286</v>
      </c>
      <c r="E10" s="129">
        <f>(3.58 +  2.4)*200</f>
        <v>1196</v>
      </c>
      <c r="F10" s="128" t="s">
        <v>66</v>
      </c>
    </row>
    <row r="12">
      <c r="A12" s="91" t="s">
        <v>71</v>
      </c>
      <c r="C12" s="87"/>
      <c r="D12" s="87"/>
      <c r="E12" s="87"/>
      <c r="F12" s="87"/>
    </row>
    <row r="13">
      <c r="C13" s="87"/>
      <c r="D13" s="87"/>
      <c r="E13" s="87"/>
      <c r="F13" s="87"/>
    </row>
    <row r="14">
      <c r="C14" s="87"/>
      <c r="D14" s="87"/>
      <c r="E14" s="87"/>
      <c r="F14" s="87"/>
    </row>
    <row r="15">
      <c r="C15" s="87"/>
      <c r="D15" s="130"/>
      <c r="E15" s="1" t="s">
        <v>72</v>
      </c>
      <c r="F15" s="26"/>
      <c r="G15" s="26"/>
    </row>
    <row r="16">
      <c r="C16" s="87"/>
      <c r="D16" s="130"/>
      <c r="E16" s="119" t="s">
        <v>17</v>
      </c>
      <c r="F16" s="120" t="s">
        <v>18</v>
      </c>
      <c r="G16" s="121" t="s">
        <v>73</v>
      </c>
    </row>
    <row r="17">
      <c r="C17" s="87"/>
      <c r="D17" s="131" t="s">
        <v>74</v>
      </c>
      <c r="E17" s="132">
        <v>509.3333333333333</v>
      </c>
      <c r="F17" s="132">
        <v>1385.0</v>
      </c>
      <c r="G17" s="132">
        <v>25.333333333333332</v>
      </c>
    </row>
    <row r="18">
      <c r="C18" s="87"/>
      <c r="D18" s="131" t="s">
        <v>75</v>
      </c>
      <c r="E18" s="132">
        <v>1218.0</v>
      </c>
      <c r="F18" s="132">
        <v>48.0</v>
      </c>
      <c r="G18" s="132">
        <v>0.0</v>
      </c>
    </row>
    <row r="19">
      <c r="C19" s="87"/>
      <c r="D19" s="131" t="s">
        <v>76</v>
      </c>
      <c r="E19" s="132">
        <v>936.0</v>
      </c>
      <c r="F19" s="133">
        <f>130+315+(22*3)</f>
        <v>511</v>
      </c>
      <c r="G19" s="132">
        <v>68.0</v>
      </c>
    </row>
    <row r="20">
      <c r="C20" s="87"/>
      <c r="D20" s="131" t="s">
        <v>77</v>
      </c>
      <c r="E20" s="132">
        <v>0.0</v>
      </c>
      <c r="F20" s="132">
        <v>0.0</v>
      </c>
      <c r="G20" s="132">
        <v>0.0</v>
      </c>
    </row>
    <row r="21">
      <c r="C21" s="87"/>
      <c r="D21" s="131" t="s">
        <v>78</v>
      </c>
      <c r="E21" s="132">
        <v>0.0</v>
      </c>
      <c r="F21" s="132">
        <v>45.0</v>
      </c>
      <c r="G21" s="132">
        <v>0.0</v>
      </c>
    </row>
    <row r="22">
      <c r="C22" s="87"/>
      <c r="D22" s="131" t="s">
        <v>79</v>
      </c>
      <c r="E22" s="132">
        <v>220.0</v>
      </c>
      <c r="F22" s="132">
        <v>507.0</v>
      </c>
      <c r="G22" s="132">
        <v>427.0</v>
      </c>
    </row>
    <row r="23">
      <c r="C23" s="87"/>
      <c r="D23" s="131" t="s">
        <v>80</v>
      </c>
      <c r="E23" s="132">
        <v>33.0</v>
      </c>
      <c r="F23" s="132">
        <v>34.0</v>
      </c>
      <c r="G23" s="132">
        <v>8.0</v>
      </c>
    </row>
    <row r="24">
      <c r="C24" s="87"/>
      <c r="D24" s="87"/>
      <c r="E24" s="125">
        <f t="shared" ref="E24:G24" si="4">SUM(E16:E23)</f>
        <v>2916.333333</v>
      </c>
      <c r="F24" s="125">
        <f t="shared" si="4"/>
        <v>2530</v>
      </c>
      <c r="G24" s="125">
        <f t="shared" si="4"/>
        <v>528.3333333</v>
      </c>
    </row>
    <row r="25">
      <c r="C25" s="87"/>
      <c r="D25" s="87"/>
      <c r="E25" s="87"/>
      <c r="F25" s="87"/>
    </row>
    <row r="26">
      <c r="C26" s="87"/>
      <c r="D26" s="87"/>
      <c r="E26" s="87"/>
      <c r="F26" s="87"/>
    </row>
    <row r="27">
      <c r="C27" s="87"/>
      <c r="D27" s="87"/>
      <c r="E27" s="87"/>
      <c r="F27" s="87"/>
    </row>
    <row r="28">
      <c r="C28" s="87"/>
      <c r="D28" s="87"/>
      <c r="E28" s="87"/>
      <c r="F28" s="87"/>
    </row>
    <row r="29">
      <c r="C29" s="87"/>
      <c r="D29" s="87"/>
      <c r="E29" s="87"/>
      <c r="F29" s="87"/>
    </row>
    <row r="30">
      <c r="C30" s="87"/>
      <c r="D30" s="87"/>
      <c r="E30" s="87"/>
      <c r="F30" s="87"/>
    </row>
    <row r="31">
      <c r="C31" s="87"/>
      <c r="D31" s="87"/>
      <c r="E31" s="87"/>
      <c r="F31" s="87"/>
    </row>
    <row r="32">
      <c r="C32" s="87"/>
      <c r="D32" s="87"/>
      <c r="E32" s="87"/>
      <c r="F32" s="87"/>
    </row>
    <row r="33">
      <c r="C33" s="87"/>
      <c r="D33" s="87"/>
      <c r="E33" s="87"/>
      <c r="F33" s="87"/>
    </row>
    <row r="34">
      <c r="C34" s="87"/>
      <c r="D34" s="87"/>
      <c r="E34" s="87"/>
      <c r="F34" s="87"/>
    </row>
    <row r="35">
      <c r="C35" s="87"/>
      <c r="D35" s="87"/>
      <c r="E35" s="87"/>
      <c r="F35" s="87"/>
    </row>
    <row r="36">
      <c r="C36" s="87"/>
      <c r="D36" s="87"/>
      <c r="E36" s="87"/>
      <c r="F36" s="87"/>
    </row>
    <row r="37">
      <c r="C37" s="87"/>
      <c r="D37" s="87"/>
      <c r="E37" s="87"/>
      <c r="F37" s="87"/>
    </row>
    <row r="38">
      <c r="C38" s="87"/>
      <c r="D38" s="87"/>
      <c r="E38" s="87"/>
      <c r="F38" s="87"/>
    </row>
    <row r="39">
      <c r="C39" s="87"/>
      <c r="D39" s="87"/>
      <c r="E39" s="87"/>
      <c r="F39" s="87"/>
    </row>
    <row r="40">
      <c r="C40" s="87"/>
      <c r="D40" s="87"/>
      <c r="E40" s="87"/>
      <c r="F40" s="87"/>
    </row>
    <row r="41">
      <c r="C41" s="87"/>
      <c r="D41" s="87"/>
      <c r="E41" s="87"/>
      <c r="F41" s="87"/>
    </row>
    <row r="42">
      <c r="C42" s="87"/>
      <c r="D42" s="87"/>
      <c r="E42" s="87"/>
      <c r="F42" s="87"/>
    </row>
    <row r="43">
      <c r="C43" s="87"/>
      <c r="D43" s="87"/>
      <c r="E43" s="87"/>
      <c r="F43" s="87"/>
    </row>
    <row r="44">
      <c r="C44" s="87"/>
      <c r="D44" s="87"/>
      <c r="E44" s="87"/>
      <c r="F44" s="87"/>
    </row>
    <row r="45">
      <c r="C45" s="87"/>
      <c r="D45" s="87"/>
      <c r="E45" s="87"/>
      <c r="F45" s="87"/>
    </row>
    <row r="46">
      <c r="C46" s="87"/>
      <c r="D46" s="87"/>
      <c r="E46" s="87"/>
      <c r="F46" s="87"/>
    </row>
    <row r="47">
      <c r="C47" s="87"/>
      <c r="D47" s="87"/>
      <c r="E47" s="87"/>
      <c r="F47" s="87"/>
    </row>
    <row r="48">
      <c r="C48" s="87"/>
      <c r="D48" s="87"/>
      <c r="E48" s="87"/>
      <c r="F48" s="87"/>
    </row>
    <row r="49">
      <c r="C49" s="87"/>
      <c r="D49" s="87"/>
      <c r="E49" s="87"/>
      <c r="F49" s="87"/>
    </row>
    <row r="50">
      <c r="C50" s="87"/>
      <c r="D50" s="87"/>
      <c r="E50" s="87"/>
      <c r="F50" s="87"/>
    </row>
    <row r="51">
      <c r="C51" s="87"/>
      <c r="D51" s="87"/>
      <c r="E51" s="87"/>
      <c r="F51" s="87"/>
    </row>
    <row r="52">
      <c r="C52" s="87"/>
      <c r="D52" s="87"/>
      <c r="E52" s="87"/>
      <c r="F52" s="87"/>
    </row>
    <row r="53">
      <c r="C53" s="87"/>
      <c r="D53" s="87"/>
      <c r="E53" s="87"/>
      <c r="F53" s="87"/>
    </row>
    <row r="54">
      <c r="C54" s="87"/>
      <c r="D54" s="87"/>
      <c r="E54" s="87"/>
      <c r="F54" s="87"/>
    </row>
    <row r="55">
      <c r="C55" s="87"/>
      <c r="D55" s="87"/>
      <c r="E55" s="87"/>
      <c r="F55" s="87"/>
    </row>
    <row r="56">
      <c r="C56" s="87"/>
      <c r="D56" s="87"/>
      <c r="E56" s="87"/>
      <c r="F56" s="87"/>
    </row>
    <row r="57">
      <c r="C57" s="87"/>
      <c r="D57" s="87"/>
      <c r="E57" s="87"/>
      <c r="F57" s="87"/>
    </row>
    <row r="58">
      <c r="C58" s="87"/>
      <c r="D58" s="87"/>
      <c r="E58" s="87"/>
      <c r="F58" s="87"/>
    </row>
    <row r="59">
      <c r="C59" s="87"/>
      <c r="D59" s="87"/>
      <c r="E59" s="87"/>
      <c r="F59" s="87"/>
    </row>
    <row r="60">
      <c r="C60" s="87"/>
      <c r="D60" s="87"/>
      <c r="E60" s="87"/>
      <c r="F60" s="87"/>
    </row>
    <row r="61">
      <c r="C61" s="87"/>
      <c r="D61" s="87"/>
      <c r="E61" s="87"/>
      <c r="F61" s="87"/>
    </row>
    <row r="62">
      <c r="C62" s="87"/>
      <c r="D62" s="87"/>
      <c r="E62" s="87"/>
      <c r="F62" s="87"/>
    </row>
    <row r="63">
      <c r="C63" s="87"/>
      <c r="D63" s="87"/>
      <c r="E63" s="87"/>
      <c r="F63" s="87"/>
    </row>
    <row r="64">
      <c r="C64" s="87"/>
      <c r="D64" s="87"/>
      <c r="E64" s="87"/>
      <c r="F64" s="87"/>
    </row>
    <row r="65">
      <c r="C65" s="87"/>
      <c r="D65" s="87"/>
      <c r="E65" s="87"/>
      <c r="F65" s="87"/>
    </row>
    <row r="66">
      <c r="C66" s="87"/>
      <c r="D66" s="87"/>
      <c r="E66" s="87"/>
      <c r="F66" s="87"/>
    </row>
    <row r="67">
      <c r="C67" s="87"/>
      <c r="D67" s="87"/>
      <c r="E67" s="87"/>
      <c r="F67" s="87"/>
    </row>
    <row r="68">
      <c r="C68" s="87"/>
      <c r="D68" s="87"/>
      <c r="E68" s="87"/>
      <c r="F68" s="87"/>
    </row>
    <row r="69">
      <c r="C69" s="87"/>
      <c r="D69" s="87"/>
      <c r="E69" s="87"/>
      <c r="F69" s="87"/>
    </row>
    <row r="70">
      <c r="C70" s="87"/>
      <c r="D70" s="87"/>
      <c r="E70" s="87"/>
      <c r="F70" s="87"/>
    </row>
    <row r="71">
      <c r="C71" s="87"/>
      <c r="D71" s="87"/>
      <c r="E71" s="87"/>
      <c r="F71" s="87"/>
    </row>
    <row r="72">
      <c r="C72" s="87"/>
      <c r="D72" s="87"/>
      <c r="E72" s="87"/>
      <c r="F72" s="87"/>
    </row>
    <row r="73">
      <c r="C73" s="87"/>
      <c r="D73" s="87"/>
      <c r="E73" s="87"/>
      <c r="F73" s="87"/>
    </row>
    <row r="74">
      <c r="C74" s="87"/>
      <c r="D74" s="87"/>
      <c r="E74" s="87"/>
      <c r="F74" s="87"/>
    </row>
    <row r="75">
      <c r="C75" s="87"/>
      <c r="D75" s="87"/>
      <c r="E75" s="87"/>
      <c r="F75" s="87"/>
    </row>
    <row r="76">
      <c r="C76" s="87"/>
      <c r="D76" s="87"/>
      <c r="E76" s="87"/>
      <c r="F76" s="87"/>
    </row>
    <row r="77">
      <c r="C77" s="87"/>
      <c r="D77" s="87"/>
      <c r="E77" s="87"/>
      <c r="F77" s="87"/>
    </row>
    <row r="78">
      <c r="C78" s="87"/>
      <c r="D78" s="87"/>
      <c r="E78" s="87"/>
      <c r="F78" s="87"/>
    </row>
    <row r="79">
      <c r="C79" s="87"/>
      <c r="D79" s="87"/>
      <c r="E79" s="87"/>
      <c r="F79" s="87"/>
    </row>
    <row r="80">
      <c r="C80" s="87"/>
      <c r="D80" s="87"/>
      <c r="E80" s="87"/>
      <c r="F80" s="87"/>
    </row>
    <row r="81">
      <c r="C81" s="87"/>
      <c r="D81" s="87"/>
      <c r="E81" s="87"/>
      <c r="F81" s="87"/>
    </row>
    <row r="82">
      <c r="C82" s="87"/>
      <c r="D82" s="87"/>
      <c r="E82" s="87"/>
      <c r="F82" s="87"/>
    </row>
    <row r="83">
      <c r="C83" s="87"/>
      <c r="D83" s="87"/>
      <c r="E83" s="87"/>
      <c r="F83" s="87"/>
    </row>
    <row r="84">
      <c r="C84" s="87"/>
      <c r="D84" s="87"/>
      <c r="E84" s="87"/>
      <c r="F84" s="87"/>
    </row>
    <row r="85">
      <c r="C85" s="87"/>
      <c r="D85" s="87"/>
      <c r="E85" s="87"/>
      <c r="F85" s="87"/>
    </row>
    <row r="86">
      <c r="C86" s="87"/>
      <c r="D86" s="87"/>
      <c r="E86" s="87"/>
      <c r="F86" s="87"/>
    </row>
    <row r="87">
      <c r="C87" s="87"/>
      <c r="D87" s="87"/>
      <c r="E87" s="87"/>
      <c r="F87" s="87"/>
    </row>
    <row r="88">
      <c r="C88" s="87"/>
      <c r="D88" s="87"/>
      <c r="E88" s="87"/>
      <c r="F88" s="87"/>
    </row>
    <row r="89">
      <c r="C89" s="87"/>
      <c r="D89" s="87"/>
      <c r="E89" s="87"/>
      <c r="F89" s="87"/>
    </row>
    <row r="90">
      <c r="C90" s="87"/>
      <c r="D90" s="87"/>
      <c r="E90" s="87"/>
      <c r="F90" s="87"/>
    </row>
    <row r="91">
      <c r="C91" s="87"/>
      <c r="D91" s="87"/>
      <c r="E91" s="87"/>
      <c r="F91" s="87"/>
    </row>
    <row r="92">
      <c r="C92" s="87"/>
      <c r="D92" s="87"/>
      <c r="E92" s="87"/>
      <c r="F92" s="87"/>
    </row>
    <row r="93">
      <c r="C93" s="87"/>
      <c r="D93" s="87"/>
      <c r="E93" s="87"/>
      <c r="F93" s="87"/>
    </row>
    <row r="94">
      <c r="C94" s="87"/>
      <c r="D94" s="87"/>
      <c r="E94" s="87"/>
      <c r="F94" s="87"/>
    </row>
    <row r="95">
      <c r="C95" s="87"/>
      <c r="D95" s="87"/>
      <c r="E95" s="87"/>
      <c r="F95" s="87"/>
    </row>
    <row r="96">
      <c r="C96" s="87"/>
      <c r="D96" s="87"/>
      <c r="E96" s="87"/>
      <c r="F96" s="87"/>
    </row>
    <row r="97">
      <c r="C97" s="87"/>
      <c r="D97" s="87"/>
      <c r="E97" s="87"/>
      <c r="F97" s="87"/>
    </row>
    <row r="98">
      <c r="C98" s="87"/>
      <c r="D98" s="87"/>
      <c r="E98" s="87"/>
      <c r="F98" s="87"/>
    </row>
    <row r="99">
      <c r="C99" s="87"/>
      <c r="D99" s="87"/>
      <c r="E99" s="87"/>
      <c r="F99" s="87"/>
    </row>
    <row r="100">
      <c r="C100" s="87"/>
      <c r="D100" s="87"/>
      <c r="E100" s="87"/>
      <c r="F100" s="87"/>
    </row>
    <row r="101">
      <c r="C101" s="87"/>
      <c r="D101" s="87"/>
      <c r="E101" s="87"/>
      <c r="F101" s="87"/>
    </row>
    <row r="102">
      <c r="C102" s="87"/>
      <c r="D102" s="87"/>
      <c r="E102" s="87"/>
      <c r="F102" s="87"/>
    </row>
    <row r="103">
      <c r="C103" s="87"/>
      <c r="D103" s="87"/>
      <c r="E103" s="87"/>
      <c r="F103" s="87"/>
    </row>
    <row r="104">
      <c r="C104" s="87"/>
      <c r="D104" s="87"/>
      <c r="E104" s="87"/>
      <c r="F104" s="87"/>
    </row>
    <row r="105">
      <c r="C105" s="87"/>
      <c r="D105" s="87"/>
      <c r="E105" s="87"/>
      <c r="F105" s="87"/>
    </row>
    <row r="106">
      <c r="C106" s="87"/>
      <c r="D106" s="87"/>
      <c r="E106" s="87"/>
      <c r="F106" s="87"/>
    </row>
    <row r="107">
      <c r="C107" s="87"/>
      <c r="D107" s="87"/>
      <c r="E107" s="87"/>
      <c r="F107" s="87"/>
    </row>
    <row r="108">
      <c r="C108" s="87"/>
      <c r="D108" s="87"/>
      <c r="E108" s="87"/>
      <c r="F108" s="87"/>
    </row>
    <row r="109">
      <c r="C109" s="87"/>
      <c r="D109" s="87"/>
      <c r="E109" s="87"/>
      <c r="F109" s="87"/>
    </row>
    <row r="110">
      <c r="C110" s="87"/>
      <c r="D110" s="87"/>
      <c r="E110" s="87"/>
      <c r="F110" s="87"/>
    </row>
    <row r="111">
      <c r="C111" s="87"/>
      <c r="D111" s="87"/>
      <c r="E111" s="87"/>
      <c r="F111" s="87"/>
    </row>
    <row r="112">
      <c r="C112" s="87"/>
      <c r="D112" s="87"/>
      <c r="E112" s="87"/>
      <c r="F112" s="87"/>
    </row>
    <row r="113">
      <c r="C113" s="87"/>
      <c r="D113" s="87"/>
      <c r="E113" s="87"/>
      <c r="F113" s="87"/>
    </row>
    <row r="114">
      <c r="C114" s="87"/>
      <c r="D114" s="87"/>
      <c r="E114" s="87"/>
      <c r="F114" s="87"/>
    </row>
    <row r="115">
      <c r="C115" s="87"/>
      <c r="D115" s="87"/>
      <c r="E115" s="87"/>
      <c r="F115" s="87"/>
    </row>
    <row r="116">
      <c r="C116" s="87"/>
      <c r="D116" s="87"/>
      <c r="E116" s="87"/>
      <c r="F116" s="87"/>
    </row>
    <row r="117">
      <c r="C117" s="87"/>
      <c r="D117" s="87"/>
      <c r="E117" s="87"/>
      <c r="F117" s="87"/>
    </row>
    <row r="118">
      <c r="C118" s="87"/>
      <c r="D118" s="87"/>
      <c r="E118" s="87"/>
      <c r="F118" s="87"/>
    </row>
    <row r="119">
      <c r="C119" s="87"/>
      <c r="D119" s="87"/>
      <c r="E119" s="87"/>
      <c r="F119" s="87"/>
    </row>
    <row r="120">
      <c r="C120" s="87"/>
      <c r="D120" s="87"/>
      <c r="E120" s="87"/>
      <c r="F120" s="87"/>
    </row>
    <row r="121">
      <c r="C121" s="87"/>
      <c r="D121" s="87"/>
      <c r="E121" s="87"/>
      <c r="F121" s="87"/>
    </row>
    <row r="122">
      <c r="C122" s="87"/>
      <c r="D122" s="87"/>
      <c r="E122" s="87"/>
      <c r="F122" s="87"/>
    </row>
    <row r="123">
      <c r="C123" s="87"/>
      <c r="D123" s="87"/>
      <c r="E123" s="87"/>
      <c r="F123" s="87"/>
    </row>
    <row r="124">
      <c r="C124" s="87"/>
      <c r="D124" s="87"/>
      <c r="E124" s="87"/>
      <c r="F124" s="87"/>
    </row>
    <row r="125">
      <c r="C125" s="87"/>
      <c r="D125" s="87"/>
      <c r="E125" s="87"/>
      <c r="F125" s="87"/>
    </row>
    <row r="126">
      <c r="C126" s="87"/>
      <c r="D126" s="87"/>
      <c r="E126" s="87"/>
      <c r="F126" s="87"/>
    </row>
    <row r="127">
      <c r="C127" s="87"/>
      <c r="D127" s="87"/>
      <c r="E127" s="87"/>
      <c r="F127" s="87"/>
    </row>
    <row r="128">
      <c r="C128" s="87"/>
      <c r="D128" s="87"/>
      <c r="E128" s="87"/>
      <c r="F128" s="87"/>
    </row>
    <row r="129">
      <c r="C129" s="87"/>
      <c r="D129" s="87"/>
      <c r="E129" s="87"/>
      <c r="F129" s="87"/>
    </row>
    <row r="130">
      <c r="C130" s="87"/>
      <c r="D130" s="87"/>
      <c r="E130" s="87"/>
      <c r="F130" s="87"/>
    </row>
    <row r="131">
      <c r="C131" s="87"/>
      <c r="D131" s="87"/>
      <c r="E131" s="87"/>
      <c r="F131" s="87"/>
    </row>
    <row r="132">
      <c r="C132" s="87"/>
      <c r="D132" s="87"/>
      <c r="E132" s="87"/>
      <c r="F132" s="87"/>
    </row>
    <row r="133">
      <c r="C133" s="87"/>
      <c r="D133" s="87"/>
      <c r="E133" s="87"/>
      <c r="F133" s="87"/>
    </row>
    <row r="134">
      <c r="C134" s="87"/>
      <c r="D134" s="87"/>
      <c r="E134" s="87"/>
      <c r="F134" s="87"/>
    </row>
    <row r="135">
      <c r="C135" s="87"/>
      <c r="D135" s="87"/>
      <c r="E135" s="87"/>
      <c r="F135" s="87"/>
    </row>
    <row r="136">
      <c r="C136" s="87"/>
      <c r="D136" s="87"/>
      <c r="E136" s="87"/>
      <c r="F136" s="87"/>
    </row>
    <row r="137">
      <c r="C137" s="87"/>
      <c r="D137" s="87"/>
      <c r="E137" s="87"/>
      <c r="F137" s="87"/>
    </row>
    <row r="138">
      <c r="C138" s="87"/>
      <c r="D138" s="87"/>
      <c r="E138" s="87"/>
      <c r="F138" s="87"/>
    </row>
    <row r="139">
      <c r="C139" s="87"/>
      <c r="D139" s="87"/>
      <c r="E139" s="87"/>
      <c r="F139" s="87"/>
    </row>
    <row r="140">
      <c r="C140" s="87"/>
      <c r="D140" s="87"/>
      <c r="E140" s="87"/>
      <c r="F140" s="87"/>
    </row>
    <row r="141">
      <c r="C141" s="87"/>
      <c r="D141" s="87"/>
      <c r="E141" s="87"/>
      <c r="F141" s="87"/>
    </row>
    <row r="142">
      <c r="C142" s="87"/>
      <c r="D142" s="87"/>
      <c r="E142" s="87"/>
      <c r="F142" s="87"/>
    </row>
    <row r="143">
      <c r="C143" s="87"/>
      <c r="D143" s="87"/>
      <c r="E143" s="87"/>
      <c r="F143" s="87"/>
    </row>
    <row r="144">
      <c r="C144" s="87"/>
      <c r="D144" s="87"/>
      <c r="E144" s="87"/>
      <c r="F144" s="87"/>
    </row>
    <row r="145">
      <c r="C145" s="87"/>
      <c r="D145" s="87"/>
      <c r="E145" s="87"/>
      <c r="F145" s="87"/>
    </row>
    <row r="146">
      <c r="C146" s="87"/>
      <c r="D146" s="87"/>
      <c r="E146" s="87"/>
      <c r="F146" s="87"/>
    </row>
    <row r="147">
      <c r="C147" s="87"/>
      <c r="D147" s="87"/>
      <c r="E147" s="87"/>
      <c r="F147" s="87"/>
    </row>
    <row r="148">
      <c r="C148" s="87"/>
      <c r="D148" s="87"/>
      <c r="E148" s="87"/>
      <c r="F148" s="87"/>
    </row>
    <row r="149">
      <c r="C149" s="87"/>
      <c r="D149" s="87"/>
      <c r="E149" s="87"/>
      <c r="F149" s="87"/>
    </row>
    <row r="150">
      <c r="C150" s="87"/>
      <c r="D150" s="87"/>
      <c r="E150" s="87"/>
      <c r="F150" s="87"/>
    </row>
    <row r="151">
      <c r="C151" s="87"/>
      <c r="D151" s="87"/>
      <c r="E151" s="87"/>
      <c r="F151" s="87"/>
    </row>
    <row r="152">
      <c r="C152" s="87"/>
      <c r="D152" s="87"/>
      <c r="E152" s="87"/>
      <c r="F152" s="87"/>
    </row>
    <row r="153">
      <c r="C153" s="87"/>
      <c r="D153" s="87"/>
      <c r="E153" s="87"/>
      <c r="F153" s="87"/>
    </row>
    <row r="154">
      <c r="C154" s="87"/>
      <c r="D154" s="87"/>
      <c r="E154" s="87"/>
      <c r="F154" s="87"/>
    </row>
    <row r="155">
      <c r="C155" s="87"/>
      <c r="D155" s="87"/>
      <c r="E155" s="87"/>
      <c r="F155" s="87"/>
    </row>
    <row r="156">
      <c r="C156" s="87"/>
      <c r="D156" s="87"/>
      <c r="E156" s="87"/>
      <c r="F156" s="87"/>
    </row>
    <row r="157">
      <c r="C157" s="87"/>
      <c r="D157" s="87"/>
      <c r="E157" s="87"/>
      <c r="F157" s="87"/>
    </row>
    <row r="158">
      <c r="C158" s="87"/>
      <c r="D158" s="87"/>
      <c r="E158" s="87"/>
      <c r="F158" s="87"/>
    </row>
    <row r="159">
      <c r="C159" s="87"/>
      <c r="D159" s="87"/>
      <c r="E159" s="87"/>
      <c r="F159" s="87"/>
    </row>
    <row r="160">
      <c r="C160" s="87"/>
      <c r="D160" s="87"/>
      <c r="E160" s="87"/>
      <c r="F160" s="87"/>
    </row>
    <row r="161">
      <c r="C161" s="87"/>
      <c r="D161" s="87"/>
      <c r="E161" s="87"/>
      <c r="F161" s="87"/>
    </row>
    <row r="162">
      <c r="C162" s="87"/>
      <c r="D162" s="87"/>
      <c r="E162" s="87"/>
      <c r="F162" s="87"/>
    </row>
    <row r="163">
      <c r="C163" s="87"/>
      <c r="D163" s="87"/>
      <c r="E163" s="87"/>
      <c r="F163" s="87"/>
    </row>
    <row r="164">
      <c r="C164" s="87"/>
      <c r="D164" s="87"/>
      <c r="E164" s="87"/>
      <c r="F164" s="87"/>
    </row>
    <row r="165">
      <c r="C165" s="87"/>
      <c r="D165" s="87"/>
      <c r="E165" s="87"/>
      <c r="F165" s="87"/>
    </row>
    <row r="166">
      <c r="C166" s="87"/>
      <c r="D166" s="87"/>
      <c r="E166" s="87"/>
      <c r="F166" s="87"/>
    </row>
    <row r="167">
      <c r="C167" s="87"/>
      <c r="D167" s="87"/>
      <c r="E167" s="87"/>
      <c r="F167" s="87"/>
    </row>
    <row r="168">
      <c r="C168" s="87"/>
      <c r="D168" s="87"/>
      <c r="E168" s="87"/>
      <c r="F168" s="87"/>
    </row>
    <row r="169">
      <c r="C169" s="87"/>
      <c r="D169" s="87"/>
      <c r="E169" s="87"/>
      <c r="F169" s="87"/>
    </row>
    <row r="170">
      <c r="C170" s="87"/>
      <c r="D170" s="87"/>
      <c r="E170" s="87"/>
      <c r="F170" s="87"/>
    </row>
    <row r="171">
      <c r="C171" s="87"/>
      <c r="D171" s="87"/>
      <c r="E171" s="87"/>
      <c r="F171" s="87"/>
    </row>
    <row r="172">
      <c r="C172" s="87"/>
      <c r="D172" s="87"/>
      <c r="E172" s="87"/>
      <c r="F172" s="87"/>
    </row>
    <row r="173">
      <c r="C173" s="87"/>
      <c r="D173" s="87"/>
      <c r="E173" s="87"/>
      <c r="F173" s="87"/>
    </row>
    <row r="174">
      <c r="C174" s="87"/>
      <c r="D174" s="87"/>
      <c r="E174" s="87"/>
      <c r="F174" s="87"/>
    </row>
    <row r="175">
      <c r="C175" s="87"/>
      <c r="D175" s="87"/>
      <c r="E175" s="87"/>
      <c r="F175" s="87"/>
    </row>
    <row r="176">
      <c r="C176" s="87"/>
      <c r="D176" s="87"/>
      <c r="E176" s="87"/>
      <c r="F176" s="87"/>
    </row>
    <row r="177">
      <c r="C177" s="87"/>
      <c r="D177" s="87"/>
      <c r="E177" s="87"/>
      <c r="F177" s="87"/>
    </row>
    <row r="178">
      <c r="C178" s="87"/>
      <c r="D178" s="87"/>
      <c r="E178" s="87"/>
      <c r="F178" s="87"/>
    </row>
    <row r="179">
      <c r="C179" s="87"/>
      <c r="D179" s="87"/>
      <c r="E179" s="87"/>
      <c r="F179" s="87"/>
    </row>
    <row r="180">
      <c r="C180" s="87"/>
      <c r="D180" s="87"/>
      <c r="E180" s="87"/>
      <c r="F180" s="87"/>
    </row>
    <row r="181">
      <c r="C181" s="87"/>
      <c r="D181" s="87"/>
      <c r="E181" s="87"/>
      <c r="F181" s="87"/>
    </row>
    <row r="182">
      <c r="C182" s="87"/>
      <c r="D182" s="87"/>
      <c r="E182" s="87"/>
      <c r="F182" s="87"/>
    </row>
    <row r="183">
      <c r="C183" s="87"/>
      <c r="D183" s="87"/>
      <c r="E183" s="87"/>
      <c r="F183" s="87"/>
    </row>
    <row r="184">
      <c r="C184" s="87"/>
      <c r="D184" s="87"/>
      <c r="E184" s="87"/>
      <c r="F184" s="87"/>
    </row>
    <row r="185">
      <c r="C185" s="87"/>
      <c r="D185" s="87"/>
      <c r="E185" s="87"/>
      <c r="F185" s="87"/>
    </row>
    <row r="186">
      <c r="C186" s="87"/>
      <c r="D186" s="87"/>
      <c r="E186" s="87"/>
      <c r="F186" s="87"/>
    </row>
    <row r="187">
      <c r="C187" s="87"/>
      <c r="D187" s="87"/>
      <c r="E187" s="87"/>
      <c r="F187" s="87"/>
    </row>
    <row r="188">
      <c r="C188" s="87"/>
      <c r="D188" s="87"/>
      <c r="E188" s="87"/>
      <c r="F188" s="87"/>
    </row>
    <row r="189">
      <c r="C189" s="87"/>
      <c r="D189" s="87"/>
      <c r="E189" s="87"/>
      <c r="F189" s="87"/>
    </row>
    <row r="190">
      <c r="C190" s="87"/>
      <c r="D190" s="87"/>
      <c r="E190" s="87"/>
      <c r="F190" s="87"/>
    </row>
    <row r="191">
      <c r="C191" s="87"/>
      <c r="D191" s="87"/>
      <c r="E191" s="87"/>
      <c r="F191" s="87"/>
    </row>
    <row r="192">
      <c r="C192" s="87"/>
      <c r="D192" s="87"/>
      <c r="E192" s="87"/>
      <c r="F192" s="87"/>
    </row>
    <row r="193">
      <c r="C193" s="87"/>
      <c r="D193" s="87"/>
      <c r="E193" s="87"/>
      <c r="F193" s="87"/>
    </row>
    <row r="194">
      <c r="C194" s="87"/>
      <c r="D194" s="87"/>
      <c r="E194" s="87"/>
      <c r="F194" s="87"/>
    </row>
    <row r="195">
      <c r="C195" s="87"/>
      <c r="D195" s="87"/>
      <c r="E195" s="87"/>
      <c r="F195" s="87"/>
    </row>
    <row r="196">
      <c r="C196" s="87"/>
      <c r="D196" s="87"/>
      <c r="E196" s="87"/>
      <c r="F196" s="87"/>
    </row>
    <row r="197">
      <c r="C197" s="87"/>
      <c r="D197" s="87"/>
      <c r="E197" s="87"/>
      <c r="F197" s="87"/>
    </row>
    <row r="198">
      <c r="C198" s="87"/>
      <c r="D198" s="87"/>
      <c r="E198" s="87"/>
      <c r="F198" s="87"/>
    </row>
    <row r="199">
      <c r="C199" s="87"/>
      <c r="D199" s="87"/>
      <c r="E199" s="87"/>
      <c r="F199" s="87"/>
    </row>
    <row r="200">
      <c r="C200" s="87"/>
      <c r="D200" s="87"/>
      <c r="E200" s="87"/>
      <c r="F200" s="87"/>
    </row>
    <row r="201">
      <c r="C201" s="87"/>
      <c r="D201" s="87"/>
      <c r="E201" s="87"/>
      <c r="F201" s="87"/>
    </row>
    <row r="202">
      <c r="C202" s="87"/>
      <c r="D202" s="87"/>
      <c r="E202" s="87"/>
      <c r="F202" s="87"/>
    </row>
    <row r="203">
      <c r="C203" s="87"/>
      <c r="D203" s="87"/>
      <c r="E203" s="87"/>
      <c r="F203" s="87"/>
    </row>
    <row r="204">
      <c r="C204" s="87"/>
      <c r="D204" s="87"/>
      <c r="E204" s="87"/>
      <c r="F204" s="87"/>
    </row>
    <row r="205">
      <c r="C205" s="87"/>
      <c r="D205" s="87"/>
      <c r="E205" s="87"/>
      <c r="F205" s="87"/>
    </row>
    <row r="206">
      <c r="C206" s="87"/>
      <c r="D206" s="87"/>
      <c r="E206" s="87"/>
      <c r="F206" s="87"/>
    </row>
    <row r="207">
      <c r="C207" s="87"/>
      <c r="D207" s="87"/>
      <c r="E207" s="87"/>
      <c r="F207" s="87"/>
    </row>
    <row r="208">
      <c r="C208" s="87"/>
      <c r="D208" s="87"/>
      <c r="E208" s="87"/>
      <c r="F208" s="87"/>
    </row>
    <row r="209">
      <c r="C209" s="87"/>
      <c r="D209" s="87"/>
      <c r="E209" s="87"/>
      <c r="F209" s="87"/>
    </row>
    <row r="210">
      <c r="C210" s="87"/>
      <c r="D210" s="87"/>
      <c r="E210" s="87"/>
      <c r="F210" s="87"/>
    </row>
    <row r="211">
      <c r="C211" s="87"/>
      <c r="D211" s="87"/>
      <c r="E211" s="87"/>
      <c r="F211" s="87"/>
    </row>
    <row r="212">
      <c r="C212" s="87"/>
      <c r="D212" s="87"/>
      <c r="E212" s="87"/>
      <c r="F212" s="87"/>
    </row>
    <row r="213">
      <c r="C213" s="87"/>
      <c r="D213" s="87"/>
      <c r="E213" s="87"/>
      <c r="F213" s="87"/>
    </row>
    <row r="214">
      <c r="C214" s="87"/>
      <c r="D214" s="87"/>
      <c r="E214" s="87"/>
      <c r="F214" s="87"/>
    </row>
    <row r="215">
      <c r="C215" s="87"/>
      <c r="D215" s="87"/>
      <c r="E215" s="87"/>
      <c r="F215" s="87"/>
    </row>
    <row r="216">
      <c r="C216" s="87"/>
      <c r="D216" s="87"/>
      <c r="E216" s="87"/>
      <c r="F216" s="87"/>
    </row>
    <row r="217">
      <c r="C217" s="87"/>
      <c r="D217" s="87"/>
      <c r="E217" s="87"/>
      <c r="F217" s="87"/>
    </row>
    <row r="218">
      <c r="C218" s="87"/>
      <c r="D218" s="87"/>
      <c r="E218" s="87"/>
      <c r="F218" s="87"/>
    </row>
    <row r="219">
      <c r="C219" s="87"/>
      <c r="D219" s="87"/>
      <c r="E219" s="87"/>
      <c r="F219" s="87"/>
    </row>
    <row r="220">
      <c r="C220" s="87"/>
      <c r="D220" s="87"/>
      <c r="E220" s="87"/>
      <c r="F220" s="87"/>
    </row>
    <row r="221">
      <c r="C221" s="87"/>
      <c r="D221" s="87"/>
      <c r="E221" s="87"/>
      <c r="F221" s="87"/>
    </row>
    <row r="222">
      <c r="C222" s="87"/>
      <c r="D222" s="87"/>
      <c r="E222" s="87"/>
      <c r="F222" s="87"/>
    </row>
    <row r="223">
      <c r="C223" s="87"/>
      <c r="D223" s="87"/>
      <c r="E223" s="87"/>
      <c r="F223" s="87"/>
    </row>
    <row r="224">
      <c r="C224" s="87"/>
      <c r="D224" s="87"/>
      <c r="E224" s="87"/>
      <c r="F224" s="87"/>
    </row>
    <row r="225">
      <c r="C225" s="87"/>
      <c r="D225" s="87"/>
      <c r="E225" s="87"/>
      <c r="F225" s="87"/>
    </row>
    <row r="226">
      <c r="C226" s="87"/>
      <c r="D226" s="87"/>
      <c r="E226" s="87"/>
      <c r="F226" s="87"/>
    </row>
    <row r="227">
      <c r="C227" s="87"/>
      <c r="D227" s="87"/>
      <c r="E227" s="87"/>
      <c r="F227" s="87"/>
    </row>
    <row r="228">
      <c r="C228" s="87"/>
      <c r="D228" s="87"/>
      <c r="E228" s="87"/>
      <c r="F228" s="87"/>
    </row>
    <row r="229">
      <c r="C229" s="87"/>
      <c r="D229" s="87"/>
      <c r="E229" s="87"/>
      <c r="F229" s="87"/>
    </row>
    <row r="230">
      <c r="C230" s="87"/>
      <c r="D230" s="87"/>
      <c r="E230" s="87"/>
      <c r="F230" s="87"/>
    </row>
    <row r="231">
      <c r="C231" s="87"/>
      <c r="D231" s="87"/>
      <c r="E231" s="87"/>
      <c r="F231" s="87"/>
    </row>
    <row r="232">
      <c r="C232" s="87"/>
      <c r="D232" s="87"/>
      <c r="E232" s="87"/>
      <c r="F232" s="87"/>
    </row>
    <row r="233">
      <c r="C233" s="87"/>
      <c r="D233" s="87"/>
      <c r="E233" s="87"/>
      <c r="F233" s="87"/>
    </row>
    <row r="234">
      <c r="C234" s="87"/>
      <c r="D234" s="87"/>
      <c r="E234" s="87"/>
      <c r="F234" s="87"/>
    </row>
    <row r="235">
      <c r="C235" s="87"/>
      <c r="D235" s="87"/>
      <c r="E235" s="87"/>
      <c r="F235" s="87"/>
    </row>
    <row r="236">
      <c r="C236" s="87"/>
      <c r="D236" s="87"/>
      <c r="E236" s="87"/>
      <c r="F236" s="87"/>
    </row>
    <row r="237">
      <c r="C237" s="87"/>
      <c r="D237" s="87"/>
      <c r="E237" s="87"/>
      <c r="F237" s="87"/>
    </row>
    <row r="238">
      <c r="C238" s="87"/>
      <c r="D238" s="87"/>
      <c r="E238" s="87"/>
      <c r="F238" s="87"/>
    </row>
    <row r="239">
      <c r="C239" s="87"/>
      <c r="D239" s="87"/>
      <c r="E239" s="87"/>
      <c r="F239" s="87"/>
    </row>
    <row r="240">
      <c r="C240" s="87"/>
      <c r="D240" s="87"/>
      <c r="E240" s="87"/>
      <c r="F240" s="87"/>
    </row>
    <row r="241">
      <c r="C241" s="87"/>
      <c r="D241" s="87"/>
      <c r="E241" s="87"/>
      <c r="F241" s="87"/>
    </row>
    <row r="242">
      <c r="C242" s="87"/>
      <c r="D242" s="87"/>
      <c r="E242" s="87"/>
      <c r="F242" s="87"/>
    </row>
    <row r="243">
      <c r="C243" s="87"/>
      <c r="D243" s="87"/>
      <c r="E243" s="87"/>
      <c r="F243" s="87"/>
    </row>
    <row r="244">
      <c r="C244" s="87"/>
      <c r="D244" s="87"/>
      <c r="E244" s="87"/>
      <c r="F244" s="87"/>
    </row>
    <row r="245">
      <c r="C245" s="87"/>
      <c r="D245" s="87"/>
      <c r="E245" s="87"/>
      <c r="F245" s="87"/>
    </row>
    <row r="246">
      <c r="C246" s="87"/>
      <c r="D246" s="87"/>
      <c r="E246" s="87"/>
      <c r="F246" s="87"/>
    </row>
    <row r="247">
      <c r="C247" s="87"/>
      <c r="D247" s="87"/>
      <c r="E247" s="87"/>
      <c r="F247" s="87"/>
    </row>
    <row r="248">
      <c r="C248" s="87"/>
      <c r="D248" s="87"/>
      <c r="E248" s="87"/>
      <c r="F248" s="87"/>
    </row>
    <row r="249">
      <c r="C249" s="87"/>
      <c r="D249" s="87"/>
      <c r="E249" s="87"/>
      <c r="F249" s="87"/>
    </row>
    <row r="250">
      <c r="C250" s="87"/>
      <c r="D250" s="87"/>
      <c r="E250" s="87"/>
      <c r="F250" s="87"/>
    </row>
    <row r="251">
      <c r="C251" s="87"/>
      <c r="D251" s="87"/>
      <c r="E251" s="87"/>
      <c r="F251" s="87"/>
    </row>
    <row r="252">
      <c r="C252" s="87"/>
      <c r="D252" s="87"/>
      <c r="E252" s="87"/>
      <c r="F252" s="87"/>
    </row>
    <row r="253">
      <c r="C253" s="87"/>
      <c r="D253" s="87"/>
      <c r="E253" s="87"/>
      <c r="F253" s="87"/>
    </row>
    <row r="254">
      <c r="C254" s="87"/>
      <c r="D254" s="87"/>
      <c r="E254" s="87"/>
      <c r="F254" s="87"/>
    </row>
    <row r="255">
      <c r="C255" s="87"/>
      <c r="D255" s="87"/>
      <c r="E255" s="87"/>
      <c r="F255" s="87"/>
    </row>
    <row r="256">
      <c r="C256" s="87"/>
      <c r="D256" s="87"/>
      <c r="E256" s="87"/>
      <c r="F256" s="87"/>
    </row>
    <row r="257">
      <c r="C257" s="87"/>
      <c r="D257" s="87"/>
      <c r="E257" s="87"/>
      <c r="F257" s="87"/>
    </row>
    <row r="258">
      <c r="C258" s="87"/>
      <c r="D258" s="87"/>
      <c r="E258" s="87"/>
      <c r="F258" s="87"/>
    </row>
    <row r="259">
      <c r="C259" s="87"/>
      <c r="D259" s="87"/>
      <c r="E259" s="87"/>
      <c r="F259" s="87"/>
    </row>
    <row r="260">
      <c r="C260" s="87"/>
      <c r="D260" s="87"/>
      <c r="E260" s="87"/>
      <c r="F260" s="87"/>
    </row>
    <row r="261">
      <c r="C261" s="87"/>
      <c r="D261" s="87"/>
      <c r="E261" s="87"/>
      <c r="F261" s="87"/>
    </row>
    <row r="262">
      <c r="C262" s="87"/>
      <c r="D262" s="87"/>
      <c r="E262" s="87"/>
      <c r="F262" s="87"/>
    </row>
    <row r="263">
      <c r="C263" s="87"/>
      <c r="D263" s="87"/>
      <c r="E263" s="87"/>
      <c r="F263" s="87"/>
    </row>
    <row r="264">
      <c r="C264" s="87"/>
      <c r="D264" s="87"/>
      <c r="E264" s="87"/>
      <c r="F264" s="87"/>
    </row>
    <row r="265">
      <c r="C265" s="87"/>
      <c r="D265" s="87"/>
      <c r="E265" s="87"/>
      <c r="F265" s="87"/>
    </row>
    <row r="266">
      <c r="C266" s="87"/>
      <c r="D266" s="87"/>
      <c r="E266" s="87"/>
      <c r="F266" s="87"/>
    </row>
    <row r="267">
      <c r="C267" s="87"/>
      <c r="D267" s="87"/>
      <c r="E267" s="87"/>
      <c r="F267" s="87"/>
    </row>
    <row r="268">
      <c r="C268" s="87"/>
      <c r="D268" s="87"/>
      <c r="E268" s="87"/>
      <c r="F268" s="87"/>
    </row>
    <row r="269">
      <c r="C269" s="87"/>
      <c r="D269" s="87"/>
      <c r="E269" s="87"/>
      <c r="F269" s="87"/>
    </row>
    <row r="270">
      <c r="C270" s="87"/>
      <c r="D270" s="87"/>
      <c r="E270" s="87"/>
      <c r="F270" s="87"/>
    </row>
    <row r="271">
      <c r="C271" s="87"/>
      <c r="D271" s="87"/>
      <c r="E271" s="87"/>
      <c r="F271" s="87"/>
    </row>
    <row r="272">
      <c r="C272" s="87"/>
      <c r="D272" s="87"/>
      <c r="E272" s="87"/>
      <c r="F272" s="87"/>
    </row>
    <row r="273">
      <c r="C273" s="87"/>
      <c r="D273" s="87"/>
      <c r="E273" s="87"/>
      <c r="F273" s="87"/>
    </row>
    <row r="274">
      <c r="C274" s="87"/>
      <c r="D274" s="87"/>
      <c r="E274" s="87"/>
      <c r="F274" s="87"/>
    </row>
    <row r="275">
      <c r="C275" s="87"/>
      <c r="D275" s="87"/>
      <c r="E275" s="87"/>
      <c r="F275" s="87"/>
    </row>
    <row r="276">
      <c r="C276" s="87"/>
      <c r="D276" s="87"/>
      <c r="E276" s="87"/>
      <c r="F276" s="87"/>
    </row>
    <row r="277">
      <c r="C277" s="87"/>
      <c r="D277" s="87"/>
      <c r="E277" s="87"/>
      <c r="F277" s="87"/>
    </row>
    <row r="278">
      <c r="C278" s="87"/>
      <c r="D278" s="87"/>
      <c r="E278" s="87"/>
      <c r="F278" s="87"/>
    </row>
    <row r="279">
      <c r="C279" s="87"/>
      <c r="D279" s="87"/>
      <c r="E279" s="87"/>
      <c r="F279" s="87"/>
    </row>
    <row r="280">
      <c r="C280" s="87"/>
      <c r="D280" s="87"/>
      <c r="E280" s="87"/>
      <c r="F280" s="87"/>
    </row>
    <row r="281">
      <c r="C281" s="87"/>
      <c r="D281" s="87"/>
      <c r="E281" s="87"/>
      <c r="F281" s="87"/>
    </row>
    <row r="282">
      <c r="C282" s="87"/>
      <c r="D282" s="87"/>
      <c r="E282" s="87"/>
      <c r="F282" s="87"/>
    </row>
    <row r="283">
      <c r="C283" s="87"/>
      <c r="D283" s="87"/>
      <c r="E283" s="87"/>
      <c r="F283" s="87"/>
    </row>
    <row r="284">
      <c r="C284" s="87"/>
      <c r="D284" s="87"/>
      <c r="E284" s="87"/>
      <c r="F284" s="87"/>
    </row>
    <row r="285">
      <c r="C285" s="87"/>
      <c r="D285" s="87"/>
      <c r="E285" s="87"/>
      <c r="F285" s="87"/>
    </row>
    <row r="286">
      <c r="C286" s="87"/>
      <c r="D286" s="87"/>
      <c r="E286" s="87"/>
      <c r="F286" s="87"/>
    </row>
    <row r="287">
      <c r="C287" s="87"/>
      <c r="D287" s="87"/>
      <c r="E287" s="87"/>
      <c r="F287" s="87"/>
    </row>
    <row r="288">
      <c r="C288" s="87"/>
      <c r="D288" s="87"/>
      <c r="E288" s="87"/>
      <c r="F288" s="87"/>
    </row>
    <row r="289">
      <c r="C289" s="87"/>
      <c r="D289" s="87"/>
      <c r="E289" s="87"/>
      <c r="F289" s="87"/>
    </row>
    <row r="290">
      <c r="C290" s="87"/>
      <c r="D290" s="87"/>
      <c r="E290" s="87"/>
      <c r="F290" s="87"/>
    </row>
    <row r="291">
      <c r="C291" s="87"/>
      <c r="D291" s="87"/>
      <c r="E291" s="87"/>
      <c r="F291" s="87"/>
    </row>
    <row r="292">
      <c r="C292" s="87"/>
      <c r="D292" s="87"/>
      <c r="E292" s="87"/>
      <c r="F292" s="87"/>
    </row>
    <row r="293">
      <c r="C293" s="87"/>
      <c r="D293" s="87"/>
      <c r="E293" s="87"/>
      <c r="F293" s="87"/>
    </row>
    <row r="294">
      <c r="C294" s="87"/>
      <c r="D294" s="87"/>
      <c r="E294" s="87"/>
      <c r="F294" s="87"/>
    </row>
    <row r="295">
      <c r="C295" s="87"/>
      <c r="D295" s="87"/>
      <c r="E295" s="87"/>
      <c r="F295" s="87"/>
    </row>
    <row r="296">
      <c r="C296" s="87"/>
      <c r="D296" s="87"/>
      <c r="E296" s="87"/>
      <c r="F296" s="87"/>
    </row>
    <row r="297">
      <c r="C297" s="87"/>
      <c r="D297" s="87"/>
      <c r="E297" s="87"/>
      <c r="F297" s="87"/>
    </row>
    <row r="298">
      <c r="C298" s="87"/>
      <c r="D298" s="87"/>
      <c r="E298" s="87"/>
      <c r="F298" s="87"/>
    </row>
    <row r="299">
      <c r="C299" s="87"/>
      <c r="D299" s="87"/>
      <c r="E299" s="87"/>
      <c r="F299" s="87"/>
    </row>
    <row r="300">
      <c r="C300" s="87"/>
      <c r="D300" s="87"/>
      <c r="E300" s="87"/>
      <c r="F300" s="87"/>
    </row>
    <row r="301">
      <c r="C301" s="87"/>
      <c r="D301" s="87"/>
      <c r="E301" s="87"/>
      <c r="F301" s="87"/>
    </row>
    <row r="302">
      <c r="C302" s="87"/>
      <c r="D302" s="87"/>
      <c r="E302" s="87"/>
      <c r="F302" s="87"/>
    </row>
    <row r="303">
      <c r="C303" s="87"/>
      <c r="D303" s="87"/>
      <c r="E303" s="87"/>
      <c r="F303" s="87"/>
    </row>
    <row r="304">
      <c r="C304" s="87"/>
      <c r="D304" s="87"/>
      <c r="E304" s="87"/>
      <c r="F304" s="87"/>
    </row>
    <row r="305">
      <c r="C305" s="87"/>
      <c r="D305" s="87"/>
      <c r="E305" s="87"/>
      <c r="F305" s="87"/>
    </row>
    <row r="306">
      <c r="C306" s="87"/>
      <c r="D306" s="87"/>
      <c r="E306" s="87"/>
      <c r="F306" s="87"/>
    </row>
    <row r="307">
      <c r="C307" s="87"/>
      <c r="D307" s="87"/>
      <c r="E307" s="87"/>
      <c r="F307" s="87"/>
    </row>
    <row r="308">
      <c r="C308" s="87"/>
      <c r="D308" s="87"/>
      <c r="E308" s="87"/>
      <c r="F308" s="87"/>
    </row>
    <row r="309">
      <c r="C309" s="87"/>
      <c r="D309" s="87"/>
      <c r="E309" s="87"/>
      <c r="F309" s="87"/>
    </row>
    <row r="310">
      <c r="C310" s="87"/>
      <c r="D310" s="87"/>
      <c r="E310" s="87"/>
      <c r="F310" s="87"/>
    </row>
    <row r="311">
      <c r="C311" s="87"/>
      <c r="D311" s="87"/>
      <c r="E311" s="87"/>
      <c r="F311" s="87"/>
    </row>
    <row r="312">
      <c r="C312" s="87"/>
      <c r="D312" s="87"/>
      <c r="E312" s="87"/>
      <c r="F312" s="87"/>
    </row>
    <row r="313">
      <c r="C313" s="87"/>
      <c r="D313" s="87"/>
      <c r="E313" s="87"/>
      <c r="F313" s="87"/>
    </row>
    <row r="314">
      <c r="C314" s="87"/>
      <c r="D314" s="87"/>
      <c r="E314" s="87"/>
      <c r="F314" s="87"/>
    </row>
    <row r="315">
      <c r="C315" s="87"/>
      <c r="D315" s="87"/>
      <c r="E315" s="87"/>
      <c r="F315" s="87"/>
    </row>
    <row r="316">
      <c r="C316" s="87"/>
      <c r="D316" s="87"/>
      <c r="E316" s="87"/>
      <c r="F316" s="87"/>
    </row>
    <row r="317">
      <c r="C317" s="87"/>
      <c r="D317" s="87"/>
      <c r="E317" s="87"/>
      <c r="F317" s="87"/>
    </row>
    <row r="318">
      <c r="C318" s="87"/>
      <c r="D318" s="87"/>
      <c r="E318" s="87"/>
      <c r="F318" s="87"/>
    </row>
    <row r="319">
      <c r="C319" s="87"/>
      <c r="D319" s="87"/>
      <c r="E319" s="87"/>
      <c r="F319" s="87"/>
    </row>
    <row r="320">
      <c r="C320" s="87"/>
      <c r="D320" s="87"/>
      <c r="E320" s="87"/>
      <c r="F320" s="87"/>
    </row>
    <row r="321">
      <c r="C321" s="87"/>
      <c r="D321" s="87"/>
      <c r="E321" s="87"/>
      <c r="F321" s="87"/>
    </row>
    <row r="322">
      <c r="C322" s="87"/>
      <c r="D322" s="87"/>
      <c r="E322" s="87"/>
      <c r="F322" s="87"/>
    </row>
    <row r="323">
      <c r="C323" s="87"/>
      <c r="D323" s="87"/>
      <c r="E323" s="87"/>
      <c r="F323" s="87"/>
    </row>
    <row r="324">
      <c r="C324" s="87"/>
      <c r="D324" s="87"/>
      <c r="E324" s="87"/>
      <c r="F324" s="87"/>
    </row>
    <row r="325">
      <c r="C325" s="87"/>
      <c r="D325" s="87"/>
      <c r="E325" s="87"/>
      <c r="F325" s="87"/>
    </row>
    <row r="326">
      <c r="C326" s="87"/>
      <c r="D326" s="87"/>
      <c r="E326" s="87"/>
      <c r="F326" s="87"/>
    </row>
    <row r="327">
      <c r="C327" s="87"/>
      <c r="D327" s="87"/>
      <c r="E327" s="87"/>
      <c r="F327" s="87"/>
    </row>
    <row r="328">
      <c r="C328" s="87"/>
      <c r="D328" s="87"/>
      <c r="E328" s="87"/>
      <c r="F328" s="87"/>
    </row>
    <row r="329">
      <c r="C329" s="87"/>
      <c r="D329" s="87"/>
      <c r="E329" s="87"/>
      <c r="F329" s="87"/>
    </row>
    <row r="330">
      <c r="C330" s="87"/>
      <c r="D330" s="87"/>
      <c r="E330" s="87"/>
      <c r="F330" s="87"/>
    </row>
    <row r="331">
      <c r="C331" s="87"/>
      <c r="D331" s="87"/>
      <c r="E331" s="87"/>
      <c r="F331" s="87"/>
    </row>
    <row r="332">
      <c r="C332" s="87"/>
      <c r="D332" s="87"/>
      <c r="E332" s="87"/>
      <c r="F332" s="87"/>
    </row>
    <row r="333">
      <c r="C333" s="87"/>
      <c r="D333" s="87"/>
      <c r="E333" s="87"/>
      <c r="F333" s="87"/>
    </row>
    <row r="334">
      <c r="C334" s="87"/>
      <c r="D334" s="87"/>
      <c r="E334" s="87"/>
      <c r="F334" s="87"/>
    </row>
    <row r="335">
      <c r="C335" s="87"/>
      <c r="D335" s="87"/>
      <c r="E335" s="87"/>
      <c r="F335" s="87"/>
    </row>
    <row r="336">
      <c r="C336" s="87"/>
      <c r="D336" s="87"/>
      <c r="E336" s="87"/>
      <c r="F336" s="87"/>
    </row>
    <row r="337">
      <c r="C337" s="87"/>
      <c r="D337" s="87"/>
      <c r="E337" s="87"/>
      <c r="F337" s="87"/>
    </row>
    <row r="338">
      <c r="C338" s="87"/>
      <c r="D338" s="87"/>
      <c r="E338" s="87"/>
      <c r="F338" s="87"/>
    </row>
    <row r="339">
      <c r="C339" s="87"/>
      <c r="D339" s="87"/>
      <c r="E339" s="87"/>
      <c r="F339" s="87"/>
    </row>
    <row r="340">
      <c r="C340" s="87"/>
      <c r="D340" s="87"/>
      <c r="E340" s="87"/>
      <c r="F340" s="87"/>
    </row>
    <row r="341">
      <c r="C341" s="87"/>
      <c r="D341" s="87"/>
      <c r="E341" s="87"/>
      <c r="F341" s="87"/>
    </row>
    <row r="342">
      <c r="C342" s="87"/>
      <c r="D342" s="87"/>
      <c r="E342" s="87"/>
      <c r="F342" s="87"/>
    </row>
    <row r="343">
      <c r="C343" s="87"/>
      <c r="D343" s="87"/>
      <c r="E343" s="87"/>
      <c r="F343" s="87"/>
    </row>
    <row r="344">
      <c r="C344" s="87"/>
      <c r="D344" s="87"/>
      <c r="E344" s="87"/>
      <c r="F344" s="87"/>
    </row>
    <row r="345">
      <c r="C345" s="87"/>
      <c r="D345" s="87"/>
      <c r="E345" s="87"/>
      <c r="F345" s="87"/>
    </row>
    <row r="346">
      <c r="C346" s="87"/>
      <c r="D346" s="87"/>
      <c r="E346" s="87"/>
      <c r="F346" s="87"/>
    </row>
    <row r="347">
      <c r="C347" s="87"/>
      <c r="D347" s="87"/>
      <c r="E347" s="87"/>
      <c r="F347" s="87"/>
    </row>
    <row r="348">
      <c r="C348" s="87"/>
      <c r="D348" s="87"/>
      <c r="E348" s="87"/>
      <c r="F348" s="87"/>
    </row>
    <row r="349">
      <c r="C349" s="87"/>
      <c r="D349" s="87"/>
      <c r="E349" s="87"/>
      <c r="F349" s="87"/>
    </row>
    <row r="350">
      <c r="C350" s="87"/>
      <c r="D350" s="87"/>
      <c r="E350" s="87"/>
      <c r="F350" s="87"/>
    </row>
    <row r="351">
      <c r="C351" s="87"/>
      <c r="D351" s="87"/>
      <c r="E351" s="87"/>
      <c r="F351" s="87"/>
    </row>
    <row r="352">
      <c r="C352" s="87"/>
      <c r="D352" s="87"/>
      <c r="E352" s="87"/>
      <c r="F352" s="87"/>
    </row>
    <row r="353">
      <c r="C353" s="87"/>
      <c r="D353" s="87"/>
      <c r="E353" s="87"/>
      <c r="F353" s="87"/>
    </row>
    <row r="354">
      <c r="C354" s="87"/>
      <c r="D354" s="87"/>
      <c r="E354" s="87"/>
      <c r="F354" s="87"/>
    </row>
    <row r="355">
      <c r="C355" s="87"/>
      <c r="D355" s="87"/>
      <c r="E355" s="87"/>
      <c r="F355" s="87"/>
    </row>
    <row r="356">
      <c r="C356" s="87"/>
      <c r="D356" s="87"/>
      <c r="E356" s="87"/>
      <c r="F356" s="87"/>
    </row>
    <row r="357">
      <c r="C357" s="87"/>
      <c r="D357" s="87"/>
      <c r="E357" s="87"/>
      <c r="F357" s="87"/>
    </row>
    <row r="358">
      <c r="C358" s="87"/>
      <c r="D358" s="87"/>
      <c r="E358" s="87"/>
      <c r="F358" s="87"/>
    </row>
    <row r="359">
      <c r="C359" s="87"/>
      <c r="D359" s="87"/>
      <c r="E359" s="87"/>
      <c r="F359" s="87"/>
    </row>
    <row r="360">
      <c r="C360" s="87"/>
      <c r="D360" s="87"/>
      <c r="E360" s="87"/>
      <c r="F360" s="87"/>
    </row>
    <row r="361">
      <c r="C361" s="87"/>
      <c r="D361" s="87"/>
      <c r="E361" s="87"/>
      <c r="F361" s="87"/>
    </row>
    <row r="362">
      <c r="C362" s="87"/>
      <c r="D362" s="87"/>
      <c r="E362" s="87"/>
      <c r="F362" s="87"/>
    </row>
    <row r="363">
      <c r="C363" s="87"/>
      <c r="D363" s="87"/>
      <c r="E363" s="87"/>
      <c r="F363" s="87"/>
    </row>
    <row r="364">
      <c r="C364" s="87"/>
      <c r="D364" s="87"/>
      <c r="E364" s="87"/>
      <c r="F364" s="87"/>
    </row>
    <row r="365">
      <c r="C365" s="87"/>
      <c r="D365" s="87"/>
      <c r="E365" s="87"/>
      <c r="F365" s="87"/>
    </row>
    <row r="366">
      <c r="C366" s="87"/>
      <c r="D366" s="87"/>
      <c r="E366" s="87"/>
      <c r="F366" s="87"/>
    </row>
    <row r="367">
      <c r="C367" s="87"/>
      <c r="D367" s="87"/>
      <c r="E367" s="87"/>
      <c r="F367" s="87"/>
    </row>
    <row r="368">
      <c r="C368" s="87"/>
      <c r="D368" s="87"/>
      <c r="E368" s="87"/>
      <c r="F368" s="87"/>
    </row>
    <row r="369">
      <c r="C369" s="87"/>
      <c r="D369" s="87"/>
      <c r="E369" s="87"/>
      <c r="F369" s="87"/>
    </row>
    <row r="370">
      <c r="C370" s="87"/>
      <c r="D370" s="87"/>
      <c r="E370" s="87"/>
      <c r="F370" s="87"/>
    </row>
    <row r="371">
      <c r="C371" s="87"/>
      <c r="D371" s="87"/>
      <c r="E371" s="87"/>
      <c r="F371" s="87"/>
    </row>
    <row r="372">
      <c r="C372" s="87"/>
      <c r="D372" s="87"/>
      <c r="E372" s="87"/>
      <c r="F372" s="87"/>
    </row>
    <row r="373">
      <c r="C373" s="87"/>
      <c r="D373" s="87"/>
      <c r="E373" s="87"/>
      <c r="F373" s="87"/>
    </row>
    <row r="374">
      <c r="C374" s="87"/>
      <c r="D374" s="87"/>
      <c r="E374" s="87"/>
      <c r="F374" s="87"/>
    </row>
    <row r="375">
      <c r="C375" s="87"/>
      <c r="D375" s="87"/>
      <c r="E375" s="87"/>
      <c r="F375" s="87"/>
    </row>
    <row r="376">
      <c r="C376" s="87"/>
      <c r="D376" s="87"/>
      <c r="E376" s="87"/>
      <c r="F376" s="87"/>
    </row>
    <row r="377">
      <c r="C377" s="87"/>
      <c r="D377" s="87"/>
      <c r="E377" s="87"/>
      <c r="F377" s="87"/>
    </row>
    <row r="378">
      <c r="C378" s="87"/>
      <c r="D378" s="87"/>
      <c r="E378" s="87"/>
      <c r="F378" s="87"/>
    </row>
    <row r="379">
      <c r="C379" s="87"/>
      <c r="D379" s="87"/>
      <c r="E379" s="87"/>
      <c r="F379" s="87"/>
    </row>
    <row r="380">
      <c r="C380" s="87"/>
      <c r="D380" s="87"/>
      <c r="E380" s="87"/>
      <c r="F380" s="87"/>
    </row>
    <row r="381">
      <c r="C381" s="87"/>
      <c r="D381" s="87"/>
      <c r="E381" s="87"/>
      <c r="F381" s="87"/>
    </row>
    <row r="382">
      <c r="C382" s="87"/>
      <c r="D382" s="87"/>
      <c r="E382" s="87"/>
      <c r="F382" s="87"/>
    </row>
    <row r="383">
      <c r="C383" s="87"/>
      <c r="D383" s="87"/>
      <c r="E383" s="87"/>
      <c r="F383" s="87"/>
    </row>
    <row r="384">
      <c r="C384" s="87"/>
      <c r="D384" s="87"/>
      <c r="E384" s="87"/>
      <c r="F384" s="87"/>
    </row>
    <row r="385">
      <c r="C385" s="87"/>
      <c r="D385" s="87"/>
      <c r="E385" s="87"/>
      <c r="F385" s="87"/>
    </row>
    <row r="386">
      <c r="C386" s="87"/>
      <c r="D386" s="87"/>
      <c r="E386" s="87"/>
      <c r="F386" s="87"/>
    </row>
    <row r="387">
      <c r="C387" s="87"/>
      <c r="D387" s="87"/>
      <c r="E387" s="87"/>
      <c r="F387" s="87"/>
    </row>
    <row r="388">
      <c r="C388" s="87"/>
      <c r="D388" s="87"/>
      <c r="E388" s="87"/>
      <c r="F388" s="87"/>
    </row>
    <row r="389">
      <c r="C389" s="87"/>
      <c r="D389" s="87"/>
      <c r="E389" s="87"/>
      <c r="F389" s="87"/>
    </row>
    <row r="390">
      <c r="C390" s="87"/>
      <c r="D390" s="87"/>
      <c r="E390" s="87"/>
      <c r="F390" s="87"/>
    </row>
    <row r="391">
      <c r="C391" s="87"/>
      <c r="D391" s="87"/>
      <c r="E391" s="87"/>
      <c r="F391" s="87"/>
    </row>
    <row r="392">
      <c r="C392" s="87"/>
      <c r="D392" s="87"/>
      <c r="E392" s="87"/>
      <c r="F392" s="87"/>
    </row>
    <row r="393">
      <c r="C393" s="87"/>
      <c r="D393" s="87"/>
      <c r="E393" s="87"/>
      <c r="F393" s="87"/>
    </row>
    <row r="394">
      <c r="C394" s="87"/>
      <c r="D394" s="87"/>
      <c r="E394" s="87"/>
      <c r="F394" s="87"/>
    </row>
    <row r="395">
      <c r="C395" s="87"/>
      <c r="D395" s="87"/>
      <c r="E395" s="87"/>
      <c r="F395" s="87"/>
    </row>
    <row r="396">
      <c r="C396" s="87"/>
      <c r="D396" s="87"/>
      <c r="E396" s="87"/>
      <c r="F396" s="87"/>
    </row>
    <row r="397">
      <c r="C397" s="87"/>
      <c r="D397" s="87"/>
      <c r="E397" s="87"/>
      <c r="F397" s="87"/>
    </row>
    <row r="398">
      <c r="C398" s="87"/>
      <c r="D398" s="87"/>
      <c r="E398" s="87"/>
      <c r="F398" s="87"/>
    </row>
    <row r="399">
      <c r="C399" s="87"/>
      <c r="D399" s="87"/>
      <c r="E399" s="87"/>
      <c r="F399" s="87"/>
    </row>
    <row r="400">
      <c r="C400" s="87"/>
      <c r="D400" s="87"/>
      <c r="E400" s="87"/>
      <c r="F400" s="87"/>
    </row>
    <row r="401">
      <c r="C401" s="87"/>
      <c r="D401" s="87"/>
      <c r="E401" s="87"/>
      <c r="F401" s="87"/>
    </row>
    <row r="402">
      <c r="C402" s="87"/>
      <c r="D402" s="87"/>
      <c r="E402" s="87"/>
      <c r="F402" s="87"/>
    </row>
    <row r="403">
      <c r="C403" s="87"/>
      <c r="D403" s="87"/>
      <c r="E403" s="87"/>
      <c r="F403" s="87"/>
    </row>
    <row r="404">
      <c r="C404" s="87"/>
      <c r="D404" s="87"/>
      <c r="E404" s="87"/>
      <c r="F404" s="87"/>
    </row>
    <row r="405">
      <c r="C405" s="87"/>
      <c r="D405" s="87"/>
      <c r="E405" s="87"/>
      <c r="F405" s="87"/>
    </row>
    <row r="406">
      <c r="C406" s="87"/>
      <c r="D406" s="87"/>
      <c r="E406" s="87"/>
      <c r="F406" s="87"/>
    </row>
    <row r="407">
      <c r="C407" s="87"/>
      <c r="D407" s="87"/>
      <c r="E407" s="87"/>
      <c r="F407" s="87"/>
    </row>
    <row r="408">
      <c r="C408" s="87"/>
      <c r="D408" s="87"/>
      <c r="E408" s="87"/>
      <c r="F408" s="87"/>
    </row>
    <row r="409">
      <c r="C409" s="87"/>
      <c r="D409" s="87"/>
      <c r="E409" s="87"/>
      <c r="F409" s="87"/>
    </row>
    <row r="410">
      <c r="C410" s="87"/>
      <c r="D410" s="87"/>
      <c r="E410" s="87"/>
      <c r="F410" s="87"/>
    </row>
    <row r="411">
      <c r="C411" s="87"/>
      <c r="D411" s="87"/>
      <c r="E411" s="87"/>
      <c r="F411" s="87"/>
    </row>
    <row r="412">
      <c r="C412" s="87"/>
      <c r="D412" s="87"/>
      <c r="E412" s="87"/>
      <c r="F412" s="87"/>
    </row>
    <row r="413">
      <c r="C413" s="87"/>
      <c r="D413" s="87"/>
      <c r="E413" s="87"/>
      <c r="F413" s="87"/>
    </row>
    <row r="414">
      <c r="C414" s="87"/>
      <c r="D414" s="87"/>
      <c r="E414" s="87"/>
      <c r="F414" s="87"/>
    </row>
    <row r="415">
      <c r="C415" s="87"/>
      <c r="D415" s="87"/>
      <c r="E415" s="87"/>
      <c r="F415" s="87"/>
    </row>
    <row r="416">
      <c r="C416" s="87"/>
      <c r="D416" s="87"/>
      <c r="E416" s="87"/>
      <c r="F416" s="87"/>
    </row>
    <row r="417">
      <c r="C417" s="87"/>
      <c r="D417" s="87"/>
      <c r="E417" s="87"/>
      <c r="F417" s="87"/>
    </row>
    <row r="418">
      <c r="C418" s="87"/>
      <c r="D418" s="87"/>
      <c r="E418" s="87"/>
      <c r="F418" s="87"/>
    </row>
    <row r="419">
      <c r="C419" s="87"/>
      <c r="D419" s="87"/>
      <c r="E419" s="87"/>
      <c r="F419" s="87"/>
    </row>
    <row r="420">
      <c r="C420" s="87"/>
      <c r="D420" s="87"/>
      <c r="E420" s="87"/>
      <c r="F420" s="87"/>
    </row>
    <row r="421">
      <c r="C421" s="87"/>
      <c r="D421" s="87"/>
      <c r="E421" s="87"/>
      <c r="F421" s="87"/>
    </row>
    <row r="422">
      <c r="C422" s="87"/>
      <c r="D422" s="87"/>
      <c r="E422" s="87"/>
      <c r="F422" s="87"/>
    </row>
    <row r="423">
      <c r="C423" s="87"/>
      <c r="D423" s="87"/>
      <c r="E423" s="87"/>
      <c r="F423" s="87"/>
    </row>
    <row r="424">
      <c r="C424" s="87"/>
      <c r="D424" s="87"/>
      <c r="E424" s="87"/>
      <c r="F424" s="87"/>
    </row>
    <row r="425">
      <c r="C425" s="87"/>
      <c r="D425" s="87"/>
      <c r="E425" s="87"/>
      <c r="F425" s="87"/>
    </row>
    <row r="426">
      <c r="C426" s="87"/>
      <c r="D426" s="87"/>
      <c r="E426" s="87"/>
      <c r="F426" s="87"/>
    </row>
    <row r="427">
      <c r="C427" s="87"/>
      <c r="D427" s="87"/>
      <c r="E427" s="87"/>
      <c r="F427" s="87"/>
    </row>
    <row r="428">
      <c r="C428" s="87"/>
      <c r="D428" s="87"/>
      <c r="E428" s="87"/>
      <c r="F428" s="87"/>
    </row>
    <row r="429">
      <c r="C429" s="87"/>
      <c r="D429" s="87"/>
      <c r="E429" s="87"/>
      <c r="F429" s="87"/>
    </row>
    <row r="430">
      <c r="C430" s="87"/>
      <c r="D430" s="87"/>
      <c r="E430" s="87"/>
      <c r="F430" s="87"/>
    </row>
    <row r="431">
      <c r="C431" s="87"/>
      <c r="D431" s="87"/>
      <c r="E431" s="87"/>
      <c r="F431" s="87"/>
    </row>
    <row r="432">
      <c r="C432" s="87"/>
      <c r="D432" s="87"/>
      <c r="E432" s="87"/>
      <c r="F432" s="87"/>
    </row>
    <row r="433">
      <c r="C433" s="87"/>
      <c r="D433" s="87"/>
      <c r="E433" s="87"/>
      <c r="F433" s="87"/>
    </row>
    <row r="434">
      <c r="C434" s="87"/>
      <c r="D434" s="87"/>
      <c r="E434" s="87"/>
      <c r="F434" s="87"/>
    </row>
    <row r="435">
      <c r="C435" s="87"/>
      <c r="D435" s="87"/>
      <c r="E435" s="87"/>
      <c r="F435" s="87"/>
    </row>
    <row r="436">
      <c r="C436" s="87"/>
      <c r="D436" s="87"/>
      <c r="E436" s="87"/>
      <c r="F436" s="87"/>
    </row>
    <row r="437">
      <c r="C437" s="87"/>
      <c r="D437" s="87"/>
      <c r="E437" s="87"/>
      <c r="F437" s="87"/>
    </row>
    <row r="438">
      <c r="C438" s="87"/>
      <c r="D438" s="87"/>
      <c r="E438" s="87"/>
      <c r="F438" s="87"/>
    </row>
    <row r="439">
      <c r="C439" s="87"/>
      <c r="D439" s="87"/>
      <c r="E439" s="87"/>
      <c r="F439" s="87"/>
    </row>
    <row r="440">
      <c r="C440" s="87"/>
      <c r="D440" s="87"/>
      <c r="E440" s="87"/>
      <c r="F440" s="87"/>
    </row>
    <row r="441">
      <c r="C441" s="87"/>
      <c r="D441" s="87"/>
      <c r="E441" s="87"/>
      <c r="F441" s="87"/>
    </row>
    <row r="442">
      <c r="C442" s="87"/>
      <c r="D442" s="87"/>
      <c r="E442" s="87"/>
      <c r="F442" s="87"/>
    </row>
    <row r="443">
      <c r="C443" s="87"/>
      <c r="D443" s="87"/>
      <c r="E443" s="87"/>
      <c r="F443" s="87"/>
    </row>
    <row r="444">
      <c r="C444" s="87"/>
      <c r="D444" s="87"/>
      <c r="E444" s="87"/>
      <c r="F444" s="87"/>
    </row>
    <row r="445">
      <c r="C445" s="87"/>
      <c r="D445" s="87"/>
      <c r="E445" s="87"/>
      <c r="F445" s="87"/>
    </row>
    <row r="446">
      <c r="C446" s="87"/>
      <c r="D446" s="87"/>
      <c r="E446" s="87"/>
      <c r="F446" s="87"/>
    </row>
    <row r="447">
      <c r="C447" s="87"/>
      <c r="D447" s="87"/>
      <c r="E447" s="87"/>
      <c r="F447" s="87"/>
    </row>
    <row r="448">
      <c r="C448" s="87"/>
      <c r="D448" s="87"/>
      <c r="E448" s="87"/>
      <c r="F448" s="87"/>
    </row>
    <row r="449">
      <c r="C449" s="87"/>
      <c r="D449" s="87"/>
      <c r="E449" s="87"/>
      <c r="F449" s="87"/>
    </row>
    <row r="450">
      <c r="C450" s="87"/>
      <c r="D450" s="87"/>
      <c r="E450" s="87"/>
      <c r="F450" s="87"/>
    </row>
    <row r="451">
      <c r="C451" s="87"/>
      <c r="D451" s="87"/>
      <c r="E451" s="87"/>
      <c r="F451" s="87"/>
    </row>
    <row r="452">
      <c r="C452" s="87"/>
      <c r="D452" s="87"/>
      <c r="E452" s="87"/>
      <c r="F452" s="87"/>
    </row>
    <row r="453">
      <c r="C453" s="87"/>
      <c r="D453" s="87"/>
      <c r="E453" s="87"/>
      <c r="F453" s="87"/>
    </row>
    <row r="454">
      <c r="C454" s="87"/>
      <c r="D454" s="87"/>
      <c r="E454" s="87"/>
      <c r="F454" s="87"/>
    </row>
    <row r="455">
      <c r="C455" s="87"/>
      <c r="D455" s="87"/>
      <c r="E455" s="87"/>
      <c r="F455" s="87"/>
    </row>
    <row r="456">
      <c r="C456" s="87"/>
      <c r="D456" s="87"/>
      <c r="E456" s="87"/>
      <c r="F456" s="87"/>
    </row>
    <row r="457">
      <c r="C457" s="87"/>
      <c r="D457" s="87"/>
      <c r="E457" s="87"/>
      <c r="F457" s="87"/>
    </row>
    <row r="458">
      <c r="C458" s="87"/>
      <c r="D458" s="87"/>
      <c r="E458" s="87"/>
      <c r="F458" s="87"/>
    </row>
    <row r="459">
      <c r="C459" s="87"/>
      <c r="D459" s="87"/>
      <c r="E459" s="87"/>
      <c r="F459" s="87"/>
    </row>
    <row r="460">
      <c r="C460" s="87"/>
      <c r="D460" s="87"/>
      <c r="E460" s="87"/>
      <c r="F460" s="87"/>
    </row>
    <row r="461">
      <c r="C461" s="87"/>
      <c r="D461" s="87"/>
      <c r="E461" s="87"/>
      <c r="F461" s="87"/>
    </row>
    <row r="462">
      <c r="C462" s="87"/>
      <c r="D462" s="87"/>
      <c r="E462" s="87"/>
      <c r="F462" s="87"/>
    </row>
    <row r="463">
      <c r="C463" s="87"/>
      <c r="D463" s="87"/>
      <c r="E463" s="87"/>
      <c r="F463" s="87"/>
    </row>
    <row r="464">
      <c r="C464" s="87"/>
      <c r="D464" s="87"/>
      <c r="E464" s="87"/>
      <c r="F464" s="87"/>
    </row>
    <row r="465">
      <c r="C465" s="87"/>
      <c r="D465" s="87"/>
      <c r="E465" s="87"/>
      <c r="F465" s="87"/>
    </row>
    <row r="466">
      <c r="C466" s="87"/>
      <c r="D466" s="87"/>
      <c r="E466" s="87"/>
      <c r="F466" s="87"/>
    </row>
    <row r="467">
      <c r="C467" s="87"/>
      <c r="D467" s="87"/>
      <c r="E467" s="87"/>
      <c r="F467" s="87"/>
    </row>
    <row r="468">
      <c r="C468" s="87"/>
      <c r="D468" s="87"/>
      <c r="E468" s="87"/>
      <c r="F468" s="87"/>
    </row>
    <row r="469">
      <c r="C469" s="87"/>
      <c r="D469" s="87"/>
      <c r="E469" s="87"/>
      <c r="F469" s="87"/>
    </row>
    <row r="470">
      <c r="C470" s="87"/>
      <c r="D470" s="87"/>
      <c r="E470" s="87"/>
      <c r="F470" s="87"/>
    </row>
    <row r="471">
      <c r="C471" s="87"/>
      <c r="D471" s="87"/>
      <c r="E471" s="87"/>
      <c r="F471" s="87"/>
    </row>
    <row r="472">
      <c r="C472" s="87"/>
      <c r="D472" s="87"/>
      <c r="E472" s="87"/>
      <c r="F472" s="87"/>
    </row>
    <row r="473">
      <c r="C473" s="87"/>
      <c r="D473" s="87"/>
      <c r="E473" s="87"/>
      <c r="F473" s="87"/>
    </row>
    <row r="474">
      <c r="C474" s="87"/>
      <c r="D474" s="87"/>
      <c r="E474" s="87"/>
      <c r="F474" s="87"/>
    </row>
    <row r="475">
      <c r="C475" s="87"/>
      <c r="D475" s="87"/>
      <c r="E475" s="87"/>
      <c r="F475" s="87"/>
    </row>
    <row r="476">
      <c r="C476" s="87"/>
      <c r="D476" s="87"/>
      <c r="E476" s="87"/>
      <c r="F476" s="87"/>
    </row>
    <row r="477">
      <c r="C477" s="87"/>
      <c r="D477" s="87"/>
      <c r="E477" s="87"/>
      <c r="F477" s="87"/>
    </row>
    <row r="478">
      <c r="C478" s="87"/>
      <c r="D478" s="87"/>
      <c r="E478" s="87"/>
      <c r="F478" s="87"/>
    </row>
    <row r="479">
      <c r="C479" s="87"/>
      <c r="D479" s="87"/>
      <c r="E479" s="87"/>
      <c r="F479" s="87"/>
    </row>
    <row r="480">
      <c r="C480" s="87"/>
      <c r="D480" s="87"/>
      <c r="E480" s="87"/>
      <c r="F480" s="87"/>
    </row>
    <row r="481">
      <c r="C481" s="87"/>
      <c r="D481" s="87"/>
      <c r="E481" s="87"/>
      <c r="F481" s="87"/>
    </row>
    <row r="482">
      <c r="C482" s="87"/>
      <c r="D482" s="87"/>
      <c r="E482" s="87"/>
      <c r="F482" s="87"/>
    </row>
    <row r="483">
      <c r="C483" s="87"/>
      <c r="D483" s="87"/>
      <c r="E483" s="87"/>
      <c r="F483" s="87"/>
    </row>
    <row r="484">
      <c r="C484" s="87"/>
      <c r="D484" s="87"/>
      <c r="E484" s="87"/>
      <c r="F484" s="87"/>
    </row>
    <row r="485">
      <c r="C485" s="87"/>
      <c r="D485" s="87"/>
      <c r="E485" s="87"/>
      <c r="F485" s="87"/>
    </row>
    <row r="486">
      <c r="C486" s="87"/>
      <c r="D486" s="87"/>
      <c r="E486" s="87"/>
      <c r="F486" s="87"/>
    </row>
    <row r="487">
      <c r="C487" s="87"/>
      <c r="D487" s="87"/>
      <c r="E487" s="87"/>
      <c r="F487" s="87"/>
    </row>
    <row r="488">
      <c r="C488" s="87"/>
      <c r="D488" s="87"/>
      <c r="E488" s="87"/>
      <c r="F488" s="87"/>
    </row>
    <row r="489">
      <c r="C489" s="87"/>
      <c r="D489" s="87"/>
      <c r="E489" s="87"/>
      <c r="F489" s="87"/>
    </row>
    <row r="490">
      <c r="C490" s="87"/>
      <c r="D490" s="87"/>
      <c r="E490" s="87"/>
      <c r="F490" s="87"/>
    </row>
    <row r="491">
      <c r="C491" s="87"/>
      <c r="D491" s="87"/>
      <c r="E491" s="87"/>
      <c r="F491" s="87"/>
    </row>
    <row r="492">
      <c r="C492" s="87"/>
      <c r="D492" s="87"/>
      <c r="E492" s="87"/>
      <c r="F492" s="87"/>
    </row>
    <row r="493">
      <c r="C493" s="87"/>
      <c r="D493" s="87"/>
      <c r="E493" s="87"/>
      <c r="F493" s="87"/>
    </row>
    <row r="494">
      <c r="C494" s="87"/>
      <c r="D494" s="87"/>
      <c r="E494" s="87"/>
      <c r="F494" s="87"/>
    </row>
    <row r="495">
      <c r="C495" s="87"/>
      <c r="D495" s="87"/>
      <c r="E495" s="87"/>
      <c r="F495" s="87"/>
    </row>
    <row r="496">
      <c r="C496" s="87"/>
      <c r="D496" s="87"/>
      <c r="E496" s="87"/>
      <c r="F496" s="87"/>
    </row>
    <row r="497">
      <c r="C497" s="87"/>
      <c r="D497" s="87"/>
      <c r="E497" s="87"/>
      <c r="F497" s="87"/>
    </row>
    <row r="498">
      <c r="C498" s="87"/>
      <c r="D498" s="87"/>
      <c r="E498" s="87"/>
      <c r="F498" s="87"/>
    </row>
    <row r="499">
      <c r="C499" s="87"/>
      <c r="D499" s="87"/>
      <c r="E499" s="87"/>
      <c r="F499" s="87"/>
    </row>
    <row r="500">
      <c r="C500" s="87"/>
      <c r="D500" s="87"/>
      <c r="E500" s="87"/>
      <c r="F500" s="87"/>
    </row>
    <row r="501">
      <c r="C501" s="87"/>
      <c r="D501" s="87"/>
      <c r="E501" s="87"/>
      <c r="F501" s="87"/>
    </row>
    <row r="502">
      <c r="C502" s="87"/>
      <c r="D502" s="87"/>
      <c r="E502" s="87"/>
      <c r="F502" s="87"/>
    </row>
    <row r="503">
      <c r="C503" s="87"/>
      <c r="D503" s="87"/>
      <c r="E503" s="87"/>
      <c r="F503" s="87"/>
    </row>
    <row r="504">
      <c r="C504" s="87"/>
      <c r="D504" s="87"/>
      <c r="E504" s="87"/>
      <c r="F504" s="87"/>
    </row>
    <row r="505">
      <c r="C505" s="87"/>
      <c r="D505" s="87"/>
      <c r="E505" s="87"/>
      <c r="F505" s="87"/>
    </row>
    <row r="506">
      <c r="C506" s="87"/>
      <c r="D506" s="87"/>
      <c r="E506" s="87"/>
      <c r="F506" s="87"/>
    </row>
    <row r="507">
      <c r="C507" s="87"/>
      <c r="D507" s="87"/>
      <c r="E507" s="87"/>
      <c r="F507" s="87"/>
    </row>
    <row r="508">
      <c r="C508" s="87"/>
      <c r="D508" s="87"/>
      <c r="E508" s="87"/>
      <c r="F508" s="87"/>
    </row>
    <row r="509">
      <c r="C509" s="87"/>
      <c r="D509" s="87"/>
      <c r="E509" s="87"/>
      <c r="F509" s="87"/>
    </row>
    <row r="510">
      <c r="C510" s="87"/>
      <c r="D510" s="87"/>
      <c r="E510" s="87"/>
      <c r="F510" s="87"/>
    </row>
    <row r="511">
      <c r="C511" s="87"/>
      <c r="D511" s="87"/>
      <c r="E511" s="87"/>
      <c r="F511" s="87"/>
    </row>
    <row r="512">
      <c r="C512" s="87"/>
      <c r="D512" s="87"/>
      <c r="E512" s="87"/>
      <c r="F512" s="87"/>
    </row>
    <row r="513">
      <c r="C513" s="87"/>
      <c r="D513" s="87"/>
      <c r="E513" s="87"/>
      <c r="F513" s="87"/>
    </row>
    <row r="514">
      <c r="C514" s="87"/>
      <c r="D514" s="87"/>
      <c r="E514" s="87"/>
      <c r="F514" s="87"/>
    </row>
    <row r="515">
      <c r="C515" s="87"/>
      <c r="D515" s="87"/>
      <c r="E515" s="87"/>
      <c r="F515" s="87"/>
    </row>
    <row r="516">
      <c r="C516" s="87"/>
      <c r="D516" s="87"/>
      <c r="E516" s="87"/>
      <c r="F516" s="87"/>
    </row>
    <row r="517">
      <c r="C517" s="87"/>
      <c r="D517" s="87"/>
      <c r="E517" s="87"/>
      <c r="F517" s="87"/>
    </row>
    <row r="518">
      <c r="C518" s="87"/>
      <c r="D518" s="87"/>
      <c r="E518" s="87"/>
      <c r="F518" s="87"/>
    </row>
    <row r="519">
      <c r="C519" s="87"/>
      <c r="D519" s="87"/>
      <c r="E519" s="87"/>
      <c r="F519" s="87"/>
    </row>
    <row r="520">
      <c r="C520" s="87"/>
      <c r="D520" s="87"/>
      <c r="E520" s="87"/>
      <c r="F520" s="87"/>
    </row>
    <row r="521">
      <c r="C521" s="87"/>
      <c r="D521" s="87"/>
      <c r="E521" s="87"/>
      <c r="F521" s="87"/>
    </row>
    <row r="522">
      <c r="C522" s="87"/>
      <c r="D522" s="87"/>
      <c r="E522" s="87"/>
      <c r="F522" s="87"/>
    </row>
    <row r="523">
      <c r="C523" s="87"/>
      <c r="D523" s="87"/>
      <c r="E523" s="87"/>
      <c r="F523" s="87"/>
    </row>
    <row r="524">
      <c r="C524" s="87"/>
      <c r="D524" s="87"/>
      <c r="E524" s="87"/>
      <c r="F524" s="87"/>
    </row>
    <row r="525">
      <c r="C525" s="87"/>
      <c r="D525" s="87"/>
      <c r="E525" s="87"/>
      <c r="F525" s="87"/>
    </row>
    <row r="526">
      <c r="C526" s="87"/>
      <c r="D526" s="87"/>
      <c r="E526" s="87"/>
      <c r="F526" s="87"/>
    </row>
    <row r="527">
      <c r="C527" s="87"/>
      <c r="D527" s="87"/>
      <c r="E527" s="87"/>
      <c r="F527" s="87"/>
    </row>
    <row r="528">
      <c r="C528" s="87"/>
      <c r="D528" s="87"/>
      <c r="E528" s="87"/>
      <c r="F528" s="87"/>
    </row>
    <row r="529">
      <c r="C529" s="87"/>
      <c r="D529" s="87"/>
      <c r="E529" s="87"/>
      <c r="F529" s="87"/>
    </row>
    <row r="530">
      <c r="C530" s="87"/>
      <c r="D530" s="87"/>
      <c r="E530" s="87"/>
      <c r="F530" s="87"/>
    </row>
    <row r="531">
      <c r="C531" s="87"/>
      <c r="D531" s="87"/>
      <c r="E531" s="87"/>
      <c r="F531" s="87"/>
    </row>
    <row r="532">
      <c r="C532" s="87"/>
      <c r="D532" s="87"/>
      <c r="E532" s="87"/>
      <c r="F532" s="87"/>
    </row>
    <row r="533">
      <c r="C533" s="87"/>
      <c r="D533" s="87"/>
      <c r="E533" s="87"/>
      <c r="F533" s="87"/>
    </row>
    <row r="534">
      <c r="C534" s="87"/>
      <c r="D534" s="87"/>
      <c r="E534" s="87"/>
      <c r="F534" s="87"/>
    </row>
    <row r="535">
      <c r="C535" s="87"/>
      <c r="D535" s="87"/>
      <c r="E535" s="87"/>
      <c r="F535" s="87"/>
    </row>
    <row r="536">
      <c r="C536" s="87"/>
      <c r="D536" s="87"/>
      <c r="E536" s="87"/>
      <c r="F536" s="87"/>
    </row>
    <row r="537">
      <c r="C537" s="87"/>
      <c r="D537" s="87"/>
      <c r="E537" s="87"/>
      <c r="F537" s="87"/>
    </row>
    <row r="538">
      <c r="C538" s="87"/>
      <c r="D538" s="87"/>
      <c r="E538" s="87"/>
      <c r="F538" s="87"/>
    </row>
    <row r="539">
      <c r="C539" s="87"/>
      <c r="D539" s="87"/>
      <c r="E539" s="87"/>
      <c r="F539" s="87"/>
    </row>
    <row r="540">
      <c r="C540" s="87"/>
      <c r="D540" s="87"/>
      <c r="E540" s="87"/>
      <c r="F540" s="87"/>
    </row>
    <row r="541">
      <c r="C541" s="87"/>
      <c r="D541" s="87"/>
      <c r="E541" s="87"/>
      <c r="F541" s="87"/>
    </row>
    <row r="542">
      <c r="C542" s="87"/>
      <c r="D542" s="87"/>
      <c r="E542" s="87"/>
      <c r="F542" s="87"/>
    </row>
    <row r="543">
      <c r="C543" s="87"/>
      <c r="D543" s="87"/>
      <c r="E543" s="87"/>
      <c r="F543" s="87"/>
    </row>
    <row r="544">
      <c r="C544" s="87"/>
      <c r="D544" s="87"/>
      <c r="E544" s="87"/>
      <c r="F544" s="87"/>
    </row>
    <row r="545">
      <c r="C545" s="87"/>
      <c r="D545" s="87"/>
      <c r="E545" s="87"/>
      <c r="F545" s="87"/>
    </row>
    <row r="546">
      <c r="C546" s="87"/>
      <c r="D546" s="87"/>
      <c r="E546" s="87"/>
      <c r="F546" s="87"/>
    </row>
    <row r="547">
      <c r="C547" s="87"/>
      <c r="D547" s="87"/>
      <c r="E547" s="87"/>
      <c r="F547" s="87"/>
    </row>
    <row r="548">
      <c r="C548" s="87"/>
      <c r="D548" s="87"/>
      <c r="E548" s="87"/>
      <c r="F548" s="87"/>
    </row>
    <row r="549">
      <c r="C549" s="87"/>
      <c r="D549" s="87"/>
      <c r="E549" s="87"/>
      <c r="F549" s="87"/>
    </row>
    <row r="550">
      <c r="C550" s="87"/>
      <c r="D550" s="87"/>
      <c r="E550" s="87"/>
      <c r="F550" s="87"/>
    </row>
    <row r="551">
      <c r="C551" s="87"/>
      <c r="D551" s="87"/>
      <c r="E551" s="87"/>
      <c r="F551" s="87"/>
    </row>
    <row r="552">
      <c r="C552" s="87"/>
      <c r="D552" s="87"/>
      <c r="E552" s="87"/>
      <c r="F552" s="87"/>
    </row>
    <row r="553">
      <c r="C553" s="87"/>
      <c r="D553" s="87"/>
      <c r="E553" s="87"/>
      <c r="F553" s="87"/>
    </row>
    <row r="554">
      <c r="C554" s="87"/>
      <c r="D554" s="87"/>
      <c r="E554" s="87"/>
      <c r="F554" s="87"/>
    </row>
    <row r="555">
      <c r="C555" s="87"/>
      <c r="D555" s="87"/>
      <c r="E555" s="87"/>
      <c r="F555" s="87"/>
    </row>
    <row r="556">
      <c r="C556" s="87"/>
      <c r="D556" s="87"/>
      <c r="E556" s="87"/>
      <c r="F556" s="87"/>
    </row>
    <row r="557">
      <c r="C557" s="87"/>
      <c r="D557" s="87"/>
      <c r="E557" s="87"/>
      <c r="F557" s="87"/>
    </row>
    <row r="558">
      <c r="C558" s="87"/>
      <c r="D558" s="87"/>
      <c r="E558" s="87"/>
      <c r="F558" s="87"/>
    </row>
    <row r="559">
      <c r="C559" s="87"/>
      <c r="D559" s="87"/>
      <c r="E559" s="87"/>
      <c r="F559" s="87"/>
    </row>
    <row r="560">
      <c r="C560" s="87"/>
      <c r="D560" s="87"/>
      <c r="E560" s="87"/>
      <c r="F560" s="87"/>
    </row>
    <row r="561">
      <c r="C561" s="87"/>
      <c r="D561" s="87"/>
      <c r="E561" s="87"/>
      <c r="F561" s="87"/>
    </row>
    <row r="562">
      <c r="C562" s="87"/>
      <c r="D562" s="87"/>
      <c r="E562" s="87"/>
      <c r="F562" s="87"/>
    </row>
    <row r="563">
      <c r="C563" s="87"/>
      <c r="D563" s="87"/>
      <c r="E563" s="87"/>
      <c r="F563" s="87"/>
    </row>
    <row r="564">
      <c r="C564" s="87"/>
      <c r="D564" s="87"/>
      <c r="E564" s="87"/>
      <c r="F564" s="87"/>
    </row>
    <row r="565">
      <c r="C565" s="87"/>
      <c r="D565" s="87"/>
      <c r="E565" s="87"/>
      <c r="F565" s="87"/>
    </row>
    <row r="566">
      <c r="C566" s="87"/>
      <c r="D566" s="87"/>
      <c r="E566" s="87"/>
      <c r="F566" s="87"/>
    </row>
    <row r="567">
      <c r="C567" s="87"/>
      <c r="D567" s="87"/>
      <c r="E567" s="87"/>
      <c r="F567" s="87"/>
    </row>
    <row r="568">
      <c r="C568" s="87"/>
      <c r="D568" s="87"/>
      <c r="E568" s="87"/>
      <c r="F568" s="87"/>
    </row>
    <row r="569">
      <c r="C569" s="87"/>
      <c r="D569" s="87"/>
      <c r="E569" s="87"/>
      <c r="F569" s="87"/>
    </row>
    <row r="570">
      <c r="C570" s="87"/>
      <c r="D570" s="87"/>
      <c r="E570" s="87"/>
      <c r="F570" s="87"/>
    </row>
    <row r="571">
      <c r="C571" s="87"/>
      <c r="D571" s="87"/>
      <c r="E571" s="87"/>
      <c r="F571" s="87"/>
    </row>
    <row r="572">
      <c r="C572" s="87"/>
      <c r="D572" s="87"/>
      <c r="E572" s="87"/>
      <c r="F572" s="87"/>
    </row>
    <row r="573">
      <c r="C573" s="87"/>
      <c r="D573" s="87"/>
      <c r="E573" s="87"/>
      <c r="F573" s="87"/>
    </row>
    <row r="574">
      <c r="C574" s="87"/>
      <c r="D574" s="87"/>
      <c r="E574" s="87"/>
      <c r="F574" s="87"/>
    </row>
    <row r="575">
      <c r="C575" s="87"/>
      <c r="D575" s="87"/>
      <c r="E575" s="87"/>
      <c r="F575" s="87"/>
    </row>
    <row r="576">
      <c r="C576" s="87"/>
      <c r="D576" s="87"/>
      <c r="E576" s="87"/>
      <c r="F576" s="87"/>
    </row>
    <row r="577">
      <c r="C577" s="87"/>
      <c r="D577" s="87"/>
      <c r="E577" s="87"/>
      <c r="F577" s="87"/>
    </row>
    <row r="578">
      <c r="C578" s="87"/>
      <c r="D578" s="87"/>
      <c r="E578" s="87"/>
      <c r="F578" s="87"/>
    </row>
    <row r="579">
      <c r="C579" s="87"/>
      <c r="D579" s="87"/>
      <c r="E579" s="87"/>
      <c r="F579" s="87"/>
    </row>
    <row r="580">
      <c r="C580" s="87"/>
      <c r="D580" s="87"/>
      <c r="E580" s="87"/>
      <c r="F580" s="87"/>
    </row>
    <row r="581">
      <c r="C581" s="87"/>
      <c r="D581" s="87"/>
      <c r="E581" s="87"/>
      <c r="F581" s="87"/>
    </row>
    <row r="582">
      <c r="C582" s="87"/>
      <c r="D582" s="87"/>
      <c r="E582" s="87"/>
      <c r="F582" s="87"/>
    </row>
    <row r="583">
      <c r="C583" s="87"/>
      <c r="D583" s="87"/>
      <c r="E583" s="87"/>
      <c r="F583" s="87"/>
    </row>
    <row r="584">
      <c r="C584" s="87"/>
      <c r="D584" s="87"/>
      <c r="E584" s="87"/>
      <c r="F584" s="87"/>
    </row>
    <row r="585">
      <c r="C585" s="87"/>
      <c r="D585" s="87"/>
      <c r="E585" s="87"/>
      <c r="F585" s="87"/>
    </row>
    <row r="586">
      <c r="C586" s="87"/>
      <c r="D586" s="87"/>
      <c r="E586" s="87"/>
      <c r="F586" s="87"/>
    </row>
    <row r="587">
      <c r="C587" s="87"/>
      <c r="D587" s="87"/>
      <c r="E587" s="87"/>
      <c r="F587" s="87"/>
    </row>
    <row r="588">
      <c r="C588" s="87"/>
      <c r="D588" s="87"/>
      <c r="E588" s="87"/>
      <c r="F588" s="87"/>
    </row>
    <row r="589">
      <c r="C589" s="87"/>
      <c r="D589" s="87"/>
      <c r="E589" s="87"/>
      <c r="F589" s="87"/>
    </row>
    <row r="590">
      <c r="C590" s="87"/>
      <c r="D590" s="87"/>
      <c r="E590" s="87"/>
      <c r="F590" s="87"/>
    </row>
    <row r="591">
      <c r="C591" s="87"/>
      <c r="D591" s="87"/>
      <c r="E591" s="87"/>
      <c r="F591" s="87"/>
    </row>
    <row r="592">
      <c r="C592" s="87"/>
      <c r="D592" s="87"/>
      <c r="E592" s="87"/>
      <c r="F592" s="87"/>
    </row>
    <row r="593">
      <c r="C593" s="87"/>
      <c r="D593" s="87"/>
      <c r="E593" s="87"/>
      <c r="F593" s="87"/>
    </row>
    <row r="594">
      <c r="C594" s="87"/>
      <c r="D594" s="87"/>
      <c r="E594" s="87"/>
      <c r="F594" s="87"/>
    </row>
    <row r="595">
      <c r="C595" s="87"/>
      <c r="D595" s="87"/>
      <c r="E595" s="87"/>
      <c r="F595" s="87"/>
    </row>
    <row r="596">
      <c r="C596" s="87"/>
      <c r="D596" s="87"/>
      <c r="E596" s="87"/>
      <c r="F596" s="87"/>
    </row>
    <row r="597">
      <c r="C597" s="87"/>
      <c r="D597" s="87"/>
      <c r="E597" s="87"/>
      <c r="F597" s="87"/>
    </row>
    <row r="598">
      <c r="C598" s="87"/>
      <c r="D598" s="87"/>
      <c r="E598" s="87"/>
      <c r="F598" s="87"/>
    </row>
    <row r="599">
      <c r="C599" s="87"/>
      <c r="D599" s="87"/>
      <c r="E599" s="87"/>
      <c r="F599" s="87"/>
    </row>
    <row r="600">
      <c r="C600" s="87"/>
      <c r="D600" s="87"/>
      <c r="E600" s="87"/>
      <c r="F600" s="87"/>
    </row>
    <row r="601">
      <c r="C601" s="87"/>
      <c r="D601" s="87"/>
      <c r="E601" s="87"/>
      <c r="F601" s="87"/>
    </row>
    <row r="602">
      <c r="C602" s="87"/>
      <c r="D602" s="87"/>
      <c r="E602" s="87"/>
      <c r="F602" s="87"/>
    </row>
    <row r="603">
      <c r="C603" s="87"/>
      <c r="D603" s="87"/>
      <c r="E603" s="87"/>
      <c r="F603" s="87"/>
    </row>
    <row r="604">
      <c r="C604" s="87"/>
      <c r="D604" s="87"/>
      <c r="E604" s="87"/>
      <c r="F604" s="87"/>
    </row>
    <row r="605">
      <c r="C605" s="87"/>
      <c r="D605" s="87"/>
      <c r="E605" s="87"/>
      <c r="F605" s="87"/>
    </row>
    <row r="606">
      <c r="C606" s="87"/>
      <c r="D606" s="87"/>
      <c r="E606" s="87"/>
      <c r="F606" s="87"/>
    </row>
    <row r="607">
      <c r="C607" s="87"/>
      <c r="D607" s="87"/>
      <c r="E607" s="87"/>
      <c r="F607" s="87"/>
    </row>
    <row r="608">
      <c r="C608" s="87"/>
      <c r="D608" s="87"/>
      <c r="E608" s="87"/>
      <c r="F608" s="87"/>
    </row>
    <row r="609">
      <c r="C609" s="87"/>
      <c r="D609" s="87"/>
      <c r="E609" s="87"/>
      <c r="F609" s="87"/>
    </row>
    <row r="610">
      <c r="C610" s="87"/>
      <c r="D610" s="87"/>
      <c r="E610" s="87"/>
      <c r="F610" s="87"/>
    </row>
    <row r="611">
      <c r="C611" s="87"/>
      <c r="D611" s="87"/>
      <c r="E611" s="87"/>
      <c r="F611" s="87"/>
    </row>
    <row r="612">
      <c r="C612" s="87"/>
      <c r="D612" s="87"/>
      <c r="E612" s="87"/>
      <c r="F612" s="87"/>
    </row>
    <row r="613">
      <c r="C613" s="87"/>
      <c r="D613" s="87"/>
      <c r="E613" s="87"/>
      <c r="F613" s="87"/>
    </row>
    <row r="614">
      <c r="C614" s="87"/>
      <c r="D614" s="87"/>
      <c r="E614" s="87"/>
      <c r="F614" s="87"/>
    </row>
    <row r="615">
      <c r="C615" s="87"/>
      <c r="D615" s="87"/>
      <c r="E615" s="87"/>
      <c r="F615" s="87"/>
    </row>
    <row r="616">
      <c r="C616" s="87"/>
      <c r="D616" s="87"/>
      <c r="E616" s="87"/>
      <c r="F616" s="87"/>
    </row>
    <row r="617">
      <c r="C617" s="87"/>
      <c r="D617" s="87"/>
      <c r="E617" s="87"/>
      <c r="F617" s="87"/>
    </row>
    <row r="618">
      <c r="C618" s="87"/>
      <c r="D618" s="87"/>
      <c r="E618" s="87"/>
      <c r="F618" s="87"/>
    </row>
    <row r="619">
      <c r="C619" s="87"/>
      <c r="D619" s="87"/>
      <c r="E619" s="87"/>
      <c r="F619" s="87"/>
    </row>
    <row r="620">
      <c r="C620" s="87"/>
      <c r="D620" s="87"/>
      <c r="E620" s="87"/>
      <c r="F620" s="87"/>
    </row>
    <row r="621">
      <c r="C621" s="87"/>
      <c r="D621" s="87"/>
      <c r="E621" s="87"/>
      <c r="F621" s="87"/>
    </row>
    <row r="622">
      <c r="C622" s="87"/>
      <c r="D622" s="87"/>
      <c r="E622" s="87"/>
      <c r="F622" s="87"/>
    </row>
    <row r="623">
      <c r="C623" s="87"/>
      <c r="D623" s="87"/>
      <c r="E623" s="87"/>
      <c r="F623" s="87"/>
    </row>
    <row r="624">
      <c r="C624" s="87"/>
      <c r="D624" s="87"/>
      <c r="E624" s="87"/>
      <c r="F624" s="87"/>
    </row>
    <row r="625">
      <c r="C625" s="87"/>
      <c r="D625" s="87"/>
      <c r="E625" s="87"/>
      <c r="F625" s="87"/>
    </row>
    <row r="626">
      <c r="C626" s="87"/>
      <c r="D626" s="87"/>
      <c r="E626" s="87"/>
      <c r="F626" s="87"/>
    </row>
    <row r="627">
      <c r="C627" s="87"/>
      <c r="D627" s="87"/>
      <c r="E627" s="87"/>
      <c r="F627" s="87"/>
    </row>
    <row r="628">
      <c r="C628" s="87"/>
      <c r="D628" s="87"/>
      <c r="E628" s="87"/>
      <c r="F628" s="87"/>
    </row>
    <row r="629">
      <c r="C629" s="87"/>
      <c r="D629" s="87"/>
      <c r="E629" s="87"/>
      <c r="F629" s="87"/>
    </row>
    <row r="630">
      <c r="C630" s="87"/>
      <c r="D630" s="87"/>
      <c r="E630" s="87"/>
      <c r="F630" s="87"/>
    </row>
    <row r="631">
      <c r="C631" s="87"/>
      <c r="D631" s="87"/>
      <c r="E631" s="87"/>
      <c r="F631" s="87"/>
    </row>
    <row r="632">
      <c r="C632" s="87"/>
      <c r="D632" s="87"/>
      <c r="E632" s="87"/>
      <c r="F632" s="87"/>
    </row>
    <row r="633">
      <c r="C633" s="87"/>
      <c r="D633" s="87"/>
      <c r="E633" s="87"/>
      <c r="F633" s="87"/>
    </row>
    <row r="634">
      <c r="C634" s="87"/>
      <c r="D634" s="87"/>
      <c r="E634" s="87"/>
      <c r="F634" s="87"/>
    </row>
    <row r="635">
      <c r="C635" s="87"/>
      <c r="D635" s="87"/>
      <c r="E635" s="87"/>
      <c r="F635" s="87"/>
    </row>
    <row r="636">
      <c r="C636" s="87"/>
      <c r="D636" s="87"/>
      <c r="E636" s="87"/>
      <c r="F636" s="87"/>
    </row>
    <row r="637">
      <c r="C637" s="87"/>
      <c r="D637" s="87"/>
      <c r="E637" s="87"/>
      <c r="F637" s="87"/>
    </row>
    <row r="638">
      <c r="C638" s="87"/>
      <c r="D638" s="87"/>
      <c r="E638" s="87"/>
      <c r="F638" s="87"/>
    </row>
    <row r="639">
      <c r="C639" s="87"/>
      <c r="D639" s="87"/>
      <c r="E639" s="87"/>
      <c r="F639" s="87"/>
    </row>
    <row r="640">
      <c r="C640" s="87"/>
      <c r="D640" s="87"/>
      <c r="E640" s="87"/>
      <c r="F640" s="87"/>
    </row>
    <row r="641">
      <c r="C641" s="87"/>
      <c r="D641" s="87"/>
      <c r="E641" s="87"/>
      <c r="F641" s="87"/>
    </row>
    <row r="642">
      <c r="C642" s="87"/>
      <c r="D642" s="87"/>
      <c r="E642" s="87"/>
      <c r="F642" s="87"/>
    </row>
    <row r="643">
      <c r="C643" s="87"/>
      <c r="D643" s="87"/>
      <c r="E643" s="87"/>
      <c r="F643" s="87"/>
    </row>
    <row r="644">
      <c r="C644" s="87"/>
      <c r="D644" s="87"/>
      <c r="E644" s="87"/>
      <c r="F644" s="87"/>
    </row>
    <row r="645">
      <c r="C645" s="87"/>
      <c r="D645" s="87"/>
      <c r="E645" s="87"/>
      <c r="F645" s="87"/>
    </row>
    <row r="646">
      <c r="C646" s="87"/>
      <c r="D646" s="87"/>
      <c r="E646" s="87"/>
      <c r="F646" s="87"/>
    </row>
    <row r="647">
      <c r="C647" s="87"/>
      <c r="D647" s="87"/>
      <c r="E647" s="87"/>
      <c r="F647" s="87"/>
    </row>
    <row r="648">
      <c r="C648" s="87"/>
      <c r="D648" s="87"/>
      <c r="E648" s="87"/>
      <c r="F648" s="87"/>
    </row>
    <row r="649">
      <c r="C649" s="87"/>
      <c r="D649" s="87"/>
      <c r="E649" s="87"/>
      <c r="F649" s="87"/>
    </row>
    <row r="650">
      <c r="C650" s="87"/>
      <c r="D650" s="87"/>
      <c r="E650" s="87"/>
      <c r="F650" s="87"/>
    </row>
    <row r="651">
      <c r="C651" s="87"/>
      <c r="D651" s="87"/>
      <c r="E651" s="87"/>
      <c r="F651" s="87"/>
    </row>
    <row r="652">
      <c r="C652" s="87"/>
      <c r="D652" s="87"/>
      <c r="E652" s="87"/>
      <c r="F652" s="87"/>
    </row>
    <row r="653">
      <c r="C653" s="87"/>
      <c r="D653" s="87"/>
      <c r="E653" s="87"/>
      <c r="F653" s="87"/>
    </row>
    <row r="654">
      <c r="C654" s="87"/>
      <c r="D654" s="87"/>
      <c r="E654" s="87"/>
      <c r="F654" s="87"/>
    </row>
    <row r="655">
      <c r="C655" s="87"/>
      <c r="D655" s="87"/>
      <c r="E655" s="87"/>
      <c r="F655" s="87"/>
    </row>
    <row r="656">
      <c r="C656" s="87"/>
      <c r="D656" s="87"/>
      <c r="E656" s="87"/>
      <c r="F656" s="87"/>
    </row>
    <row r="657">
      <c r="C657" s="87"/>
      <c r="D657" s="87"/>
      <c r="E657" s="87"/>
      <c r="F657" s="87"/>
    </row>
    <row r="658">
      <c r="C658" s="87"/>
      <c r="D658" s="87"/>
      <c r="E658" s="87"/>
      <c r="F658" s="87"/>
    </row>
    <row r="659">
      <c r="C659" s="87"/>
      <c r="D659" s="87"/>
      <c r="E659" s="87"/>
      <c r="F659" s="87"/>
    </row>
    <row r="660">
      <c r="C660" s="87"/>
      <c r="D660" s="87"/>
      <c r="E660" s="87"/>
      <c r="F660" s="87"/>
    </row>
    <row r="661">
      <c r="C661" s="87"/>
      <c r="D661" s="87"/>
      <c r="E661" s="87"/>
      <c r="F661" s="87"/>
    </row>
    <row r="662">
      <c r="C662" s="87"/>
      <c r="D662" s="87"/>
      <c r="E662" s="87"/>
      <c r="F662" s="87"/>
    </row>
    <row r="663">
      <c r="C663" s="87"/>
      <c r="D663" s="87"/>
      <c r="E663" s="87"/>
      <c r="F663" s="87"/>
    </row>
    <row r="664">
      <c r="C664" s="87"/>
      <c r="D664" s="87"/>
      <c r="E664" s="87"/>
      <c r="F664" s="87"/>
    </row>
    <row r="665">
      <c r="C665" s="87"/>
      <c r="D665" s="87"/>
      <c r="E665" s="87"/>
      <c r="F665" s="87"/>
    </row>
    <row r="666">
      <c r="C666" s="87"/>
      <c r="D666" s="87"/>
      <c r="E666" s="87"/>
      <c r="F666" s="87"/>
    </row>
    <row r="667">
      <c r="C667" s="87"/>
      <c r="D667" s="87"/>
      <c r="E667" s="87"/>
      <c r="F667" s="87"/>
    </row>
    <row r="668">
      <c r="C668" s="87"/>
      <c r="D668" s="87"/>
      <c r="E668" s="87"/>
      <c r="F668" s="87"/>
    </row>
    <row r="669">
      <c r="C669" s="87"/>
      <c r="D669" s="87"/>
      <c r="E669" s="87"/>
      <c r="F669" s="87"/>
    </row>
    <row r="670">
      <c r="C670" s="87"/>
      <c r="D670" s="87"/>
      <c r="E670" s="87"/>
      <c r="F670" s="87"/>
    </row>
    <row r="671">
      <c r="C671" s="87"/>
      <c r="D671" s="87"/>
      <c r="E671" s="87"/>
      <c r="F671" s="87"/>
    </row>
    <row r="672">
      <c r="C672" s="87"/>
      <c r="D672" s="87"/>
      <c r="E672" s="87"/>
      <c r="F672" s="87"/>
    </row>
    <row r="673">
      <c r="C673" s="87"/>
      <c r="D673" s="87"/>
      <c r="E673" s="87"/>
      <c r="F673" s="87"/>
    </row>
    <row r="674">
      <c r="C674" s="87"/>
      <c r="D674" s="87"/>
      <c r="E674" s="87"/>
      <c r="F674" s="87"/>
    </row>
    <row r="675">
      <c r="C675" s="87"/>
      <c r="D675" s="87"/>
      <c r="E675" s="87"/>
      <c r="F675" s="87"/>
    </row>
    <row r="676">
      <c r="C676" s="87"/>
      <c r="D676" s="87"/>
      <c r="E676" s="87"/>
      <c r="F676" s="87"/>
    </row>
    <row r="677">
      <c r="C677" s="87"/>
      <c r="D677" s="87"/>
      <c r="E677" s="87"/>
      <c r="F677" s="87"/>
    </row>
    <row r="678">
      <c r="C678" s="87"/>
      <c r="D678" s="87"/>
      <c r="E678" s="87"/>
      <c r="F678" s="87"/>
    </row>
    <row r="679">
      <c r="C679" s="87"/>
      <c r="D679" s="87"/>
      <c r="E679" s="87"/>
      <c r="F679" s="87"/>
    </row>
    <row r="680">
      <c r="C680" s="87"/>
      <c r="D680" s="87"/>
      <c r="E680" s="87"/>
      <c r="F680" s="87"/>
    </row>
    <row r="681">
      <c r="C681" s="87"/>
      <c r="D681" s="87"/>
      <c r="E681" s="87"/>
      <c r="F681" s="87"/>
    </row>
    <row r="682">
      <c r="C682" s="87"/>
      <c r="D682" s="87"/>
      <c r="E682" s="87"/>
      <c r="F682" s="87"/>
    </row>
    <row r="683">
      <c r="C683" s="87"/>
      <c r="D683" s="87"/>
      <c r="E683" s="87"/>
      <c r="F683" s="87"/>
    </row>
    <row r="684">
      <c r="C684" s="87"/>
      <c r="D684" s="87"/>
      <c r="E684" s="87"/>
      <c r="F684" s="87"/>
    </row>
    <row r="685">
      <c r="C685" s="87"/>
      <c r="D685" s="87"/>
      <c r="E685" s="87"/>
      <c r="F685" s="87"/>
    </row>
    <row r="686">
      <c r="C686" s="87"/>
      <c r="D686" s="87"/>
      <c r="E686" s="87"/>
      <c r="F686" s="87"/>
    </row>
    <row r="687">
      <c r="C687" s="87"/>
      <c r="D687" s="87"/>
      <c r="E687" s="87"/>
      <c r="F687" s="87"/>
    </row>
    <row r="688">
      <c r="C688" s="87"/>
      <c r="D688" s="87"/>
      <c r="E688" s="87"/>
      <c r="F688" s="87"/>
    </row>
    <row r="689">
      <c r="C689" s="87"/>
      <c r="D689" s="87"/>
      <c r="E689" s="87"/>
      <c r="F689" s="87"/>
    </row>
    <row r="690">
      <c r="C690" s="87"/>
      <c r="D690" s="87"/>
      <c r="E690" s="87"/>
      <c r="F690" s="87"/>
    </row>
    <row r="691">
      <c r="C691" s="87"/>
      <c r="D691" s="87"/>
      <c r="E691" s="87"/>
      <c r="F691" s="87"/>
    </row>
    <row r="692">
      <c r="C692" s="87"/>
      <c r="D692" s="87"/>
      <c r="E692" s="87"/>
      <c r="F692" s="87"/>
    </row>
    <row r="693">
      <c r="C693" s="87"/>
      <c r="D693" s="87"/>
      <c r="E693" s="87"/>
      <c r="F693" s="87"/>
    </row>
    <row r="694">
      <c r="C694" s="87"/>
      <c r="D694" s="87"/>
      <c r="E694" s="87"/>
      <c r="F694" s="87"/>
    </row>
    <row r="695">
      <c r="C695" s="87"/>
      <c r="D695" s="87"/>
      <c r="E695" s="87"/>
      <c r="F695" s="87"/>
    </row>
    <row r="696">
      <c r="C696" s="87"/>
      <c r="D696" s="87"/>
      <c r="E696" s="87"/>
      <c r="F696" s="87"/>
    </row>
    <row r="697">
      <c r="C697" s="87"/>
      <c r="D697" s="87"/>
      <c r="E697" s="87"/>
      <c r="F697" s="87"/>
    </row>
    <row r="698">
      <c r="C698" s="87"/>
      <c r="D698" s="87"/>
      <c r="E698" s="87"/>
      <c r="F698" s="87"/>
    </row>
    <row r="699">
      <c r="C699" s="87"/>
      <c r="D699" s="87"/>
      <c r="E699" s="87"/>
      <c r="F699" s="87"/>
    </row>
    <row r="700">
      <c r="C700" s="87"/>
      <c r="D700" s="87"/>
      <c r="E700" s="87"/>
      <c r="F700" s="87"/>
    </row>
    <row r="701">
      <c r="C701" s="87"/>
      <c r="D701" s="87"/>
      <c r="E701" s="87"/>
      <c r="F701" s="87"/>
    </row>
    <row r="702">
      <c r="C702" s="87"/>
      <c r="D702" s="87"/>
      <c r="E702" s="87"/>
      <c r="F702" s="87"/>
    </row>
    <row r="703">
      <c r="C703" s="87"/>
      <c r="D703" s="87"/>
      <c r="E703" s="87"/>
      <c r="F703" s="87"/>
    </row>
    <row r="704">
      <c r="C704" s="87"/>
      <c r="D704" s="87"/>
      <c r="E704" s="87"/>
      <c r="F704" s="87"/>
    </row>
    <row r="705">
      <c r="C705" s="87"/>
      <c r="D705" s="87"/>
      <c r="E705" s="87"/>
      <c r="F705" s="87"/>
    </row>
    <row r="706">
      <c r="C706" s="87"/>
      <c r="D706" s="87"/>
      <c r="E706" s="87"/>
      <c r="F706" s="87"/>
    </row>
    <row r="707">
      <c r="C707" s="87"/>
      <c r="D707" s="87"/>
      <c r="E707" s="87"/>
      <c r="F707" s="87"/>
    </row>
    <row r="708">
      <c r="C708" s="87"/>
      <c r="D708" s="87"/>
      <c r="E708" s="87"/>
      <c r="F708" s="87"/>
    </row>
    <row r="709">
      <c r="C709" s="87"/>
      <c r="D709" s="87"/>
      <c r="E709" s="87"/>
      <c r="F709" s="87"/>
    </row>
    <row r="710">
      <c r="C710" s="87"/>
      <c r="D710" s="87"/>
      <c r="E710" s="87"/>
      <c r="F710" s="87"/>
    </row>
    <row r="711">
      <c r="C711" s="87"/>
      <c r="D711" s="87"/>
      <c r="E711" s="87"/>
      <c r="F711" s="87"/>
    </row>
    <row r="712">
      <c r="C712" s="87"/>
      <c r="D712" s="87"/>
      <c r="E712" s="87"/>
      <c r="F712" s="87"/>
    </row>
    <row r="713">
      <c r="C713" s="87"/>
      <c r="D713" s="87"/>
      <c r="E713" s="87"/>
      <c r="F713" s="87"/>
    </row>
    <row r="714">
      <c r="C714" s="87"/>
      <c r="D714" s="87"/>
      <c r="E714" s="87"/>
      <c r="F714" s="87"/>
    </row>
    <row r="715">
      <c r="C715" s="87"/>
      <c r="D715" s="87"/>
      <c r="E715" s="87"/>
      <c r="F715" s="87"/>
    </row>
    <row r="716">
      <c r="C716" s="87"/>
      <c r="D716" s="87"/>
      <c r="E716" s="87"/>
      <c r="F716" s="87"/>
    </row>
    <row r="717">
      <c r="C717" s="87"/>
      <c r="D717" s="87"/>
      <c r="E717" s="87"/>
      <c r="F717" s="87"/>
    </row>
    <row r="718">
      <c r="C718" s="87"/>
      <c r="D718" s="87"/>
      <c r="E718" s="87"/>
      <c r="F718" s="87"/>
    </row>
    <row r="719">
      <c r="C719" s="87"/>
      <c r="D719" s="87"/>
      <c r="E719" s="87"/>
      <c r="F719" s="87"/>
    </row>
    <row r="720">
      <c r="C720" s="87"/>
      <c r="D720" s="87"/>
      <c r="E720" s="87"/>
      <c r="F720" s="87"/>
    </row>
    <row r="721">
      <c r="C721" s="87"/>
      <c r="D721" s="87"/>
      <c r="E721" s="87"/>
      <c r="F721" s="87"/>
    </row>
    <row r="722">
      <c r="C722" s="87"/>
      <c r="D722" s="87"/>
      <c r="E722" s="87"/>
      <c r="F722" s="87"/>
    </row>
    <row r="723">
      <c r="C723" s="87"/>
      <c r="D723" s="87"/>
      <c r="E723" s="87"/>
      <c r="F723" s="87"/>
    </row>
    <row r="724">
      <c r="C724" s="87"/>
      <c r="D724" s="87"/>
      <c r="E724" s="87"/>
      <c r="F724" s="87"/>
    </row>
    <row r="725">
      <c r="C725" s="87"/>
      <c r="D725" s="87"/>
      <c r="E725" s="87"/>
      <c r="F725" s="87"/>
    </row>
    <row r="726">
      <c r="C726" s="87"/>
      <c r="D726" s="87"/>
      <c r="E726" s="87"/>
      <c r="F726" s="87"/>
    </row>
    <row r="727">
      <c r="C727" s="87"/>
      <c r="D727" s="87"/>
      <c r="E727" s="87"/>
      <c r="F727" s="87"/>
    </row>
    <row r="728">
      <c r="C728" s="87"/>
      <c r="D728" s="87"/>
      <c r="E728" s="87"/>
      <c r="F728" s="87"/>
    </row>
    <row r="729">
      <c r="C729" s="87"/>
      <c r="D729" s="87"/>
      <c r="E729" s="87"/>
      <c r="F729" s="87"/>
    </row>
    <row r="730">
      <c r="C730" s="87"/>
      <c r="D730" s="87"/>
      <c r="E730" s="87"/>
      <c r="F730" s="87"/>
    </row>
    <row r="731">
      <c r="C731" s="87"/>
      <c r="D731" s="87"/>
      <c r="E731" s="87"/>
      <c r="F731" s="87"/>
    </row>
    <row r="732">
      <c r="C732" s="87"/>
      <c r="D732" s="87"/>
      <c r="E732" s="87"/>
      <c r="F732" s="87"/>
    </row>
    <row r="733">
      <c r="C733" s="87"/>
      <c r="D733" s="87"/>
      <c r="E733" s="87"/>
      <c r="F733" s="87"/>
    </row>
    <row r="734">
      <c r="C734" s="87"/>
      <c r="D734" s="87"/>
      <c r="E734" s="87"/>
      <c r="F734" s="87"/>
    </row>
    <row r="735">
      <c r="C735" s="87"/>
      <c r="D735" s="87"/>
      <c r="E735" s="87"/>
      <c r="F735" s="87"/>
    </row>
    <row r="736">
      <c r="C736" s="87"/>
      <c r="D736" s="87"/>
      <c r="E736" s="87"/>
      <c r="F736" s="87"/>
    </row>
    <row r="737">
      <c r="C737" s="87"/>
      <c r="D737" s="87"/>
      <c r="E737" s="87"/>
      <c r="F737" s="87"/>
    </row>
    <row r="738">
      <c r="C738" s="87"/>
      <c r="D738" s="87"/>
      <c r="E738" s="87"/>
      <c r="F738" s="87"/>
    </row>
    <row r="739">
      <c r="C739" s="87"/>
      <c r="D739" s="87"/>
      <c r="E739" s="87"/>
      <c r="F739" s="87"/>
    </row>
    <row r="740">
      <c r="C740" s="87"/>
      <c r="D740" s="87"/>
      <c r="E740" s="87"/>
      <c r="F740" s="87"/>
    </row>
    <row r="741">
      <c r="C741" s="87"/>
      <c r="D741" s="87"/>
      <c r="E741" s="87"/>
      <c r="F741" s="87"/>
    </row>
    <row r="742">
      <c r="C742" s="87"/>
      <c r="D742" s="87"/>
      <c r="E742" s="87"/>
      <c r="F742" s="87"/>
    </row>
    <row r="743">
      <c r="C743" s="87"/>
      <c r="D743" s="87"/>
      <c r="E743" s="87"/>
      <c r="F743" s="87"/>
    </row>
    <row r="744">
      <c r="C744" s="87"/>
      <c r="D744" s="87"/>
      <c r="E744" s="87"/>
      <c r="F744" s="87"/>
    </row>
    <row r="745">
      <c r="C745" s="87"/>
      <c r="D745" s="87"/>
      <c r="E745" s="87"/>
      <c r="F745" s="87"/>
    </row>
    <row r="746">
      <c r="C746" s="87"/>
      <c r="D746" s="87"/>
      <c r="E746" s="87"/>
      <c r="F746" s="87"/>
    </row>
    <row r="747">
      <c r="C747" s="87"/>
      <c r="D747" s="87"/>
      <c r="E747" s="87"/>
      <c r="F747" s="87"/>
    </row>
    <row r="748">
      <c r="C748" s="87"/>
      <c r="D748" s="87"/>
      <c r="E748" s="87"/>
      <c r="F748" s="87"/>
    </row>
    <row r="749">
      <c r="C749" s="87"/>
      <c r="D749" s="87"/>
      <c r="E749" s="87"/>
      <c r="F749" s="87"/>
    </row>
    <row r="750">
      <c r="C750" s="87"/>
      <c r="D750" s="87"/>
      <c r="E750" s="87"/>
      <c r="F750" s="87"/>
    </row>
    <row r="751">
      <c r="C751" s="87"/>
      <c r="D751" s="87"/>
      <c r="E751" s="87"/>
      <c r="F751" s="87"/>
    </row>
    <row r="752">
      <c r="C752" s="87"/>
      <c r="D752" s="87"/>
      <c r="E752" s="87"/>
      <c r="F752" s="87"/>
    </row>
    <row r="753">
      <c r="C753" s="87"/>
      <c r="D753" s="87"/>
      <c r="E753" s="87"/>
      <c r="F753" s="87"/>
    </row>
    <row r="754">
      <c r="C754" s="87"/>
      <c r="D754" s="87"/>
      <c r="E754" s="87"/>
      <c r="F754" s="87"/>
    </row>
    <row r="755">
      <c r="C755" s="87"/>
      <c r="D755" s="87"/>
      <c r="E755" s="87"/>
      <c r="F755" s="87"/>
    </row>
    <row r="756">
      <c r="C756" s="87"/>
      <c r="D756" s="87"/>
      <c r="E756" s="87"/>
      <c r="F756" s="87"/>
    </row>
    <row r="757">
      <c r="C757" s="87"/>
      <c r="D757" s="87"/>
      <c r="E757" s="87"/>
      <c r="F757" s="87"/>
    </row>
    <row r="758">
      <c r="C758" s="87"/>
      <c r="D758" s="87"/>
      <c r="E758" s="87"/>
      <c r="F758" s="87"/>
    </row>
    <row r="759">
      <c r="C759" s="87"/>
      <c r="D759" s="87"/>
      <c r="E759" s="87"/>
      <c r="F759" s="87"/>
    </row>
    <row r="760">
      <c r="C760" s="87"/>
      <c r="D760" s="87"/>
      <c r="E760" s="87"/>
      <c r="F760" s="87"/>
    </row>
    <row r="761">
      <c r="C761" s="87"/>
      <c r="D761" s="87"/>
      <c r="E761" s="87"/>
      <c r="F761" s="87"/>
    </row>
    <row r="762">
      <c r="C762" s="87"/>
      <c r="D762" s="87"/>
      <c r="E762" s="87"/>
      <c r="F762" s="87"/>
    </row>
    <row r="763">
      <c r="C763" s="87"/>
      <c r="D763" s="87"/>
      <c r="E763" s="87"/>
      <c r="F763" s="87"/>
    </row>
    <row r="764">
      <c r="C764" s="87"/>
      <c r="D764" s="87"/>
      <c r="E764" s="87"/>
      <c r="F764" s="87"/>
    </row>
    <row r="765">
      <c r="C765" s="87"/>
      <c r="D765" s="87"/>
      <c r="E765" s="87"/>
      <c r="F765" s="87"/>
    </row>
    <row r="766">
      <c r="C766" s="87"/>
      <c r="D766" s="87"/>
      <c r="E766" s="87"/>
      <c r="F766" s="87"/>
    </row>
    <row r="767">
      <c r="C767" s="87"/>
      <c r="D767" s="87"/>
      <c r="E767" s="87"/>
      <c r="F767" s="87"/>
    </row>
    <row r="768">
      <c r="C768" s="87"/>
      <c r="D768" s="87"/>
      <c r="E768" s="87"/>
      <c r="F768" s="87"/>
    </row>
    <row r="769">
      <c r="C769" s="87"/>
      <c r="D769" s="87"/>
      <c r="E769" s="87"/>
      <c r="F769" s="87"/>
    </row>
    <row r="770">
      <c r="C770" s="87"/>
      <c r="D770" s="87"/>
      <c r="E770" s="87"/>
      <c r="F770" s="87"/>
    </row>
    <row r="771">
      <c r="C771" s="87"/>
      <c r="D771" s="87"/>
      <c r="E771" s="87"/>
      <c r="F771" s="87"/>
    </row>
    <row r="772">
      <c r="C772" s="87"/>
      <c r="D772" s="87"/>
      <c r="E772" s="87"/>
      <c r="F772" s="87"/>
    </row>
    <row r="773">
      <c r="C773" s="87"/>
      <c r="D773" s="87"/>
      <c r="E773" s="87"/>
      <c r="F773" s="87"/>
    </row>
    <row r="774">
      <c r="C774" s="87"/>
      <c r="D774" s="87"/>
      <c r="E774" s="87"/>
      <c r="F774" s="87"/>
    </row>
    <row r="775">
      <c r="C775" s="87"/>
      <c r="D775" s="87"/>
      <c r="E775" s="87"/>
      <c r="F775" s="87"/>
    </row>
    <row r="776">
      <c r="C776" s="87"/>
      <c r="D776" s="87"/>
      <c r="E776" s="87"/>
      <c r="F776" s="87"/>
    </row>
    <row r="777">
      <c r="C777" s="87"/>
      <c r="D777" s="87"/>
      <c r="E777" s="87"/>
      <c r="F777" s="87"/>
    </row>
    <row r="778">
      <c r="C778" s="87"/>
      <c r="D778" s="87"/>
      <c r="E778" s="87"/>
      <c r="F778" s="87"/>
    </row>
    <row r="779">
      <c r="C779" s="87"/>
      <c r="D779" s="87"/>
      <c r="E779" s="87"/>
      <c r="F779" s="87"/>
    </row>
    <row r="780">
      <c r="C780" s="87"/>
      <c r="D780" s="87"/>
      <c r="E780" s="87"/>
      <c r="F780" s="87"/>
    </row>
    <row r="781">
      <c r="C781" s="87"/>
      <c r="D781" s="87"/>
      <c r="E781" s="87"/>
      <c r="F781" s="87"/>
    </row>
    <row r="782">
      <c r="C782" s="87"/>
      <c r="D782" s="87"/>
      <c r="E782" s="87"/>
      <c r="F782" s="87"/>
    </row>
    <row r="783">
      <c r="C783" s="87"/>
      <c r="D783" s="87"/>
      <c r="E783" s="87"/>
      <c r="F783" s="87"/>
    </row>
    <row r="784">
      <c r="C784" s="87"/>
      <c r="D784" s="87"/>
      <c r="E784" s="87"/>
      <c r="F784" s="87"/>
    </row>
    <row r="785">
      <c r="C785" s="87"/>
      <c r="D785" s="87"/>
      <c r="E785" s="87"/>
      <c r="F785" s="87"/>
    </row>
    <row r="786">
      <c r="C786" s="87"/>
      <c r="D786" s="87"/>
      <c r="E786" s="87"/>
      <c r="F786" s="87"/>
    </row>
    <row r="787">
      <c r="C787" s="87"/>
      <c r="D787" s="87"/>
      <c r="E787" s="87"/>
      <c r="F787" s="87"/>
    </row>
    <row r="788">
      <c r="C788" s="87"/>
      <c r="D788" s="87"/>
      <c r="E788" s="87"/>
      <c r="F788" s="87"/>
    </row>
    <row r="789">
      <c r="C789" s="87"/>
      <c r="D789" s="87"/>
      <c r="E789" s="87"/>
      <c r="F789" s="87"/>
    </row>
    <row r="790">
      <c r="C790" s="87"/>
      <c r="D790" s="87"/>
      <c r="E790" s="87"/>
      <c r="F790" s="87"/>
    </row>
    <row r="791">
      <c r="C791" s="87"/>
      <c r="D791" s="87"/>
      <c r="E791" s="87"/>
      <c r="F791" s="87"/>
    </row>
    <row r="792">
      <c r="C792" s="87"/>
      <c r="D792" s="87"/>
      <c r="E792" s="87"/>
      <c r="F792" s="87"/>
    </row>
    <row r="793">
      <c r="C793" s="87"/>
      <c r="D793" s="87"/>
      <c r="E793" s="87"/>
      <c r="F793" s="87"/>
    </row>
    <row r="794">
      <c r="C794" s="87"/>
      <c r="D794" s="87"/>
      <c r="E794" s="87"/>
      <c r="F794" s="87"/>
    </row>
    <row r="795">
      <c r="C795" s="87"/>
      <c r="D795" s="87"/>
      <c r="E795" s="87"/>
      <c r="F795" s="87"/>
    </row>
    <row r="796">
      <c r="C796" s="87"/>
      <c r="D796" s="87"/>
      <c r="E796" s="87"/>
      <c r="F796" s="87"/>
    </row>
    <row r="797">
      <c r="C797" s="87"/>
      <c r="D797" s="87"/>
      <c r="E797" s="87"/>
      <c r="F797" s="87"/>
    </row>
    <row r="798">
      <c r="C798" s="87"/>
      <c r="D798" s="87"/>
      <c r="E798" s="87"/>
      <c r="F798" s="87"/>
    </row>
    <row r="799">
      <c r="C799" s="87"/>
      <c r="D799" s="87"/>
      <c r="E799" s="87"/>
      <c r="F799" s="87"/>
    </row>
    <row r="800">
      <c r="C800" s="87"/>
      <c r="D800" s="87"/>
      <c r="E800" s="87"/>
      <c r="F800" s="87"/>
    </row>
    <row r="801">
      <c r="C801" s="87"/>
      <c r="D801" s="87"/>
      <c r="E801" s="87"/>
      <c r="F801" s="87"/>
    </row>
    <row r="802">
      <c r="C802" s="87"/>
      <c r="D802" s="87"/>
      <c r="E802" s="87"/>
      <c r="F802" s="87"/>
    </row>
    <row r="803">
      <c r="C803" s="87"/>
      <c r="D803" s="87"/>
      <c r="E803" s="87"/>
      <c r="F803" s="87"/>
    </row>
    <row r="804">
      <c r="C804" s="87"/>
      <c r="D804" s="87"/>
      <c r="E804" s="87"/>
      <c r="F804" s="87"/>
    </row>
    <row r="805">
      <c r="C805" s="87"/>
      <c r="D805" s="87"/>
      <c r="E805" s="87"/>
      <c r="F805" s="87"/>
    </row>
    <row r="806">
      <c r="C806" s="87"/>
      <c r="D806" s="87"/>
      <c r="E806" s="87"/>
      <c r="F806" s="87"/>
    </row>
    <row r="807">
      <c r="C807" s="87"/>
      <c r="D807" s="87"/>
      <c r="E807" s="87"/>
      <c r="F807" s="87"/>
    </row>
    <row r="808">
      <c r="C808" s="87"/>
      <c r="D808" s="87"/>
      <c r="E808" s="87"/>
      <c r="F808" s="87"/>
    </row>
    <row r="809">
      <c r="C809" s="87"/>
      <c r="D809" s="87"/>
      <c r="E809" s="87"/>
      <c r="F809" s="87"/>
    </row>
    <row r="810">
      <c r="C810" s="87"/>
      <c r="D810" s="87"/>
      <c r="E810" s="87"/>
      <c r="F810" s="87"/>
    </row>
    <row r="811">
      <c r="C811" s="87"/>
      <c r="D811" s="87"/>
      <c r="E811" s="87"/>
      <c r="F811" s="87"/>
    </row>
    <row r="812">
      <c r="C812" s="87"/>
      <c r="D812" s="87"/>
      <c r="E812" s="87"/>
      <c r="F812" s="87"/>
    </row>
    <row r="813">
      <c r="C813" s="87"/>
      <c r="D813" s="87"/>
      <c r="E813" s="87"/>
      <c r="F813" s="87"/>
    </row>
    <row r="814">
      <c r="C814" s="87"/>
      <c r="D814" s="87"/>
      <c r="E814" s="87"/>
      <c r="F814" s="87"/>
    </row>
    <row r="815">
      <c r="C815" s="87"/>
      <c r="D815" s="87"/>
      <c r="E815" s="87"/>
      <c r="F815" s="87"/>
    </row>
    <row r="816">
      <c r="C816" s="87"/>
      <c r="D816" s="87"/>
      <c r="E816" s="87"/>
      <c r="F816" s="87"/>
    </row>
    <row r="817">
      <c r="C817" s="87"/>
      <c r="D817" s="87"/>
      <c r="E817" s="87"/>
      <c r="F817" s="87"/>
    </row>
    <row r="818">
      <c r="C818" s="87"/>
      <c r="D818" s="87"/>
      <c r="E818" s="87"/>
      <c r="F818" s="87"/>
    </row>
    <row r="819">
      <c r="C819" s="87"/>
      <c r="D819" s="87"/>
      <c r="E819" s="87"/>
      <c r="F819" s="87"/>
    </row>
    <row r="820">
      <c r="C820" s="87"/>
      <c r="D820" s="87"/>
      <c r="E820" s="87"/>
      <c r="F820" s="87"/>
    </row>
    <row r="821">
      <c r="C821" s="87"/>
      <c r="D821" s="87"/>
      <c r="E821" s="87"/>
      <c r="F821" s="87"/>
    </row>
    <row r="822">
      <c r="C822" s="87"/>
      <c r="D822" s="87"/>
      <c r="E822" s="87"/>
      <c r="F822" s="87"/>
    </row>
    <row r="823">
      <c r="C823" s="87"/>
      <c r="D823" s="87"/>
      <c r="E823" s="87"/>
      <c r="F823" s="87"/>
    </row>
    <row r="824">
      <c r="C824" s="87"/>
      <c r="D824" s="87"/>
      <c r="E824" s="87"/>
      <c r="F824" s="87"/>
    </row>
    <row r="825">
      <c r="C825" s="87"/>
      <c r="D825" s="87"/>
      <c r="E825" s="87"/>
      <c r="F825" s="87"/>
    </row>
    <row r="826">
      <c r="C826" s="87"/>
      <c r="D826" s="87"/>
      <c r="E826" s="87"/>
      <c r="F826" s="87"/>
    </row>
    <row r="827">
      <c r="C827" s="87"/>
      <c r="D827" s="87"/>
      <c r="E827" s="87"/>
      <c r="F827" s="87"/>
    </row>
    <row r="828">
      <c r="C828" s="87"/>
      <c r="D828" s="87"/>
      <c r="E828" s="87"/>
      <c r="F828" s="87"/>
    </row>
    <row r="829">
      <c r="C829" s="87"/>
      <c r="D829" s="87"/>
      <c r="E829" s="87"/>
      <c r="F829" s="87"/>
    </row>
    <row r="830">
      <c r="C830" s="87"/>
      <c r="D830" s="87"/>
      <c r="E830" s="87"/>
      <c r="F830" s="87"/>
    </row>
    <row r="831">
      <c r="C831" s="87"/>
      <c r="D831" s="87"/>
      <c r="E831" s="87"/>
      <c r="F831" s="87"/>
    </row>
    <row r="832">
      <c r="C832" s="87"/>
      <c r="D832" s="87"/>
      <c r="E832" s="87"/>
      <c r="F832" s="87"/>
    </row>
    <row r="833">
      <c r="C833" s="87"/>
      <c r="D833" s="87"/>
      <c r="E833" s="87"/>
      <c r="F833" s="87"/>
    </row>
    <row r="834">
      <c r="C834" s="87"/>
      <c r="D834" s="87"/>
      <c r="E834" s="87"/>
      <c r="F834" s="87"/>
    </row>
    <row r="835">
      <c r="C835" s="87"/>
      <c r="D835" s="87"/>
      <c r="E835" s="87"/>
      <c r="F835" s="87"/>
    </row>
    <row r="836">
      <c r="C836" s="87"/>
      <c r="D836" s="87"/>
      <c r="E836" s="87"/>
      <c r="F836" s="87"/>
    </row>
    <row r="837">
      <c r="C837" s="87"/>
      <c r="D837" s="87"/>
      <c r="E837" s="87"/>
      <c r="F837" s="87"/>
    </row>
    <row r="838">
      <c r="C838" s="87"/>
      <c r="D838" s="87"/>
      <c r="E838" s="87"/>
      <c r="F838" s="87"/>
    </row>
    <row r="839">
      <c r="C839" s="87"/>
      <c r="D839" s="87"/>
      <c r="E839" s="87"/>
      <c r="F839" s="87"/>
    </row>
    <row r="840">
      <c r="C840" s="87"/>
      <c r="D840" s="87"/>
      <c r="E840" s="87"/>
      <c r="F840" s="87"/>
    </row>
    <row r="841">
      <c r="C841" s="87"/>
      <c r="D841" s="87"/>
      <c r="E841" s="87"/>
      <c r="F841" s="87"/>
    </row>
    <row r="842">
      <c r="C842" s="87"/>
      <c r="D842" s="87"/>
      <c r="E842" s="87"/>
      <c r="F842" s="87"/>
    </row>
    <row r="843">
      <c r="C843" s="87"/>
      <c r="D843" s="87"/>
      <c r="E843" s="87"/>
      <c r="F843" s="87"/>
    </row>
    <row r="844">
      <c r="C844" s="87"/>
      <c r="D844" s="87"/>
      <c r="E844" s="87"/>
      <c r="F844" s="87"/>
    </row>
    <row r="845">
      <c r="C845" s="87"/>
      <c r="D845" s="87"/>
      <c r="E845" s="87"/>
      <c r="F845" s="87"/>
    </row>
    <row r="846">
      <c r="C846" s="87"/>
      <c r="D846" s="87"/>
      <c r="E846" s="87"/>
      <c r="F846" s="87"/>
    </row>
    <row r="847">
      <c r="C847" s="87"/>
      <c r="D847" s="87"/>
      <c r="E847" s="87"/>
      <c r="F847" s="87"/>
    </row>
    <row r="848">
      <c r="C848" s="87"/>
      <c r="D848" s="87"/>
      <c r="E848" s="87"/>
      <c r="F848" s="87"/>
    </row>
    <row r="849">
      <c r="C849" s="87"/>
      <c r="D849" s="87"/>
      <c r="E849" s="87"/>
      <c r="F849" s="87"/>
    </row>
    <row r="850">
      <c r="C850" s="87"/>
      <c r="D850" s="87"/>
      <c r="E850" s="87"/>
      <c r="F850" s="87"/>
    </row>
    <row r="851">
      <c r="C851" s="87"/>
      <c r="D851" s="87"/>
      <c r="E851" s="87"/>
      <c r="F851" s="87"/>
    </row>
    <row r="852">
      <c r="C852" s="87"/>
      <c r="D852" s="87"/>
      <c r="E852" s="87"/>
      <c r="F852" s="87"/>
    </row>
    <row r="853">
      <c r="C853" s="87"/>
      <c r="D853" s="87"/>
      <c r="E853" s="87"/>
      <c r="F853" s="87"/>
    </row>
    <row r="854">
      <c r="C854" s="87"/>
      <c r="D854" s="87"/>
      <c r="E854" s="87"/>
      <c r="F854" s="87"/>
    </row>
    <row r="855">
      <c r="C855" s="87"/>
      <c r="D855" s="87"/>
      <c r="E855" s="87"/>
      <c r="F855" s="87"/>
    </row>
    <row r="856">
      <c r="C856" s="87"/>
      <c r="D856" s="87"/>
      <c r="E856" s="87"/>
      <c r="F856" s="87"/>
    </row>
    <row r="857">
      <c r="C857" s="87"/>
      <c r="D857" s="87"/>
      <c r="E857" s="87"/>
      <c r="F857" s="87"/>
    </row>
    <row r="858">
      <c r="C858" s="87"/>
      <c r="D858" s="87"/>
      <c r="E858" s="87"/>
      <c r="F858" s="87"/>
    </row>
    <row r="859">
      <c r="C859" s="87"/>
      <c r="D859" s="87"/>
      <c r="E859" s="87"/>
      <c r="F859" s="87"/>
    </row>
    <row r="860">
      <c r="C860" s="87"/>
      <c r="D860" s="87"/>
      <c r="E860" s="87"/>
      <c r="F860" s="87"/>
    </row>
    <row r="861">
      <c r="C861" s="87"/>
      <c r="D861" s="87"/>
      <c r="E861" s="87"/>
      <c r="F861" s="87"/>
    </row>
    <row r="862">
      <c r="C862" s="87"/>
      <c r="D862" s="87"/>
      <c r="E862" s="87"/>
      <c r="F862" s="87"/>
    </row>
    <row r="863">
      <c r="C863" s="87"/>
      <c r="D863" s="87"/>
      <c r="E863" s="87"/>
      <c r="F863" s="87"/>
    </row>
    <row r="864">
      <c r="C864" s="87"/>
      <c r="D864" s="87"/>
      <c r="E864" s="87"/>
      <c r="F864" s="87"/>
    </row>
    <row r="865">
      <c r="C865" s="87"/>
      <c r="D865" s="87"/>
      <c r="E865" s="87"/>
      <c r="F865" s="87"/>
    </row>
    <row r="866">
      <c r="C866" s="87"/>
      <c r="D866" s="87"/>
      <c r="E866" s="87"/>
      <c r="F866" s="87"/>
    </row>
    <row r="867">
      <c r="C867" s="87"/>
      <c r="D867" s="87"/>
      <c r="E867" s="87"/>
      <c r="F867" s="87"/>
    </row>
    <row r="868">
      <c r="C868" s="87"/>
      <c r="D868" s="87"/>
      <c r="E868" s="87"/>
      <c r="F868" s="87"/>
    </row>
    <row r="869">
      <c r="C869" s="87"/>
      <c r="D869" s="87"/>
      <c r="E869" s="87"/>
      <c r="F869" s="87"/>
    </row>
    <row r="870">
      <c r="C870" s="87"/>
      <c r="D870" s="87"/>
      <c r="E870" s="87"/>
      <c r="F870" s="87"/>
    </row>
    <row r="871">
      <c r="C871" s="87"/>
      <c r="D871" s="87"/>
      <c r="E871" s="87"/>
      <c r="F871" s="87"/>
    </row>
    <row r="872">
      <c r="C872" s="87"/>
      <c r="D872" s="87"/>
      <c r="E872" s="87"/>
      <c r="F872" s="87"/>
    </row>
    <row r="873">
      <c r="C873" s="87"/>
      <c r="D873" s="87"/>
      <c r="E873" s="87"/>
      <c r="F873" s="87"/>
    </row>
    <row r="874">
      <c r="C874" s="87"/>
      <c r="D874" s="87"/>
      <c r="E874" s="87"/>
      <c r="F874" s="87"/>
    </row>
    <row r="875">
      <c r="C875" s="87"/>
      <c r="D875" s="87"/>
      <c r="E875" s="87"/>
      <c r="F875" s="87"/>
    </row>
    <row r="876">
      <c r="C876" s="87"/>
      <c r="D876" s="87"/>
      <c r="E876" s="87"/>
      <c r="F876" s="87"/>
    </row>
    <row r="877">
      <c r="C877" s="87"/>
      <c r="D877" s="87"/>
      <c r="E877" s="87"/>
      <c r="F877" s="87"/>
    </row>
    <row r="878">
      <c r="C878" s="87"/>
      <c r="D878" s="87"/>
      <c r="E878" s="87"/>
      <c r="F878" s="87"/>
    </row>
    <row r="879">
      <c r="C879" s="87"/>
      <c r="D879" s="87"/>
      <c r="E879" s="87"/>
      <c r="F879" s="87"/>
    </row>
    <row r="880">
      <c r="C880" s="87"/>
      <c r="D880" s="87"/>
      <c r="E880" s="87"/>
      <c r="F880" s="87"/>
    </row>
    <row r="881">
      <c r="C881" s="87"/>
      <c r="D881" s="87"/>
      <c r="E881" s="87"/>
      <c r="F881" s="87"/>
    </row>
    <row r="882">
      <c r="C882" s="87"/>
      <c r="D882" s="87"/>
      <c r="E882" s="87"/>
      <c r="F882" s="87"/>
    </row>
    <row r="883">
      <c r="C883" s="87"/>
      <c r="D883" s="87"/>
      <c r="E883" s="87"/>
      <c r="F883" s="87"/>
    </row>
    <row r="884">
      <c r="C884" s="87"/>
      <c r="D884" s="87"/>
      <c r="E884" s="87"/>
      <c r="F884" s="87"/>
    </row>
    <row r="885">
      <c r="C885" s="87"/>
      <c r="D885" s="87"/>
      <c r="E885" s="87"/>
      <c r="F885" s="87"/>
    </row>
    <row r="886">
      <c r="C886" s="87"/>
      <c r="D886" s="87"/>
      <c r="E886" s="87"/>
      <c r="F886" s="87"/>
    </row>
    <row r="887">
      <c r="C887" s="87"/>
      <c r="D887" s="87"/>
      <c r="E887" s="87"/>
      <c r="F887" s="87"/>
    </row>
    <row r="888">
      <c r="C888" s="87"/>
      <c r="D888" s="87"/>
      <c r="E888" s="87"/>
      <c r="F888" s="87"/>
    </row>
    <row r="889">
      <c r="C889" s="87"/>
      <c r="D889" s="87"/>
      <c r="E889" s="87"/>
      <c r="F889" s="87"/>
    </row>
    <row r="890">
      <c r="C890" s="87"/>
      <c r="D890" s="87"/>
      <c r="E890" s="87"/>
      <c r="F890" s="87"/>
    </row>
    <row r="891">
      <c r="C891" s="87"/>
      <c r="D891" s="87"/>
      <c r="E891" s="87"/>
      <c r="F891" s="87"/>
    </row>
    <row r="892">
      <c r="C892" s="87"/>
      <c r="D892" s="87"/>
      <c r="E892" s="87"/>
      <c r="F892" s="87"/>
    </row>
    <row r="893">
      <c r="C893" s="87"/>
      <c r="D893" s="87"/>
      <c r="E893" s="87"/>
      <c r="F893" s="87"/>
    </row>
    <row r="894">
      <c r="C894" s="87"/>
      <c r="D894" s="87"/>
      <c r="E894" s="87"/>
      <c r="F894" s="87"/>
    </row>
    <row r="895">
      <c r="C895" s="87"/>
      <c r="D895" s="87"/>
      <c r="E895" s="87"/>
      <c r="F895" s="87"/>
    </row>
    <row r="896">
      <c r="C896" s="87"/>
      <c r="D896" s="87"/>
      <c r="E896" s="87"/>
      <c r="F896" s="87"/>
    </row>
    <row r="897">
      <c r="C897" s="87"/>
      <c r="D897" s="87"/>
      <c r="E897" s="87"/>
      <c r="F897" s="87"/>
    </row>
    <row r="898">
      <c r="C898" s="87"/>
      <c r="D898" s="87"/>
      <c r="E898" s="87"/>
      <c r="F898" s="87"/>
    </row>
    <row r="899">
      <c r="C899" s="87"/>
      <c r="D899" s="87"/>
      <c r="E899" s="87"/>
      <c r="F899" s="87"/>
    </row>
    <row r="900">
      <c r="C900" s="87"/>
      <c r="D900" s="87"/>
      <c r="E900" s="87"/>
      <c r="F900" s="87"/>
    </row>
    <row r="901">
      <c r="C901" s="87"/>
      <c r="D901" s="87"/>
      <c r="E901" s="87"/>
      <c r="F901" s="87"/>
    </row>
    <row r="902">
      <c r="C902" s="87"/>
      <c r="D902" s="87"/>
      <c r="E902" s="87"/>
      <c r="F902" s="87"/>
    </row>
    <row r="903">
      <c r="C903" s="87"/>
      <c r="D903" s="87"/>
      <c r="E903" s="87"/>
      <c r="F903" s="87"/>
    </row>
    <row r="904">
      <c r="C904" s="87"/>
      <c r="D904" s="87"/>
      <c r="E904" s="87"/>
      <c r="F904" s="87"/>
    </row>
    <row r="905">
      <c r="C905" s="87"/>
      <c r="D905" s="87"/>
      <c r="E905" s="87"/>
      <c r="F905" s="87"/>
    </row>
    <row r="906">
      <c r="C906" s="87"/>
      <c r="D906" s="87"/>
      <c r="E906" s="87"/>
      <c r="F906" s="87"/>
    </row>
    <row r="907">
      <c r="C907" s="87"/>
      <c r="D907" s="87"/>
      <c r="E907" s="87"/>
      <c r="F907" s="87"/>
    </row>
    <row r="908">
      <c r="C908" s="87"/>
      <c r="D908" s="87"/>
      <c r="E908" s="87"/>
      <c r="F908" s="87"/>
    </row>
    <row r="909">
      <c r="C909" s="87"/>
      <c r="D909" s="87"/>
      <c r="E909" s="87"/>
      <c r="F909" s="87"/>
    </row>
    <row r="910">
      <c r="C910" s="87"/>
      <c r="D910" s="87"/>
      <c r="E910" s="87"/>
      <c r="F910" s="87"/>
    </row>
    <row r="911">
      <c r="C911" s="87"/>
      <c r="D911" s="87"/>
      <c r="E911" s="87"/>
      <c r="F911" s="87"/>
    </row>
    <row r="912">
      <c r="C912" s="87"/>
      <c r="D912" s="87"/>
      <c r="E912" s="87"/>
      <c r="F912" s="87"/>
    </row>
    <row r="913">
      <c r="C913" s="87"/>
      <c r="D913" s="87"/>
      <c r="E913" s="87"/>
      <c r="F913" s="87"/>
    </row>
    <row r="914">
      <c r="C914" s="87"/>
      <c r="D914" s="87"/>
      <c r="E914" s="87"/>
      <c r="F914" s="87"/>
    </row>
    <row r="915">
      <c r="C915" s="87"/>
      <c r="D915" s="87"/>
      <c r="E915" s="87"/>
      <c r="F915" s="87"/>
    </row>
    <row r="916">
      <c r="C916" s="87"/>
      <c r="D916" s="87"/>
      <c r="E916" s="87"/>
      <c r="F916" s="87"/>
    </row>
    <row r="917">
      <c r="C917" s="87"/>
      <c r="D917" s="87"/>
      <c r="E917" s="87"/>
      <c r="F917" s="87"/>
    </row>
    <row r="918">
      <c r="C918" s="87"/>
      <c r="D918" s="87"/>
      <c r="E918" s="87"/>
      <c r="F918" s="87"/>
    </row>
    <row r="919">
      <c r="C919" s="87"/>
      <c r="D919" s="87"/>
      <c r="E919" s="87"/>
      <c r="F919" s="87"/>
    </row>
    <row r="920">
      <c r="C920" s="87"/>
      <c r="D920" s="87"/>
      <c r="E920" s="87"/>
      <c r="F920" s="87"/>
    </row>
    <row r="921">
      <c r="C921" s="87"/>
      <c r="D921" s="87"/>
      <c r="E921" s="87"/>
      <c r="F921" s="87"/>
    </row>
    <row r="922">
      <c r="C922" s="87"/>
      <c r="D922" s="87"/>
      <c r="E922" s="87"/>
      <c r="F922" s="87"/>
    </row>
    <row r="923">
      <c r="C923" s="87"/>
      <c r="D923" s="87"/>
      <c r="E923" s="87"/>
      <c r="F923" s="87"/>
    </row>
    <row r="924">
      <c r="C924" s="87"/>
      <c r="D924" s="87"/>
      <c r="E924" s="87"/>
      <c r="F924" s="87"/>
    </row>
    <row r="925">
      <c r="C925" s="87"/>
      <c r="D925" s="87"/>
      <c r="E925" s="87"/>
      <c r="F925" s="87"/>
    </row>
    <row r="926">
      <c r="C926" s="87"/>
      <c r="D926" s="87"/>
      <c r="E926" s="87"/>
      <c r="F926" s="87"/>
    </row>
    <row r="927">
      <c r="C927" s="87"/>
      <c r="D927" s="87"/>
      <c r="E927" s="87"/>
      <c r="F927" s="87"/>
    </row>
    <row r="928">
      <c r="C928" s="87"/>
      <c r="D928" s="87"/>
      <c r="E928" s="87"/>
      <c r="F928" s="87"/>
    </row>
    <row r="929">
      <c r="C929" s="87"/>
      <c r="D929" s="87"/>
      <c r="E929" s="87"/>
      <c r="F929" s="87"/>
    </row>
    <row r="930">
      <c r="C930" s="87"/>
      <c r="D930" s="87"/>
      <c r="E930" s="87"/>
      <c r="F930" s="87"/>
    </row>
    <row r="931">
      <c r="C931" s="87"/>
      <c r="D931" s="87"/>
      <c r="E931" s="87"/>
      <c r="F931" s="87"/>
    </row>
    <row r="932">
      <c r="C932" s="87"/>
      <c r="D932" s="87"/>
      <c r="E932" s="87"/>
      <c r="F932" s="87"/>
    </row>
    <row r="933">
      <c r="C933" s="87"/>
      <c r="D933" s="87"/>
      <c r="E933" s="87"/>
      <c r="F933" s="87"/>
    </row>
    <row r="934">
      <c r="C934" s="87"/>
      <c r="D934" s="87"/>
      <c r="E934" s="87"/>
      <c r="F934" s="87"/>
    </row>
    <row r="935">
      <c r="C935" s="87"/>
      <c r="D935" s="87"/>
      <c r="E935" s="87"/>
      <c r="F935" s="87"/>
    </row>
    <row r="936">
      <c r="C936" s="87"/>
      <c r="D936" s="87"/>
      <c r="E936" s="87"/>
      <c r="F936" s="87"/>
    </row>
    <row r="937">
      <c r="C937" s="87"/>
      <c r="D937" s="87"/>
      <c r="E937" s="87"/>
      <c r="F937" s="87"/>
    </row>
    <row r="938">
      <c r="C938" s="87"/>
      <c r="D938" s="87"/>
      <c r="E938" s="87"/>
      <c r="F938" s="87"/>
    </row>
    <row r="939">
      <c r="C939" s="87"/>
      <c r="D939" s="87"/>
      <c r="E939" s="87"/>
      <c r="F939" s="87"/>
    </row>
    <row r="940">
      <c r="C940" s="87"/>
      <c r="D940" s="87"/>
      <c r="E940" s="87"/>
      <c r="F940" s="87"/>
    </row>
    <row r="941">
      <c r="C941" s="87"/>
      <c r="D941" s="87"/>
      <c r="E941" s="87"/>
      <c r="F941" s="87"/>
    </row>
    <row r="942">
      <c r="C942" s="87"/>
      <c r="D942" s="87"/>
      <c r="E942" s="87"/>
      <c r="F942" s="87"/>
    </row>
    <row r="943">
      <c r="C943" s="87"/>
      <c r="D943" s="87"/>
      <c r="E943" s="87"/>
      <c r="F943" s="87"/>
    </row>
    <row r="944">
      <c r="C944" s="87"/>
      <c r="D944" s="87"/>
      <c r="E944" s="87"/>
      <c r="F944" s="87"/>
    </row>
    <row r="945">
      <c r="C945" s="87"/>
      <c r="D945" s="87"/>
      <c r="E945" s="87"/>
      <c r="F945" s="87"/>
    </row>
    <row r="946">
      <c r="C946" s="87"/>
      <c r="D946" s="87"/>
      <c r="E946" s="87"/>
      <c r="F946" s="87"/>
    </row>
    <row r="947">
      <c r="C947" s="87"/>
      <c r="D947" s="87"/>
      <c r="E947" s="87"/>
      <c r="F947" s="87"/>
    </row>
    <row r="948">
      <c r="C948" s="87"/>
      <c r="D948" s="87"/>
      <c r="E948" s="87"/>
      <c r="F948" s="87"/>
    </row>
    <row r="949">
      <c r="C949" s="87"/>
      <c r="D949" s="87"/>
      <c r="E949" s="87"/>
      <c r="F949" s="87"/>
    </row>
    <row r="950">
      <c r="C950" s="87"/>
      <c r="D950" s="87"/>
      <c r="E950" s="87"/>
      <c r="F950" s="87"/>
    </row>
    <row r="951">
      <c r="C951" s="87"/>
      <c r="D951" s="87"/>
      <c r="E951" s="87"/>
      <c r="F951" s="87"/>
    </row>
    <row r="952">
      <c r="C952" s="87"/>
      <c r="D952" s="87"/>
      <c r="E952" s="87"/>
      <c r="F952" s="87"/>
    </row>
    <row r="953">
      <c r="C953" s="87"/>
      <c r="D953" s="87"/>
      <c r="E953" s="87"/>
      <c r="F953" s="87"/>
    </row>
    <row r="954">
      <c r="C954" s="87"/>
      <c r="D954" s="87"/>
      <c r="E954" s="87"/>
      <c r="F954" s="87"/>
    </row>
    <row r="955">
      <c r="C955" s="87"/>
      <c r="D955" s="87"/>
      <c r="E955" s="87"/>
      <c r="F955" s="87"/>
    </row>
    <row r="956">
      <c r="C956" s="87"/>
      <c r="D956" s="87"/>
      <c r="E956" s="87"/>
      <c r="F956" s="87"/>
    </row>
    <row r="957">
      <c r="C957" s="87"/>
      <c r="D957" s="87"/>
      <c r="E957" s="87"/>
      <c r="F957" s="87"/>
    </row>
    <row r="958">
      <c r="C958" s="87"/>
      <c r="D958" s="87"/>
      <c r="E958" s="87"/>
      <c r="F958" s="87"/>
    </row>
    <row r="959">
      <c r="C959" s="87"/>
      <c r="D959" s="87"/>
      <c r="E959" s="87"/>
      <c r="F959" s="87"/>
    </row>
    <row r="960">
      <c r="C960" s="87"/>
      <c r="D960" s="87"/>
      <c r="E960" s="87"/>
      <c r="F960" s="87"/>
    </row>
    <row r="961">
      <c r="C961" s="87"/>
      <c r="D961" s="87"/>
      <c r="E961" s="87"/>
      <c r="F961" s="87"/>
    </row>
    <row r="962">
      <c r="C962" s="87"/>
      <c r="D962" s="87"/>
      <c r="E962" s="87"/>
      <c r="F962" s="87"/>
    </row>
    <row r="963">
      <c r="C963" s="87"/>
      <c r="D963" s="87"/>
      <c r="E963" s="87"/>
      <c r="F963" s="87"/>
    </row>
    <row r="964">
      <c r="C964" s="87"/>
      <c r="D964" s="87"/>
      <c r="E964" s="87"/>
      <c r="F964" s="87"/>
    </row>
    <row r="965">
      <c r="C965" s="87"/>
      <c r="D965" s="87"/>
      <c r="E965" s="87"/>
      <c r="F965" s="87"/>
    </row>
    <row r="966">
      <c r="C966" s="87"/>
      <c r="D966" s="87"/>
      <c r="E966" s="87"/>
      <c r="F966" s="87"/>
    </row>
    <row r="967">
      <c r="C967" s="87"/>
      <c r="D967" s="87"/>
      <c r="E967" s="87"/>
      <c r="F967" s="87"/>
    </row>
    <row r="968">
      <c r="C968" s="87"/>
      <c r="D968" s="87"/>
      <c r="E968" s="87"/>
      <c r="F968" s="87"/>
    </row>
    <row r="969">
      <c r="C969" s="87"/>
      <c r="D969" s="87"/>
      <c r="E969" s="87"/>
      <c r="F969" s="87"/>
    </row>
    <row r="970">
      <c r="C970" s="87"/>
      <c r="D970" s="87"/>
      <c r="E970" s="87"/>
      <c r="F970" s="87"/>
    </row>
    <row r="971">
      <c r="C971" s="87"/>
      <c r="D971" s="87"/>
      <c r="E971" s="87"/>
      <c r="F971" s="87"/>
    </row>
    <row r="972">
      <c r="C972" s="87"/>
      <c r="D972" s="87"/>
      <c r="E972" s="87"/>
      <c r="F972" s="87"/>
    </row>
    <row r="973">
      <c r="C973" s="87"/>
      <c r="D973" s="87"/>
      <c r="E973" s="87"/>
      <c r="F973" s="87"/>
    </row>
    <row r="974">
      <c r="C974" s="87"/>
      <c r="D974" s="87"/>
      <c r="E974" s="87"/>
      <c r="F974" s="87"/>
    </row>
    <row r="975">
      <c r="C975" s="87"/>
      <c r="D975" s="87"/>
      <c r="E975" s="87"/>
      <c r="F975" s="87"/>
    </row>
    <row r="976">
      <c r="C976" s="87"/>
      <c r="D976" s="87"/>
      <c r="E976" s="87"/>
      <c r="F976" s="87"/>
    </row>
    <row r="977">
      <c r="C977" s="87"/>
      <c r="D977" s="87"/>
      <c r="E977" s="87"/>
      <c r="F977" s="87"/>
    </row>
    <row r="978">
      <c r="C978" s="87"/>
      <c r="D978" s="87"/>
      <c r="E978" s="87"/>
      <c r="F978" s="87"/>
    </row>
    <row r="979">
      <c r="C979" s="87"/>
      <c r="D979" s="87"/>
      <c r="E979" s="87"/>
      <c r="F979" s="87"/>
    </row>
    <row r="980">
      <c r="C980" s="87"/>
      <c r="D980" s="87"/>
      <c r="E980" s="87"/>
      <c r="F980" s="87"/>
    </row>
    <row r="981">
      <c r="C981" s="87"/>
      <c r="D981" s="87"/>
      <c r="E981" s="87"/>
      <c r="F981" s="87"/>
    </row>
    <row r="982">
      <c r="C982" s="87"/>
      <c r="D982" s="87"/>
      <c r="E982" s="87"/>
      <c r="F982" s="87"/>
    </row>
    <row r="983">
      <c r="C983" s="87"/>
      <c r="D983" s="87"/>
      <c r="E983" s="87"/>
      <c r="F983" s="87"/>
    </row>
    <row r="984">
      <c r="C984" s="87"/>
      <c r="D984" s="87"/>
      <c r="E984" s="87"/>
      <c r="F984" s="87"/>
    </row>
    <row r="985">
      <c r="C985" s="87"/>
      <c r="D985" s="87"/>
      <c r="E985" s="87"/>
      <c r="F985" s="87"/>
    </row>
    <row r="986">
      <c r="C986" s="87"/>
      <c r="D986" s="87"/>
      <c r="E986" s="87"/>
      <c r="F986" s="87"/>
    </row>
    <row r="987">
      <c r="C987" s="87"/>
      <c r="D987" s="87"/>
      <c r="E987" s="87"/>
      <c r="F987" s="87"/>
    </row>
    <row r="988">
      <c r="C988" s="87"/>
      <c r="D988" s="87"/>
      <c r="E988" s="87"/>
      <c r="F988" s="87"/>
    </row>
    <row r="989">
      <c r="C989" s="87"/>
      <c r="D989" s="87"/>
      <c r="E989" s="87"/>
      <c r="F989" s="87"/>
    </row>
    <row r="990">
      <c r="C990" s="87"/>
      <c r="D990" s="87"/>
      <c r="E990" s="87"/>
      <c r="F990" s="87"/>
    </row>
    <row r="991">
      <c r="C991" s="87"/>
      <c r="D991" s="87"/>
      <c r="E991" s="87"/>
      <c r="F991" s="87"/>
    </row>
    <row r="992">
      <c r="C992" s="87"/>
      <c r="D992" s="87"/>
      <c r="E992" s="87"/>
      <c r="F992" s="87"/>
    </row>
    <row r="993">
      <c r="C993" s="87"/>
      <c r="D993" s="87"/>
      <c r="E993" s="87"/>
      <c r="F993" s="87"/>
    </row>
    <row r="994">
      <c r="C994" s="87"/>
      <c r="D994" s="87"/>
      <c r="E994" s="87"/>
      <c r="F994" s="87"/>
    </row>
    <row r="995">
      <c r="C995" s="87"/>
      <c r="D995" s="87"/>
      <c r="E995" s="87"/>
      <c r="F995" s="87"/>
    </row>
    <row r="996">
      <c r="C996" s="87"/>
      <c r="D996" s="87"/>
      <c r="E996" s="87"/>
      <c r="F996" s="87"/>
    </row>
    <row r="997">
      <c r="C997" s="87"/>
      <c r="D997" s="87"/>
      <c r="E997" s="87"/>
      <c r="F997" s="87"/>
    </row>
  </sheetData>
  <hyperlinks>
    <hyperlink r:id="rId1" ref="A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2.38"/>
    <col customWidth="1" min="4" max="4" width="25.5"/>
    <col hidden="1" min="6" max="6" width="12.63"/>
  </cols>
  <sheetData>
    <row r="1">
      <c r="A1" s="1" t="s">
        <v>81</v>
      </c>
      <c r="B1" s="1" t="s">
        <v>82</v>
      </c>
      <c r="C1" s="2" t="s">
        <v>2</v>
      </c>
      <c r="D1" s="3"/>
      <c r="E1" s="4"/>
      <c r="F1" s="5"/>
      <c r="G1" s="6" t="s">
        <v>83</v>
      </c>
      <c r="H1" s="3"/>
      <c r="I1" s="3"/>
      <c r="J1" s="4"/>
      <c r="K1" s="6" t="s">
        <v>4</v>
      </c>
      <c r="L1" s="3"/>
      <c r="M1" s="3"/>
      <c r="N1" s="4"/>
      <c r="O1" s="6" t="s">
        <v>5</v>
      </c>
      <c r="P1" s="3"/>
      <c r="Q1" s="3"/>
      <c r="R1" s="4"/>
      <c r="S1" s="6" t="s">
        <v>6</v>
      </c>
      <c r="T1" s="3"/>
      <c r="U1" s="3"/>
      <c r="V1" s="4"/>
      <c r="W1" s="6" t="s">
        <v>7</v>
      </c>
      <c r="X1" s="3"/>
      <c r="Y1" s="3"/>
      <c r="Z1" s="4"/>
    </row>
    <row r="2">
      <c r="A2" s="1"/>
      <c r="B2" s="8"/>
      <c r="C2" s="134" t="s">
        <v>48</v>
      </c>
      <c r="D2" s="135" t="s">
        <v>49</v>
      </c>
      <c r="E2" s="136" t="s">
        <v>84</v>
      </c>
      <c r="F2" s="137" t="s">
        <v>12</v>
      </c>
      <c r="G2" s="17" t="s">
        <v>17</v>
      </c>
      <c r="H2" s="22" t="s">
        <v>18</v>
      </c>
      <c r="I2" s="19" t="s">
        <v>15</v>
      </c>
      <c r="J2" s="20" t="s">
        <v>85</v>
      </c>
      <c r="K2" s="17" t="s">
        <v>17</v>
      </c>
      <c r="L2" s="22" t="s">
        <v>18</v>
      </c>
      <c r="M2" s="19" t="s">
        <v>15</v>
      </c>
      <c r="N2" s="20" t="s">
        <v>20</v>
      </c>
      <c r="O2" s="17" t="s">
        <v>17</v>
      </c>
      <c r="P2" s="22" t="s">
        <v>18</v>
      </c>
      <c r="Q2" s="19" t="s">
        <v>15</v>
      </c>
      <c r="R2" s="20" t="s">
        <v>20</v>
      </c>
      <c r="S2" s="17" t="s">
        <v>17</v>
      </c>
      <c r="T2" s="22" t="s">
        <v>18</v>
      </c>
      <c r="U2" s="19" t="s">
        <v>15</v>
      </c>
      <c r="V2" s="20" t="s">
        <v>20</v>
      </c>
      <c r="W2" s="17" t="s">
        <v>17</v>
      </c>
      <c r="X2" s="22" t="s">
        <v>18</v>
      </c>
      <c r="Y2" s="19" t="s">
        <v>15</v>
      </c>
      <c r="Z2" s="20" t="s">
        <v>20</v>
      </c>
    </row>
    <row r="3">
      <c r="A3" s="1" t="s">
        <v>29</v>
      </c>
      <c r="B3" s="49"/>
      <c r="C3" s="50"/>
      <c r="D3" s="51"/>
      <c r="E3" s="52"/>
      <c r="F3" s="138"/>
      <c r="G3" s="56"/>
      <c r="H3" s="139"/>
      <c r="I3" s="8"/>
      <c r="J3" s="140"/>
      <c r="K3" s="56"/>
      <c r="L3" s="139"/>
      <c r="M3" s="8"/>
      <c r="N3" s="140"/>
      <c r="O3" s="56"/>
      <c r="P3" s="139"/>
      <c r="Q3" s="8"/>
      <c r="R3" s="140"/>
      <c r="S3" s="56"/>
      <c r="T3" s="139"/>
      <c r="U3" s="8"/>
      <c r="V3" s="140"/>
      <c r="W3" s="56"/>
      <c r="X3" s="139"/>
      <c r="Y3" s="8"/>
      <c r="Z3" s="140"/>
    </row>
    <row r="4">
      <c r="A4" s="141"/>
      <c r="B4" s="60" t="s">
        <v>86</v>
      </c>
      <c r="C4" s="46">
        <v>1078656.0</v>
      </c>
      <c r="D4" s="26">
        <f t="shared" ref="D4:D8" si="4">C4/1000000</f>
        <v>1.078656</v>
      </c>
      <c r="E4" s="27">
        <v>280.0</v>
      </c>
      <c r="F4" s="142">
        <v>102.3</v>
      </c>
      <c r="G4" s="62">
        <f t="shared" ref="G4:G8" si="5">F4*(1000000/C4)</f>
        <v>94.84024564</v>
      </c>
      <c r="H4" s="30">
        <f t="shared" ref="H4:H8" si="6">1000000/$K$26</f>
        <v>4.88997555</v>
      </c>
      <c r="I4" s="143">
        <f t="shared" ref="I4:I8" si="7">(1000000/C4)*M4</f>
        <v>0.0008478896052</v>
      </c>
      <c r="J4" s="144">
        <v>0.664</v>
      </c>
      <c r="K4" s="145">
        <v>102.3</v>
      </c>
      <c r="L4" s="146">
        <f t="shared" ref="L4:L8" si="8">$C4/$K$26</f>
        <v>5.274601467</v>
      </c>
      <c r="M4" s="143">
        <v>9.1458121E-4</v>
      </c>
      <c r="N4" s="147">
        <f t="shared" ref="N4:N8" si="9">J4*D4</f>
        <v>0.716227584</v>
      </c>
      <c r="O4" s="148">
        <f t="shared" ref="O4:O8" si="10">(((E4*24)/1000)*0.12)/K4</f>
        <v>0.007882697947</v>
      </c>
      <c r="P4" s="36">
        <f t="shared" ref="P4:Q4" si="1">(((E4*24)/1000)*0.12)/L4</f>
        <v>0.1528835885</v>
      </c>
      <c r="Q4" s="36">
        <f t="shared" si="1"/>
        <v>322.1408846</v>
      </c>
      <c r="R4" s="36">
        <f t="shared" ref="R4:R8" si="12">(((F4*24)/1000)*0.12)/N4</f>
        <v>0.4113552823</v>
      </c>
      <c r="S4" s="149">
        <f t="shared" ref="S4:S8" si="13">O4*K4</f>
        <v>0.8064</v>
      </c>
      <c r="T4" s="40">
        <f t="shared" ref="T4:U4" si="2">L4*P4</f>
        <v>0.8064</v>
      </c>
      <c r="U4" s="40">
        <f t="shared" si="2"/>
        <v>0.294624</v>
      </c>
      <c r="V4" s="40">
        <v>0.8063999999999999</v>
      </c>
      <c r="W4" s="150">
        <f t="shared" ref="W4:W8" si="15">(E4*24)/1000</f>
        <v>6.72</v>
      </c>
      <c r="X4" s="151">
        <f t="shared" ref="X4:Y4" si="3">(E4*24)/1000</f>
        <v>6.72</v>
      </c>
      <c r="Y4" s="151">
        <f t="shared" si="3"/>
        <v>2.4552</v>
      </c>
      <c r="Z4" s="147">
        <v>6.72</v>
      </c>
    </row>
    <row r="5">
      <c r="A5" s="141"/>
      <c r="B5" s="34" t="s">
        <v>87</v>
      </c>
      <c r="C5" s="46">
        <v>550976.0</v>
      </c>
      <c r="D5" s="26">
        <f t="shared" si="4"/>
        <v>0.550976</v>
      </c>
      <c r="E5" s="27">
        <v>105.0</v>
      </c>
      <c r="F5" s="152">
        <v>68.42</v>
      </c>
      <c r="G5" s="62">
        <f t="shared" si="5"/>
        <v>124.1796376</v>
      </c>
      <c r="H5" s="30">
        <f t="shared" si="6"/>
        <v>4.88997555</v>
      </c>
      <c r="I5" s="143">
        <f t="shared" si="7"/>
        <v>0.0009337067313</v>
      </c>
      <c r="J5" s="144">
        <v>0.664</v>
      </c>
      <c r="K5" s="145">
        <v>68.42</v>
      </c>
      <c r="L5" s="146">
        <f t="shared" si="8"/>
        <v>2.694259169</v>
      </c>
      <c r="M5" s="143">
        <v>5.1445E-4</v>
      </c>
      <c r="N5" s="147">
        <f t="shared" si="9"/>
        <v>0.365848064</v>
      </c>
      <c r="O5" s="148">
        <f t="shared" si="10"/>
        <v>0.004419760304</v>
      </c>
      <c r="P5" s="36">
        <f t="shared" ref="P5:Q5" si="11">(((E5*24)/1000)*0.12)/L5</f>
        <v>0.1122386456</v>
      </c>
      <c r="Q5" s="36">
        <f t="shared" si="11"/>
        <v>383.0296433</v>
      </c>
      <c r="R5" s="36">
        <f t="shared" si="12"/>
        <v>0.5386104763</v>
      </c>
      <c r="S5" s="149">
        <f t="shared" si="13"/>
        <v>0.3024</v>
      </c>
      <c r="T5" s="40">
        <f t="shared" ref="T5:U5" si="14">L5*P5</f>
        <v>0.3024</v>
      </c>
      <c r="U5" s="40">
        <f t="shared" si="14"/>
        <v>0.1970496</v>
      </c>
      <c r="V5" s="40">
        <v>0.3024</v>
      </c>
      <c r="W5" s="150">
        <f t="shared" si="15"/>
        <v>2.52</v>
      </c>
      <c r="X5" s="151">
        <f t="shared" ref="X5:Y5" si="16">(E5*24)/1000</f>
        <v>2.52</v>
      </c>
      <c r="Y5" s="151">
        <f t="shared" si="16"/>
        <v>1.64208</v>
      </c>
      <c r="Z5" s="147">
        <v>2.52</v>
      </c>
    </row>
    <row r="6">
      <c r="A6" s="141"/>
      <c r="B6" s="34" t="s">
        <v>88</v>
      </c>
      <c r="C6" s="46">
        <v>165780.0</v>
      </c>
      <c r="D6" s="26">
        <f t="shared" si="4"/>
        <v>0.16578</v>
      </c>
      <c r="E6" s="27">
        <v>65.0</v>
      </c>
      <c r="F6" s="152">
        <v>27.06</v>
      </c>
      <c r="G6" s="62">
        <f t="shared" si="5"/>
        <v>163.228375</v>
      </c>
      <c r="H6" s="30">
        <f t="shared" si="6"/>
        <v>4.88997555</v>
      </c>
      <c r="I6" s="143">
        <f t="shared" si="7"/>
        <v>0.001034382917</v>
      </c>
      <c r="J6" s="144">
        <v>0.664</v>
      </c>
      <c r="K6" s="145">
        <v>27.06</v>
      </c>
      <c r="L6" s="146">
        <f t="shared" si="8"/>
        <v>0.8106601467</v>
      </c>
      <c r="M6" s="143">
        <v>1.7148E-4</v>
      </c>
      <c r="N6" s="147">
        <f t="shared" si="9"/>
        <v>0.11007792</v>
      </c>
      <c r="O6" s="148">
        <f t="shared" si="10"/>
        <v>0.006917960089</v>
      </c>
      <c r="P6" s="36">
        <f t="shared" ref="P6:Q6" si="17">(((E6*24)/1000)*0.12)/L6</f>
        <v>0.2309229099</v>
      </c>
      <c r="Q6" s="36">
        <f t="shared" si="17"/>
        <v>454.4716585</v>
      </c>
      <c r="R6" s="36">
        <f t="shared" si="12"/>
        <v>0.7079784938</v>
      </c>
      <c r="S6" s="149">
        <f t="shared" si="13"/>
        <v>0.1872</v>
      </c>
      <c r="T6" s="40">
        <f t="shared" ref="T6:U6" si="18">L6*P6</f>
        <v>0.1872</v>
      </c>
      <c r="U6" s="40">
        <f t="shared" si="18"/>
        <v>0.0779328</v>
      </c>
      <c r="V6" s="40">
        <v>0.1872</v>
      </c>
      <c r="W6" s="150">
        <f t="shared" si="15"/>
        <v>1.56</v>
      </c>
      <c r="X6" s="151">
        <f t="shared" ref="X6:Y6" si="19">(E6*24)/1000</f>
        <v>1.56</v>
      </c>
      <c r="Y6" s="151">
        <f t="shared" si="19"/>
        <v>0.64944</v>
      </c>
      <c r="Z6" s="147">
        <v>1.56</v>
      </c>
    </row>
    <row r="7">
      <c r="A7" s="141"/>
      <c r="B7" s="34" t="s">
        <v>89</v>
      </c>
      <c r="C7" s="46">
        <v>833232.0</v>
      </c>
      <c r="D7" s="26">
        <f t="shared" si="4"/>
        <v>0.833232</v>
      </c>
      <c r="E7" s="27">
        <v>280.0</v>
      </c>
      <c r="F7" s="152">
        <v>89.16</v>
      </c>
      <c r="G7" s="62">
        <f t="shared" si="5"/>
        <v>107.0050118</v>
      </c>
      <c r="H7" s="30">
        <f t="shared" si="6"/>
        <v>4.88997555</v>
      </c>
      <c r="I7" s="143">
        <f t="shared" si="7"/>
        <v>0.0007203155904</v>
      </c>
      <c r="J7" s="144">
        <v>0.664</v>
      </c>
      <c r="K7" s="145">
        <v>89.16</v>
      </c>
      <c r="L7" s="146">
        <f t="shared" si="8"/>
        <v>4.074484108</v>
      </c>
      <c r="M7" s="143">
        <v>6.0019E-4</v>
      </c>
      <c r="N7" s="147">
        <f t="shared" si="9"/>
        <v>0.553266048</v>
      </c>
      <c r="O7" s="148">
        <f t="shared" si="10"/>
        <v>0.009044414536</v>
      </c>
      <c r="P7" s="36">
        <f t="shared" ref="P7:Q7" si="20">(((E7*24)/1000)*0.12)/L7</f>
        <v>0.1979146264</v>
      </c>
      <c r="Q7" s="36">
        <f t="shared" si="20"/>
        <v>427.8325197</v>
      </c>
      <c r="R7" s="36">
        <f t="shared" si="12"/>
        <v>0.4641181235</v>
      </c>
      <c r="S7" s="149">
        <f t="shared" si="13"/>
        <v>0.8064</v>
      </c>
      <c r="T7" s="40">
        <f t="shared" ref="T7:U7" si="21">L7*P7</f>
        <v>0.8064</v>
      </c>
      <c r="U7" s="40">
        <f t="shared" si="21"/>
        <v>0.2567808</v>
      </c>
      <c r="V7" s="40">
        <v>0.8063999999999999</v>
      </c>
      <c r="W7" s="150">
        <f t="shared" si="15"/>
        <v>6.72</v>
      </c>
      <c r="X7" s="151">
        <f t="shared" ref="X7:Y7" si="22">(E7*24)/1000</f>
        <v>6.72</v>
      </c>
      <c r="Y7" s="151">
        <f t="shared" si="22"/>
        <v>2.13984</v>
      </c>
      <c r="Z7" s="147">
        <v>6.72</v>
      </c>
    </row>
    <row r="8">
      <c r="A8" s="141"/>
      <c r="B8" s="34" t="s">
        <v>90</v>
      </c>
      <c r="C8" s="46">
        <v>99016.0</v>
      </c>
      <c r="D8" s="26">
        <f t="shared" si="4"/>
        <v>0.099016</v>
      </c>
      <c r="E8" s="27">
        <v>65.0</v>
      </c>
      <c r="F8" s="152">
        <v>17.68</v>
      </c>
      <c r="G8" s="62">
        <f t="shared" si="5"/>
        <v>178.5570009</v>
      </c>
      <c r="H8" s="30">
        <f t="shared" si="6"/>
        <v>4.88997555</v>
      </c>
      <c r="I8" s="143">
        <f t="shared" si="7"/>
        <v>0.0006621152137</v>
      </c>
      <c r="J8" s="144">
        <v>0.664</v>
      </c>
      <c r="K8" s="145">
        <v>17.68</v>
      </c>
      <c r="L8" s="146">
        <f t="shared" si="8"/>
        <v>0.4841858191</v>
      </c>
      <c r="M8" s="143">
        <v>6.556E-5</v>
      </c>
      <c r="N8" s="147">
        <f t="shared" si="9"/>
        <v>0.065746624</v>
      </c>
      <c r="O8" s="148">
        <f t="shared" si="10"/>
        <v>0.01058823529</v>
      </c>
      <c r="P8" s="36">
        <f t="shared" ref="P8:Q8" si="23">(((E8*24)/1000)*0.12)/L8</f>
        <v>0.3866284237</v>
      </c>
      <c r="Q8" s="36">
        <f t="shared" si="23"/>
        <v>776.6687004</v>
      </c>
      <c r="R8" s="36">
        <f t="shared" si="12"/>
        <v>0.7744641002</v>
      </c>
      <c r="S8" s="149">
        <f t="shared" si="13"/>
        <v>0.1872</v>
      </c>
      <c r="T8" s="40">
        <f t="shared" ref="T8:U8" si="24">L8*P8</f>
        <v>0.1872</v>
      </c>
      <c r="U8" s="40">
        <f t="shared" si="24"/>
        <v>0.0509184</v>
      </c>
      <c r="V8" s="40">
        <v>0.1872</v>
      </c>
      <c r="W8" s="150">
        <f t="shared" si="15"/>
        <v>1.56</v>
      </c>
      <c r="X8" s="151">
        <f t="shared" ref="X8:Y8" si="25">(E8*24)/1000</f>
        <v>1.56</v>
      </c>
      <c r="Y8" s="151">
        <f t="shared" si="25"/>
        <v>0.42432</v>
      </c>
      <c r="Z8" s="147">
        <v>1.56</v>
      </c>
    </row>
    <row r="9">
      <c r="A9" s="1" t="s">
        <v>91</v>
      </c>
      <c r="B9" s="49"/>
      <c r="C9" s="50"/>
      <c r="D9" s="51"/>
      <c r="E9" s="52"/>
      <c r="F9" s="138"/>
      <c r="G9" s="56"/>
      <c r="H9" s="139"/>
      <c r="I9" s="8"/>
      <c r="J9" s="140"/>
      <c r="K9" s="56"/>
      <c r="L9" s="139"/>
      <c r="M9" s="8"/>
      <c r="N9" s="140"/>
      <c r="O9" s="50"/>
      <c r="P9" s="139"/>
      <c r="Q9" s="139"/>
      <c r="R9" s="139"/>
      <c r="S9" s="153"/>
      <c r="T9" s="139"/>
      <c r="U9" s="139"/>
      <c r="V9" s="139"/>
      <c r="W9" s="56"/>
      <c r="X9" s="154"/>
      <c r="Y9" s="154"/>
      <c r="Z9" s="140"/>
    </row>
    <row r="10">
      <c r="A10" s="141"/>
      <c r="B10" s="34" t="s">
        <v>92</v>
      </c>
      <c r="C10" s="46">
        <v>420840.0</v>
      </c>
      <c r="D10" s="26">
        <f t="shared" ref="D10:D14" si="29">C10/1000000</f>
        <v>0.42084</v>
      </c>
      <c r="E10" s="27">
        <v>241.0</v>
      </c>
      <c r="F10" s="152">
        <v>55.9</v>
      </c>
      <c r="G10" s="62">
        <f t="shared" ref="G10:G14" si="30">F10*(1000000/C10)</f>
        <v>132.8295789</v>
      </c>
      <c r="H10" s="30">
        <f t="shared" ref="H10:H14" si="31">1000000/$K$26</f>
        <v>4.88997555</v>
      </c>
      <c r="I10" s="143">
        <f t="shared" ref="I10:I14" si="32">(1000000/C10)*M10</f>
        <v>0.0003675506131</v>
      </c>
      <c r="J10" s="32">
        <f t="shared" ref="J10:J14" si="33">4.64726884/7</f>
        <v>0.6638955486</v>
      </c>
      <c r="K10" s="145">
        <v>55.9</v>
      </c>
      <c r="L10" s="146">
        <f t="shared" ref="L10:L14" si="34">$C10/$K$26</f>
        <v>2.057897311</v>
      </c>
      <c r="M10" s="143">
        <v>1.5468E-4</v>
      </c>
      <c r="N10" s="147">
        <f t="shared" ref="N10:N14" si="35">J10*D10</f>
        <v>0.2793938027</v>
      </c>
      <c r="O10" s="148">
        <f t="shared" ref="O10:O14" si="36">(((E10*24)/1000)*0.12)/K10</f>
        <v>0.01241645796</v>
      </c>
      <c r="P10" s="36">
        <f t="shared" ref="P10:Q10" si="26">(((E10*24)/1000)*0.12)/L10</f>
        <v>0.3372763045</v>
      </c>
      <c r="Q10" s="36">
        <f t="shared" si="26"/>
        <v>1040.806827</v>
      </c>
      <c r="R10" s="36">
        <f t="shared" ref="R10:R14" si="38">(((F10*24)/1000)*0.12)/N10</f>
        <v>0.5762189371</v>
      </c>
      <c r="S10" s="149">
        <f t="shared" ref="S10:S14" si="39">O10*K10</f>
        <v>0.69408</v>
      </c>
      <c r="T10" s="40">
        <f t="shared" ref="T10:U10" si="27">L10*P10</f>
        <v>0.69408</v>
      </c>
      <c r="U10" s="40">
        <f t="shared" si="27"/>
        <v>0.160992</v>
      </c>
      <c r="V10" s="40">
        <v>0.6940799999999999</v>
      </c>
      <c r="W10" s="150">
        <f t="shared" ref="W10:W14" si="41">(E10*24)/1000</f>
        <v>5.784</v>
      </c>
      <c r="X10" s="151">
        <f t="shared" ref="X10:Y10" si="28">(E10*24)/1000</f>
        <v>5.784</v>
      </c>
      <c r="Y10" s="151">
        <f t="shared" si="28"/>
        <v>1.3416</v>
      </c>
      <c r="Z10" s="147">
        <v>5.784</v>
      </c>
    </row>
    <row r="11">
      <c r="A11" s="141"/>
      <c r="B11" s="34" t="s">
        <v>93</v>
      </c>
      <c r="C11" s="46">
        <v>335344.0</v>
      </c>
      <c r="D11" s="26">
        <f t="shared" si="29"/>
        <v>0.335344</v>
      </c>
      <c r="E11" s="27">
        <v>150.0</v>
      </c>
      <c r="F11" s="152">
        <v>48.16</v>
      </c>
      <c r="G11" s="62">
        <f t="shared" si="30"/>
        <v>143.613722</v>
      </c>
      <c r="H11" s="30">
        <f t="shared" si="31"/>
        <v>4.88997555</v>
      </c>
      <c r="I11" s="143">
        <f t="shared" si="32"/>
        <v>0.0003309735674</v>
      </c>
      <c r="J11" s="32">
        <f t="shared" si="33"/>
        <v>0.6638955486</v>
      </c>
      <c r="K11" s="145">
        <v>48.16</v>
      </c>
      <c r="L11" s="146">
        <f t="shared" si="34"/>
        <v>1.639823961</v>
      </c>
      <c r="M11" s="143">
        <v>1.1099E-4</v>
      </c>
      <c r="N11" s="147">
        <f t="shared" si="35"/>
        <v>0.2226333888</v>
      </c>
      <c r="O11" s="148">
        <f t="shared" si="36"/>
        <v>0.008970099668</v>
      </c>
      <c r="P11" s="36">
        <f t="shared" ref="P11:Q11" si="37">(((E11*24)/1000)*0.12)/L11</f>
        <v>0.2634429124</v>
      </c>
      <c r="Q11" s="36">
        <f t="shared" si="37"/>
        <v>1249.66934</v>
      </c>
      <c r="R11" s="36">
        <f t="shared" si="38"/>
        <v>0.6230008927</v>
      </c>
      <c r="S11" s="149">
        <f t="shared" si="39"/>
        <v>0.432</v>
      </c>
      <c r="T11" s="40">
        <f t="shared" ref="T11:U11" si="40">L11*P11</f>
        <v>0.432</v>
      </c>
      <c r="U11" s="40">
        <f t="shared" si="40"/>
        <v>0.1387008</v>
      </c>
      <c r="V11" s="40">
        <v>0.432</v>
      </c>
      <c r="W11" s="150">
        <f t="shared" si="41"/>
        <v>3.6</v>
      </c>
      <c r="X11" s="151">
        <f t="shared" ref="X11:Y11" si="42">(E11*24)/1000</f>
        <v>3.6</v>
      </c>
      <c r="Y11" s="151">
        <f t="shared" si="42"/>
        <v>1.15584</v>
      </c>
      <c r="Z11" s="147">
        <v>3.6</v>
      </c>
    </row>
    <row r="12">
      <c r="A12" s="141"/>
      <c r="B12" s="34" t="s">
        <v>94</v>
      </c>
      <c r="C12" s="46">
        <v>142400.0</v>
      </c>
      <c r="D12" s="26">
        <f t="shared" si="29"/>
        <v>0.1424</v>
      </c>
      <c r="E12" s="27">
        <v>35.0</v>
      </c>
      <c r="F12" s="152">
        <v>24.62</v>
      </c>
      <c r="G12" s="62">
        <f t="shared" si="30"/>
        <v>172.8932584</v>
      </c>
      <c r="H12" s="30">
        <f t="shared" si="31"/>
        <v>4.88997555</v>
      </c>
      <c r="I12" s="143">
        <f t="shared" si="32"/>
        <v>0.0005858146067</v>
      </c>
      <c r="J12" s="32">
        <f t="shared" si="33"/>
        <v>0.6638955486</v>
      </c>
      <c r="K12" s="145">
        <v>24.62</v>
      </c>
      <c r="L12" s="146">
        <f t="shared" si="34"/>
        <v>0.6963325183</v>
      </c>
      <c r="M12" s="143">
        <v>8.342E-5</v>
      </c>
      <c r="N12" s="147">
        <f t="shared" si="35"/>
        <v>0.09453872612</v>
      </c>
      <c r="O12" s="148">
        <f t="shared" si="36"/>
        <v>0.004094232331</v>
      </c>
      <c r="P12" s="36">
        <f t="shared" ref="P12:Q12" si="43">(((E12*24)/1000)*0.12)/L12</f>
        <v>0.144758427</v>
      </c>
      <c r="Q12" s="36">
        <f t="shared" si="43"/>
        <v>849.9832175</v>
      </c>
      <c r="R12" s="36">
        <f t="shared" si="38"/>
        <v>0.7500164526</v>
      </c>
      <c r="S12" s="149">
        <f t="shared" si="39"/>
        <v>0.1008</v>
      </c>
      <c r="T12" s="40">
        <f t="shared" ref="T12:U12" si="44">L12*P12</f>
        <v>0.1008</v>
      </c>
      <c r="U12" s="40">
        <f t="shared" si="44"/>
        <v>0.0709056</v>
      </c>
      <c r="V12" s="40">
        <v>0.10079999999999999</v>
      </c>
      <c r="W12" s="150">
        <f t="shared" si="41"/>
        <v>0.84</v>
      </c>
      <c r="X12" s="151">
        <f t="shared" ref="X12:Y12" si="45">(E12*24)/1000</f>
        <v>0.84</v>
      </c>
      <c r="Y12" s="151">
        <f t="shared" si="45"/>
        <v>0.59088</v>
      </c>
      <c r="Z12" s="147">
        <v>0.84</v>
      </c>
    </row>
    <row r="13">
      <c r="A13" s="141"/>
      <c r="B13" s="34" t="s">
        <v>95</v>
      </c>
      <c r="C13" s="46">
        <v>152986.0</v>
      </c>
      <c r="D13" s="26">
        <f t="shared" si="29"/>
        <v>0.152986</v>
      </c>
      <c r="E13" s="27">
        <v>58.0</v>
      </c>
      <c r="F13" s="152">
        <v>26.12</v>
      </c>
      <c r="G13" s="62">
        <f t="shared" si="30"/>
        <v>170.734577</v>
      </c>
      <c r="H13" s="30">
        <f t="shared" si="31"/>
        <v>4.88997555</v>
      </c>
      <c r="I13" s="155">
        <f t="shared" si="32"/>
        <v>0.000137921117</v>
      </c>
      <c r="J13" s="32">
        <f t="shared" si="33"/>
        <v>0.6638955486</v>
      </c>
      <c r="K13" s="145">
        <v>26.12</v>
      </c>
      <c r="L13" s="146">
        <f t="shared" si="34"/>
        <v>0.7480977995</v>
      </c>
      <c r="M13" s="143">
        <v>2.11E-5</v>
      </c>
      <c r="N13" s="147">
        <f t="shared" si="35"/>
        <v>0.1015667244</v>
      </c>
      <c r="O13" s="148">
        <f t="shared" si="36"/>
        <v>0.006395099541</v>
      </c>
      <c r="P13" s="36">
        <f t="shared" ref="P13:Q13" si="46">(((E13*24)/1000)*0.12)/L13</f>
        <v>0.2232863138</v>
      </c>
      <c r="Q13" s="36">
        <f t="shared" si="46"/>
        <v>3565.194313</v>
      </c>
      <c r="R13" s="36">
        <f t="shared" si="38"/>
        <v>0.7406520241</v>
      </c>
      <c r="S13" s="149">
        <f t="shared" si="39"/>
        <v>0.16704</v>
      </c>
      <c r="T13" s="40">
        <f t="shared" ref="T13:U13" si="47">L13*P13</f>
        <v>0.16704</v>
      </c>
      <c r="U13" s="40">
        <f t="shared" si="47"/>
        <v>0.0752256</v>
      </c>
      <c r="V13" s="40">
        <v>0.16704</v>
      </c>
      <c r="W13" s="150">
        <f t="shared" si="41"/>
        <v>1.392</v>
      </c>
      <c r="X13" s="151">
        <f t="shared" ref="X13:Y13" si="48">(E13*24)/1000</f>
        <v>1.392</v>
      </c>
      <c r="Y13" s="151">
        <f t="shared" si="48"/>
        <v>0.62688</v>
      </c>
      <c r="Z13" s="147">
        <v>1.392</v>
      </c>
    </row>
    <row r="14">
      <c r="A14" s="141"/>
      <c r="B14" s="34" t="s">
        <v>96</v>
      </c>
      <c r="C14" s="156">
        <v>48036.0</v>
      </c>
      <c r="D14" s="68">
        <f t="shared" si="29"/>
        <v>0.048036</v>
      </c>
      <c r="E14" s="69">
        <v>65.0</v>
      </c>
      <c r="F14" s="157">
        <v>9.42</v>
      </c>
      <c r="G14" s="74">
        <f t="shared" si="30"/>
        <v>196.1029228</v>
      </c>
      <c r="H14" s="158">
        <f t="shared" si="31"/>
        <v>4.88997555</v>
      </c>
      <c r="I14" s="159">
        <f t="shared" si="32"/>
        <v>0.0004731867766</v>
      </c>
      <c r="J14" s="160">
        <f t="shared" si="33"/>
        <v>0.6638955486</v>
      </c>
      <c r="K14" s="161">
        <v>9.42</v>
      </c>
      <c r="L14" s="162">
        <f t="shared" si="34"/>
        <v>0.2348948655</v>
      </c>
      <c r="M14" s="163">
        <v>2.273E-5</v>
      </c>
      <c r="N14" s="164">
        <f t="shared" si="35"/>
        <v>0.03189088657</v>
      </c>
      <c r="O14" s="165">
        <f t="shared" si="36"/>
        <v>0.01987261146</v>
      </c>
      <c r="P14" s="166">
        <f t="shared" ref="P14:Q14" si="49">(((E14*24)/1000)*0.12)/L14</f>
        <v>0.7969522858</v>
      </c>
      <c r="Q14" s="166">
        <f t="shared" si="49"/>
        <v>1193.559173</v>
      </c>
      <c r="R14" s="166">
        <f t="shared" si="38"/>
        <v>0.8507007147</v>
      </c>
      <c r="S14" s="167">
        <f t="shared" si="39"/>
        <v>0.1872</v>
      </c>
      <c r="T14" s="81">
        <f t="shared" ref="T14:U14" si="50">L14*P14</f>
        <v>0.1872</v>
      </c>
      <c r="U14" s="81">
        <f t="shared" si="50"/>
        <v>0.0271296</v>
      </c>
      <c r="V14" s="81">
        <v>0.1872</v>
      </c>
      <c r="W14" s="168">
        <f t="shared" si="41"/>
        <v>1.56</v>
      </c>
      <c r="X14" s="169">
        <f t="shared" ref="X14:Y14" si="51">(E14*24)/1000</f>
        <v>1.56</v>
      </c>
      <c r="Y14" s="169">
        <f t="shared" si="51"/>
        <v>0.22608</v>
      </c>
      <c r="Z14" s="164">
        <v>1.56</v>
      </c>
    </row>
    <row r="15">
      <c r="A15" s="91" t="s">
        <v>97</v>
      </c>
      <c r="C15" s="87"/>
      <c r="D15" s="87"/>
      <c r="E15" s="87"/>
      <c r="F15" s="88"/>
    </row>
    <row r="16">
      <c r="A16" s="91" t="s">
        <v>98</v>
      </c>
      <c r="C16" s="87"/>
      <c r="D16" s="87"/>
      <c r="E16" s="87"/>
      <c r="F16" s="88"/>
      <c r="Q16" s="92"/>
      <c r="R16" s="92" t="s">
        <v>41</v>
      </c>
      <c r="S16" s="93">
        <f t="shared" ref="S16:Z16" si="52">sum(S4:S14)/10</f>
        <v>0.387072</v>
      </c>
      <c r="T16" s="93">
        <f t="shared" si="52"/>
        <v>0.387072</v>
      </c>
      <c r="U16" s="93">
        <f t="shared" si="52"/>
        <v>0.13502592</v>
      </c>
      <c r="V16" s="93">
        <f t="shared" si="52"/>
        <v>0.387072</v>
      </c>
      <c r="W16" s="95">
        <f t="shared" si="52"/>
        <v>3.2256</v>
      </c>
      <c r="X16" s="95">
        <f t="shared" si="52"/>
        <v>3.2256</v>
      </c>
      <c r="Y16" s="95">
        <f t="shared" si="52"/>
        <v>1.125216</v>
      </c>
      <c r="Z16" s="95">
        <f t="shared" si="52"/>
        <v>3.2256</v>
      </c>
    </row>
    <row r="17">
      <c r="A17" s="86" t="s">
        <v>99</v>
      </c>
      <c r="C17" s="87"/>
      <c r="D17" s="87"/>
      <c r="E17" s="87"/>
      <c r="F17" s="88"/>
    </row>
    <row r="18">
      <c r="A18" s="170" t="s">
        <v>100</v>
      </c>
      <c r="C18" s="100"/>
      <c r="D18" s="100"/>
      <c r="E18" s="100"/>
      <c r="F18" s="171"/>
      <c r="G18" s="103"/>
      <c r="H18" s="103"/>
      <c r="I18" s="99"/>
      <c r="J18" s="99"/>
      <c r="K18" s="103"/>
    </row>
    <row r="19">
      <c r="A19" s="170" t="s">
        <v>101</v>
      </c>
      <c r="C19" s="100"/>
      <c r="D19" s="100"/>
      <c r="E19" s="100"/>
      <c r="F19" s="171"/>
      <c r="G19" s="103"/>
      <c r="H19" s="103"/>
      <c r="I19" s="99"/>
      <c r="J19" s="99"/>
      <c r="K19" s="103"/>
    </row>
    <row r="20">
      <c r="A20" s="91" t="s">
        <v>102</v>
      </c>
      <c r="C20" s="87"/>
      <c r="D20" s="87"/>
      <c r="E20" s="87"/>
      <c r="F20" s="88"/>
      <c r="G20" s="103"/>
      <c r="H20" s="89"/>
      <c r="M20" s="90"/>
      <c r="N20" s="90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</row>
    <row r="21">
      <c r="A21" s="172" t="s">
        <v>103</v>
      </c>
      <c r="C21" s="100"/>
      <c r="D21" s="100"/>
      <c r="E21" s="100"/>
      <c r="F21" s="171"/>
      <c r="G21" s="103"/>
      <c r="H21" s="103"/>
      <c r="I21" s="99"/>
      <c r="J21" s="99"/>
      <c r="K21" s="103"/>
    </row>
    <row r="22">
      <c r="A22" s="103"/>
      <c r="C22" s="100"/>
      <c r="D22" s="100"/>
      <c r="E22" s="100"/>
      <c r="F22" s="171"/>
      <c r="G22" s="103"/>
      <c r="H22" s="103"/>
      <c r="I22" s="99"/>
      <c r="J22" s="99"/>
      <c r="K22" s="103"/>
    </row>
    <row r="23">
      <c r="A23" s="103"/>
      <c r="C23" s="100"/>
      <c r="D23" s="100"/>
      <c r="E23" s="100"/>
      <c r="F23" s="171"/>
      <c r="G23" s="103"/>
      <c r="H23" s="103"/>
      <c r="I23" s="99"/>
      <c r="J23" s="99"/>
      <c r="K23" s="103"/>
    </row>
    <row r="24">
      <c r="A24" s="103"/>
      <c r="C24" s="100"/>
      <c r="D24" s="100"/>
      <c r="E24" s="100"/>
      <c r="F24" s="171"/>
      <c r="G24" s="103"/>
      <c r="H24" s="103"/>
      <c r="I24" s="99"/>
      <c r="J24" s="99"/>
      <c r="K24" s="103"/>
    </row>
    <row r="25">
      <c r="A25" s="103"/>
      <c r="C25" s="100"/>
      <c r="D25" s="100"/>
      <c r="E25" s="100"/>
      <c r="F25" s="171"/>
      <c r="G25" s="103"/>
      <c r="H25" s="103"/>
      <c r="I25" s="99"/>
      <c r="J25" s="99"/>
      <c r="K25" s="103"/>
    </row>
    <row r="26">
      <c r="A26" s="103"/>
      <c r="C26" s="100"/>
      <c r="D26" s="100"/>
      <c r="E26" s="100"/>
      <c r="F26" s="171"/>
      <c r="G26" s="103"/>
      <c r="H26" s="103"/>
      <c r="I26" s="99"/>
      <c r="J26" s="99"/>
      <c r="K26" s="96">
        <v>204500.0</v>
      </c>
      <c r="L26" s="97" t="s">
        <v>45</v>
      </c>
    </row>
    <row r="27">
      <c r="A27" s="103"/>
      <c r="C27" s="100"/>
      <c r="D27" s="100"/>
      <c r="E27" s="100"/>
      <c r="F27" s="171"/>
      <c r="G27" s="103"/>
      <c r="H27" s="103"/>
      <c r="I27" s="99"/>
      <c r="J27" s="99"/>
      <c r="K27" s="103"/>
    </row>
    <row r="28">
      <c r="A28" s="103" t="s">
        <v>82</v>
      </c>
      <c r="C28" s="100"/>
      <c r="D28" s="100"/>
      <c r="E28" s="100"/>
      <c r="F28" s="171"/>
      <c r="G28" s="103" t="s">
        <v>48</v>
      </c>
      <c r="H28" s="103" t="s">
        <v>49</v>
      </c>
      <c r="I28" s="99"/>
      <c r="J28" s="99"/>
      <c r="K28" s="103" t="s">
        <v>84</v>
      </c>
    </row>
    <row r="29">
      <c r="A29" s="111" t="s">
        <v>86</v>
      </c>
      <c r="C29" s="108"/>
      <c r="D29" s="108"/>
      <c r="E29" s="108"/>
      <c r="F29" s="109"/>
      <c r="G29" s="173">
        <v>1078656.0</v>
      </c>
      <c r="H29" s="107">
        <f t="shared" ref="H29:H38" si="53">G29/1000000</f>
        <v>1.078656</v>
      </c>
      <c r="K29" s="97">
        <v>280.0</v>
      </c>
    </row>
    <row r="30">
      <c r="A30" s="113" t="s">
        <v>87</v>
      </c>
      <c r="C30" s="108"/>
      <c r="D30" s="108"/>
      <c r="E30" s="108"/>
      <c r="F30" s="109"/>
      <c r="G30" s="173">
        <v>550976.0</v>
      </c>
      <c r="H30" s="107">
        <f t="shared" si="53"/>
        <v>0.550976</v>
      </c>
      <c r="K30" s="97">
        <v>105.0</v>
      </c>
    </row>
    <row r="31">
      <c r="A31" s="113" t="s">
        <v>88</v>
      </c>
      <c r="C31" s="108"/>
      <c r="D31" s="108"/>
      <c r="E31" s="108"/>
      <c r="F31" s="109"/>
      <c r="G31" s="173">
        <v>165780.0</v>
      </c>
      <c r="H31" s="107">
        <f t="shared" si="53"/>
        <v>0.16578</v>
      </c>
      <c r="K31" s="97">
        <v>65.0</v>
      </c>
    </row>
    <row r="32">
      <c r="A32" s="113" t="s">
        <v>89</v>
      </c>
      <c r="C32" s="108"/>
      <c r="D32" s="108"/>
      <c r="E32" s="108"/>
      <c r="F32" s="109"/>
      <c r="G32" s="173">
        <v>833232.0</v>
      </c>
      <c r="H32" s="107">
        <f t="shared" si="53"/>
        <v>0.833232</v>
      </c>
      <c r="K32" s="97">
        <v>280.0</v>
      </c>
    </row>
    <row r="33">
      <c r="A33" s="113" t="s">
        <v>90</v>
      </c>
      <c r="C33" s="108"/>
      <c r="D33" s="108"/>
      <c r="E33" s="108"/>
      <c r="F33" s="109"/>
      <c r="G33" s="173">
        <v>99016.0</v>
      </c>
      <c r="H33" s="107">
        <f t="shared" si="53"/>
        <v>0.099016</v>
      </c>
      <c r="K33" s="97">
        <v>65.0</v>
      </c>
    </row>
    <row r="34">
      <c r="A34" s="174" t="s">
        <v>92</v>
      </c>
      <c r="C34" s="108"/>
      <c r="D34" s="108"/>
      <c r="E34" s="108"/>
      <c r="F34" s="109"/>
      <c r="G34" s="173">
        <v>420840.0</v>
      </c>
      <c r="H34" s="107">
        <f t="shared" si="53"/>
        <v>0.42084</v>
      </c>
      <c r="K34" s="97">
        <v>241.0</v>
      </c>
      <c r="L34" s="97" t="s">
        <v>104</v>
      </c>
    </row>
    <row r="35">
      <c r="A35" s="174" t="s">
        <v>93</v>
      </c>
      <c r="C35" s="108"/>
      <c r="D35" s="108"/>
      <c r="E35" s="108"/>
      <c r="F35" s="109"/>
      <c r="G35" s="173">
        <v>335344.0</v>
      </c>
      <c r="H35" s="107">
        <f t="shared" si="53"/>
        <v>0.335344</v>
      </c>
      <c r="K35" s="97">
        <v>150.0</v>
      </c>
      <c r="L35" s="97" t="s">
        <v>104</v>
      </c>
    </row>
    <row r="36">
      <c r="A36" s="174" t="s">
        <v>94</v>
      </c>
      <c r="C36" s="108"/>
      <c r="D36" s="108"/>
      <c r="E36" s="108"/>
      <c r="F36" s="109"/>
      <c r="G36" s="173">
        <v>142400.0</v>
      </c>
      <c r="H36" s="107">
        <f t="shared" si="53"/>
        <v>0.1424</v>
      </c>
      <c r="K36" s="97">
        <v>35.0</v>
      </c>
    </row>
    <row r="37">
      <c r="A37" s="174" t="s">
        <v>95</v>
      </c>
      <c r="C37" s="108"/>
      <c r="D37" s="108"/>
      <c r="E37" s="108"/>
      <c r="F37" s="109"/>
      <c r="G37" s="173">
        <v>152986.0</v>
      </c>
      <c r="H37" s="107">
        <f t="shared" si="53"/>
        <v>0.152986</v>
      </c>
      <c r="K37" s="97">
        <v>58.0</v>
      </c>
      <c r="L37" s="97" t="s">
        <v>105</v>
      </c>
    </row>
    <row r="38">
      <c r="A38" s="174" t="s">
        <v>96</v>
      </c>
      <c r="C38" s="108"/>
      <c r="D38" s="108"/>
      <c r="E38" s="108"/>
      <c r="F38" s="109"/>
      <c r="G38" s="173">
        <v>48036.0</v>
      </c>
      <c r="H38" s="107">
        <f t="shared" si="53"/>
        <v>0.048036</v>
      </c>
      <c r="K38" s="97">
        <v>65.0</v>
      </c>
      <c r="L38" s="97" t="s">
        <v>106</v>
      </c>
    </row>
    <row r="39">
      <c r="C39" s="87"/>
      <c r="D39" s="87"/>
      <c r="E39" s="87"/>
      <c r="F39" s="88"/>
    </row>
    <row r="40">
      <c r="A40" s="97" t="s">
        <v>107</v>
      </c>
      <c r="C40" s="87"/>
      <c r="D40" s="87"/>
      <c r="E40" s="87"/>
      <c r="F40" s="88"/>
    </row>
    <row r="41">
      <c r="C41" s="87"/>
      <c r="D41" s="87"/>
      <c r="E41" s="87"/>
      <c r="F41" s="88"/>
    </row>
    <row r="42">
      <c r="C42" s="87"/>
      <c r="D42" s="87"/>
      <c r="E42" s="87"/>
      <c r="F42" s="88"/>
    </row>
    <row r="43">
      <c r="C43" s="87"/>
      <c r="D43" s="87"/>
      <c r="E43" s="87"/>
      <c r="F43" s="88"/>
    </row>
    <row r="44">
      <c r="C44" s="87"/>
      <c r="D44" s="87"/>
      <c r="E44" s="87"/>
      <c r="F44" s="88"/>
    </row>
    <row r="45">
      <c r="C45" s="87"/>
      <c r="D45" s="87"/>
      <c r="E45" s="87"/>
      <c r="F45" s="88"/>
    </row>
    <row r="46">
      <c r="C46" s="87"/>
      <c r="D46" s="87"/>
      <c r="E46" s="87"/>
      <c r="F46" s="88"/>
    </row>
    <row r="47">
      <c r="C47" s="87"/>
      <c r="D47" s="87"/>
      <c r="E47" s="87"/>
      <c r="F47" s="88"/>
    </row>
    <row r="48">
      <c r="C48" s="87"/>
      <c r="D48" s="87"/>
      <c r="E48" s="87"/>
      <c r="F48" s="88"/>
    </row>
    <row r="49">
      <c r="C49" s="87"/>
      <c r="D49" s="87"/>
      <c r="E49" s="87"/>
      <c r="F49" s="88"/>
    </row>
    <row r="50">
      <c r="C50" s="87"/>
      <c r="D50" s="87"/>
      <c r="E50" s="87"/>
      <c r="F50" s="88"/>
    </row>
    <row r="51">
      <c r="C51" s="87"/>
      <c r="D51" s="87"/>
      <c r="E51" s="87"/>
      <c r="F51" s="88"/>
    </row>
    <row r="52">
      <c r="C52" s="87"/>
      <c r="D52" s="87"/>
      <c r="E52" s="87"/>
      <c r="F52" s="88"/>
    </row>
    <row r="53">
      <c r="C53" s="87"/>
      <c r="D53" s="87"/>
      <c r="E53" s="87"/>
      <c r="F53" s="88"/>
    </row>
    <row r="54">
      <c r="C54" s="87"/>
      <c r="D54" s="87"/>
      <c r="E54" s="87"/>
      <c r="F54" s="88"/>
    </row>
    <row r="55">
      <c r="C55" s="87"/>
      <c r="D55" s="87"/>
      <c r="E55" s="87"/>
      <c r="F55" s="88"/>
    </row>
    <row r="56">
      <c r="C56" s="87"/>
      <c r="D56" s="87"/>
      <c r="E56" s="87"/>
      <c r="F56" s="88"/>
    </row>
    <row r="57">
      <c r="C57" s="87"/>
      <c r="D57" s="87"/>
      <c r="E57" s="87"/>
      <c r="F57" s="88"/>
    </row>
    <row r="58">
      <c r="C58" s="87"/>
      <c r="D58" s="87"/>
      <c r="E58" s="87"/>
      <c r="F58" s="88"/>
    </row>
    <row r="59">
      <c r="C59" s="87"/>
      <c r="D59" s="87"/>
      <c r="E59" s="87"/>
      <c r="F59" s="88"/>
    </row>
    <row r="60">
      <c r="C60" s="87"/>
      <c r="D60" s="87"/>
      <c r="E60" s="87"/>
      <c r="F60" s="88"/>
    </row>
    <row r="61">
      <c r="C61" s="87"/>
      <c r="D61" s="87"/>
      <c r="E61" s="87"/>
      <c r="F61" s="88"/>
    </row>
    <row r="62">
      <c r="C62" s="87"/>
      <c r="D62" s="87"/>
      <c r="E62" s="87"/>
      <c r="F62" s="88"/>
    </row>
    <row r="63">
      <c r="C63" s="87"/>
      <c r="D63" s="87"/>
      <c r="E63" s="87"/>
      <c r="F63" s="88"/>
    </row>
    <row r="64">
      <c r="C64" s="87"/>
      <c r="D64" s="87"/>
      <c r="E64" s="87"/>
      <c r="F64" s="88"/>
    </row>
    <row r="65">
      <c r="C65" s="87"/>
      <c r="D65" s="87"/>
      <c r="E65" s="87"/>
      <c r="F65" s="88"/>
    </row>
    <row r="66">
      <c r="C66" s="87"/>
      <c r="D66" s="87"/>
      <c r="E66" s="87"/>
      <c r="F66" s="88"/>
    </row>
    <row r="67">
      <c r="C67" s="87"/>
      <c r="D67" s="87"/>
      <c r="E67" s="87"/>
      <c r="F67" s="88"/>
    </row>
    <row r="68">
      <c r="C68" s="87"/>
      <c r="D68" s="87"/>
      <c r="E68" s="87"/>
      <c r="F68" s="88"/>
    </row>
    <row r="69">
      <c r="C69" s="87"/>
      <c r="D69" s="87"/>
      <c r="E69" s="87"/>
      <c r="F69" s="88"/>
    </row>
    <row r="70">
      <c r="C70" s="87"/>
      <c r="D70" s="87"/>
      <c r="E70" s="87"/>
      <c r="F70" s="88"/>
    </row>
    <row r="71">
      <c r="C71" s="87"/>
      <c r="D71" s="87"/>
      <c r="E71" s="87"/>
      <c r="F71" s="88"/>
    </row>
    <row r="72">
      <c r="C72" s="87"/>
      <c r="D72" s="87"/>
      <c r="E72" s="87"/>
      <c r="F72" s="88"/>
    </row>
    <row r="73">
      <c r="C73" s="87"/>
      <c r="D73" s="87"/>
      <c r="E73" s="87"/>
      <c r="F73" s="88"/>
    </row>
    <row r="74">
      <c r="C74" s="87"/>
      <c r="D74" s="87"/>
      <c r="E74" s="87"/>
      <c r="F74" s="88"/>
    </row>
    <row r="75">
      <c r="C75" s="87"/>
      <c r="D75" s="87"/>
      <c r="E75" s="87"/>
      <c r="F75" s="88"/>
    </row>
    <row r="76">
      <c r="C76" s="87"/>
      <c r="D76" s="87"/>
      <c r="E76" s="87"/>
      <c r="F76" s="88"/>
    </row>
    <row r="77">
      <c r="C77" s="87"/>
      <c r="D77" s="87"/>
      <c r="E77" s="87"/>
      <c r="F77" s="88"/>
    </row>
    <row r="78">
      <c r="C78" s="87"/>
      <c r="D78" s="87"/>
      <c r="E78" s="87"/>
      <c r="F78" s="88"/>
    </row>
    <row r="79">
      <c r="C79" s="87"/>
      <c r="D79" s="87"/>
      <c r="E79" s="87"/>
      <c r="F79" s="88"/>
    </row>
    <row r="80">
      <c r="C80" s="87"/>
      <c r="D80" s="87"/>
      <c r="E80" s="87"/>
      <c r="F80" s="88"/>
    </row>
    <row r="81">
      <c r="C81" s="87"/>
      <c r="D81" s="87"/>
      <c r="E81" s="87"/>
      <c r="F81" s="88"/>
    </row>
    <row r="82">
      <c r="C82" s="87"/>
      <c r="D82" s="87"/>
      <c r="E82" s="87"/>
      <c r="F82" s="88"/>
    </row>
    <row r="83">
      <c r="C83" s="87"/>
      <c r="D83" s="87"/>
      <c r="E83" s="87"/>
      <c r="F83" s="88"/>
    </row>
    <row r="84">
      <c r="C84" s="87"/>
      <c r="D84" s="87"/>
      <c r="E84" s="87"/>
      <c r="F84" s="88"/>
    </row>
    <row r="85">
      <c r="C85" s="87"/>
      <c r="D85" s="87"/>
      <c r="E85" s="87"/>
      <c r="F85" s="88"/>
    </row>
    <row r="86">
      <c r="C86" s="87"/>
      <c r="D86" s="87"/>
      <c r="E86" s="87"/>
      <c r="F86" s="88"/>
    </row>
    <row r="87">
      <c r="C87" s="87"/>
      <c r="D87" s="87"/>
      <c r="E87" s="87"/>
      <c r="F87" s="88"/>
    </row>
    <row r="88">
      <c r="C88" s="87"/>
      <c r="D88" s="87"/>
      <c r="E88" s="87"/>
      <c r="F88" s="88"/>
    </row>
    <row r="89">
      <c r="C89" s="87"/>
      <c r="D89" s="87"/>
      <c r="E89" s="87"/>
      <c r="F89" s="88"/>
    </row>
    <row r="90">
      <c r="C90" s="87"/>
      <c r="D90" s="87"/>
      <c r="E90" s="87"/>
      <c r="F90" s="88"/>
    </row>
    <row r="91">
      <c r="C91" s="87"/>
      <c r="D91" s="87"/>
      <c r="E91" s="87"/>
      <c r="F91" s="88"/>
    </row>
    <row r="92">
      <c r="C92" s="87"/>
      <c r="D92" s="87"/>
      <c r="E92" s="87"/>
      <c r="F92" s="88"/>
    </row>
    <row r="93">
      <c r="C93" s="87"/>
      <c r="D93" s="87"/>
      <c r="E93" s="87"/>
      <c r="F93" s="88"/>
    </row>
    <row r="94">
      <c r="C94" s="87"/>
      <c r="D94" s="87"/>
      <c r="E94" s="87"/>
      <c r="F94" s="88"/>
    </row>
    <row r="95">
      <c r="C95" s="87"/>
      <c r="D95" s="87"/>
      <c r="E95" s="87"/>
      <c r="F95" s="88"/>
    </row>
    <row r="96">
      <c r="C96" s="87"/>
      <c r="D96" s="87"/>
      <c r="E96" s="87"/>
      <c r="F96" s="88"/>
    </row>
    <row r="97">
      <c r="C97" s="87"/>
      <c r="D97" s="87"/>
      <c r="E97" s="87"/>
      <c r="F97" s="88"/>
    </row>
    <row r="98">
      <c r="C98" s="87"/>
      <c r="D98" s="87"/>
      <c r="E98" s="87"/>
      <c r="F98" s="88"/>
    </row>
    <row r="99">
      <c r="C99" s="87"/>
      <c r="D99" s="87"/>
      <c r="E99" s="87"/>
      <c r="F99" s="88"/>
    </row>
    <row r="100">
      <c r="C100" s="87"/>
      <c r="D100" s="87"/>
      <c r="E100" s="87"/>
      <c r="F100" s="88"/>
    </row>
    <row r="101">
      <c r="C101" s="87"/>
      <c r="D101" s="87"/>
      <c r="E101" s="87"/>
      <c r="F101" s="88"/>
    </row>
    <row r="102">
      <c r="C102" s="87"/>
      <c r="D102" s="87"/>
      <c r="E102" s="87"/>
      <c r="F102" s="88"/>
    </row>
    <row r="103">
      <c r="C103" s="87"/>
      <c r="D103" s="87"/>
      <c r="E103" s="87"/>
      <c r="F103" s="88"/>
    </row>
    <row r="104">
      <c r="C104" s="87"/>
      <c r="D104" s="87"/>
      <c r="E104" s="87"/>
      <c r="F104" s="88"/>
    </row>
    <row r="105">
      <c r="C105" s="87"/>
      <c r="D105" s="87"/>
      <c r="E105" s="87"/>
      <c r="F105" s="88"/>
    </row>
    <row r="106">
      <c r="C106" s="87"/>
      <c r="D106" s="87"/>
      <c r="E106" s="87"/>
      <c r="F106" s="88"/>
    </row>
    <row r="107">
      <c r="C107" s="87"/>
      <c r="D107" s="87"/>
      <c r="E107" s="87"/>
      <c r="F107" s="88"/>
    </row>
    <row r="108">
      <c r="C108" s="87"/>
      <c r="D108" s="87"/>
      <c r="E108" s="87"/>
      <c r="F108" s="88"/>
    </row>
    <row r="109">
      <c r="C109" s="87"/>
      <c r="D109" s="87"/>
      <c r="E109" s="87"/>
      <c r="F109" s="88"/>
    </row>
    <row r="110">
      <c r="C110" s="87"/>
      <c r="D110" s="87"/>
      <c r="E110" s="87"/>
      <c r="F110" s="88"/>
    </row>
    <row r="111">
      <c r="C111" s="87"/>
      <c r="D111" s="87"/>
      <c r="E111" s="87"/>
      <c r="F111" s="88"/>
    </row>
    <row r="112">
      <c r="C112" s="87"/>
      <c r="D112" s="87"/>
      <c r="E112" s="87"/>
      <c r="F112" s="88"/>
    </row>
    <row r="113">
      <c r="C113" s="87"/>
      <c r="D113" s="87"/>
      <c r="E113" s="87"/>
      <c r="F113" s="88"/>
    </row>
    <row r="114">
      <c r="C114" s="87"/>
      <c r="D114" s="87"/>
      <c r="E114" s="87"/>
      <c r="F114" s="88"/>
    </row>
    <row r="115">
      <c r="C115" s="87"/>
      <c r="D115" s="87"/>
      <c r="E115" s="87"/>
      <c r="F115" s="88"/>
    </row>
    <row r="116">
      <c r="C116" s="87"/>
      <c r="D116" s="87"/>
      <c r="E116" s="87"/>
      <c r="F116" s="88"/>
    </row>
    <row r="117">
      <c r="C117" s="87"/>
      <c r="D117" s="87"/>
      <c r="E117" s="87"/>
      <c r="F117" s="88"/>
    </row>
    <row r="118">
      <c r="C118" s="87"/>
      <c r="D118" s="87"/>
      <c r="E118" s="87"/>
      <c r="F118" s="88"/>
    </row>
    <row r="119">
      <c r="C119" s="87"/>
      <c r="D119" s="87"/>
      <c r="E119" s="87"/>
      <c r="F119" s="88"/>
    </row>
    <row r="120">
      <c r="C120" s="87"/>
      <c r="D120" s="87"/>
      <c r="E120" s="87"/>
      <c r="F120" s="88"/>
    </row>
    <row r="121">
      <c r="C121" s="87"/>
      <c r="D121" s="87"/>
      <c r="E121" s="87"/>
      <c r="F121" s="88"/>
    </row>
    <row r="122">
      <c r="C122" s="87"/>
      <c r="D122" s="87"/>
      <c r="E122" s="87"/>
      <c r="F122" s="88"/>
    </row>
    <row r="123">
      <c r="C123" s="87"/>
      <c r="D123" s="87"/>
      <c r="E123" s="87"/>
      <c r="F123" s="88"/>
    </row>
    <row r="124">
      <c r="C124" s="87"/>
      <c r="D124" s="87"/>
      <c r="E124" s="87"/>
      <c r="F124" s="88"/>
    </row>
    <row r="125">
      <c r="C125" s="87"/>
      <c r="D125" s="87"/>
      <c r="E125" s="87"/>
      <c r="F125" s="88"/>
    </row>
    <row r="126">
      <c r="C126" s="87"/>
      <c r="D126" s="87"/>
      <c r="E126" s="87"/>
      <c r="F126" s="88"/>
    </row>
    <row r="127">
      <c r="C127" s="87"/>
      <c r="D127" s="87"/>
      <c r="E127" s="87"/>
      <c r="F127" s="88"/>
    </row>
    <row r="128">
      <c r="C128" s="87"/>
      <c r="D128" s="87"/>
      <c r="E128" s="87"/>
      <c r="F128" s="88"/>
    </row>
    <row r="129">
      <c r="C129" s="87"/>
      <c r="D129" s="87"/>
      <c r="E129" s="87"/>
      <c r="F129" s="88"/>
    </row>
    <row r="130">
      <c r="C130" s="87"/>
      <c r="D130" s="87"/>
      <c r="E130" s="87"/>
      <c r="F130" s="88"/>
    </row>
    <row r="131">
      <c r="C131" s="87"/>
      <c r="D131" s="87"/>
      <c r="E131" s="87"/>
      <c r="F131" s="88"/>
    </row>
    <row r="132">
      <c r="C132" s="87"/>
      <c r="D132" s="87"/>
      <c r="E132" s="87"/>
      <c r="F132" s="88"/>
    </row>
    <row r="133">
      <c r="C133" s="87"/>
      <c r="D133" s="87"/>
      <c r="E133" s="87"/>
      <c r="F133" s="88"/>
    </row>
    <row r="134">
      <c r="C134" s="87"/>
      <c r="D134" s="87"/>
      <c r="E134" s="87"/>
      <c r="F134" s="88"/>
    </row>
    <row r="135">
      <c r="C135" s="87"/>
      <c r="D135" s="87"/>
      <c r="E135" s="87"/>
      <c r="F135" s="88"/>
    </row>
    <row r="136">
      <c r="C136" s="87"/>
      <c r="D136" s="87"/>
      <c r="E136" s="87"/>
      <c r="F136" s="88"/>
    </row>
    <row r="137">
      <c r="C137" s="87"/>
      <c r="D137" s="87"/>
      <c r="E137" s="87"/>
      <c r="F137" s="88"/>
    </row>
    <row r="138">
      <c r="C138" s="87"/>
      <c r="D138" s="87"/>
      <c r="E138" s="87"/>
      <c r="F138" s="88"/>
    </row>
    <row r="139">
      <c r="C139" s="87"/>
      <c r="D139" s="87"/>
      <c r="E139" s="87"/>
      <c r="F139" s="88"/>
    </row>
    <row r="140">
      <c r="C140" s="87"/>
      <c r="D140" s="87"/>
      <c r="E140" s="87"/>
      <c r="F140" s="88"/>
    </row>
    <row r="141">
      <c r="C141" s="87"/>
      <c r="D141" s="87"/>
      <c r="E141" s="87"/>
      <c r="F141" s="88"/>
    </row>
    <row r="142">
      <c r="C142" s="87"/>
      <c r="D142" s="87"/>
      <c r="E142" s="87"/>
      <c r="F142" s="88"/>
    </row>
    <row r="143">
      <c r="C143" s="87"/>
      <c r="D143" s="87"/>
      <c r="E143" s="87"/>
      <c r="F143" s="88"/>
    </row>
    <row r="144">
      <c r="C144" s="87"/>
      <c r="D144" s="87"/>
      <c r="E144" s="87"/>
      <c r="F144" s="88"/>
    </row>
    <row r="145">
      <c r="C145" s="87"/>
      <c r="D145" s="87"/>
      <c r="E145" s="87"/>
      <c r="F145" s="88"/>
    </row>
    <row r="146">
      <c r="C146" s="87"/>
      <c r="D146" s="87"/>
      <c r="E146" s="87"/>
      <c r="F146" s="88"/>
    </row>
    <row r="147">
      <c r="C147" s="87"/>
      <c r="D147" s="87"/>
      <c r="E147" s="87"/>
      <c r="F147" s="88"/>
    </row>
    <row r="148">
      <c r="C148" s="87"/>
      <c r="D148" s="87"/>
      <c r="E148" s="87"/>
      <c r="F148" s="88"/>
    </row>
    <row r="149">
      <c r="C149" s="87"/>
      <c r="D149" s="87"/>
      <c r="E149" s="87"/>
      <c r="F149" s="88"/>
    </row>
    <row r="150">
      <c r="C150" s="87"/>
      <c r="D150" s="87"/>
      <c r="E150" s="87"/>
      <c r="F150" s="88"/>
    </row>
    <row r="151">
      <c r="C151" s="87"/>
      <c r="D151" s="87"/>
      <c r="E151" s="87"/>
      <c r="F151" s="88"/>
    </row>
    <row r="152">
      <c r="C152" s="87"/>
      <c r="D152" s="87"/>
      <c r="E152" s="87"/>
      <c r="F152" s="88"/>
    </row>
    <row r="153">
      <c r="C153" s="87"/>
      <c r="D153" s="87"/>
      <c r="E153" s="87"/>
      <c r="F153" s="88"/>
    </row>
    <row r="154">
      <c r="C154" s="87"/>
      <c r="D154" s="87"/>
      <c r="E154" s="87"/>
      <c r="F154" s="88"/>
    </row>
    <row r="155">
      <c r="C155" s="87"/>
      <c r="D155" s="87"/>
      <c r="E155" s="87"/>
      <c r="F155" s="88"/>
    </row>
    <row r="156">
      <c r="C156" s="87"/>
      <c r="D156" s="87"/>
      <c r="E156" s="87"/>
      <c r="F156" s="88"/>
    </row>
    <row r="157">
      <c r="C157" s="87"/>
      <c r="D157" s="87"/>
      <c r="E157" s="87"/>
      <c r="F157" s="88"/>
    </row>
    <row r="158">
      <c r="C158" s="87"/>
      <c r="D158" s="87"/>
      <c r="E158" s="87"/>
      <c r="F158" s="88"/>
    </row>
    <row r="159">
      <c r="C159" s="87"/>
      <c r="D159" s="87"/>
      <c r="E159" s="87"/>
      <c r="F159" s="88"/>
    </row>
    <row r="160">
      <c r="C160" s="87"/>
      <c r="D160" s="87"/>
      <c r="E160" s="87"/>
      <c r="F160" s="88"/>
    </row>
    <row r="161">
      <c r="C161" s="87"/>
      <c r="D161" s="87"/>
      <c r="E161" s="87"/>
      <c r="F161" s="88"/>
    </row>
    <row r="162">
      <c r="C162" s="87"/>
      <c r="D162" s="87"/>
      <c r="E162" s="87"/>
      <c r="F162" s="88"/>
    </row>
    <row r="163">
      <c r="C163" s="87"/>
      <c r="D163" s="87"/>
      <c r="E163" s="87"/>
      <c r="F163" s="88"/>
    </row>
    <row r="164">
      <c r="C164" s="87"/>
      <c r="D164" s="87"/>
      <c r="E164" s="87"/>
      <c r="F164" s="88"/>
    </row>
    <row r="165">
      <c r="C165" s="87"/>
      <c r="D165" s="87"/>
      <c r="E165" s="87"/>
      <c r="F165" s="88"/>
    </row>
    <row r="166">
      <c r="C166" s="87"/>
      <c r="D166" s="87"/>
      <c r="E166" s="87"/>
      <c r="F166" s="88"/>
    </row>
    <row r="167">
      <c r="C167" s="87"/>
      <c r="D167" s="87"/>
      <c r="E167" s="87"/>
      <c r="F167" s="88"/>
    </row>
    <row r="168">
      <c r="C168" s="87"/>
      <c r="D168" s="87"/>
      <c r="E168" s="87"/>
      <c r="F168" s="88"/>
    </row>
    <row r="169">
      <c r="C169" s="87"/>
      <c r="D169" s="87"/>
      <c r="E169" s="87"/>
      <c r="F169" s="88"/>
    </row>
    <row r="170">
      <c r="C170" s="87"/>
      <c r="D170" s="87"/>
      <c r="E170" s="87"/>
      <c r="F170" s="88"/>
    </row>
    <row r="171">
      <c r="C171" s="87"/>
      <c r="D171" s="87"/>
      <c r="E171" s="87"/>
      <c r="F171" s="88"/>
    </row>
    <row r="172">
      <c r="C172" s="87"/>
      <c r="D172" s="87"/>
      <c r="E172" s="87"/>
      <c r="F172" s="88"/>
    </row>
    <row r="173">
      <c r="C173" s="87"/>
      <c r="D173" s="87"/>
      <c r="E173" s="87"/>
      <c r="F173" s="88"/>
    </row>
    <row r="174">
      <c r="C174" s="87"/>
      <c r="D174" s="87"/>
      <c r="E174" s="87"/>
      <c r="F174" s="88"/>
    </row>
    <row r="175">
      <c r="C175" s="87"/>
      <c r="D175" s="87"/>
      <c r="E175" s="87"/>
      <c r="F175" s="88"/>
    </row>
    <row r="176">
      <c r="C176" s="87"/>
      <c r="D176" s="87"/>
      <c r="E176" s="87"/>
      <c r="F176" s="88"/>
    </row>
    <row r="177">
      <c r="C177" s="87"/>
      <c r="D177" s="87"/>
      <c r="E177" s="87"/>
      <c r="F177" s="88"/>
    </row>
    <row r="178">
      <c r="C178" s="87"/>
      <c r="D178" s="87"/>
      <c r="E178" s="87"/>
      <c r="F178" s="88"/>
    </row>
    <row r="179">
      <c r="C179" s="87"/>
      <c r="D179" s="87"/>
      <c r="E179" s="87"/>
      <c r="F179" s="88"/>
    </row>
    <row r="180">
      <c r="C180" s="87"/>
      <c r="D180" s="87"/>
      <c r="E180" s="87"/>
      <c r="F180" s="88"/>
    </row>
    <row r="181">
      <c r="C181" s="87"/>
      <c r="D181" s="87"/>
      <c r="E181" s="87"/>
      <c r="F181" s="88"/>
    </row>
    <row r="182">
      <c r="C182" s="87"/>
      <c r="D182" s="87"/>
      <c r="E182" s="87"/>
      <c r="F182" s="88"/>
    </row>
    <row r="183">
      <c r="C183" s="87"/>
      <c r="D183" s="87"/>
      <c r="E183" s="87"/>
      <c r="F183" s="88"/>
    </row>
    <row r="184">
      <c r="C184" s="87"/>
      <c r="D184" s="87"/>
      <c r="E184" s="87"/>
      <c r="F184" s="88"/>
    </row>
    <row r="185">
      <c r="C185" s="87"/>
      <c r="D185" s="87"/>
      <c r="E185" s="87"/>
      <c r="F185" s="88"/>
    </row>
    <row r="186">
      <c r="C186" s="87"/>
      <c r="D186" s="87"/>
      <c r="E186" s="87"/>
      <c r="F186" s="88"/>
    </row>
    <row r="187">
      <c r="C187" s="87"/>
      <c r="D187" s="87"/>
      <c r="E187" s="87"/>
      <c r="F187" s="88"/>
    </row>
    <row r="188">
      <c r="C188" s="87"/>
      <c r="D188" s="87"/>
      <c r="E188" s="87"/>
      <c r="F188" s="88"/>
    </row>
    <row r="189">
      <c r="C189" s="87"/>
      <c r="D189" s="87"/>
      <c r="E189" s="87"/>
      <c r="F189" s="88"/>
    </row>
    <row r="190">
      <c r="C190" s="87"/>
      <c r="D190" s="87"/>
      <c r="E190" s="87"/>
      <c r="F190" s="88"/>
    </row>
    <row r="191">
      <c r="C191" s="87"/>
      <c r="D191" s="87"/>
      <c r="E191" s="87"/>
      <c r="F191" s="88"/>
    </row>
    <row r="192">
      <c r="C192" s="87"/>
      <c r="D192" s="87"/>
      <c r="E192" s="87"/>
      <c r="F192" s="88"/>
    </row>
    <row r="193">
      <c r="C193" s="87"/>
      <c r="D193" s="87"/>
      <c r="E193" s="87"/>
      <c r="F193" s="88"/>
    </row>
    <row r="194">
      <c r="C194" s="87"/>
      <c r="D194" s="87"/>
      <c r="E194" s="87"/>
      <c r="F194" s="88"/>
    </row>
    <row r="195">
      <c r="C195" s="87"/>
      <c r="D195" s="87"/>
      <c r="E195" s="87"/>
      <c r="F195" s="88"/>
    </row>
    <row r="196">
      <c r="C196" s="87"/>
      <c r="D196" s="87"/>
      <c r="E196" s="87"/>
      <c r="F196" s="88"/>
    </row>
    <row r="197">
      <c r="C197" s="87"/>
      <c r="D197" s="87"/>
      <c r="E197" s="87"/>
      <c r="F197" s="88"/>
    </row>
    <row r="198">
      <c r="C198" s="87"/>
      <c r="D198" s="87"/>
      <c r="E198" s="87"/>
      <c r="F198" s="88"/>
    </row>
    <row r="199">
      <c r="C199" s="87"/>
      <c r="D199" s="87"/>
      <c r="E199" s="87"/>
      <c r="F199" s="88"/>
    </row>
    <row r="200">
      <c r="C200" s="87"/>
      <c r="D200" s="87"/>
      <c r="E200" s="87"/>
      <c r="F200" s="88"/>
    </row>
    <row r="201">
      <c r="C201" s="87"/>
      <c r="D201" s="87"/>
      <c r="E201" s="87"/>
      <c r="F201" s="88"/>
    </row>
    <row r="202">
      <c r="C202" s="87"/>
      <c r="D202" s="87"/>
      <c r="E202" s="87"/>
      <c r="F202" s="88"/>
    </row>
    <row r="203">
      <c r="C203" s="87"/>
      <c r="D203" s="87"/>
      <c r="E203" s="87"/>
      <c r="F203" s="88"/>
    </row>
    <row r="204">
      <c r="C204" s="87"/>
      <c r="D204" s="87"/>
      <c r="E204" s="87"/>
      <c r="F204" s="88"/>
    </row>
    <row r="205">
      <c r="C205" s="87"/>
      <c r="D205" s="87"/>
      <c r="E205" s="87"/>
      <c r="F205" s="88"/>
    </row>
    <row r="206">
      <c r="C206" s="87"/>
      <c r="D206" s="87"/>
      <c r="E206" s="87"/>
      <c r="F206" s="88"/>
    </row>
    <row r="207">
      <c r="C207" s="87"/>
      <c r="D207" s="87"/>
      <c r="E207" s="87"/>
      <c r="F207" s="88"/>
    </row>
    <row r="208">
      <c r="C208" s="87"/>
      <c r="D208" s="87"/>
      <c r="E208" s="87"/>
      <c r="F208" s="88"/>
    </row>
    <row r="209">
      <c r="C209" s="87"/>
      <c r="D209" s="87"/>
      <c r="E209" s="87"/>
      <c r="F209" s="88"/>
    </row>
    <row r="210">
      <c r="C210" s="87"/>
      <c r="D210" s="87"/>
      <c r="E210" s="87"/>
      <c r="F210" s="88"/>
    </row>
    <row r="211">
      <c r="C211" s="87"/>
      <c r="D211" s="87"/>
      <c r="E211" s="87"/>
      <c r="F211" s="88"/>
    </row>
    <row r="212">
      <c r="C212" s="87"/>
      <c r="D212" s="87"/>
      <c r="E212" s="87"/>
      <c r="F212" s="88"/>
    </row>
    <row r="213">
      <c r="C213" s="87"/>
      <c r="D213" s="87"/>
      <c r="E213" s="87"/>
      <c r="F213" s="88"/>
    </row>
    <row r="214">
      <c r="C214" s="87"/>
      <c r="D214" s="87"/>
      <c r="E214" s="87"/>
      <c r="F214" s="88"/>
    </row>
    <row r="215">
      <c r="C215" s="87"/>
      <c r="D215" s="87"/>
      <c r="E215" s="87"/>
      <c r="F215" s="88"/>
    </row>
    <row r="216">
      <c r="C216" s="87"/>
      <c r="D216" s="87"/>
      <c r="E216" s="87"/>
      <c r="F216" s="88"/>
    </row>
    <row r="217">
      <c r="C217" s="87"/>
      <c r="D217" s="87"/>
      <c r="E217" s="87"/>
      <c r="F217" s="88"/>
    </row>
    <row r="218">
      <c r="C218" s="87"/>
      <c r="D218" s="87"/>
      <c r="E218" s="87"/>
      <c r="F218" s="88"/>
    </row>
    <row r="219">
      <c r="C219" s="87"/>
      <c r="D219" s="87"/>
      <c r="E219" s="87"/>
      <c r="F219" s="88"/>
    </row>
    <row r="220">
      <c r="C220" s="87"/>
      <c r="D220" s="87"/>
      <c r="E220" s="87"/>
      <c r="F220" s="88"/>
    </row>
    <row r="221">
      <c r="C221" s="87"/>
      <c r="D221" s="87"/>
      <c r="E221" s="87"/>
      <c r="F221" s="88"/>
    </row>
    <row r="222">
      <c r="C222" s="87"/>
      <c r="D222" s="87"/>
      <c r="E222" s="87"/>
      <c r="F222" s="88"/>
    </row>
    <row r="223">
      <c r="C223" s="87"/>
      <c r="D223" s="87"/>
      <c r="E223" s="87"/>
      <c r="F223" s="88"/>
    </row>
    <row r="224">
      <c r="C224" s="87"/>
      <c r="D224" s="87"/>
      <c r="E224" s="87"/>
      <c r="F224" s="88"/>
    </row>
    <row r="225">
      <c r="C225" s="87"/>
      <c r="D225" s="87"/>
      <c r="E225" s="87"/>
      <c r="F225" s="88"/>
    </row>
    <row r="226">
      <c r="C226" s="87"/>
      <c r="D226" s="87"/>
      <c r="E226" s="87"/>
      <c r="F226" s="88"/>
    </row>
    <row r="227">
      <c r="C227" s="87"/>
      <c r="D227" s="87"/>
      <c r="E227" s="87"/>
      <c r="F227" s="88"/>
    </row>
    <row r="228">
      <c r="C228" s="87"/>
      <c r="D228" s="87"/>
      <c r="E228" s="87"/>
      <c r="F228" s="88"/>
    </row>
    <row r="229">
      <c r="C229" s="87"/>
      <c r="D229" s="87"/>
      <c r="E229" s="87"/>
      <c r="F229" s="88"/>
    </row>
    <row r="230">
      <c r="C230" s="87"/>
      <c r="D230" s="87"/>
      <c r="E230" s="87"/>
      <c r="F230" s="88"/>
    </row>
    <row r="231">
      <c r="C231" s="87"/>
      <c r="D231" s="87"/>
      <c r="E231" s="87"/>
      <c r="F231" s="88"/>
    </row>
    <row r="232">
      <c r="C232" s="87"/>
      <c r="D232" s="87"/>
      <c r="E232" s="87"/>
      <c r="F232" s="88"/>
    </row>
    <row r="233">
      <c r="C233" s="87"/>
      <c r="D233" s="87"/>
      <c r="E233" s="87"/>
      <c r="F233" s="88"/>
    </row>
    <row r="234">
      <c r="C234" s="87"/>
      <c r="D234" s="87"/>
      <c r="E234" s="87"/>
      <c r="F234" s="88"/>
    </row>
    <row r="235">
      <c r="C235" s="87"/>
      <c r="D235" s="87"/>
      <c r="E235" s="87"/>
      <c r="F235" s="88"/>
    </row>
    <row r="236">
      <c r="C236" s="87"/>
      <c r="D236" s="87"/>
      <c r="E236" s="87"/>
      <c r="F236" s="88"/>
    </row>
    <row r="237">
      <c r="C237" s="87"/>
      <c r="D237" s="87"/>
      <c r="E237" s="87"/>
      <c r="F237" s="88"/>
    </row>
    <row r="238">
      <c r="C238" s="87"/>
      <c r="D238" s="87"/>
      <c r="E238" s="87"/>
      <c r="F238" s="88"/>
    </row>
    <row r="239">
      <c r="C239" s="87"/>
      <c r="D239" s="87"/>
      <c r="E239" s="87"/>
      <c r="F239" s="88"/>
    </row>
    <row r="240">
      <c r="C240" s="87"/>
      <c r="D240" s="87"/>
      <c r="E240" s="87"/>
      <c r="F240" s="88"/>
    </row>
    <row r="241">
      <c r="C241" s="87"/>
      <c r="D241" s="87"/>
      <c r="E241" s="87"/>
      <c r="F241" s="88"/>
    </row>
    <row r="242">
      <c r="C242" s="87"/>
      <c r="D242" s="87"/>
      <c r="E242" s="87"/>
      <c r="F242" s="88"/>
    </row>
    <row r="243">
      <c r="C243" s="87"/>
      <c r="D243" s="87"/>
      <c r="E243" s="87"/>
      <c r="F243" s="88"/>
    </row>
    <row r="244">
      <c r="C244" s="87"/>
      <c r="D244" s="87"/>
      <c r="E244" s="87"/>
      <c r="F244" s="88"/>
    </row>
    <row r="245">
      <c r="C245" s="87"/>
      <c r="D245" s="87"/>
      <c r="E245" s="87"/>
      <c r="F245" s="88"/>
    </row>
    <row r="246">
      <c r="C246" s="87"/>
      <c r="D246" s="87"/>
      <c r="E246" s="87"/>
      <c r="F246" s="88"/>
    </row>
    <row r="247">
      <c r="C247" s="87"/>
      <c r="D247" s="87"/>
      <c r="E247" s="87"/>
      <c r="F247" s="88"/>
    </row>
    <row r="248">
      <c r="C248" s="87"/>
      <c r="D248" s="87"/>
      <c r="E248" s="87"/>
      <c r="F248" s="88"/>
    </row>
    <row r="249">
      <c r="C249" s="87"/>
      <c r="D249" s="87"/>
      <c r="E249" s="87"/>
      <c r="F249" s="88"/>
    </row>
    <row r="250">
      <c r="C250" s="87"/>
      <c r="D250" s="87"/>
      <c r="E250" s="87"/>
      <c r="F250" s="88"/>
    </row>
    <row r="251">
      <c r="C251" s="87"/>
      <c r="D251" s="87"/>
      <c r="E251" s="87"/>
      <c r="F251" s="88"/>
    </row>
    <row r="252">
      <c r="C252" s="87"/>
      <c r="D252" s="87"/>
      <c r="E252" s="87"/>
      <c r="F252" s="88"/>
    </row>
    <row r="253">
      <c r="C253" s="87"/>
      <c r="D253" s="87"/>
      <c r="E253" s="87"/>
      <c r="F253" s="88"/>
    </row>
    <row r="254">
      <c r="C254" s="87"/>
      <c r="D254" s="87"/>
      <c r="E254" s="87"/>
      <c r="F254" s="88"/>
    </row>
    <row r="255">
      <c r="C255" s="87"/>
      <c r="D255" s="87"/>
      <c r="E255" s="87"/>
      <c r="F255" s="88"/>
    </row>
    <row r="256">
      <c r="C256" s="87"/>
      <c r="D256" s="87"/>
      <c r="E256" s="87"/>
      <c r="F256" s="88"/>
    </row>
    <row r="257">
      <c r="C257" s="87"/>
      <c r="D257" s="87"/>
      <c r="E257" s="87"/>
      <c r="F257" s="88"/>
    </row>
    <row r="258">
      <c r="C258" s="87"/>
      <c r="D258" s="87"/>
      <c r="E258" s="87"/>
      <c r="F258" s="88"/>
    </row>
    <row r="259">
      <c r="C259" s="87"/>
      <c r="D259" s="87"/>
      <c r="E259" s="87"/>
      <c r="F259" s="88"/>
    </row>
    <row r="260">
      <c r="C260" s="87"/>
      <c r="D260" s="87"/>
      <c r="E260" s="87"/>
      <c r="F260" s="88"/>
    </row>
    <row r="261">
      <c r="C261" s="87"/>
      <c r="D261" s="87"/>
      <c r="E261" s="87"/>
      <c r="F261" s="88"/>
    </row>
    <row r="262">
      <c r="C262" s="87"/>
      <c r="D262" s="87"/>
      <c r="E262" s="87"/>
      <c r="F262" s="88"/>
    </row>
    <row r="263">
      <c r="C263" s="87"/>
      <c r="D263" s="87"/>
      <c r="E263" s="87"/>
      <c r="F263" s="88"/>
    </row>
    <row r="264">
      <c r="C264" s="87"/>
      <c r="D264" s="87"/>
      <c r="E264" s="87"/>
      <c r="F264" s="88"/>
    </row>
    <row r="265">
      <c r="C265" s="87"/>
      <c r="D265" s="87"/>
      <c r="E265" s="87"/>
      <c r="F265" s="88"/>
    </row>
    <row r="266">
      <c r="C266" s="87"/>
      <c r="D266" s="87"/>
      <c r="E266" s="87"/>
      <c r="F266" s="88"/>
    </row>
    <row r="267">
      <c r="C267" s="87"/>
      <c r="D267" s="87"/>
      <c r="E267" s="87"/>
      <c r="F267" s="88"/>
    </row>
    <row r="268">
      <c r="C268" s="87"/>
      <c r="D268" s="87"/>
      <c r="E268" s="87"/>
      <c r="F268" s="88"/>
    </row>
    <row r="269">
      <c r="C269" s="87"/>
      <c r="D269" s="87"/>
      <c r="E269" s="87"/>
      <c r="F269" s="88"/>
    </row>
    <row r="270">
      <c r="C270" s="87"/>
      <c r="D270" s="87"/>
      <c r="E270" s="87"/>
      <c r="F270" s="88"/>
    </row>
    <row r="271">
      <c r="C271" s="87"/>
      <c r="D271" s="87"/>
      <c r="E271" s="87"/>
      <c r="F271" s="88"/>
    </row>
    <row r="272">
      <c r="C272" s="87"/>
      <c r="D272" s="87"/>
      <c r="E272" s="87"/>
      <c r="F272" s="88"/>
    </row>
    <row r="273">
      <c r="C273" s="87"/>
      <c r="D273" s="87"/>
      <c r="E273" s="87"/>
      <c r="F273" s="88"/>
    </row>
    <row r="274">
      <c r="C274" s="87"/>
      <c r="D274" s="87"/>
      <c r="E274" s="87"/>
      <c r="F274" s="88"/>
    </row>
    <row r="275">
      <c r="C275" s="87"/>
      <c r="D275" s="87"/>
      <c r="E275" s="87"/>
      <c r="F275" s="88"/>
    </row>
    <row r="276">
      <c r="C276" s="87"/>
      <c r="D276" s="87"/>
      <c r="E276" s="87"/>
      <c r="F276" s="88"/>
    </row>
    <row r="277">
      <c r="C277" s="87"/>
      <c r="D277" s="87"/>
      <c r="E277" s="87"/>
      <c r="F277" s="88"/>
    </row>
    <row r="278">
      <c r="C278" s="87"/>
      <c r="D278" s="87"/>
      <c r="E278" s="87"/>
      <c r="F278" s="88"/>
    </row>
    <row r="279">
      <c r="C279" s="87"/>
      <c r="D279" s="87"/>
      <c r="E279" s="87"/>
      <c r="F279" s="88"/>
    </row>
    <row r="280">
      <c r="C280" s="87"/>
      <c r="D280" s="87"/>
      <c r="E280" s="87"/>
      <c r="F280" s="88"/>
    </row>
    <row r="281">
      <c r="C281" s="87"/>
      <c r="D281" s="87"/>
      <c r="E281" s="87"/>
      <c r="F281" s="88"/>
    </row>
    <row r="282">
      <c r="C282" s="87"/>
      <c r="D282" s="87"/>
      <c r="E282" s="87"/>
      <c r="F282" s="88"/>
    </row>
    <row r="283">
      <c r="C283" s="87"/>
      <c r="D283" s="87"/>
      <c r="E283" s="87"/>
      <c r="F283" s="88"/>
    </row>
    <row r="284">
      <c r="C284" s="87"/>
      <c r="D284" s="87"/>
      <c r="E284" s="87"/>
      <c r="F284" s="88"/>
    </row>
    <row r="285">
      <c r="C285" s="87"/>
      <c r="D285" s="87"/>
      <c r="E285" s="87"/>
      <c r="F285" s="88"/>
    </row>
    <row r="286">
      <c r="C286" s="87"/>
      <c r="D286" s="87"/>
      <c r="E286" s="87"/>
      <c r="F286" s="88"/>
    </row>
    <row r="287">
      <c r="C287" s="87"/>
      <c r="D287" s="87"/>
      <c r="E287" s="87"/>
      <c r="F287" s="88"/>
    </row>
    <row r="288">
      <c r="C288" s="87"/>
      <c r="D288" s="87"/>
      <c r="E288" s="87"/>
      <c r="F288" s="88"/>
    </row>
    <row r="289">
      <c r="C289" s="87"/>
      <c r="D289" s="87"/>
      <c r="E289" s="87"/>
      <c r="F289" s="88"/>
    </row>
    <row r="290">
      <c r="C290" s="87"/>
      <c r="D290" s="87"/>
      <c r="E290" s="87"/>
      <c r="F290" s="88"/>
    </row>
    <row r="291">
      <c r="C291" s="87"/>
      <c r="D291" s="87"/>
      <c r="E291" s="87"/>
      <c r="F291" s="88"/>
    </row>
    <row r="292">
      <c r="C292" s="87"/>
      <c r="D292" s="87"/>
      <c r="E292" s="87"/>
      <c r="F292" s="88"/>
    </row>
    <row r="293">
      <c r="C293" s="87"/>
      <c r="D293" s="87"/>
      <c r="E293" s="87"/>
      <c r="F293" s="88"/>
    </row>
    <row r="294">
      <c r="C294" s="87"/>
      <c r="D294" s="87"/>
      <c r="E294" s="87"/>
      <c r="F294" s="88"/>
    </row>
    <row r="295">
      <c r="C295" s="87"/>
      <c r="D295" s="87"/>
      <c r="E295" s="87"/>
      <c r="F295" s="88"/>
    </row>
    <row r="296">
      <c r="C296" s="87"/>
      <c r="D296" s="87"/>
      <c r="E296" s="87"/>
      <c r="F296" s="88"/>
    </row>
    <row r="297">
      <c r="C297" s="87"/>
      <c r="D297" s="87"/>
      <c r="E297" s="87"/>
      <c r="F297" s="88"/>
    </row>
    <row r="298">
      <c r="C298" s="87"/>
      <c r="D298" s="87"/>
      <c r="E298" s="87"/>
      <c r="F298" s="88"/>
    </row>
    <row r="299">
      <c r="C299" s="87"/>
      <c r="D299" s="87"/>
      <c r="E299" s="87"/>
      <c r="F299" s="88"/>
    </row>
    <row r="300">
      <c r="C300" s="87"/>
      <c r="D300" s="87"/>
      <c r="E300" s="87"/>
      <c r="F300" s="88"/>
    </row>
    <row r="301">
      <c r="C301" s="87"/>
      <c r="D301" s="87"/>
      <c r="E301" s="87"/>
      <c r="F301" s="88"/>
    </row>
    <row r="302">
      <c r="C302" s="87"/>
      <c r="D302" s="87"/>
      <c r="E302" s="87"/>
      <c r="F302" s="88"/>
    </row>
    <row r="303">
      <c r="C303" s="87"/>
      <c r="D303" s="87"/>
      <c r="E303" s="87"/>
      <c r="F303" s="88"/>
    </row>
    <row r="304">
      <c r="C304" s="87"/>
      <c r="D304" s="87"/>
      <c r="E304" s="87"/>
      <c r="F304" s="88"/>
    </row>
    <row r="305">
      <c r="C305" s="87"/>
      <c r="D305" s="87"/>
      <c r="E305" s="87"/>
      <c r="F305" s="88"/>
    </row>
    <row r="306">
      <c r="C306" s="87"/>
      <c r="D306" s="87"/>
      <c r="E306" s="87"/>
      <c r="F306" s="88"/>
    </row>
    <row r="307">
      <c r="C307" s="87"/>
      <c r="D307" s="87"/>
      <c r="E307" s="87"/>
      <c r="F307" s="88"/>
    </row>
    <row r="308">
      <c r="C308" s="87"/>
      <c r="D308" s="87"/>
      <c r="E308" s="87"/>
      <c r="F308" s="88"/>
    </row>
    <row r="309">
      <c r="C309" s="87"/>
      <c r="D309" s="87"/>
      <c r="E309" s="87"/>
      <c r="F309" s="88"/>
    </row>
    <row r="310">
      <c r="C310" s="87"/>
      <c r="D310" s="87"/>
      <c r="E310" s="87"/>
      <c r="F310" s="88"/>
    </row>
    <row r="311">
      <c r="C311" s="87"/>
      <c r="D311" s="87"/>
      <c r="E311" s="87"/>
      <c r="F311" s="88"/>
    </row>
    <row r="312">
      <c r="C312" s="87"/>
      <c r="D312" s="87"/>
      <c r="E312" s="87"/>
      <c r="F312" s="88"/>
    </row>
    <row r="313">
      <c r="C313" s="87"/>
      <c r="D313" s="87"/>
      <c r="E313" s="87"/>
      <c r="F313" s="88"/>
    </row>
    <row r="314">
      <c r="C314" s="87"/>
      <c r="D314" s="87"/>
      <c r="E314" s="87"/>
      <c r="F314" s="88"/>
    </row>
    <row r="315">
      <c r="C315" s="87"/>
      <c r="D315" s="87"/>
      <c r="E315" s="87"/>
      <c r="F315" s="88"/>
    </row>
    <row r="316">
      <c r="C316" s="87"/>
      <c r="D316" s="87"/>
      <c r="E316" s="87"/>
      <c r="F316" s="88"/>
    </row>
    <row r="317">
      <c r="C317" s="87"/>
      <c r="D317" s="87"/>
      <c r="E317" s="87"/>
      <c r="F317" s="88"/>
    </row>
    <row r="318">
      <c r="C318" s="87"/>
      <c r="D318" s="87"/>
      <c r="E318" s="87"/>
      <c r="F318" s="88"/>
    </row>
    <row r="319">
      <c r="C319" s="87"/>
      <c r="D319" s="87"/>
      <c r="E319" s="87"/>
      <c r="F319" s="88"/>
    </row>
    <row r="320">
      <c r="C320" s="87"/>
      <c r="D320" s="87"/>
      <c r="E320" s="87"/>
      <c r="F320" s="88"/>
    </row>
    <row r="321">
      <c r="C321" s="87"/>
      <c r="D321" s="87"/>
      <c r="E321" s="87"/>
      <c r="F321" s="88"/>
    </row>
    <row r="322">
      <c r="C322" s="87"/>
      <c r="D322" s="87"/>
      <c r="E322" s="87"/>
      <c r="F322" s="88"/>
    </row>
    <row r="323">
      <c r="C323" s="87"/>
      <c r="D323" s="87"/>
      <c r="E323" s="87"/>
      <c r="F323" s="88"/>
    </row>
    <row r="324">
      <c r="C324" s="87"/>
      <c r="D324" s="87"/>
      <c r="E324" s="87"/>
      <c r="F324" s="88"/>
    </row>
    <row r="325">
      <c r="C325" s="87"/>
      <c r="D325" s="87"/>
      <c r="E325" s="87"/>
      <c r="F325" s="88"/>
    </row>
    <row r="326">
      <c r="C326" s="87"/>
      <c r="D326" s="87"/>
      <c r="E326" s="87"/>
      <c r="F326" s="88"/>
    </row>
    <row r="327">
      <c r="C327" s="87"/>
      <c r="D327" s="87"/>
      <c r="E327" s="87"/>
      <c r="F327" s="88"/>
    </row>
    <row r="328">
      <c r="C328" s="87"/>
      <c r="D328" s="87"/>
      <c r="E328" s="87"/>
      <c r="F328" s="88"/>
    </row>
    <row r="329">
      <c r="C329" s="87"/>
      <c r="D329" s="87"/>
      <c r="E329" s="87"/>
      <c r="F329" s="88"/>
    </row>
    <row r="330">
      <c r="C330" s="87"/>
      <c r="D330" s="87"/>
      <c r="E330" s="87"/>
      <c r="F330" s="88"/>
    </row>
    <row r="331">
      <c r="C331" s="87"/>
      <c r="D331" s="87"/>
      <c r="E331" s="87"/>
      <c r="F331" s="88"/>
    </row>
    <row r="332">
      <c r="C332" s="87"/>
      <c r="D332" s="87"/>
      <c r="E332" s="87"/>
      <c r="F332" s="88"/>
    </row>
    <row r="333">
      <c r="C333" s="87"/>
      <c r="D333" s="87"/>
      <c r="E333" s="87"/>
      <c r="F333" s="88"/>
    </row>
    <row r="334">
      <c r="C334" s="87"/>
      <c r="D334" s="87"/>
      <c r="E334" s="87"/>
      <c r="F334" s="88"/>
    </row>
    <row r="335">
      <c r="C335" s="87"/>
      <c r="D335" s="87"/>
      <c r="E335" s="87"/>
      <c r="F335" s="88"/>
    </row>
    <row r="336">
      <c r="C336" s="87"/>
      <c r="D336" s="87"/>
      <c r="E336" s="87"/>
      <c r="F336" s="88"/>
    </row>
    <row r="337">
      <c r="C337" s="87"/>
      <c r="D337" s="87"/>
      <c r="E337" s="87"/>
      <c r="F337" s="88"/>
    </row>
    <row r="338">
      <c r="C338" s="87"/>
      <c r="D338" s="87"/>
      <c r="E338" s="87"/>
      <c r="F338" s="88"/>
    </row>
    <row r="339">
      <c r="C339" s="87"/>
      <c r="D339" s="87"/>
      <c r="E339" s="87"/>
      <c r="F339" s="88"/>
    </row>
    <row r="340">
      <c r="C340" s="87"/>
      <c r="D340" s="87"/>
      <c r="E340" s="87"/>
      <c r="F340" s="88"/>
    </row>
    <row r="341">
      <c r="C341" s="87"/>
      <c r="D341" s="87"/>
      <c r="E341" s="87"/>
      <c r="F341" s="88"/>
    </row>
    <row r="342">
      <c r="C342" s="87"/>
      <c r="D342" s="87"/>
      <c r="E342" s="87"/>
      <c r="F342" s="88"/>
    </row>
    <row r="343">
      <c r="C343" s="87"/>
      <c r="D343" s="87"/>
      <c r="E343" s="87"/>
      <c r="F343" s="88"/>
    </row>
    <row r="344">
      <c r="C344" s="87"/>
      <c r="D344" s="87"/>
      <c r="E344" s="87"/>
      <c r="F344" s="88"/>
    </row>
    <row r="345">
      <c r="C345" s="87"/>
      <c r="D345" s="87"/>
      <c r="E345" s="87"/>
      <c r="F345" s="88"/>
    </row>
    <row r="346">
      <c r="C346" s="87"/>
      <c r="D346" s="87"/>
      <c r="E346" s="87"/>
      <c r="F346" s="88"/>
    </row>
    <row r="347">
      <c r="C347" s="87"/>
      <c r="D347" s="87"/>
      <c r="E347" s="87"/>
      <c r="F347" s="88"/>
    </row>
    <row r="348">
      <c r="C348" s="87"/>
      <c r="D348" s="87"/>
      <c r="E348" s="87"/>
      <c r="F348" s="88"/>
    </row>
    <row r="349">
      <c r="C349" s="87"/>
      <c r="D349" s="87"/>
      <c r="E349" s="87"/>
      <c r="F349" s="88"/>
    </row>
    <row r="350">
      <c r="C350" s="87"/>
      <c r="D350" s="87"/>
      <c r="E350" s="87"/>
      <c r="F350" s="88"/>
    </row>
    <row r="351">
      <c r="C351" s="87"/>
      <c r="D351" s="87"/>
      <c r="E351" s="87"/>
      <c r="F351" s="88"/>
    </row>
    <row r="352">
      <c r="C352" s="87"/>
      <c r="D352" s="87"/>
      <c r="E352" s="87"/>
      <c r="F352" s="88"/>
    </row>
    <row r="353">
      <c r="C353" s="87"/>
      <c r="D353" s="87"/>
      <c r="E353" s="87"/>
      <c r="F353" s="88"/>
    </row>
    <row r="354">
      <c r="C354" s="87"/>
      <c r="D354" s="87"/>
      <c r="E354" s="87"/>
      <c r="F354" s="88"/>
    </row>
    <row r="355">
      <c r="C355" s="87"/>
      <c r="D355" s="87"/>
      <c r="E355" s="87"/>
      <c r="F355" s="88"/>
    </row>
    <row r="356">
      <c r="C356" s="87"/>
      <c r="D356" s="87"/>
      <c r="E356" s="87"/>
      <c r="F356" s="88"/>
    </row>
    <row r="357">
      <c r="C357" s="87"/>
      <c r="D357" s="87"/>
      <c r="E357" s="87"/>
      <c r="F357" s="88"/>
    </row>
    <row r="358">
      <c r="C358" s="87"/>
      <c r="D358" s="87"/>
      <c r="E358" s="87"/>
      <c r="F358" s="88"/>
    </row>
    <row r="359">
      <c r="C359" s="87"/>
      <c r="D359" s="87"/>
      <c r="E359" s="87"/>
      <c r="F359" s="88"/>
    </row>
    <row r="360">
      <c r="C360" s="87"/>
      <c r="D360" s="87"/>
      <c r="E360" s="87"/>
      <c r="F360" s="88"/>
    </row>
    <row r="361">
      <c r="C361" s="87"/>
      <c r="D361" s="87"/>
      <c r="E361" s="87"/>
      <c r="F361" s="88"/>
    </row>
    <row r="362">
      <c r="C362" s="87"/>
      <c r="D362" s="87"/>
      <c r="E362" s="87"/>
      <c r="F362" s="88"/>
    </row>
    <row r="363">
      <c r="C363" s="87"/>
      <c r="D363" s="87"/>
      <c r="E363" s="87"/>
      <c r="F363" s="88"/>
    </row>
    <row r="364">
      <c r="C364" s="87"/>
      <c r="D364" s="87"/>
      <c r="E364" s="87"/>
      <c r="F364" s="88"/>
    </row>
    <row r="365">
      <c r="C365" s="87"/>
      <c r="D365" s="87"/>
      <c r="E365" s="87"/>
      <c r="F365" s="88"/>
    </row>
    <row r="366">
      <c r="C366" s="87"/>
      <c r="D366" s="87"/>
      <c r="E366" s="87"/>
      <c r="F366" s="88"/>
    </row>
    <row r="367">
      <c r="C367" s="87"/>
      <c r="D367" s="87"/>
      <c r="E367" s="87"/>
      <c r="F367" s="88"/>
    </row>
    <row r="368">
      <c r="C368" s="87"/>
      <c r="D368" s="87"/>
      <c r="E368" s="87"/>
      <c r="F368" s="88"/>
    </row>
    <row r="369">
      <c r="C369" s="87"/>
      <c r="D369" s="87"/>
      <c r="E369" s="87"/>
      <c r="F369" s="88"/>
    </row>
    <row r="370">
      <c r="C370" s="87"/>
      <c r="D370" s="87"/>
      <c r="E370" s="87"/>
      <c r="F370" s="88"/>
    </row>
    <row r="371">
      <c r="C371" s="87"/>
      <c r="D371" s="87"/>
      <c r="E371" s="87"/>
      <c r="F371" s="88"/>
    </row>
    <row r="372">
      <c r="C372" s="87"/>
      <c r="D372" s="87"/>
      <c r="E372" s="87"/>
      <c r="F372" s="88"/>
    </row>
    <row r="373">
      <c r="C373" s="87"/>
      <c r="D373" s="87"/>
      <c r="E373" s="87"/>
      <c r="F373" s="88"/>
    </row>
    <row r="374">
      <c r="C374" s="87"/>
      <c r="D374" s="87"/>
      <c r="E374" s="87"/>
      <c r="F374" s="88"/>
    </row>
    <row r="375">
      <c r="C375" s="87"/>
      <c r="D375" s="87"/>
      <c r="E375" s="87"/>
      <c r="F375" s="88"/>
    </row>
    <row r="376">
      <c r="C376" s="87"/>
      <c r="D376" s="87"/>
      <c r="E376" s="87"/>
      <c r="F376" s="88"/>
    </row>
    <row r="377">
      <c r="C377" s="87"/>
      <c r="D377" s="87"/>
      <c r="E377" s="87"/>
      <c r="F377" s="88"/>
    </row>
    <row r="378">
      <c r="C378" s="87"/>
      <c r="D378" s="87"/>
      <c r="E378" s="87"/>
      <c r="F378" s="88"/>
    </row>
    <row r="379">
      <c r="C379" s="87"/>
      <c r="D379" s="87"/>
      <c r="E379" s="87"/>
      <c r="F379" s="88"/>
    </row>
    <row r="380">
      <c r="C380" s="87"/>
      <c r="D380" s="87"/>
      <c r="E380" s="87"/>
      <c r="F380" s="88"/>
    </row>
    <row r="381">
      <c r="C381" s="87"/>
      <c r="D381" s="87"/>
      <c r="E381" s="87"/>
      <c r="F381" s="88"/>
    </row>
    <row r="382">
      <c r="C382" s="87"/>
      <c r="D382" s="87"/>
      <c r="E382" s="87"/>
      <c r="F382" s="88"/>
    </row>
    <row r="383">
      <c r="C383" s="87"/>
      <c r="D383" s="87"/>
      <c r="E383" s="87"/>
      <c r="F383" s="88"/>
    </row>
    <row r="384">
      <c r="C384" s="87"/>
      <c r="D384" s="87"/>
      <c r="E384" s="87"/>
      <c r="F384" s="88"/>
    </row>
    <row r="385">
      <c r="C385" s="87"/>
      <c r="D385" s="87"/>
      <c r="E385" s="87"/>
      <c r="F385" s="88"/>
    </row>
    <row r="386">
      <c r="C386" s="87"/>
      <c r="D386" s="87"/>
      <c r="E386" s="87"/>
      <c r="F386" s="88"/>
    </row>
    <row r="387">
      <c r="C387" s="87"/>
      <c r="D387" s="87"/>
      <c r="E387" s="87"/>
      <c r="F387" s="88"/>
    </row>
    <row r="388">
      <c r="C388" s="87"/>
      <c r="D388" s="87"/>
      <c r="E388" s="87"/>
      <c r="F388" s="88"/>
    </row>
    <row r="389">
      <c r="C389" s="87"/>
      <c r="D389" s="87"/>
      <c r="E389" s="87"/>
      <c r="F389" s="88"/>
    </row>
    <row r="390">
      <c r="C390" s="87"/>
      <c r="D390" s="87"/>
      <c r="E390" s="87"/>
      <c r="F390" s="88"/>
    </row>
    <row r="391">
      <c r="C391" s="87"/>
      <c r="D391" s="87"/>
      <c r="E391" s="87"/>
      <c r="F391" s="88"/>
    </row>
    <row r="392">
      <c r="C392" s="87"/>
      <c r="D392" s="87"/>
      <c r="E392" s="87"/>
      <c r="F392" s="88"/>
    </row>
    <row r="393">
      <c r="C393" s="87"/>
      <c r="D393" s="87"/>
      <c r="E393" s="87"/>
      <c r="F393" s="88"/>
    </row>
    <row r="394">
      <c r="C394" s="87"/>
      <c r="D394" s="87"/>
      <c r="E394" s="87"/>
      <c r="F394" s="88"/>
    </row>
    <row r="395">
      <c r="C395" s="87"/>
      <c r="D395" s="87"/>
      <c r="E395" s="87"/>
      <c r="F395" s="88"/>
    </row>
    <row r="396">
      <c r="C396" s="87"/>
      <c r="D396" s="87"/>
      <c r="E396" s="87"/>
      <c r="F396" s="88"/>
    </row>
    <row r="397">
      <c r="C397" s="87"/>
      <c r="D397" s="87"/>
      <c r="E397" s="87"/>
      <c r="F397" s="88"/>
    </row>
    <row r="398">
      <c r="C398" s="87"/>
      <c r="D398" s="87"/>
      <c r="E398" s="87"/>
      <c r="F398" s="88"/>
    </row>
    <row r="399">
      <c r="C399" s="87"/>
      <c r="D399" s="87"/>
      <c r="E399" s="87"/>
      <c r="F399" s="88"/>
    </row>
    <row r="400">
      <c r="C400" s="87"/>
      <c r="D400" s="87"/>
      <c r="E400" s="87"/>
      <c r="F400" s="88"/>
    </row>
    <row r="401">
      <c r="C401" s="87"/>
      <c r="D401" s="87"/>
      <c r="E401" s="87"/>
      <c r="F401" s="88"/>
    </row>
    <row r="402">
      <c r="C402" s="87"/>
      <c r="D402" s="87"/>
      <c r="E402" s="87"/>
      <c r="F402" s="88"/>
    </row>
    <row r="403">
      <c r="C403" s="87"/>
      <c r="D403" s="87"/>
      <c r="E403" s="87"/>
      <c r="F403" s="88"/>
    </row>
    <row r="404">
      <c r="C404" s="87"/>
      <c r="D404" s="87"/>
      <c r="E404" s="87"/>
      <c r="F404" s="88"/>
    </row>
    <row r="405">
      <c r="C405" s="87"/>
      <c r="D405" s="87"/>
      <c r="E405" s="87"/>
      <c r="F405" s="88"/>
    </row>
    <row r="406">
      <c r="C406" s="87"/>
      <c r="D406" s="87"/>
      <c r="E406" s="87"/>
      <c r="F406" s="88"/>
    </row>
    <row r="407">
      <c r="C407" s="87"/>
      <c r="D407" s="87"/>
      <c r="E407" s="87"/>
      <c r="F407" s="88"/>
    </row>
    <row r="408">
      <c r="C408" s="87"/>
      <c r="D408" s="87"/>
      <c r="E408" s="87"/>
      <c r="F408" s="88"/>
    </row>
    <row r="409">
      <c r="C409" s="87"/>
      <c r="D409" s="87"/>
      <c r="E409" s="87"/>
      <c r="F409" s="88"/>
    </row>
    <row r="410">
      <c r="C410" s="87"/>
      <c r="D410" s="87"/>
      <c r="E410" s="87"/>
      <c r="F410" s="88"/>
    </row>
    <row r="411">
      <c r="C411" s="87"/>
      <c r="D411" s="87"/>
      <c r="E411" s="87"/>
      <c r="F411" s="88"/>
    </row>
    <row r="412">
      <c r="C412" s="87"/>
      <c r="D412" s="87"/>
      <c r="E412" s="87"/>
      <c r="F412" s="88"/>
    </row>
    <row r="413">
      <c r="C413" s="87"/>
      <c r="D413" s="87"/>
      <c r="E413" s="87"/>
      <c r="F413" s="88"/>
    </row>
    <row r="414">
      <c r="C414" s="87"/>
      <c r="D414" s="87"/>
      <c r="E414" s="87"/>
      <c r="F414" s="88"/>
    </row>
    <row r="415">
      <c r="C415" s="87"/>
      <c r="D415" s="87"/>
      <c r="E415" s="87"/>
      <c r="F415" s="88"/>
    </row>
    <row r="416">
      <c r="C416" s="87"/>
      <c r="D416" s="87"/>
      <c r="E416" s="87"/>
      <c r="F416" s="88"/>
    </row>
    <row r="417">
      <c r="C417" s="87"/>
      <c r="D417" s="87"/>
      <c r="E417" s="87"/>
      <c r="F417" s="88"/>
    </row>
    <row r="418">
      <c r="C418" s="87"/>
      <c r="D418" s="87"/>
      <c r="E418" s="87"/>
      <c r="F418" s="88"/>
    </row>
    <row r="419">
      <c r="C419" s="87"/>
      <c r="D419" s="87"/>
      <c r="E419" s="87"/>
      <c r="F419" s="88"/>
    </row>
    <row r="420">
      <c r="C420" s="87"/>
      <c r="D420" s="87"/>
      <c r="E420" s="87"/>
      <c r="F420" s="88"/>
    </row>
    <row r="421">
      <c r="C421" s="87"/>
      <c r="D421" s="87"/>
      <c r="E421" s="87"/>
      <c r="F421" s="88"/>
    </row>
    <row r="422">
      <c r="C422" s="87"/>
      <c r="D422" s="87"/>
      <c r="E422" s="87"/>
      <c r="F422" s="88"/>
    </row>
    <row r="423">
      <c r="C423" s="87"/>
      <c r="D423" s="87"/>
      <c r="E423" s="87"/>
      <c r="F423" s="88"/>
    </row>
    <row r="424">
      <c r="C424" s="87"/>
      <c r="D424" s="87"/>
      <c r="E424" s="87"/>
      <c r="F424" s="88"/>
    </row>
    <row r="425">
      <c r="C425" s="87"/>
      <c r="D425" s="87"/>
      <c r="E425" s="87"/>
      <c r="F425" s="88"/>
    </row>
    <row r="426">
      <c r="C426" s="87"/>
      <c r="D426" s="87"/>
      <c r="E426" s="87"/>
      <c r="F426" s="88"/>
    </row>
    <row r="427">
      <c r="C427" s="87"/>
      <c r="D427" s="87"/>
      <c r="E427" s="87"/>
      <c r="F427" s="88"/>
    </row>
    <row r="428">
      <c r="C428" s="87"/>
      <c r="D428" s="87"/>
      <c r="E428" s="87"/>
      <c r="F428" s="88"/>
    </row>
    <row r="429">
      <c r="C429" s="87"/>
      <c r="D429" s="87"/>
      <c r="E429" s="87"/>
      <c r="F429" s="88"/>
    </row>
    <row r="430">
      <c r="C430" s="87"/>
      <c r="D430" s="87"/>
      <c r="E430" s="87"/>
      <c r="F430" s="88"/>
    </row>
    <row r="431">
      <c r="C431" s="87"/>
      <c r="D431" s="87"/>
      <c r="E431" s="87"/>
      <c r="F431" s="88"/>
    </row>
    <row r="432">
      <c r="C432" s="87"/>
      <c r="D432" s="87"/>
      <c r="E432" s="87"/>
      <c r="F432" s="88"/>
    </row>
    <row r="433">
      <c r="C433" s="87"/>
      <c r="D433" s="87"/>
      <c r="E433" s="87"/>
      <c r="F433" s="88"/>
    </row>
    <row r="434">
      <c r="C434" s="87"/>
      <c r="D434" s="87"/>
      <c r="E434" s="87"/>
      <c r="F434" s="88"/>
    </row>
    <row r="435">
      <c r="C435" s="87"/>
      <c r="D435" s="87"/>
      <c r="E435" s="87"/>
      <c r="F435" s="88"/>
    </row>
    <row r="436">
      <c r="C436" s="87"/>
      <c r="D436" s="87"/>
      <c r="E436" s="87"/>
      <c r="F436" s="88"/>
    </row>
    <row r="437">
      <c r="C437" s="87"/>
      <c r="D437" s="87"/>
      <c r="E437" s="87"/>
      <c r="F437" s="88"/>
    </row>
    <row r="438">
      <c r="C438" s="87"/>
      <c r="D438" s="87"/>
      <c r="E438" s="87"/>
      <c r="F438" s="88"/>
    </row>
    <row r="439">
      <c r="C439" s="87"/>
      <c r="D439" s="87"/>
      <c r="E439" s="87"/>
      <c r="F439" s="88"/>
    </row>
    <row r="440">
      <c r="C440" s="87"/>
      <c r="D440" s="87"/>
      <c r="E440" s="87"/>
      <c r="F440" s="88"/>
    </row>
    <row r="441">
      <c r="C441" s="87"/>
      <c r="D441" s="87"/>
      <c r="E441" s="87"/>
      <c r="F441" s="88"/>
    </row>
    <row r="442">
      <c r="C442" s="87"/>
      <c r="D442" s="87"/>
      <c r="E442" s="87"/>
      <c r="F442" s="88"/>
    </row>
    <row r="443">
      <c r="C443" s="87"/>
      <c r="D443" s="87"/>
      <c r="E443" s="87"/>
      <c r="F443" s="88"/>
    </row>
    <row r="444">
      <c r="C444" s="87"/>
      <c r="D444" s="87"/>
      <c r="E444" s="87"/>
      <c r="F444" s="88"/>
    </row>
    <row r="445">
      <c r="C445" s="87"/>
      <c r="D445" s="87"/>
      <c r="E445" s="87"/>
      <c r="F445" s="88"/>
    </row>
    <row r="446">
      <c r="C446" s="87"/>
      <c r="D446" s="87"/>
      <c r="E446" s="87"/>
      <c r="F446" s="88"/>
    </row>
    <row r="447">
      <c r="C447" s="87"/>
      <c r="D447" s="87"/>
      <c r="E447" s="87"/>
      <c r="F447" s="88"/>
    </row>
    <row r="448">
      <c r="C448" s="87"/>
      <c r="D448" s="87"/>
      <c r="E448" s="87"/>
      <c r="F448" s="88"/>
    </row>
    <row r="449">
      <c r="C449" s="87"/>
      <c r="D449" s="87"/>
      <c r="E449" s="87"/>
      <c r="F449" s="88"/>
    </row>
    <row r="450">
      <c r="C450" s="87"/>
      <c r="D450" s="87"/>
      <c r="E450" s="87"/>
      <c r="F450" s="88"/>
    </row>
    <row r="451">
      <c r="C451" s="87"/>
      <c r="D451" s="87"/>
      <c r="E451" s="87"/>
      <c r="F451" s="88"/>
    </row>
    <row r="452">
      <c r="C452" s="87"/>
      <c r="D452" s="87"/>
      <c r="E452" s="87"/>
      <c r="F452" s="88"/>
    </row>
    <row r="453">
      <c r="C453" s="87"/>
      <c r="D453" s="87"/>
      <c r="E453" s="87"/>
      <c r="F453" s="88"/>
    </row>
    <row r="454">
      <c r="C454" s="87"/>
      <c r="D454" s="87"/>
      <c r="E454" s="87"/>
      <c r="F454" s="88"/>
    </row>
    <row r="455">
      <c r="C455" s="87"/>
      <c r="D455" s="87"/>
      <c r="E455" s="87"/>
      <c r="F455" s="88"/>
    </row>
    <row r="456">
      <c r="C456" s="87"/>
      <c r="D456" s="87"/>
      <c r="E456" s="87"/>
      <c r="F456" s="88"/>
    </row>
    <row r="457">
      <c r="C457" s="87"/>
      <c r="D457" s="87"/>
      <c r="E457" s="87"/>
      <c r="F457" s="88"/>
    </row>
    <row r="458">
      <c r="C458" s="87"/>
      <c r="D458" s="87"/>
      <c r="E458" s="87"/>
      <c r="F458" s="88"/>
    </row>
    <row r="459">
      <c r="C459" s="87"/>
      <c r="D459" s="87"/>
      <c r="E459" s="87"/>
      <c r="F459" s="88"/>
    </row>
    <row r="460">
      <c r="C460" s="87"/>
      <c r="D460" s="87"/>
      <c r="E460" s="87"/>
      <c r="F460" s="88"/>
    </row>
    <row r="461">
      <c r="C461" s="87"/>
      <c r="D461" s="87"/>
      <c r="E461" s="87"/>
      <c r="F461" s="88"/>
    </row>
    <row r="462">
      <c r="C462" s="87"/>
      <c r="D462" s="87"/>
      <c r="E462" s="87"/>
      <c r="F462" s="88"/>
    </row>
    <row r="463">
      <c r="C463" s="87"/>
      <c r="D463" s="87"/>
      <c r="E463" s="87"/>
      <c r="F463" s="88"/>
    </row>
    <row r="464">
      <c r="C464" s="87"/>
      <c r="D464" s="87"/>
      <c r="E464" s="87"/>
      <c r="F464" s="88"/>
    </row>
    <row r="465">
      <c r="C465" s="87"/>
      <c r="D465" s="87"/>
      <c r="E465" s="87"/>
      <c r="F465" s="88"/>
    </row>
    <row r="466">
      <c r="C466" s="87"/>
      <c r="D466" s="87"/>
      <c r="E466" s="87"/>
      <c r="F466" s="88"/>
    </row>
    <row r="467">
      <c r="C467" s="87"/>
      <c r="D467" s="87"/>
      <c r="E467" s="87"/>
      <c r="F467" s="88"/>
    </row>
    <row r="468">
      <c r="C468" s="87"/>
      <c r="D468" s="87"/>
      <c r="E468" s="87"/>
      <c r="F468" s="88"/>
    </row>
    <row r="469">
      <c r="C469" s="87"/>
      <c r="D469" s="87"/>
      <c r="E469" s="87"/>
      <c r="F469" s="88"/>
    </row>
    <row r="470">
      <c r="C470" s="87"/>
      <c r="D470" s="87"/>
      <c r="E470" s="87"/>
      <c r="F470" s="88"/>
    </row>
    <row r="471">
      <c r="C471" s="87"/>
      <c r="D471" s="87"/>
      <c r="E471" s="87"/>
      <c r="F471" s="88"/>
    </row>
    <row r="472">
      <c r="C472" s="87"/>
      <c r="D472" s="87"/>
      <c r="E472" s="87"/>
      <c r="F472" s="88"/>
    </row>
    <row r="473">
      <c r="C473" s="87"/>
      <c r="D473" s="87"/>
      <c r="E473" s="87"/>
      <c r="F473" s="88"/>
    </row>
    <row r="474">
      <c r="C474" s="87"/>
      <c r="D474" s="87"/>
      <c r="E474" s="87"/>
      <c r="F474" s="88"/>
    </row>
    <row r="475">
      <c r="C475" s="87"/>
      <c r="D475" s="87"/>
      <c r="E475" s="87"/>
      <c r="F475" s="88"/>
    </row>
    <row r="476">
      <c r="C476" s="87"/>
      <c r="D476" s="87"/>
      <c r="E476" s="87"/>
      <c r="F476" s="88"/>
    </row>
    <row r="477">
      <c r="C477" s="87"/>
      <c r="D477" s="87"/>
      <c r="E477" s="87"/>
      <c r="F477" s="88"/>
    </row>
    <row r="478">
      <c r="C478" s="87"/>
      <c r="D478" s="87"/>
      <c r="E478" s="87"/>
      <c r="F478" s="88"/>
    </row>
    <row r="479">
      <c r="C479" s="87"/>
      <c r="D479" s="87"/>
      <c r="E479" s="87"/>
      <c r="F479" s="88"/>
    </row>
    <row r="480">
      <c r="C480" s="87"/>
      <c r="D480" s="87"/>
      <c r="E480" s="87"/>
      <c r="F480" s="88"/>
    </row>
    <row r="481">
      <c r="C481" s="87"/>
      <c r="D481" s="87"/>
      <c r="E481" s="87"/>
      <c r="F481" s="88"/>
    </row>
    <row r="482">
      <c r="C482" s="87"/>
      <c r="D482" s="87"/>
      <c r="E482" s="87"/>
      <c r="F482" s="88"/>
    </row>
    <row r="483">
      <c r="C483" s="87"/>
      <c r="D483" s="87"/>
      <c r="E483" s="87"/>
      <c r="F483" s="88"/>
    </row>
    <row r="484">
      <c r="C484" s="87"/>
      <c r="D484" s="87"/>
      <c r="E484" s="87"/>
      <c r="F484" s="88"/>
    </row>
    <row r="485">
      <c r="C485" s="87"/>
      <c r="D485" s="87"/>
      <c r="E485" s="87"/>
      <c r="F485" s="88"/>
    </row>
    <row r="486">
      <c r="C486" s="87"/>
      <c r="D486" s="87"/>
      <c r="E486" s="87"/>
      <c r="F486" s="88"/>
    </row>
    <row r="487">
      <c r="C487" s="87"/>
      <c r="D487" s="87"/>
      <c r="E487" s="87"/>
      <c r="F487" s="88"/>
    </row>
    <row r="488">
      <c r="C488" s="87"/>
      <c r="D488" s="87"/>
      <c r="E488" s="87"/>
      <c r="F488" s="88"/>
    </row>
    <row r="489">
      <c r="C489" s="87"/>
      <c r="D489" s="87"/>
      <c r="E489" s="87"/>
      <c r="F489" s="88"/>
    </row>
    <row r="490">
      <c r="C490" s="87"/>
      <c r="D490" s="87"/>
      <c r="E490" s="87"/>
      <c r="F490" s="88"/>
    </row>
    <row r="491">
      <c r="C491" s="87"/>
      <c r="D491" s="87"/>
      <c r="E491" s="87"/>
      <c r="F491" s="88"/>
    </row>
    <row r="492">
      <c r="C492" s="87"/>
      <c r="D492" s="87"/>
      <c r="E492" s="87"/>
      <c r="F492" s="88"/>
    </row>
    <row r="493">
      <c r="C493" s="87"/>
      <c r="D493" s="87"/>
      <c r="E493" s="87"/>
      <c r="F493" s="88"/>
    </row>
    <row r="494">
      <c r="C494" s="87"/>
      <c r="D494" s="87"/>
      <c r="E494" s="87"/>
      <c r="F494" s="88"/>
    </row>
    <row r="495">
      <c r="C495" s="87"/>
      <c r="D495" s="87"/>
      <c r="E495" s="87"/>
      <c r="F495" s="88"/>
    </row>
    <row r="496">
      <c r="C496" s="87"/>
      <c r="D496" s="87"/>
      <c r="E496" s="87"/>
      <c r="F496" s="88"/>
    </row>
    <row r="497">
      <c r="C497" s="87"/>
      <c r="D497" s="87"/>
      <c r="E497" s="87"/>
      <c r="F497" s="88"/>
    </row>
    <row r="498">
      <c r="C498" s="87"/>
      <c r="D498" s="87"/>
      <c r="E498" s="87"/>
      <c r="F498" s="88"/>
    </row>
    <row r="499">
      <c r="C499" s="87"/>
      <c r="D499" s="87"/>
      <c r="E499" s="87"/>
      <c r="F499" s="88"/>
    </row>
    <row r="500">
      <c r="C500" s="87"/>
      <c r="D500" s="87"/>
      <c r="E500" s="87"/>
      <c r="F500" s="88"/>
    </row>
    <row r="501">
      <c r="C501" s="87"/>
      <c r="D501" s="87"/>
      <c r="E501" s="87"/>
      <c r="F501" s="88"/>
    </row>
    <row r="502">
      <c r="C502" s="87"/>
      <c r="D502" s="87"/>
      <c r="E502" s="87"/>
      <c r="F502" s="88"/>
    </row>
    <row r="503">
      <c r="C503" s="87"/>
      <c r="D503" s="87"/>
      <c r="E503" s="87"/>
      <c r="F503" s="88"/>
    </row>
    <row r="504">
      <c r="C504" s="87"/>
      <c r="D504" s="87"/>
      <c r="E504" s="87"/>
      <c r="F504" s="88"/>
    </row>
    <row r="505">
      <c r="C505" s="87"/>
      <c r="D505" s="87"/>
      <c r="E505" s="87"/>
      <c r="F505" s="88"/>
    </row>
    <row r="506">
      <c r="C506" s="87"/>
      <c r="D506" s="87"/>
      <c r="E506" s="87"/>
      <c r="F506" s="88"/>
    </row>
    <row r="507">
      <c r="C507" s="87"/>
      <c r="D507" s="87"/>
      <c r="E507" s="87"/>
      <c r="F507" s="88"/>
    </row>
    <row r="508">
      <c r="C508" s="87"/>
      <c r="D508" s="87"/>
      <c r="E508" s="87"/>
      <c r="F508" s="88"/>
    </row>
    <row r="509">
      <c r="C509" s="87"/>
      <c r="D509" s="87"/>
      <c r="E509" s="87"/>
      <c r="F509" s="88"/>
    </row>
    <row r="510">
      <c r="C510" s="87"/>
      <c r="D510" s="87"/>
      <c r="E510" s="87"/>
      <c r="F510" s="88"/>
    </row>
    <row r="511">
      <c r="C511" s="87"/>
      <c r="D511" s="87"/>
      <c r="E511" s="87"/>
      <c r="F511" s="88"/>
    </row>
    <row r="512">
      <c r="C512" s="87"/>
      <c r="D512" s="87"/>
      <c r="E512" s="87"/>
      <c r="F512" s="88"/>
    </row>
    <row r="513">
      <c r="C513" s="87"/>
      <c r="D513" s="87"/>
      <c r="E513" s="87"/>
      <c r="F513" s="88"/>
    </row>
    <row r="514">
      <c r="C514" s="87"/>
      <c r="D514" s="87"/>
      <c r="E514" s="87"/>
      <c r="F514" s="88"/>
    </row>
    <row r="515">
      <c r="C515" s="87"/>
      <c r="D515" s="87"/>
      <c r="E515" s="87"/>
      <c r="F515" s="88"/>
    </row>
    <row r="516">
      <c r="C516" s="87"/>
      <c r="D516" s="87"/>
      <c r="E516" s="87"/>
      <c r="F516" s="88"/>
    </row>
    <row r="517">
      <c r="C517" s="87"/>
      <c r="D517" s="87"/>
      <c r="E517" s="87"/>
      <c r="F517" s="88"/>
    </row>
    <row r="518">
      <c r="C518" s="87"/>
      <c r="D518" s="87"/>
      <c r="E518" s="87"/>
      <c r="F518" s="88"/>
    </row>
    <row r="519">
      <c r="C519" s="87"/>
      <c r="D519" s="87"/>
      <c r="E519" s="87"/>
      <c r="F519" s="88"/>
    </row>
    <row r="520">
      <c r="C520" s="87"/>
      <c r="D520" s="87"/>
      <c r="E520" s="87"/>
      <c r="F520" s="88"/>
    </row>
    <row r="521">
      <c r="C521" s="87"/>
      <c r="D521" s="87"/>
      <c r="E521" s="87"/>
      <c r="F521" s="88"/>
    </row>
    <row r="522">
      <c r="C522" s="87"/>
      <c r="D522" s="87"/>
      <c r="E522" s="87"/>
      <c r="F522" s="88"/>
    </row>
    <row r="523">
      <c r="C523" s="87"/>
      <c r="D523" s="87"/>
      <c r="E523" s="87"/>
      <c r="F523" s="88"/>
    </row>
    <row r="524">
      <c r="C524" s="87"/>
      <c r="D524" s="87"/>
      <c r="E524" s="87"/>
      <c r="F524" s="88"/>
    </row>
    <row r="525">
      <c r="C525" s="87"/>
      <c r="D525" s="87"/>
      <c r="E525" s="87"/>
      <c r="F525" s="88"/>
    </row>
    <row r="526">
      <c r="C526" s="87"/>
      <c r="D526" s="87"/>
      <c r="E526" s="87"/>
      <c r="F526" s="88"/>
    </row>
    <row r="527">
      <c r="C527" s="87"/>
      <c r="D527" s="87"/>
      <c r="E527" s="87"/>
      <c r="F527" s="88"/>
    </row>
    <row r="528">
      <c r="C528" s="87"/>
      <c r="D528" s="87"/>
      <c r="E528" s="87"/>
      <c r="F528" s="88"/>
    </row>
    <row r="529">
      <c r="C529" s="87"/>
      <c r="D529" s="87"/>
      <c r="E529" s="87"/>
      <c r="F529" s="88"/>
    </row>
    <row r="530">
      <c r="C530" s="87"/>
      <c r="D530" s="87"/>
      <c r="E530" s="87"/>
      <c r="F530" s="88"/>
    </row>
    <row r="531">
      <c r="C531" s="87"/>
      <c r="D531" s="87"/>
      <c r="E531" s="87"/>
      <c r="F531" s="88"/>
    </row>
    <row r="532">
      <c r="C532" s="87"/>
      <c r="D532" s="87"/>
      <c r="E532" s="87"/>
      <c r="F532" s="88"/>
    </row>
    <row r="533">
      <c r="C533" s="87"/>
      <c r="D533" s="87"/>
      <c r="E533" s="87"/>
      <c r="F533" s="88"/>
    </row>
    <row r="534">
      <c r="C534" s="87"/>
      <c r="D534" s="87"/>
      <c r="E534" s="87"/>
      <c r="F534" s="88"/>
    </row>
    <row r="535">
      <c r="C535" s="87"/>
      <c r="D535" s="87"/>
      <c r="E535" s="87"/>
      <c r="F535" s="88"/>
    </row>
    <row r="536">
      <c r="C536" s="87"/>
      <c r="D536" s="87"/>
      <c r="E536" s="87"/>
      <c r="F536" s="88"/>
    </row>
    <row r="537">
      <c r="C537" s="87"/>
      <c r="D537" s="87"/>
      <c r="E537" s="87"/>
      <c r="F537" s="88"/>
    </row>
    <row r="538">
      <c r="C538" s="87"/>
      <c r="D538" s="87"/>
      <c r="E538" s="87"/>
      <c r="F538" s="88"/>
    </row>
    <row r="539">
      <c r="C539" s="87"/>
      <c r="D539" s="87"/>
      <c r="E539" s="87"/>
      <c r="F539" s="88"/>
    </row>
    <row r="540">
      <c r="C540" s="87"/>
      <c r="D540" s="87"/>
      <c r="E540" s="87"/>
      <c r="F540" s="88"/>
    </row>
    <row r="541">
      <c r="C541" s="87"/>
      <c r="D541" s="87"/>
      <c r="E541" s="87"/>
      <c r="F541" s="88"/>
    </row>
    <row r="542">
      <c r="C542" s="87"/>
      <c r="D542" s="87"/>
      <c r="E542" s="87"/>
      <c r="F542" s="88"/>
    </row>
    <row r="543">
      <c r="C543" s="87"/>
      <c r="D543" s="87"/>
      <c r="E543" s="87"/>
      <c r="F543" s="88"/>
    </row>
    <row r="544">
      <c r="C544" s="87"/>
      <c r="D544" s="87"/>
      <c r="E544" s="87"/>
      <c r="F544" s="88"/>
    </row>
    <row r="545">
      <c r="C545" s="87"/>
      <c r="D545" s="87"/>
      <c r="E545" s="87"/>
      <c r="F545" s="88"/>
    </row>
    <row r="546">
      <c r="C546" s="87"/>
      <c r="D546" s="87"/>
      <c r="E546" s="87"/>
      <c r="F546" s="88"/>
    </row>
    <row r="547">
      <c r="C547" s="87"/>
      <c r="D547" s="87"/>
      <c r="E547" s="87"/>
      <c r="F547" s="88"/>
    </row>
    <row r="548">
      <c r="C548" s="87"/>
      <c r="D548" s="87"/>
      <c r="E548" s="87"/>
      <c r="F548" s="88"/>
    </row>
    <row r="549">
      <c r="C549" s="87"/>
      <c r="D549" s="87"/>
      <c r="E549" s="87"/>
      <c r="F549" s="88"/>
    </row>
    <row r="550">
      <c r="C550" s="87"/>
      <c r="D550" s="87"/>
      <c r="E550" s="87"/>
      <c r="F550" s="88"/>
    </row>
    <row r="551">
      <c r="C551" s="87"/>
      <c r="D551" s="87"/>
      <c r="E551" s="87"/>
      <c r="F551" s="88"/>
    </row>
    <row r="552">
      <c r="C552" s="87"/>
      <c r="D552" s="87"/>
      <c r="E552" s="87"/>
      <c r="F552" s="88"/>
    </row>
    <row r="553">
      <c r="C553" s="87"/>
      <c r="D553" s="87"/>
      <c r="E553" s="87"/>
      <c r="F553" s="88"/>
    </row>
    <row r="554">
      <c r="C554" s="87"/>
      <c r="D554" s="87"/>
      <c r="E554" s="87"/>
      <c r="F554" s="88"/>
    </row>
    <row r="555">
      <c r="C555" s="87"/>
      <c r="D555" s="87"/>
      <c r="E555" s="87"/>
      <c r="F555" s="88"/>
    </row>
    <row r="556">
      <c r="C556" s="87"/>
      <c r="D556" s="87"/>
      <c r="E556" s="87"/>
      <c r="F556" s="88"/>
    </row>
    <row r="557">
      <c r="C557" s="87"/>
      <c r="D557" s="87"/>
      <c r="E557" s="87"/>
      <c r="F557" s="88"/>
    </row>
    <row r="558">
      <c r="C558" s="87"/>
      <c r="D558" s="87"/>
      <c r="E558" s="87"/>
      <c r="F558" s="88"/>
    </row>
    <row r="559">
      <c r="C559" s="87"/>
      <c r="D559" s="87"/>
      <c r="E559" s="87"/>
      <c r="F559" s="88"/>
    </row>
    <row r="560">
      <c r="C560" s="87"/>
      <c r="D560" s="87"/>
      <c r="E560" s="87"/>
      <c r="F560" s="88"/>
    </row>
    <row r="561">
      <c r="C561" s="87"/>
      <c r="D561" s="87"/>
      <c r="E561" s="87"/>
      <c r="F561" s="88"/>
    </row>
    <row r="562">
      <c r="C562" s="87"/>
      <c r="D562" s="87"/>
      <c r="E562" s="87"/>
      <c r="F562" s="88"/>
    </row>
    <row r="563">
      <c r="C563" s="87"/>
      <c r="D563" s="87"/>
      <c r="E563" s="87"/>
      <c r="F563" s="88"/>
    </row>
    <row r="564">
      <c r="C564" s="87"/>
      <c r="D564" s="87"/>
      <c r="E564" s="87"/>
      <c r="F564" s="88"/>
    </row>
    <row r="565">
      <c r="C565" s="87"/>
      <c r="D565" s="87"/>
      <c r="E565" s="87"/>
      <c r="F565" s="88"/>
    </row>
    <row r="566">
      <c r="C566" s="87"/>
      <c r="D566" s="87"/>
      <c r="E566" s="87"/>
      <c r="F566" s="88"/>
    </row>
    <row r="567">
      <c r="C567" s="87"/>
      <c r="D567" s="87"/>
      <c r="E567" s="87"/>
      <c r="F567" s="88"/>
    </row>
    <row r="568">
      <c r="C568" s="87"/>
      <c r="D568" s="87"/>
      <c r="E568" s="87"/>
      <c r="F568" s="88"/>
    </row>
    <row r="569">
      <c r="C569" s="87"/>
      <c r="D569" s="87"/>
      <c r="E569" s="87"/>
      <c r="F569" s="88"/>
    </row>
    <row r="570">
      <c r="C570" s="87"/>
      <c r="D570" s="87"/>
      <c r="E570" s="87"/>
      <c r="F570" s="88"/>
    </row>
    <row r="571">
      <c r="C571" s="87"/>
      <c r="D571" s="87"/>
      <c r="E571" s="87"/>
      <c r="F571" s="88"/>
    </row>
    <row r="572">
      <c r="C572" s="87"/>
      <c r="D572" s="87"/>
      <c r="E572" s="87"/>
      <c r="F572" s="88"/>
    </row>
    <row r="573">
      <c r="C573" s="87"/>
      <c r="D573" s="87"/>
      <c r="E573" s="87"/>
      <c r="F573" s="88"/>
    </row>
    <row r="574">
      <c r="C574" s="87"/>
      <c r="D574" s="87"/>
      <c r="E574" s="87"/>
      <c r="F574" s="88"/>
    </row>
    <row r="575">
      <c r="C575" s="87"/>
      <c r="D575" s="87"/>
      <c r="E575" s="87"/>
      <c r="F575" s="88"/>
    </row>
    <row r="576">
      <c r="C576" s="87"/>
      <c r="D576" s="87"/>
      <c r="E576" s="87"/>
      <c r="F576" s="88"/>
    </row>
    <row r="577">
      <c r="C577" s="87"/>
      <c r="D577" s="87"/>
      <c r="E577" s="87"/>
      <c r="F577" s="88"/>
    </row>
    <row r="578">
      <c r="C578" s="87"/>
      <c r="D578" s="87"/>
      <c r="E578" s="87"/>
      <c r="F578" s="88"/>
    </row>
    <row r="579">
      <c r="C579" s="87"/>
      <c r="D579" s="87"/>
      <c r="E579" s="87"/>
      <c r="F579" s="88"/>
    </row>
    <row r="580">
      <c r="C580" s="87"/>
      <c r="D580" s="87"/>
      <c r="E580" s="87"/>
      <c r="F580" s="88"/>
    </row>
    <row r="581">
      <c r="C581" s="87"/>
      <c r="D581" s="87"/>
      <c r="E581" s="87"/>
      <c r="F581" s="88"/>
    </row>
    <row r="582">
      <c r="C582" s="87"/>
      <c r="D582" s="87"/>
      <c r="E582" s="87"/>
      <c r="F582" s="88"/>
    </row>
    <row r="583">
      <c r="C583" s="87"/>
      <c r="D583" s="87"/>
      <c r="E583" s="87"/>
      <c r="F583" s="88"/>
    </row>
    <row r="584">
      <c r="C584" s="87"/>
      <c r="D584" s="87"/>
      <c r="E584" s="87"/>
      <c r="F584" s="88"/>
    </row>
    <row r="585">
      <c r="C585" s="87"/>
      <c r="D585" s="87"/>
      <c r="E585" s="87"/>
      <c r="F585" s="88"/>
    </row>
    <row r="586">
      <c r="C586" s="87"/>
      <c r="D586" s="87"/>
      <c r="E586" s="87"/>
      <c r="F586" s="88"/>
    </row>
    <row r="587">
      <c r="C587" s="87"/>
      <c r="D587" s="87"/>
      <c r="E587" s="87"/>
      <c r="F587" s="88"/>
    </row>
    <row r="588">
      <c r="C588" s="87"/>
      <c r="D588" s="87"/>
      <c r="E588" s="87"/>
      <c r="F588" s="88"/>
    </row>
    <row r="589">
      <c r="C589" s="87"/>
      <c r="D589" s="87"/>
      <c r="E589" s="87"/>
      <c r="F589" s="88"/>
    </row>
    <row r="590">
      <c r="C590" s="87"/>
      <c r="D590" s="87"/>
      <c r="E590" s="87"/>
      <c r="F590" s="88"/>
    </row>
    <row r="591">
      <c r="C591" s="87"/>
      <c r="D591" s="87"/>
      <c r="E591" s="87"/>
      <c r="F591" s="88"/>
    </row>
    <row r="592">
      <c r="C592" s="87"/>
      <c r="D592" s="87"/>
      <c r="E592" s="87"/>
      <c r="F592" s="88"/>
    </row>
    <row r="593">
      <c r="C593" s="87"/>
      <c r="D593" s="87"/>
      <c r="E593" s="87"/>
      <c r="F593" s="88"/>
    </row>
    <row r="594">
      <c r="C594" s="87"/>
      <c r="D594" s="87"/>
      <c r="E594" s="87"/>
      <c r="F594" s="88"/>
    </row>
    <row r="595">
      <c r="C595" s="87"/>
      <c r="D595" s="87"/>
      <c r="E595" s="87"/>
      <c r="F595" s="88"/>
    </row>
    <row r="596">
      <c r="C596" s="87"/>
      <c r="D596" s="87"/>
      <c r="E596" s="87"/>
      <c r="F596" s="88"/>
    </row>
    <row r="597">
      <c r="C597" s="87"/>
      <c r="D597" s="87"/>
      <c r="E597" s="87"/>
      <c r="F597" s="88"/>
    </row>
    <row r="598">
      <c r="C598" s="87"/>
      <c r="D598" s="87"/>
      <c r="E598" s="87"/>
      <c r="F598" s="88"/>
    </row>
    <row r="599">
      <c r="C599" s="87"/>
      <c r="D599" s="87"/>
      <c r="E599" s="87"/>
      <c r="F599" s="88"/>
    </row>
    <row r="600">
      <c r="C600" s="87"/>
      <c r="D600" s="87"/>
      <c r="E600" s="87"/>
      <c r="F600" s="88"/>
    </row>
    <row r="601">
      <c r="C601" s="87"/>
      <c r="D601" s="87"/>
      <c r="E601" s="87"/>
      <c r="F601" s="88"/>
    </row>
    <row r="602">
      <c r="C602" s="87"/>
      <c r="D602" s="87"/>
      <c r="E602" s="87"/>
      <c r="F602" s="88"/>
    </row>
    <row r="603">
      <c r="C603" s="87"/>
      <c r="D603" s="87"/>
      <c r="E603" s="87"/>
      <c r="F603" s="88"/>
    </row>
    <row r="604">
      <c r="C604" s="87"/>
      <c r="D604" s="87"/>
      <c r="E604" s="87"/>
      <c r="F604" s="88"/>
    </row>
    <row r="605">
      <c r="C605" s="87"/>
      <c r="D605" s="87"/>
      <c r="E605" s="87"/>
      <c r="F605" s="88"/>
    </row>
    <row r="606">
      <c r="C606" s="87"/>
      <c r="D606" s="87"/>
      <c r="E606" s="87"/>
      <c r="F606" s="88"/>
    </row>
    <row r="607">
      <c r="C607" s="87"/>
      <c r="D607" s="87"/>
      <c r="E607" s="87"/>
      <c r="F607" s="88"/>
    </row>
    <row r="608">
      <c r="C608" s="87"/>
      <c r="D608" s="87"/>
      <c r="E608" s="87"/>
      <c r="F608" s="88"/>
    </row>
    <row r="609">
      <c r="C609" s="87"/>
      <c r="D609" s="87"/>
      <c r="E609" s="87"/>
      <c r="F609" s="88"/>
    </row>
    <row r="610">
      <c r="C610" s="87"/>
      <c r="D610" s="87"/>
      <c r="E610" s="87"/>
      <c r="F610" s="88"/>
    </row>
    <row r="611">
      <c r="C611" s="87"/>
      <c r="D611" s="87"/>
      <c r="E611" s="87"/>
      <c r="F611" s="88"/>
    </row>
    <row r="612">
      <c r="C612" s="87"/>
      <c r="D612" s="87"/>
      <c r="E612" s="87"/>
      <c r="F612" s="88"/>
    </row>
    <row r="613">
      <c r="C613" s="87"/>
      <c r="D613" s="87"/>
      <c r="E613" s="87"/>
      <c r="F613" s="88"/>
    </row>
    <row r="614">
      <c r="C614" s="87"/>
      <c r="D614" s="87"/>
      <c r="E614" s="87"/>
      <c r="F614" s="88"/>
    </row>
    <row r="615">
      <c r="C615" s="87"/>
      <c r="D615" s="87"/>
      <c r="E615" s="87"/>
      <c r="F615" s="88"/>
    </row>
    <row r="616">
      <c r="C616" s="87"/>
      <c r="D616" s="87"/>
      <c r="E616" s="87"/>
      <c r="F616" s="88"/>
    </row>
    <row r="617">
      <c r="C617" s="87"/>
      <c r="D617" s="87"/>
      <c r="E617" s="87"/>
      <c r="F617" s="88"/>
    </row>
    <row r="618">
      <c r="C618" s="87"/>
      <c r="D618" s="87"/>
      <c r="E618" s="87"/>
      <c r="F618" s="88"/>
    </row>
    <row r="619">
      <c r="C619" s="87"/>
      <c r="D619" s="87"/>
      <c r="E619" s="87"/>
      <c r="F619" s="88"/>
    </row>
    <row r="620">
      <c r="C620" s="87"/>
      <c r="D620" s="87"/>
      <c r="E620" s="87"/>
      <c r="F620" s="88"/>
    </row>
    <row r="621">
      <c r="C621" s="87"/>
      <c r="D621" s="87"/>
      <c r="E621" s="87"/>
      <c r="F621" s="88"/>
    </row>
    <row r="622">
      <c r="C622" s="87"/>
      <c r="D622" s="87"/>
      <c r="E622" s="87"/>
      <c r="F622" s="88"/>
    </row>
    <row r="623">
      <c r="C623" s="87"/>
      <c r="D623" s="87"/>
      <c r="E623" s="87"/>
      <c r="F623" s="88"/>
    </row>
    <row r="624">
      <c r="C624" s="87"/>
      <c r="D624" s="87"/>
      <c r="E624" s="87"/>
      <c r="F624" s="88"/>
    </row>
    <row r="625">
      <c r="C625" s="87"/>
      <c r="D625" s="87"/>
      <c r="E625" s="87"/>
      <c r="F625" s="88"/>
    </row>
    <row r="626">
      <c r="C626" s="87"/>
      <c r="D626" s="87"/>
      <c r="E626" s="87"/>
      <c r="F626" s="88"/>
    </row>
    <row r="627">
      <c r="C627" s="87"/>
      <c r="D627" s="87"/>
      <c r="E627" s="87"/>
      <c r="F627" s="88"/>
    </row>
    <row r="628">
      <c r="C628" s="87"/>
      <c r="D628" s="87"/>
      <c r="E628" s="87"/>
      <c r="F628" s="88"/>
    </row>
    <row r="629">
      <c r="C629" s="87"/>
      <c r="D629" s="87"/>
      <c r="E629" s="87"/>
      <c r="F629" s="88"/>
    </row>
    <row r="630">
      <c r="C630" s="87"/>
      <c r="D630" s="87"/>
      <c r="E630" s="87"/>
      <c r="F630" s="88"/>
    </row>
    <row r="631">
      <c r="C631" s="87"/>
      <c r="D631" s="87"/>
      <c r="E631" s="87"/>
      <c r="F631" s="88"/>
    </row>
    <row r="632">
      <c r="C632" s="87"/>
      <c r="D632" s="87"/>
      <c r="E632" s="87"/>
      <c r="F632" s="88"/>
    </row>
    <row r="633">
      <c r="C633" s="87"/>
      <c r="D633" s="87"/>
      <c r="E633" s="87"/>
      <c r="F633" s="88"/>
    </row>
    <row r="634">
      <c r="C634" s="87"/>
      <c r="D634" s="87"/>
      <c r="E634" s="87"/>
      <c r="F634" s="88"/>
    </row>
    <row r="635">
      <c r="C635" s="87"/>
      <c r="D635" s="87"/>
      <c r="E635" s="87"/>
      <c r="F635" s="88"/>
    </row>
    <row r="636">
      <c r="C636" s="87"/>
      <c r="D636" s="87"/>
      <c r="E636" s="87"/>
      <c r="F636" s="88"/>
    </row>
    <row r="637">
      <c r="C637" s="87"/>
      <c r="D637" s="87"/>
      <c r="E637" s="87"/>
      <c r="F637" s="88"/>
    </row>
    <row r="638">
      <c r="C638" s="87"/>
      <c r="D638" s="87"/>
      <c r="E638" s="87"/>
      <c r="F638" s="88"/>
    </row>
    <row r="639">
      <c r="C639" s="87"/>
      <c r="D639" s="87"/>
      <c r="E639" s="87"/>
      <c r="F639" s="88"/>
    </row>
    <row r="640">
      <c r="C640" s="87"/>
      <c r="D640" s="87"/>
      <c r="E640" s="87"/>
      <c r="F640" s="88"/>
    </row>
    <row r="641">
      <c r="C641" s="87"/>
      <c r="D641" s="87"/>
      <c r="E641" s="87"/>
      <c r="F641" s="88"/>
    </row>
    <row r="642">
      <c r="C642" s="87"/>
      <c r="D642" s="87"/>
      <c r="E642" s="87"/>
      <c r="F642" s="88"/>
    </row>
    <row r="643">
      <c r="C643" s="87"/>
      <c r="D643" s="87"/>
      <c r="E643" s="87"/>
      <c r="F643" s="88"/>
    </row>
    <row r="644">
      <c r="C644" s="87"/>
      <c r="D644" s="87"/>
      <c r="E644" s="87"/>
      <c r="F644" s="88"/>
    </row>
    <row r="645">
      <c r="C645" s="87"/>
      <c r="D645" s="87"/>
      <c r="E645" s="87"/>
      <c r="F645" s="88"/>
    </row>
    <row r="646">
      <c r="C646" s="87"/>
      <c r="D646" s="87"/>
      <c r="E646" s="87"/>
      <c r="F646" s="88"/>
    </row>
    <row r="647">
      <c r="C647" s="87"/>
      <c r="D647" s="87"/>
      <c r="E647" s="87"/>
      <c r="F647" s="88"/>
    </row>
    <row r="648">
      <c r="C648" s="87"/>
      <c r="D648" s="87"/>
      <c r="E648" s="87"/>
      <c r="F648" s="88"/>
    </row>
    <row r="649">
      <c r="C649" s="87"/>
      <c r="D649" s="87"/>
      <c r="E649" s="87"/>
      <c r="F649" s="88"/>
    </row>
    <row r="650">
      <c r="C650" s="87"/>
      <c r="D650" s="87"/>
      <c r="E650" s="87"/>
      <c r="F650" s="88"/>
    </row>
    <row r="651">
      <c r="C651" s="87"/>
      <c r="D651" s="87"/>
      <c r="E651" s="87"/>
      <c r="F651" s="88"/>
    </row>
    <row r="652">
      <c r="C652" s="87"/>
      <c r="D652" s="87"/>
      <c r="E652" s="87"/>
      <c r="F652" s="88"/>
    </row>
    <row r="653">
      <c r="C653" s="87"/>
      <c r="D653" s="87"/>
      <c r="E653" s="87"/>
      <c r="F653" s="88"/>
    </row>
    <row r="654">
      <c r="C654" s="87"/>
      <c r="D654" s="87"/>
      <c r="E654" s="87"/>
      <c r="F654" s="88"/>
    </row>
    <row r="655">
      <c r="C655" s="87"/>
      <c r="D655" s="87"/>
      <c r="E655" s="87"/>
      <c r="F655" s="88"/>
    </row>
    <row r="656">
      <c r="C656" s="87"/>
      <c r="D656" s="87"/>
      <c r="E656" s="87"/>
      <c r="F656" s="88"/>
    </row>
    <row r="657">
      <c r="C657" s="87"/>
      <c r="D657" s="87"/>
      <c r="E657" s="87"/>
      <c r="F657" s="88"/>
    </row>
    <row r="658">
      <c r="C658" s="87"/>
      <c r="D658" s="87"/>
      <c r="E658" s="87"/>
      <c r="F658" s="88"/>
    </row>
    <row r="659">
      <c r="C659" s="87"/>
      <c r="D659" s="87"/>
      <c r="E659" s="87"/>
      <c r="F659" s="88"/>
    </row>
    <row r="660">
      <c r="C660" s="87"/>
      <c r="D660" s="87"/>
      <c r="E660" s="87"/>
      <c r="F660" s="88"/>
    </row>
    <row r="661">
      <c r="C661" s="87"/>
      <c r="D661" s="87"/>
      <c r="E661" s="87"/>
      <c r="F661" s="88"/>
    </row>
    <row r="662">
      <c r="C662" s="87"/>
      <c r="D662" s="87"/>
      <c r="E662" s="87"/>
      <c r="F662" s="88"/>
    </row>
    <row r="663">
      <c r="C663" s="87"/>
      <c r="D663" s="87"/>
      <c r="E663" s="87"/>
      <c r="F663" s="88"/>
    </row>
    <row r="664">
      <c r="C664" s="87"/>
      <c r="D664" s="87"/>
      <c r="E664" s="87"/>
      <c r="F664" s="88"/>
    </row>
    <row r="665">
      <c r="C665" s="87"/>
      <c r="D665" s="87"/>
      <c r="E665" s="87"/>
      <c r="F665" s="88"/>
    </row>
    <row r="666">
      <c r="C666" s="87"/>
      <c r="D666" s="87"/>
      <c r="E666" s="87"/>
      <c r="F666" s="88"/>
    </row>
    <row r="667">
      <c r="C667" s="87"/>
      <c r="D667" s="87"/>
      <c r="E667" s="87"/>
      <c r="F667" s="88"/>
    </row>
    <row r="668">
      <c r="C668" s="87"/>
      <c r="D668" s="87"/>
      <c r="E668" s="87"/>
      <c r="F668" s="88"/>
    </row>
    <row r="669">
      <c r="C669" s="87"/>
      <c r="D669" s="87"/>
      <c r="E669" s="87"/>
      <c r="F669" s="88"/>
    </row>
    <row r="670">
      <c r="C670" s="87"/>
      <c r="D670" s="87"/>
      <c r="E670" s="87"/>
      <c r="F670" s="88"/>
    </row>
    <row r="671">
      <c r="C671" s="87"/>
      <c r="D671" s="87"/>
      <c r="E671" s="87"/>
      <c r="F671" s="88"/>
    </row>
    <row r="672">
      <c r="C672" s="87"/>
      <c r="D672" s="87"/>
      <c r="E672" s="87"/>
      <c r="F672" s="88"/>
    </row>
    <row r="673">
      <c r="C673" s="87"/>
      <c r="D673" s="87"/>
      <c r="E673" s="87"/>
      <c r="F673" s="88"/>
    </row>
    <row r="674">
      <c r="C674" s="87"/>
      <c r="D674" s="87"/>
      <c r="E674" s="87"/>
      <c r="F674" s="88"/>
    </row>
    <row r="675">
      <c r="C675" s="87"/>
      <c r="D675" s="87"/>
      <c r="E675" s="87"/>
      <c r="F675" s="88"/>
    </row>
    <row r="676">
      <c r="C676" s="87"/>
      <c r="D676" s="87"/>
      <c r="E676" s="87"/>
      <c r="F676" s="88"/>
    </row>
    <row r="677">
      <c r="C677" s="87"/>
      <c r="D677" s="87"/>
      <c r="E677" s="87"/>
      <c r="F677" s="88"/>
    </row>
    <row r="678">
      <c r="C678" s="87"/>
      <c r="D678" s="87"/>
      <c r="E678" s="87"/>
      <c r="F678" s="88"/>
    </row>
    <row r="679">
      <c r="C679" s="87"/>
      <c r="D679" s="87"/>
      <c r="E679" s="87"/>
      <c r="F679" s="88"/>
    </row>
    <row r="680">
      <c r="C680" s="87"/>
      <c r="D680" s="87"/>
      <c r="E680" s="87"/>
      <c r="F680" s="88"/>
    </row>
    <row r="681">
      <c r="C681" s="87"/>
      <c r="D681" s="87"/>
      <c r="E681" s="87"/>
      <c r="F681" s="88"/>
    </row>
    <row r="682">
      <c r="C682" s="87"/>
      <c r="D682" s="87"/>
      <c r="E682" s="87"/>
      <c r="F682" s="88"/>
    </row>
    <row r="683">
      <c r="C683" s="87"/>
      <c r="D683" s="87"/>
      <c r="E683" s="87"/>
      <c r="F683" s="88"/>
    </row>
    <row r="684">
      <c r="C684" s="87"/>
      <c r="D684" s="87"/>
      <c r="E684" s="87"/>
      <c r="F684" s="88"/>
    </row>
    <row r="685">
      <c r="C685" s="87"/>
      <c r="D685" s="87"/>
      <c r="E685" s="87"/>
      <c r="F685" s="88"/>
    </row>
    <row r="686">
      <c r="C686" s="87"/>
      <c r="D686" s="87"/>
      <c r="E686" s="87"/>
      <c r="F686" s="88"/>
    </row>
    <row r="687">
      <c r="C687" s="87"/>
      <c r="D687" s="87"/>
      <c r="E687" s="87"/>
      <c r="F687" s="88"/>
    </row>
    <row r="688">
      <c r="C688" s="87"/>
      <c r="D688" s="87"/>
      <c r="E688" s="87"/>
      <c r="F688" s="88"/>
    </row>
    <row r="689">
      <c r="C689" s="87"/>
      <c r="D689" s="87"/>
      <c r="E689" s="87"/>
      <c r="F689" s="88"/>
    </row>
    <row r="690">
      <c r="C690" s="87"/>
      <c r="D690" s="87"/>
      <c r="E690" s="87"/>
      <c r="F690" s="88"/>
    </row>
    <row r="691">
      <c r="C691" s="87"/>
      <c r="D691" s="87"/>
      <c r="E691" s="87"/>
      <c r="F691" s="88"/>
    </row>
    <row r="692">
      <c r="C692" s="87"/>
      <c r="D692" s="87"/>
      <c r="E692" s="87"/>
      <c r="F692" s="88"/>
    </row>
    <row r="693">
      <c r="C693" s="87"/>
      <c r="D693" s="87"/>
      <c r="E693" s="87"/>
      <c r="F693" s="88"/>
    </row>
    <row r="694">
      <c r="C694" s="87"/>
      <c r="D694" s="87"/>
      <c r="E694" s="87"/>
      <c r="F694" s="88"/>
    </row>
    <row r="695">
      <c r="C695" s="87"/>
      <c r="D695" s="87"/>
      <c r="E695" s="87"/>
      <c r="F695" s="88"/>
    </row>
    <row r="696">
      <c r="C696" s="87"/>
      <c r="D696" s="87"/>
      <c r="E696" s="87"/>
      <c r="F696" s="88"/>
    </row>
    <row r="697">
      <c r="C697" s="87"/>
      <c r="D697" s="87"/>
      <c r="E697" s="87"/>
      <c r="F697" s="88"/>
    </row>
    <row r="698">
      <c r="C698" s="87"/>
      <c r="D698" s="87"/>
      <c r="E698" s="87"/>
      <c r="F698" s="88"/>
    </row>
    <row r="699">
      <c r="C699" s="87"/>
      <c r="D699" s="87"/>
      <c r="E699" s="87"/>
      <c r="F699" s="88"/>
    </row>
    <row r="700">
      <c r="C700" s="87"/>
      <c r="D700" s="87"/>
      <c r="E700" s="87"/>
      <c r="F700" s="88"/>
    </row>
    <row r="701">
      <c r="C701" s="87"/>
      <c r="D701" s="87"/>
      <c r="E701" s="87"/>
      <c r="F701" s="88"/>
    </row>
    <row r="702">
      <c r="C702" s="87"/>
      <c r="D702" s="87"/>
      <c r="E702" s="87"/>
      <c r="F702" s="88"/>
    </row>
    <row r="703">
      <c r="C703" s="87"/>
      <c r="D703" s="87"/>
      <c r="E703" s="87"/>
      <c r="F703" s="88"/>
    </row>
    <row r="704">
      <c r="C704" s="87"/>
      <c r="D704" s="87"/>
      <c r="E704" s="87"/>
      <c r="F704" s="88"/>
    </row>
    <row r="705">
      <c r="C705" s="87"/>
      <c r="D705" s="87"/>
      <c r="E705" s="87"/>
      <c r="F705" s="88"/>
    </row>
    <row r="706">
      <c r="C706" s="87"/>
      <c r="D706" s="87"/>
      <c r="E706" s="87"/>
      <c r="F706" s="88"/>
    </row>
    <row r="707">
      <c r="C707" s="87"/>
      <c r="D707" s="87"/>
      <c r="E707" s="87"/>
      <c r="F707" s="88"/>
    </row>
    <row r="708">
      <c r="C708" s="87"/>
      <c r="D708" s="87"/>
      <c r="E708" s="87"/>
      <c r="F708" s="88"/>
    </row>
    <row r="709">
      <c r="C709" s="87"/>
      <c r="D709" s="87"/>
      <c r="E709" s="87"/>
      <c r="F709" s="88"/>
    </row>
    <row r="710">
      <c r="C710" s="87"/>
      <c r="D710" s="87"/>
      <c r="E710" s="87"/>
      <c r="F710" s="88"/>
    </row>
    <row r="711">
      <c r="C711" s="87"/>
      <c r="D711" s="87"/>
      <c r="E711" s="87"/>
      <c r="F711" s="88"/>
    </row>
    <row r="712">
      <c r="C712" s="87"/>
      <c r="D712" s="87"/>
      <c r="E712" s="87"/>
      <c r="F712" s="88"/>
    </row>
    <row r="713">
      <c r="C713" s="87"/>
      <c r="D713" s="87"/>
      <c r="E713" s="87"/>
      <c r="F713" s="88"/>
    </row>
    <row r="714">
      <c r="C714" s="87"/>
      <c r="D714" s="87"/>
      <c r="E714" s="87"/>
      <c r="F714" s="88"/>
    </row>
    <row r="715">
      <c r="C715" s="87"/>
      <c r="D715" s="87"/>
      <c r="E715" s="87"/>
      <c r="F715" s="88"/>
    </row>
    <row r="716">
      <c r="C716" s="87"/>
      <c r="D716" s="87"/>
      <c r="E716" s="87"/>
      <c r="F716" s="88"/>
    </row>
    <row r="717">
      <c r="C717" s="87"/>
      <c r="D717" s="87"/>
      <c r="E717" s="87"/>
      <c r="F717" s="88"/>
    </row>
    <row r="718">
      <c r="C718" s="87"/>
      <c r="D718" s="87"/>
      <c r="E718" s="87"/>
      <c r="F718" s="88"/>
    </row>
    <row r="719">
      <c r="C719" s="87"/>
      <c r="D719" s="87"/>
      <c r="E719" s="87"/>
      <c r="F719" s="88"/>
    </row>
    <row r="720">
      <c r="C720" s="87"/>
      <c r="D720" s="87"/>
      <c r="E720" s="87"/>
      <c r="F720" s="88"/>
    </row>
    <row r="721">
      <c r="C721" s="87"/>
      <c r="D721" s="87"/>
      <c r="E721" s="87"/>
      <c r="F721" s="88"/>
    </row>
    <row r="722">
      <c r="C722" s="87"/>
      <c r="D722" s="87"/>
      <c r="E722" s="87"/>
      <c r="F722" s="88"/>
    </row>
    <row r="723">
      <c r="C723" s="87"/>
      <c r="D723" s="87"/>
      <c r="E723" s="87"/>
      <c r="F723" s="88"/>
    </row>
    <row r="724">
      <c r="C724" s="87"/>
      <c r="D724" s="87"/>
      <c r="E724" s="87"/>
      <c r="F724" s="88"/>
    </row>
    <row r="725">
      <c r="C725" s="87"/>
      <c r="D725" s="87"/>
      <c r="E725" s="87"/>
      <c r="F725" s="88"/>
    </row>
    <row r="726">
      <c r="C726" s="87"/>
      <c r="D726" s="87"/>
      <c r="E726" s="87"/>
      <c r="F726" s="88"/>
    </row>
    <row r="727">
      <c r="C727" s="87"/>
      <c r="D727" s="87"/>
      <c r="E727" s="87"/>
      <c r="F727" s="88"/>
    </row>
    <row r="728">
      <c r="C728" s="87"/>
      <c r="D728" s="87"/>
      <c r="E728" s="87"/>
      <c r="F728" s="88"/>
    </row>
    <row r="729">
      <c r="C729" s="87"/>
      <c r="D729" s="87"/>
      <c r="E729" s="87"/>
      <c r="F729" s="88"/>
    </row>
    <row r="730">
      <c r="C730" s="87"/>
      <c r="D730" s="87"/>
      <c r="E730" s="87"/>
      <c r="F730" s="88"/>
    </row>
    <row r="731">
      <c r="C731" s="87"/>
      <c r="D731" s="87"/>
      <c r="E731" s="87"/>
      <c r="F731" s="88"/>
    </row>
    <row r="732">
      <c r="C732" s="87"/>
      <c r="D732" s="87"/>
      <c r="E732" s="87"/>
      <c r="F732" s="88"/>
    </row>
    <row r="733">
      <c r="C733" s="87"/>
      <c r="D733" s="87"/>
      <c r="E733" s="87"/>
      <c r="F733" s="88"/>
    </row>
    <row r="734">
      <c r="C734" s="87"/>
      <c r="D734" s="87"/>
      <c r="E734" s="87"/>
      <c r="F734" s="88"/>
    </row>
    <row r="735">
      <c r="C735" s="87"/>
      <c r="D735" s="87"/>
      <c r="E735" s="87"/>
      <c r="F735" s="88"/>
    </row>
    <row r="736">
      <c r="C736" s="87"/>
      <c r="D736" s="87"/>
      <c r="E736" s="87"/>
      <c r="F736" s="88"/>
    </row>
    <row r="737">
      <c r="C737" s="87"/>
      <c r="D737" s="87"/>
      <c r="E737" s="87"/>
      <c r="F737" s="88"/>
    </row>
    <row r="738">
      <c r="C738" s="87"/>
      <c r="D738" s="87"/>
      <c r="E738" s="87"/>
      <c r="F738" s="88"/>
    </row>
    <row r="739">
      <c r="C739" s="87"/>
      <c r="D739" s="87"/>
      <c r="E739" s="87"/>
      <c r="F739" s="88"/>
    </row>
    <row r="740">
      <c r="C740" s="87"/>
      <c r="D740" s="87"/>
      <c r="E740" s="87"/>
      <c r="F740" s="88"/>
    </row>
    <row r="741">
      <c r="C741" s="87"/>
      <c r="D741" s="87"/>
      <c r="E741" s="87"/>
      <c r="F741" s="88"/>
    </row>
    <row r="742">
      <c r="C742" s="87"/>
      <c r="D742" s="87"/>
      <c r="E742" s="87"/>
      <c r="F742" s="88"/>
    </row>
    <row r="743">
      <c r="C743" s="87"/>
      <c r="D743" s="87"/>
      <c r="E743" s="87"/>
      <c r="F743" s="88"/>
    </row>
    <row r="744">
      <c r="C744" s="87"/>
      <c r="D744" s="87"/>
      <c r="E744" s="87"/>
      <c r="F744" s="88"/>
    </row>
    <row r="745">
      <c r="C745" s="87"/>
      <c r="D745" s="87"/>
      <c r="E745" s="87"/>
      <c r="F745" s="88"/>
    </row>
    <row r="746">
      <c r="C746" s="87"/>
      <c r="D746" s="87"/>
      <c r="E746" s="87"/>
      <c r="F746" s="88"/>
    </row>
    <row r="747">
      <c r="C747" s="87"/>
      <c r="D747" s="87"/>
      <c r="E747" s="87"/>
      <c r="F747" s="88"/>
    </row>
    <row r="748">
      <c r="C748" s="87"/>
      <c r="D748" s="87"/>
      <c r="E748" s="87"/>
      <c r="F748" s="88"/>
    </row>
    <row r="749">
      <c r="C749" s="87"/>
      <c r="D749" s="87"/>
      <c r="E749" s="87"/>
      <c r="F749" s="88"/>
    </row>
    <row r="750">
      <c r="C750" s="87"/>
      <c r="D750" s="87"/>
      <c r="E750" s="87"/>
      <c r="F750" s="88"/>
    </row>
    <row r="751">
      <c r="C751" s="87"/>
      <c r="D751" s="87"/>
      <c r="E751" s="87"/>
      <c r="F751" s="88"/>
    </row>
    <row r="752">
      <c r="C752" s="87"/>
      <c r="D752" s="87"/>
      <c r="E752" s="87"/>
      <c r="F752" s="88"/>
    </row>
    <row r="753">
      <c r="C753" s="87"/>
      <c r="D753" s="87"/>
      <c r="E753" s="87"/>
      <c r="F753" s="88"/>
    </row>
    <row r="754">
      <c r="C754" s="87"/>
      <c r="D754" s="87"/>
      <c r="E754" s="87"/>
      <c r="F754" s="88"/>
    </row>
    <row r="755">
      <c r="C755" s="87"/>
      <c r="D755" s="87"/>
      <c r="E755" s="87"/>
      <c r="F755" s="88"/>
    </row>
    <row r="756">
      <c r="C756" s="87"/>
      <c r="D756" s="87"/>
      <c r="E756" s="87"/>
      <c r="F756" s="88"/>
    </row>
    <row r="757">
      <c r="C757" s="87"/>
      <c r="D757" s="87"/>
      <c r="E757" s="87"/>
      <c r="F757" s="88"/>
    </row>
    <row r="758">
      <c r="C758" s="87"/>
      <c r="D758" s="87"/>
      <c r="E758" s="87"/>
      <c r="F758" s="88"/>
    </row>
    <row r="759">
      <c r="C759" s="87"/>
      <c r="D759" s="87"/>
      <c r="E759" s="87"/>
      <c r="F759" s="88"/>
    </row>
    <row r="760">
      <c r="C760" s="87"/>
      <c r="D760" s="87"/>
      <c r="E760" s="87"/>
      <c r="F760" s="88"/>
    </row>
    <row r="761">
      <c r="C761" s="87"/>
      <c r="D761" s="87"/>
      <c r="E761" s="87"/>
      <c r="F761" s="88"/>
    </row>
    <row r="762">
      <c r="C762" s="87"/>
      <c r="D762" s="87"/>
      <c r="E762" s="87"/>
      <c r="F762" s="88"/>
    </row>
    <row r="763">
      <c r="C763" s="87"/>
      <c r="D763" s="87"/>
      <c r="E763" s="87"/>
      <c r="F763" s="88"/>
    </row>
    <row r="764">
      <c r="C764" s="87"/>
      <c r="D764" s="87"/>
      <c r="E764" s="87"/>
      <c r="F764" s="88"/>
    </row>
    <row r="765">
      <c r="C765" s="87"/>
      <c r="D765" s="87"/>
      <c r="E765" s="87"/>
      <c r="F765" s="88"/>
    </row>
    <row r="766">
      <c r="C766" s="87"/>
      <c r="D766" s="87"/>
      <c r="E766" s="87"/>
      <c r="F766" s="88"/>
    </row>
    <row r="767">
      <c r="C767" s="87"/>
      <c r="D767" s="87"/>
      <c r="E767" s="87"/>
      <c r="F767" s="88"/>
    </row>
    <row r="768">
      <c r="C768" s="87"/>
      <c r="D768" s="87"/>
      <c r="E768" s="87"/>
      <c r="F768" s="88"/>
    </row>
    <row r="769">
      <c r="C769" s="87"/>
      <c r="D769" s="87"/>
      <c r="E769" s="87"/>
      <c r="F769" s="88"/>
    </row>
    <row r="770">
      <c r="C770" s="87"/>
      <c r="D770" s="87"/>
      <c r="E770" s="87"/>
      <c r="F770" s="88"/>
    </row>
    <row r="771">
      <c r="C771" s="87"/>
      <c r="D771" s="87"/>
      <c r="E771" s="87"/>
      <c r="F771" s="88"/>
    </row>
    <row r="772">
      <c r="C772" s="87"/>
      <c r="D772" s="87"/>
      <c r="E772" s="87"/>
      <c r="F772" s="88"/>
    </row>
    <row r="773">
      <c r="C773" s="87"/>
      <c r="D773" s="87"/>
      <c r="E773" s="87"/>
      <c r="F773" s="88"/>
    </row>
    <row r="774">
      <c r="C774" s="87"/>
      <c r="D774" s="87"/>
      <c r="E774" s="87"/>
      <c r="F774" s="88"/>
    </row>
    <row r="775">
      <c r="C775" s="87"/>
      <c r="D775" s="87"/>
      <c r="E775" s="87"/>
      <c r="F775" s="88"/>
    </row>
    <row r="776">
      <c r="C776" s="87"/>
      <c r="D776" s="87"/>
      <c r="E776" s="87"/>
      <c r="F776" s="88"/>
    </row>
    <row r="777">
      <c r="C777" s="87"/>
      <c r="D777" s="87"/>
      <c r="E777" s="87"/>
      <c r="F777" s="88"/>
    </row>
    <row r="778">
      <c r="C778" s="87"/>
      <c r="D778" s="87"/>
      <c r="E778" s="87"/>
      <c r="F778" s="88"/>
    </row>
    <row r="779">
      <c r="C779" s="87"/>
      <c r="D779" s="87"/>
      <c r="E779" s="87"/>
      <c r="F779" s="88"/>
    </row>
    <row r="780">
      <c r="C780" s="87"/>
      <c r="D780" s="87"/>
      <c r="E780" s="87"/>
      <c r="F780" s="88"/>
    </row>
    <row r="781">
      <c r="C781" s="87"/>
      <c r="D781" s="87"/>
      <c r="E781" s="87"/>
      <c r="F781" s="88"/>
    </row>
    <row r="782">
      <c r="C782" s="87"/>
      <c r="D782" s="87"/>
      <c r="E782" s="87"/>
      <c r="F782" s="88"/>
    </row>
    <row r="783">
      <c r="C783" s="87"/>
      <c r="D783" s="87"/>
      <c r="E783" s="87"/>
      <c r="F783" s="88"/>
    </row>
    <row r="784">
      <c r="C784" s="87"/>
      <c r="D784" s="87"/>
      <c r="E784" s="87"/>
      <c r="F784" s="88"/>
    </row>
    <row r="785">
      <c r="C785" s="87"/>
      <c r="D785" s="87"/>
      <c r="E785" s="87"/>
      <c r="F785" s="88"/>
    </row>
    <row r="786">
      <c r="C786" s="87"/>
      <c r="D786" s="87"/>
      <c r="E786" s="87"/>
      <c r="F786" s="88"/>
    </row>
    <row r="787">
      <c r="C787" s="87"/>
      <c r="D787" s="87"/>
      <c r="E787" s="87"/>
      <c r="F787" s="88"/>
    </row>
    <row r="788">
      <c r="C788" s="87"/>
      <c r="D788" s="87"/>
      <c r="E788" s="87"/>
      <c r="F788" s="88"/>
    </row>
    <row r="789">
      <c r="C789" s="87"/>
      <c r="D789" s="87"/>
      <c r="E789" s="87"/>
      <c r="F789" s="88"/>
    </row>
    <row r="790">
      <c r="C790" s="87"/>
      <c r="D790" s="87"/>
      <c r="E790" s="87"/>
      <c r="F790" s="88"/>
    </row>
    <row r="791">
      <c r="C791" s="87"/>
      <c r="D791" s="87"/>
      <c r="E791" s="87"/>
      <c r="F791" s="88"/>
    </row>
    <row r="792">
      <c r="C792" s="87"/>
      <c r="D792" s="87"/>
      <c r="E792" s="87"/>
      <c r="F792" s="88"/>
    </row>
    <row r="793">
      <c r="C793" s="87"/>
      <c r="D793" s="87"/>
      <c r="E793" s="87"/>
      <c r="F793" s="88"/>
    </row>
    <row r="794">
      <c r="C794" s="87"/>
      <c r="D794" s="87"/>
      <c r="E794" s="87"/>
      <c r="F794" s="88"/>
    </row>
    <row r="795">
      <c r="C795" s="87"/>
      <c r="D795" s="87"/>
      <c r="E795" s="87"/>
      <c r="F795" s="88"/>
    </row>
    <row r="796">
      <c r="C796" s="87"/>
      <c r="D796" s="87"/>
      <c r="E796" s="87"/>
      <c r="F796" s="88"/>
    </row>
    <row r="797">
      <c r="C797" s="87"/>
      <c r="D797" s="87"/>
      <c r="E797" s="87"/>
      <c r="F797" s="88"/>
    </row>
    <row r="798">
      <c r="C798" s="87"/>
      <c r="D798" s="87"/>
      <c r="E798" s="87"/>
      <c r="F798" s="88"/>
    </row>
    <row r="799">
      <c r="C799" s="87"/>
      <c r="D799" s="87"/>
      <c r="E799" s="87"/>
      <c r="F799" s="88"/>
    </row>
    <row r="800">
      <c r="C800" s="87"/>
      <c r="D800" s="87"/>
      <c r="E800" s="87"/>
      <c r="F800" s="88"/>
    </row>
    <row r="801">
      <c r="C801" s="87"/>
      <c r="D801" s="87"/>
      <c r="E801" s="87"/>
      <c r="F801" s="88"/>
    </row>
    <row r="802">
      <c r="C802" s="87"/>
      <c r="D802" s="87"/>
      <c r="E802" s="87"/>
      <c r="F802" s="88"/>
    </row>
    <row r="803">
      <c r="C803" s="87"/>
      <c r="D803" s="87"/>
      <c r="E803" s="87"/>
      <c r="F803" s="88"/>
    </row>
    <row r="804">
      <c r="C804" s="87"/>
      <c r="D804" s="87"/>
      <c r="E804" s="87"/>
      <c r="F804" s="88"/>
    </row>
    <row r="805">
      <c r="C805" s="87"/>
      <c r="D805" s="87"/>
      <c r="E805" s="87"/>
      <c r="F805" s="88"/>
    </row>
    <row r="806">
      <c r="C806" s="87"/>
      <c r="D806" s="87"/>
      <c r="E806" s="87"/>
      <c r="F806" s="88"/>
    </row>
    <row r="807">
      <c r="C807" s="87"/>
      <c r="D807" s="87"/>
      <c r="E807" s="87"/>
      <c r="F807" s="88"/>
    </row>
    <row r="808">
      <c r="C808" s="87"/>
      <c r="D808" s="87"/>
      <c r="E808" s="87"/>
      <c r="F808" s="88"/>
    </row>
    <row r="809">
      <c r="C809" s="87"/>
      <c r="D809" s="87"/>
      <c r="E809" s="87"/>
      <c r="F809" s="88"/>
    </row>
    <row r="810">
      <c r="C810" s="87"/>
      <c r="D810" s="87"/>
      <c r="E810" s="87"/>
      <c r="F810" s="88"/>
    </row>
    <row r="811">
      <c r="C811" s="87"/>
      <c r="D811" s="87"/>
      <c r="E811" s="87"/>
      <c r="F811" s="88"/>
    </row>
    <row r="812">
      <c r="C812" s="87"/>
      <c r="D812" s="87"/>
      <c r="E812" s="87"/>
      <c r="F812" s="88"/>
    </row>
    <row r="813">
      <c r="C813" s="87"/>
      <c r="D813" s="87"/>
      <c r="E813" s="87"/>
      <c r="F813" s="88"/>
    </row>
    <row r="814">
      <c r="C814" s="87"/>
      <c r="D814" s="87"/>
      <c r="E814" s="87"/>
      <c r="F814" s="88"/>
    </row>
    <row r="815">
      <c r="C815" s="87"/>
      <c r="D815" s="87"/>
      <c r="E815" s="87"/>
      <c r="F815" s="88"/>
    </row>
    <row r="816">
      <c r="C816" s="87"/>
      <c r="D816" s="87"/>
      <c r="E816" s="87"/>
      <c r="F816" s="88"/>
    </row>
    <row r="817">
      <c r="C817" s="87"/>
      <c r="D817" s="87"/>
      <c r="E817" s="87"/>
      <c r="F817" s="88"/>
    </row>
    <row r="818">
      <c r="C818" s="87"/>
      <c r="D818" s="87"/>
      <c r="E818" s="87"/>
      <c r="F818" s="88"/>
    </row>
    <row r="819">
      <c r="C819" s="87"/>
      <c r="D819" s="87"/>
      <c r="E819" s="87"/>
      <c r="F819" s="88"/>
    </row>
    <row r="820">
      <c r="C820" s="87"/>
      <c r="D820" s="87"/>
      <c r="E820" s="87"/>
      <c r="F820" s="88"/>
    </row>
    <row r="821">
      <c r="C821" s="87"/>
      <c r="D821" s="87"/>
      <c r="E821" s="87"/>
      <c r="F821" s="88"/>
    </row>
    <row r="822">
      <c r="C822" s="87"/>
      <c r="D822" s="87"/>
      <c r="E822" s="87"/>
      <c r="F822" s="88"/>
    </row>
    <row r="823">
      <c r="C823" s="87"/>
      <c r="D823" s="87"/>
      <c r="E823" s="87"/>
      <c r="F823" s="88"/>
    </row>
    <row r="824">
      <c r="C824" s="87"/>
      <c r="D824" s="87"/>
      <c r="E824" s="87"/>
      <c r="F824" s="88"/>
    </row>
    <row r="825">
      <c r="C825" s="87"/>
      <c r="D825" s="87"/>
      <c r="E825" s="87"/>
      <c r="F825" s="88"/>
    </row>
    <row r="826">
      <c r="C826" s="87"/>
      <c r="D826" s="87"/>
      <c r="E826" s="87"/>
      <c r="F826" s="88"/>
    </row>
    <row r="827">
      <c r="C827" s="87"/>
      <c r="D827" s="87"/>
      <c r="E827" s="87"/>
      <c r="F827" s="88"/>
    </row>
    <row r="828">
      <c r="C828" s="87"/>
      <c r="D828" s="87"/>
      <c r="E828" s="87"/>
      <c r="F828" s="88"/>
    </row>
    <row r="829">
      <c r="C829" s="87"/>
      <c r="D829" s="87"/>
      <c r="E829" s="87"/>
      <c r="F829" s="88"/>
    </row>
    <row r="830">
      <c r="C830" s="87"/>
      <c r="D830" s="87"/>
      <c r="E830" s="87"/>
      <c r="F830" s="88"/>
    </row>
    <row r="831">
      <c r="C831" s="87"/>
      <c r="D831" s="87"/>
      <c r="E831" s="87"/>
      <c r="F831" s="88"/>
    </row>
    <row r="832">
      <c r="C832" s="87"/>
      <c r="D832" s="87"/>
      <c r="E832" s="87"/>
      <c r="F832" s="88"/>
    </row>
    <row r="833">
      <c r="C833" s="87"/>
      <c r="D833" s="87"/>
      <c r="E833" s="87"/>
      <c r="F833" s="88"/>
    </row>
    <row r="834">
      <c r="C834" s="87"/>
      <c r="D834" s="87"/>
      <c r="E834" s="87"/>
      <c r="F834" s="88"/>
    </row>
    <row r="835">
      <c r="C835" s="87"/>
      <c r="D835" s="87"/>
      <c r="E835" s="87"/>
      <c r="F835" s="88"/>
    </row>
    <row r="836">
      <c r="C836" s="87"/>
      <c r="D836" s="87"/>
      <c r="E836" s="87"/>
      <c r="F836" s="88"/>
    </row>
    <row r="837">
      <c r="C837" s="87"/>
      <c r="D837" s="87"/>
      <c r="E837" s="87"/>
      <c r="F837" s="88"/>
    </row>
    <row r="838">
      <c r="C838" s="87"/>
      <c r="D838" s="87"/>
      <c r="E838" s="87"/>
      <c r="F838" s="88"/>
    </row>
    <row r="839">
      <c r="C839" s="87"/>
      <c r="D839" s="87"/>
      <c r="E839" s="87"/>
      <c r="F839" s="88"/>
    </row>
    <row r="840">
      <c r="C840" s="87"/>
      <c r="D840" s="87"/>
      <c r="E840" s="87"/>
      <c r="F840" s="88"/>
    </row>
    <row r="841">
      <c r="C841" s="87"/>
      <c r="D841" s="87"/>
      <c r="E841" s="87"/>
      <c r="F841" s="88"/>
    </row>
    <row r="842">
      <c r="C842" s="87"/>
      <c r="D842" s="87"/>
      <c r="E842" s="87"/>
      <c r="F842" s="88"/>
    </row>
    <row r="843">
      <c r="C843" s="87"/>
      <c r="D843" s="87"/>
      <c r="E843" s="87"/>
      <c r="F843" s="88"/>
    </row>
    <row r="844">
      <c r="C844" s="87"/>
      <c r="D844" s="87"/>
      <c r="E844" s="87"/>
      <c r="F844" s="88"/>
    </row>
    <row r="845">
      <c r="C845" s="87"/>
      <c r="D845" s="87"/>
      <c r="E845" s="87"/>
      <c r="F845" s="88"/>
    </row>
    <row r="846">
      <c r="C846" s="87"/>
      <c r="D846" s="87"/>
      <c r="E846" s="87"/>
      <c r="F846" s="88"/>
    </row>
    <row r="847">
      <c r="C847" s="87"/>
      <c r="D847" s="87"/>
      <c r="E847" s="87"/>
      <c r="F847" s="88"/>
    </row>
    <row r="848">
      <c r="C848" s="87"/>
      <c r="D848" s="87"/>
      <c r="E848" s="87"/>
      <c r="F848" s="88"/>
    </row>
    <row r="849">
      <c r="C849" s="87"/>
      <c r="D849" s="87"/>
      <c r="E849" s="87"/>
      <c r="F849" s="88"/>
    </row>
    <row r="850">
      <c r="C850" s="87"/>
      <c r="D850" s="87"/>
      <c r="E850" s="87"/>
      <c r="F850" s="88"/>
    </row>
    <row r="851">
      <c r="C851" s="87"/>
      <c r="D851" s="87"/>
      <c r="E851" s="87"/>
      <c r="F851" s="88"/>
    </row>
    <row r="852">
      <c r="C852" s="87"/>
      <c r="D852" s="87"/>
      <c r="E852" s="87"/>
      <c r="F852" s="88"/>
    </row>
    <row r="853">
      <c r="C853" s="87"/>
      <c r="D853" s="87"/>
      <c r="E853" s="87"/>
      <c r="F853" s="88"/>
    </row>
    <row r="854">
      <c r="C854" s="87"/>
      <c r="D854" s="87"/>
      <c r="E854" s="87"/>
      <c r="F854" s="88"/>
    </row>
    <row r="855">
      <c r="C855" s="87"/>
      <c r="D855" s="87"/>
      <c r="E855" s="87"/>
      <c r="F855" s="88"/>
    </row>
    <row r="856">
      <c r="C856" s="87"/>
      <c r="D856" s="87"/>
      <c r="E856" s="87"/>
      <c r="F856" s="88"/>
    </row>
    <row r="857">
      <c r="C857" s="87"/>
      <c r="D857" s="87"/>
      <c r="E857" s="87"/>
      <c r="F857" s="88"/>
    </row>
    <row r="858">
      <c r="C858" s="87"/>
      <c r="D858" s="87"/>
      <c r="E858" s="87"/>
      <c r="F858" s="88"/>
    </row>
    <row r="859">
      <c r="C859" s="87"/>
      <c r="D859" s="87"/>
      <c r="E859" s="87"/>
      <c r="F859" s="88"/>
    </row>
    <row r="860">
      <c r="C860" s="87"/>
      <c r="D860" s="87"/>
      <c r="E860" s="87"/>
      <c r="F860" s="88"/>
    </row>
    <row r="861">
      <c r="C861" s="87"/>
      <c r="D861" s="87"/>
      <c r="E861" s="87"/>
      <c r="F861" s="88"/>
    </row>
    <row r="862">
      <c r="C862" s="87"/>
      <c r="D862" s="87"/>
      <c r="E862" s="87"/>
      <c r="F862" s="88"/>
    </row>
    <row r="863">
      <c r="C863" s="87"/>
      <c r="D863" s="87"/>
      <c r="E863" s="87"/>
      <c r="F863" s="88"/>
    </row>
    <row r="864">
      <c r="C864" s="87"/>
      <c r="D864" s="87"/>
      <c r="E864" s="87"/>
      <c r="F864" s="88"/>
    </row>
    <row r="865">
      <c r="C865" s="87"/>
      <c r="D865" s="87"/>
      <c r="E865" s="87"/>
      <c r="F865" s="88"/>
    </row>
    <row r="866">
      <c r="C866" s="87"/>
      <c r="D866" s="87"/>
      <c r="E866" s="87"/>
      <c r="F866" s="88"/>
    </row>
    <row r="867">
      <c r="C867" s="87"/>
      <c r="D867" s="87"/>
      <c r="E867" s="87"/>
      <c r="F867" s="88"/>
    </row>
    <row r="868">
      <c r="C868" s="87"/>
      <c r="D868" s="87"/>
      <c r="E868" s="87"/>
      <c r="F868" s="88"/>
    </row>
    <row r="869">
      <c r="C869" s="87"/>
      <c r="D869" s="87"/>
      <c r="E869" s="87"/>
      <c r="F869" s="88"/>
    </row>
    <row r="870">
      <c r="C870" s="87"/>
      <c r="D870" s="87"/>
      <c r="E870" s="87"/>
      <c r="F870" s="88"/>
    </row>
    <row r="871">
      <c r="C871" s="87"/>
      <c r="D871" s="87"/>
      <c r="E871" s="87"/>
      <c r="F871" s="88"/>
    </row>
    <row r="872">
      <c r="C872" s="87"/>
      <c r="D872" s="87"/>
      <c r="E872" s="87"/>
      <c r="F872" s="88"/>
    </row>
    <row r="873">
      <c r="C873" s="87"/>
      <c r="D873" s="87"/>
      <c r="E873" s="87"/>
      <c r="F873" s="88"/>
    </row>
    <row r="874">
      <c r="C874" s="87"/>
      <c r="D874" s="87"/>
      <c r="E874" s="87"/>
      <c r="F874" s="88"/>
    </row>
    <row r="875">
      <c r="C875" s="87"/>
      <c r="D875" s="87"/>
      <c r="E875" s="87"/>
      <c r="F875" s="88"/>
    </row>
    <row r="876">
      <c r="C876" s="87"/>
      <c r="D876" s="87"/>
      <c r="E876" s="87"/>
      <c r="F876" s="88"/>
    </row>
    <row r="877">
      <c r="C877" s="87"/>
      <c r="D877" s="87"/>
      <c r="E877" s="87"/>
      <c r="F877" s="88"/>
    </row>
    <row r="878">
      <c r="C878" s="87"/>
      <c r="D878" s="87"/>
      <c r="E878" s="87"/>
      <c r="F878" s="88"/>
    </row>
    <row r="879">
      <c r="C879" s="87"/>
      <c r="D879" s="87"/>
      <c r="E879" s="87"/>
      <c r="F879" s="88"/>
    </row>
    <row r="880">
      <c r="C880" s="87"/>
      <c r="D880" s="87"/>
      <c r="E880" s="87"/>
      <c r="F880" s="88"/>
    </row>
    <row r="881">
      <c r="C881" s="87"/>
      <c r="D881" s="87"/>
      <c r="E881" s="87"/>
      <c r="F881" s="88"/>
    </row>
    <row r="882">
      <c r="C882" s="87"/>
      <c r="D882" s="87"/>
      <c r="E882" s="87"/>
      <c r="F882" s="88"/>
    </row>
    <row r="883">
      <c r="C883" s="87"/>
      <c r="D883" s="87"/>
      <c r="E883" s="87"/>
      <c r="F883" s="88"/>
    </row>
    <row r="884">
      <c r="C884" s="87"/>
      <c r="D884" s="87"/>
      <c r="E884" s="87"/>
      <c r="F884" s="88"/>
    </row>
    <row r="885">
      <c r="C885" s="87"/>
      <c r="D885" s="87"/>
      <c r="E885" s="87"/>
      <c r="F885" s="88"/>
    </row>
    <row r="886">
      <c r="C886" s="87"/>
      <c r="D886" s="87"/>
      <c r="E886" s="87"/>
      <c r="F886" s="88"/>
    </row>
    <row r="887">
      <c r="C887" s="87"/>
      <c r="D887" s="87"/>
      <c r="E887" s="87"/>
      <c r="F887" s="88"/>
    </row>
    <row r="888">
      <c r="C888" s="87"/>
      <c r="D888" s="87"/>
      <c r="E888" s="87"/>
      <c r="F888" s="88"/>
    </row>
    <row r="889">
      <c r="C889" s="87"/>
      <c r="D889" s="87"/>
      <c r="E889" s="87"/>
      <c r="F889" s="88"/>
    </row>
    <row r="890">
      <c r="C890" s="87"/>
      <c r="D890" s="87"/>
      <c r="E890" s="87"/>
      <c r="F890" s="88"/>
    </row>
    <row r="891">
      <c r="C891" s="87"/>
      <c r="D891" s="87"/>
      <c r="E891" s="87"/>
      <c r="F891" s="88"/>
    </row>
    <row r="892">
      <c r="C892" s="87"/>
      <c r="D892" s="87"/>
      <c r="E892" s="87"/>
      <c r="F892" s="88"/>
    </row>
    <row r="893">
      <c r="C893" s="87"/>
      <c r="D893" s="87"/>
      <c r="E893" s="87"/>
      <c r="F893" s="88"/>
    </row>
    <row r="894">
      <c r="C894" s="87"/>
      <c r="D894" s="87"/>
      <c r="E894" s="87"/>
      <c r="F894" s="88"/>
    </row>
    <row r="895">
      <c r="C895" s="87"/>
      <c r="D895" s="87"/>
      <c r="E895" s="87"/>
      <c r="F895" s="88"/>
    </row>
    <row r="896">
      <c r="C896" s="87"/>
      <c r="D896" s="87"/>
      <c r="E896" s="87"/>
      <c r="F896" s="88"/>
    </row>
    <row r="897">
      <c r="C897" s="87"/>
      <c r="D897" s="87"/>
      <c r="E897" s="87"/>
      <c r="F897" s="88"/>
    </row>
    <row r="898">
      <c r="C898" s="87"/>
      <c r="D898" s="87"/>
      <c r="E898" s="87"/>
      <c r="F898" s="88"/>
    </row>
    <row r="899">
      <c r="C899" s="87"/>
      <c r="D899" s="87"/>
      <c r="E899" s="87"/>
      <c r="F899" s="88"/>
    </row>
    <row r="900">
      <c r="C900" s="87"/>
      <c r="D900" s="87"/>
      <c r="E900" s="87"/>
      <c r="F900" s="88"/>
    </row>
    <row r="901">
      <c r="C901" s="87"/>
      <c r="D901" s="87"/>
      <c r="E901" s="87"/>
      <c r="F901" s="88"/>
    </row>
    <row r="902">
      <c r="C902" s="87"/>
      <c r="D902" s="87"/>
      <c r="E902" s="87"/>
      <c r="F902" s="88"/>
    </row>
    <row r="903">
      <c r="C903" s="87"/>
      <c r="D903" s="87"/>
      <c r="E903" s="87"/>
      <c r="F903" s="88"/>
    </row>
    <row r="904">
      <c r="C904" s="87"/>
      <c r="D904" s="87"/>
      <c r="E904" s="87"/>
      <c r="F904" s="88"/>
    </row>
    <row r="905">
      <c r="C905" s="87"/>
      <c r="D905" s="87"/>
      <c r="E905" s="87"/>
      <c r="F905" s="88"/>
    </row>
    <row r="906">
      <c r="C906" s="87"/>
      <c r="D906" s="87"/>
      <c r="E906" s="87"/>
      <c r="F906" s="88"/>
    </row>
    <row r="907">
      <c r="C907" s="87"/>
      <c r="D907" s="87"/>
      <c r="E907" s="87"/>
      <c r="F907" s="88"/>
    </row>
    <row r="908">
      <c r="C908" s="87"/>
      <c r="D908" s="87"/>
      <c r="E908" s="87"/>
      <c r="F908" s="88"/>
    </row>
    <row r="909">
      <c r="C909" s="87"/>
      <c r="D909" s="87"/>
      <c r="E909" s="87"/>
      <c r="F909" s="88"/>
    </row>
    <row r="910">
      <c r="C910" s="87"/>
      <c r="D910" s="87"/>
      <c r="E910" s="87"/>
      <c r="F910" s="88"/>
    </row>
    <row r="911">
      <c r="C911" s="87"/>
      <c r="D911" s="87"/>
      <c r="E911" s="87"/>
      <c r="F911" s="88"/>
    </row>
    <row r="912">
      <c r="C912" s="87"/>
      <c r="D912" s="87"/>
      <c r="E912" s="87"/>
      <c r="F912" s="88"/>
    </row>
    <row r="913">
      <c r="C913" s="87"/>
      <c r="D913" s="87"/>
      <c r="E913" s="87"/>
      <c r="F913" s="88"/>
    </row>
    <row r="914">
      <c r="C914" s="87"/>
      <c r="D914" s="87"/>
      <c r="E914" s="87"/>
      <c r="F914" s="88"/>
    </row>
    <row r="915">
      <c r="C915" s="87"/>
      <c r="D915" s="87"/>
      <c r="E915" s="87"/>
      <c r="F915" s="88"/>
    </row>
    <row r="916">
      <c r="C916" s="87"/>
      <c r="D916" s="87"/>
      <c r="E916" s="87"/>
      <c r="F916" s="88"/>
    </row>
    <row r="917">
      <c r="C917" s="87"/>
      <c r="D917" s="87"/>
      <c r="E917" s="87"/>
      <c r="F917" s="88"/>
    </row>
    <row r="918">
      <c r="C918" s="87"/>
      <c r="D918" s="87"/>
      <c r="E918" s="87"/>
      <c r="F918" s="88"/>
    </row>
    <row r="919">
      <c r="C919" s="87"/>
      <c r="D919" s="87"/>
      <c r="E919" s="87"/>
      <c r="F919" s="88"/>
    </row>
    <row r="920">
      <c r="C920" s="87"/>
      <c r="D920" s="87"/>
      <c r="E920" s="87"/>
      <c r="F920" s="88"/>
    </row>
    <row r="921">
      <c r="C921" s="87"/>
      <c r="D921" s="87"/>
      <c r="E921" s="87"/>
      <c r="F921" s="88"/>
    </row>
    <row r="922">
      <c r="C922" s="87"/>
      <c r="D922" s="87"/>
      <c r="E922" s="87"/>
      <c r="F922" s="88"/>
    </row>
    <row r="923">
      <c r="C923" s="87"/>
      <c r="D923" s="87"/>
      <c r="E923" s="87"/>
      <c r="F923" s="88"/>
    </row>
    <row r="924">
      <c r="C924" s="87"/>
      <c r="D924" s="87"/>
      <c r="E924" s="87"/>
      <c r="F924" s="88"/>
    </row>
    <row r="925">
      <c r="C925" s="87"/>
      <c r="D925" s="87"/>
      <c r="E925" s="87"/>
      <c r="F925" s="88"/>
    </row>
    <row r="926">
      <c r="C926" s="87"/>
      <c r="D926" s="87"/>
      <c r="E926" s="87"/>
      <c r="F926" s="88"/>
    </row>
    <row r="927">
      <c r="C927" s="87"/>
      <c r="D927" s="87"/>
      <c r="E927" s="87"/>
      <c r="F927" s="88"/>
    </row>
    <row r="928">
      <c r="C928" s="87"/>
      <c r="D928" s="87"/>
      <c r="E928" s="87"/>
      <c r="F928" s="88"/>
    </row>
    <row r="929">
      <c r="C929" s="87"/>
      <c r="D929" s="87"/>
      <c r="E929" s="87"/>
      <c r="F929" s="88"/>
    </row>
    <row r="930">
      <c r="C930" s="87"/>
      <c r="D930" s="87"/>
      <c r="E930" s="87"/>
      <c r="F930" s="88"/>
    </row>
    <row r="931">
      <c r="C931" s="87"/>
      <c r="D931" s="87"/>
      <c r="E931" s="87"/>
      <c r="F931" s="88"/>
    </row>
    <row r="932">
      <c r="C932" s="87"/>
      <c r="D932" s="87"/>
      <c r="E932" s="87"/>
      <c r="F932" s="88"/>
    </row>
    <row r="933">
      <c r="C933" s="87"/>
      <c r="D933" s="87"/>
      <c r="E933" s="87"/>
      <c r="F933" s="88"/>
    </row>
    <row r="934">
      <c r="C934" s="87"/>
      <c r="D934" s="87"/>
      <c r="E934" s="87"/>
      <c r="F934" s="88"/>
    </row>
    <row r="935">
      <c r="C935" s="87"/>
      <c r="D935" s="87"/>
      <c r="E935" s="87"/>
      <c r="F935" s="88"/>
    </row>
    <row r="936">
      <c r="C936" s="87"/>
      <c r="D936" s="87"/>
      <c r="E936" s="87"/>
      <c r="F936" s="88"/>
    </row>
    <row r="937">
      <c r="C937" s="87"/>
      <c r="D937" s="87"/>
      <c r="E937" s="87"/>
      <c r="F937" s="88"/>
    </row>
    <row r="938">
      <c r="C938" s="87"/>
      <c r="D938" s="87"/>
      <c r="E938" s="87"/>
      <c r="F938" s="88"/>
    </row>
    <row r="939">
      <c r="C939" s="87"/>
      <c r="D939" s="87"/>
      <c r="E939" s="87"/>
      <c r="F939" s="88"/>
    </row>
    <row r="940">
      <c r="C940" s="87"/>
      <c r="D940" s="87"/>
      <c r="E940" s="87"/>
      <c r="F940" s="88"/>
    </row>
    <row r="941">
      <c r="C941" s="87"/>
      <c r="D941" s="87"/>
      <c r="E941" s="87"/>
      <c r="F941" s="88"/>
    </row>
    <row r="942">
      <c r="C942" s="87"/>
      <c r="D942" s="87"/>
      <c r="E942" s="87"/>
      <c r="F942" s="88"/>
    </row>
    <row r="943">
      <c r="C943" s="87"/>
      <c r="D943" s="87"/>
      <c r="E943" s="87"/>
      <c r="F943" s="88"/>
    </row>
    <row r="944">
      <c r="C944" s="87"/>
      <c r="D944" s="87"/>
      <c r="E944" s="87"/>
      <c r="F944" s="88"/>
    </row>
    <row r="945">
      <c r="C945" s="87"/>
      <c r="D945" s="87"/>
      <c r="E945" s="87"/>
      <c r="F945" s="88"/>
    </row>
    <row r="946">
      <c r="C946" s="87"/>
      <c r="D946" s="87"/>
      <c r="E946" s="87"/>
      <c r="F946" s="88"/>
    </row>
    <row r="947">
      <c r="C947" s="87"/>
      <c r="D947" s="87"/>
      <c r="E947" s="87"/>
      <c r="F947" s="88"/>
    </row>
    <row r="948">
      <c r="C948" s="87"/>
      <c r="D948" s="87"/>
      <c r="E948" s="87"/>
      <c r="F948" s="88"/>
    </row>
    <row r="949">
      <c r="C949" s="87"/>
      <c r="D949" s="87"/>
      <c r="E949" s="87"/>
      <c r="F949" s="88"/>
    </row>
    <row r="950">
      <c r="C950" s="87"/>
      <c r="D950" s="87"/>
      <c r="E950" s="87"/>
      <c r="F950" s="88"/>
    </row>
    <row r="951">
      <c r="C951" s="87"/>
      <c r="D951" s="87"/>
      <c r="E951" s="87"/>
      <c r="F951" s="88"/>
    </row>
    <row r="952">
      <c r="C952" s="87"/>
      <c r="D952" s="87"/>
      <c r="E952" s="87"/>
      <c r="F952" s="88"/>
    </row>
    <row r="953">
      <c r="C953" s="87"/>
      <c r="D953" s="87"/>
      <c r="E953" s="87"/>
      <c r="F953" s="88"/>
    </row>
    <row r="954">
      <c r="C954" s="87"/>
      <c r="D954" s="87"/>
      <c r="E954" s="87"/>
      <c r="F954" s="88"/>
    </row>
    <row r="955">
      <c r="C955" s="87"/>
      <c r="D955" s="87"/>
      <c r="E955" s="87"/>
      <c r="F955" s="88"/>
    </row>
    <row r="956">
      <c r="C956" s="87"/>
      <c r="D956" s="87"/>
      <c r="E956" s="87"/>
      <c r="F956" s="88"/>
    </row>
    <row r="957">
      <c r="C957" s="87"/>
      <c r="D957" s="87"/>
      <c r="E957" s="87"/>
      <c r="F957" s="88"/>
    </row>
    <row r="958">
      <c r="C958" s="87"/>
      <c r="D958" s="87"/>
      <c r="E958" s="87"/>
      <c r="F958" s="88"/>
    </row>
    <row r="959">
      <c r="C959" s="87"/>
      <c r="D959" s="87"/>
      <c r="E959" s="87"/>
      <c r="F959" s="88"/>
    </row>
    <row r="960">
      <c r="C960" s="87"/>
      <c r="D960" s="87"/>
      <c r="E960" s="87"/>
      <c r="F960" s="88"/>
    </row>
    <row r="961">
      <c r="C961" s="87"/>
      <c r="D961" s="87"/>
      <c r="E961" s="87"/>
      <c r="F961" s="88"/>
    </row>
    <row r="962">
      <c r="C962" s="87"/>
      <c r="D962" s="87"/>
      <c r="E962" s="87"/>
      <c r="F962" s="88"/>
    </row>
    <row r="963">
      <c r="C963" s="87"/>
      <c r="D963" s="87"/>
      <c r="E963" s="87"/>
      <c r="F963" s="88"/>
    </row>
    <row r="964">
      <c r="C964" s="87"/>
      <c r="D964" s="87"/>
      <c r="E964" s="87"/>
      <c r="F964" s="88"/>
    </row>
    <row r="965">
      <c r="C965" s="87"/>
      <c r="D965" s="87"/>
      <c r="E965" s="87"/>
      <c r="F965" s="88"/>
    </row>
    <row r="966">
      <c r="C966" s="87"/>
      <c r="D966" s="87"/>
      <c r="E966" s="87"/>
      <c r="F966" s="88"/>
    </row>
    <row r="967">
      <c r="C967" s="87"/>
      <c r="D967" s="87"/>
      <c r="E967" s="87"/>
      <c r="F967" s="88"/>
    </row>
    <row r="968">
      <c r="C968" s="87"/>
      <c r="D968" s="87"/>
      <c r="E968" s="87"/>
      <c r="F968" s="88"/>
    </row>
    <row r="969">
      <c r="C969" s="87"/>
      <c r="D969" s="87"/>
      <c r="E969" s="87"/>
      <c r="F969" s="88"/>
    </row>
    <row r="970">
      <c r="C970" s="87"/>
      <c r="D970" s="87"/>
      <c r="E970" s="87"/>
      <c r="F970" s="88"/>
    </row>
    <row r="971">
      <c r="C971" s="87"/>
      <c r="D971" s="87"/>
      <c r="E971" s="87"/>
      <c r="F971" s="88"/>
    </row>
    <row r="972">
      <c r="C972" s="87"/>
      <c r="D972" s="87"/>
      <c r="E972" s="87"/>
      <c r="F972" s="88"/>
    </row>
    <row r="973">
      <c r="C973" s="87"/>
      <c r="D973" s="87"/>
      <c r="E973" s="87"/>
      <c r="F973" s="88"/>
    </row>
    <row r="974">
      <c r="C974" s="87"/>
      <c r="D974" s="87"/>
      <c r="E974" s="87"/>
      <c r="F974" s="88"/>
    </row>
    <row r="975">
      <c r="C975" s="87"/>
      <c r="D975" s="87"/>
      <c r="E975" s="87"/>
      <c r="F975" s="88"/>
    </row>
    <row r="976">
      <c r="C976" s="87"/>
      <c r="D976" s="87"/>
      <c r="E976" s="87"/>
      <c r="F976" s="88"/>
    </row>
    <row r="977">
      <c r="C977" s="87"/>
      <c r="D977" s="87"/>
      <c r="E977" s="87"/>
      <c r="F977" s="88"/>
    </row>
    <row r="978">
      <c r="C978" s="87"/>
      <c r="D978" s="87"/>
      <c r="E978" s="87"/>
      <c r="F978" s="88"/>
    </row>
    <row r="979">
      <c r="C979" s="87"/>
      <c r="D979" s="87"/>
      <c r="E979" s="87"/>
      <c r="F979" s="88"/>
    </row>
    <row r="980">
      <c r="C980" s="87"/>
      <c r="D980" s="87"/>
      <c r="E980" s="87"/>
      <c r="F980" s="88"/>
    </row>
    <row r="981">
      <c r="C981" s="87"/>
      <c r="D981" s="87"/>
      <c r="E981" s="87"/>
      <c r="F981" s="88"/>
    </row>
    <row r="982">
      <c r="C982" s="87"/>
      <c r="D982" s="87"/>
      <c r="E982" s="87"/>
      <c r="F982" s="88"/>
    </row>
    <row r="983">
      <c r="C983" s="87"/>
      <c r="D983" s="87"/>
      <c r="E983" s="87"/>
      <c r="F983" s="88"/>
    </row>
    <row r="984">
      <c r="C984" s="87"/>
      <c r="D984" s="87"/>
      <c r="E984" s="87"/>
      <c r="F984" s="88"/>
    </row>
    <row r="985">
      <c r="C985" s="87"/>
      <c r="D985" s="87"/>
      <c r="E985" s="87"/>
      <c r="F985" s="88"/>
    </row>
    <row r="986">
      <c r="C986" s="87"/>
      <c r="D986" s="87"/>
      <c r="E986" s="87"/>
      <c r="F986" s="88"/>
    </row>
    <row r="987">
      <c r="C987" s="87"/>
      <c r="D987" s="87"/>
      <c r="E987" s="87"/>
      <c r="F987" s="88"/>
    </row>
    <row r="988">
      <c r="C988" s="87"/>
      <c r="D988" s="87"/>
      <c r="E988" s="87"/>
      <c r="F988" s="88"/>
    </row>
    <row r="989">
      <c r="C989" s="87"/>
      <c r="D989" s="87"/>
      <c r="E989" s="87"/>
      <c r="F989" s="88"/>
    </row>
    <row r="990">
      <c r="C990" s="87"/>
      <c r="D990" s="87"/>
      <c r="E990" s="87"/>
      <c r="F990" s="88"/>
    </row>
    <row r="991">
      <c r="C991" s="87"/>
      <c r="D991" s="87"/>
      <c r="E991" s="87"/>
      <c r="F991" s="88"/>
    </row>
    <row r="992">
      <c r="C992" s="87"/>
      <c r="D992" s="87"/>
      <c r="E992" s="87"/>
      <c r="F992" s="88"/>
    </row>
    <row r="993">
      <c r="C993" s="87"/>
      <c r="D993" s="87"/>
      <c r="E993" s="87"/>
      <c r="F993" s="88"/>
    </row>
    <row r="994">
      <c r="C994" s="87"/>
      <c r="D994" s="87"/>
      <c r="E994" s="87"/>
      <c r="F994" s="88"/>
    </row>
    <row r="995">
      <c r="C995" s="87"/>
      <c r="D995" s="87"/>
      <c r="E995" s="87"/>
      <c r="F995" s="88"/>
    </row>
    <row r="996">
      <c r="C996" s="87"/>
      <c r="D996" s="87"/>
      <c r="E996" s="87"/>
      <c r="F996" s="88"/>
    </row>
    <row r="997">
      <c r="C997" s="87"/>
      <c r="D997" s="87"/>
      <c r="E997" s="87"/>
      <c r="F997" s="88"/>
    </row>
    <row r="998">
      <c r="C998" s="87"/>
      <c r="D998" s="87"/>
      <c r="E998" s="87"/>
      <c r="F998" s="88"/>
    </row>
    <row r="999">
      <c r="C999" s="87"/>
      <c r="D999" s="87"/>
      <c r="E999" s="87"/>
      <c r="F999" s="88"/>
    </row>
    <row r="1000">
      <c r="C1000" s="87"/>
      <c r="D1000" s="87"/>
      <c r="E1000" s="87"/>
      <c r="F1000" s="88"/>
    </row>
    <row r="1001">
      <c r="C1001" s="87"/>
      <c r="D1001" s="87"/>
      <c r="E1001" s="87"/>
      <c r="F1001" s="88"/>
    </row>
    <row r="1002">
      <c r="C1002" s="87"/>
      <c r="D1002" s="87"/>
      <c r="E1002" s="87"/>
      <c r="F1002" s="88"/>
    </row>
    <row r="1003">
      <c r="C1003" s="87"/>
      <c r="D1003" s="87"/>
      <c r="E1003" s="87"/>
      <c r="F1003" s="88"/>
    </row>
  </sheetData>
  <mergeCells count="6">
    <mergeCell ref="C1:E1"/>
    <mergeCell ref="G1:J1"/>
    <mergeCell ref="K1:N1"/>
    <mergeCell ref="O1:R1"/>
    <mergeCell ref="S1:V1"/>
    <mergeCell ref="W1:Z1"/>
  </mergeCells>
  <hyperlinks>
    <hyperlink r:id="rId1" ref="A15"/>
    <hyperlink r:id="rId2" ref="A16"/>
    <hyperlink r:id="rId3" ref="A18"/>
    <hyperlink r:id="rId4" ref="A19"/>
    <hyperlink r:id="rId5" ref="A20"/>
  </hyperlinks>
  <drawing r:id="rId6"/>
</worksheet>
</file>