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1420" windowWidth="21600" windowHeight="13220"/>
  </bookViews>
  <sheets>
    <sheet name="Profitability" sheetId="1" r:id="rId1"/>
  </sheet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1"/>
  <c r="B15"/>
  <c r="B16"/>
  <c r="B21"/>
  <c r="B22"/>
  <c r="A25"/>
  <c r="A27"/>
  <c r="B27"/>
  <c r="C7"/>
  <c r="C15"/>
  <c r="C16"/>
  <c r="C21"/>
  <c r="C22"/>
  <c r="C27"/>
  <c r="D7"/>
  <c r="D15"/>
  <c r="D16"/>
  <c r="D21"/>
  <c r="D22"/>
  <c r="D27"/>
  <c r="E7"/>
  <c r="E15"/>
  <c r="E16"/>
  <c r="E21"/>
  <c r="E22"/>
  <c r="E27"/>
  <c r="F7"/>
  <c r="F15"/>
  <c r="F16"/>
  <c r="F21"/>
  <c r="F22"/>
  <c r="F27"/>
  <c r="G7"/>
  <c r="G15"/>
  <c r="G16"/>
  <c r="G21"/>
  <c r="G22"/>
  <c r="G27"/>
  <c r="H7"/>
  <c r="H15"/>
  <c r="H16"/>
  <c r="H21"/>
  <c r="H22"/>
  <c r="H27"/>
  <c r="I7"/>
  <c r="I15"/>
  <c r="I16"/>
  <c r="I21"/>
  <c r="I22"/>
  <c r="I27"/>
  <c r="J7"/>
  <c r="J15"/>
  <c r="J16"/>
  <c r="J21"/>
  <c r="J22"/>
  <c r="J27"/>
  <c r="K7"/>
  <c r="K15"/>
  <c r="K16"/>
  <c r="K21"/>
  <c r="K22"/>
  <c r="K27"/>
  <c r="L7"/>
  <c r="L15"/>
  <c r="L16"/>
  <c r="L21"/>
  <c r="L22"/>
  <c r="L27"/>
  <c r="M7"/>
  <c r="M15"/>
  <c r="M16"/>
  <c r="M21"/>
  <c r="M22"/>
  <c r="M27"/>
  <c r="N7"/>
  <c r="N15"/>
  <c r="N16"/>
  <c r="N21"/>
  <c r="N22"/>
  <c r="N27"/>
  <c r="O7"/>
  <c r="O15"/>
  <c r="O16"/>
  <c r="O21"/>
  <c r="O22"/>
  <c r="O27"/>
  <c r="P7"/>
  <c r="P15"/>
  <c r="P16"/>
  <c r="P21"/>
  <c r="P22"/>
  <c r="P27"/>
  <c r="Q7"/>
  <c r="Q15"/>
  <c r="Q16"/>
  <c r="Q21"/>
  <c r="Q22"/>
  <c r="Q27"/>
  <c r="R7"/>
  <c r="R15"/>
  <c r="R16"/>
  <c r="R21"/>
  <c r="R22"/>
  <c r="R27"/>
  <c r="S7"/>
  <c r="S15"/>
  <c r="S16"/>
  <c r="S21"/>
  <c r="S22"/>
  <c r="S27"/>
  <c r="T7"/>
  <c r="T15"/>
  <c r="T16"/>
  <c r="T21"/>
  <c r="T22"/>
  <c r="T27"/>
  <c r="U7"/>
  <c r="U15"/>
  <c r="U16"/>
  <c r="U21"/>
  <c r="U22"/>
  <c r="U27"/>
  <c r="E32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B32"/>
  <c r="E31"/>
  <c r="B31"/>
</calcChain>
</file>

<file path=xl/sharedStrings.xml><?xml version="1.0" encoding="utf-8"?>
<sst xmlns="http://schemas.openxmlformats.org/spreadsheetml/2006/main" count="27" uniqueCount="24">
  <si>
    <t>Year</t>
  </si>
  <si>
    <t>Income</t>
  </si>
  <si>
    <t>Sales</t>
  </si>
  <si>
    <t>Salvage</t>
  </si>
  <si>
    <t>Residual</t>
  </si>
  <si>
    <t>Total</t>
  </si>
  <si>
    <t>Costs</t>
  </si>
  <si>
    <t>Operation</t>
  </si>
  <si>
    <t>Replacement</t>
  </si>
  <si>
    <t>General</t>
  </si>
  <si>
    <t>Maintenance</t>
  </si>
  <si>
    <t>Investment</t>
  </si>
  <si>
    <t>Net income before donation</t>
  </si>
  <si>
    <t>Donations</t>
  </si>
  <si>
    <t>Working capital</t>
  </si>
  <si>
    <t>Net income after donation</t>
  </si>
  <si>
    <t>Total before donation minus investment in first year</t>
  </si>
  <si>
    <t>Total after donation minus investment in first year</t>
  </si>
  <si>
    <t>Indicators</t>
  </si>
  <si>
    <t>(all costs)</t>
  </si>
  <si>
    <t>(applicant)</t>
  </si>
  <si>
    <t>IRR</t>
  </si>
  <si>
    <t>NPV</t>
  </si>
  <si>
    <t>Financial profitability (Incremental)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</si>
</sst>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2"/>
  <sheetViews>
    <sheetView tabSelected="1" workbookViewId="0"/>
  </sheetViews>
  <sheetFormatPr baseColWidth="10" defaultColWidth="8.83203125" defaultRowHeight="14"/>
  <cols>
    <col min="1" max="1" width="23.1640625" customWidth="1"/>
    <col min="2" max="21" width="12.6640625" customWidth="1"/>
  </cols>
  <sheetData>
    <row r="1" spans="1:21" ht="25">
      <c r="A1" s="2" t="s">
        <v>23</v>
      </c>
    </row>
    <row r="2" spans="1:21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ht="18">
      <c r="A3" s="3" t="s">
        <v>1</v>
      </c>
    </row>
    <row r="4" spans="1:21">
      <c r="A4" t="s">
        <v>2</v>
      </c>
      <c r="B4" s="4">
        <v>995559.80625000002</v>
      </c>
      <c r="C4" s="4">
        <v>995559.80625000002</v>
      </c>
      <c r="D4" s="4">
        <v>995559.80625000002</v>
      </c>
      <c r="E4" s="4">
        <v>995559.80625000002</v>
      </c>
      <c r="F4" s="4">
        <v>995559.80625000002</v>
      </c>
      <c r="G4" s="4">
        <v>995559.80624999991</v>
      </c>
      <c r="H4" s="4">
        <v>995559.80624999991</v>
      </c>
      <c r="I4" s="4">
        <v>995559.80624999991</v>
      </c>
      <c r="J4" s="4">
        <v>995559.80624999991</v>
      </c>
      <c r="K4" s="4">
        <v>995559.80624999991</v>
      </c>
      <c r="L4" s="4">
        <v>995559.80624999991</v>
      </c>
      <c r="M4" s="4">
        <v>995559.80624999991</v>
      </c>
      <c r="N4" s="4">
        <v>995559.80624999991</v>
      </c>
      <c r="O4" s="4">
        <v>995559.80624999991</v>
      </c>
      <c r="P4" s="4">
        <v>995559.80624999991</v>
      </c>
      <c r="Q4" s="4">
        <v>995559.80624999991</v>
      </c>
      <c r="R4" s="4">
        <v>995559.80624999991</v>
      </c>
      <c r="S4" s="4">
        <v>995559.80624999991</v>
      </c>
      <c r="T4" s="4">
        <v>995559.80624999991</v>
      </c>
      <c r="U4" s="4">
        <v>995559.80624999991</v>
      </c>
    </row>
    <row r="5" spans="1:21">
      <c r="A5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-9</v>
      </c>
      <c r="H5" s="4">
        <v>0</v>
      </c>
      <c r="I5" s="4">
        <v>0</v>
      </c>
      <c r="J5" s="4">
        <v>-136</v>
      </c>
      <c r="K5" s="4">
        <v>0</v>
      </c>
      <c r="L5" s="4">
        <v>14329.5</v>
      </c>
      <c r="M5" s="4">
        <v>0</v>
      </c>
      <c r="N5" s="4">
        <v>0</v>
      </c>
      <c r="O5" s="4">
        <v>0</v>
      </c>
      <c r="P5" s="4">
        <v>0</v>
      </c>
      <c r="Q5" s="4">
        <v>-9</v>
      </c>
      <c r="R5" s="4">
        <v>-136</v>
      </c>
      <c r="S5" s="4">
        <v>0</v>
      </c>
      <c r="T5" s="4">
        <v>0</v>
      </c>
      <c r="U5" s="4">
        <v>0</v>
      </c>
    </row>
    <row r="6" spans="1:21">
      <c r="A6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661.5</v>
      </c>
    </row>
    <row r="7" spans="1:21">
      <c r="A7" t="s">
        <v>5</v>
      </c>
      <c r="B7" s="4">
        <f t="shared" ref="B7:U7" si="0">SUM(B4:B6)</f>
        <v>995559.80625000002</v>
      </c>
      <c r="C7" s="4">
        <f t="shared" si="0"/>
        <v>995559.80625000002</v>
      </c>
      <c r="D7" s="4">
        <f t="shared" si="0"/>
        <v>995559.80625000002</v>
      </c>
      <c r="E7" s="4">
        <f t="shared" si="0"/>
        <v>995559.80625000002</v>
      </c>
      <c r="F7" s="4">
        <f t="shared" si="0"/>
        <v>995559.80625000002</v>
      </c>
      <c r="G7" s="4">
        <f t="shared" si="0"/>
        <v>995550.80624999991</v>
      </c>
      <c r="H7" s="4">
        <f t="shared" si="0"/>
        <v>995559.80624999991</v>
      </c>
      <c r="I7" s="4">
        <f t="shared" si="0"/>
        <v>995559.80624999991</v>
      </c>
      <c r="J7" s="4">
        <f t="shared" si="0"/>
        <v>995423.80624999991</v>
      </c>
      <c r="K7" s="4">
        <f t="shared" si="0"/>
        <v>995559.80624999991</v>
      </c>
      <c r="L7" s="4">
        <f t="shared" si="0"/>
        <v>1009889.3062499999</v>
      </c>
      <c r="M7" s="4">
        <f t="shared" si="0"/>
        <v>995559.80624999991</v>
      </c>
      <c r="N7" s="4">
        <f t="shared" si="0"/>
        <v>995559.80624999991</v>
      </c>
      <c r="O7" s="4">
        <f t="shared" si="0"/>
        <v>995559.80624999991</v>
      </c>
      <c r="P7" s="4">
        <f t="shared" si="0"/>
        <v>995559.80624999991</v>
      </c>
      <c r="Q7" s="4">
        <f t="shared" si="0"/>
        <v>995550.80624999991</v>
      </c>
      <c r="R7" s="4">
        <f t="shared" si="0"/>
        <v>995423.80624999991</v>
      </c>
      <c r="S7" s="4">
        <f t="shared" si="0"/>
        <v>995559.80624999991</v>
      </c>
      <c r="T7" s="4">
        <f t="shared" si="0"/>
        <v>995559.80624999991</v>
      </c>
      <c r="U7" s="4">
        <f t="shared" si="0"/>
        <v>996221.30624999991</v>
      </c>
    </row>
    <row r="9" spans="1:21" ht="18">
      <c r="A9" s="3" t="s">
        <v>6</v>
      </c>
    </row>
    <row r="10" spans="1:21">
      <c r="A10" t="s">
        <v>7</v>
      </c>
      <c r="B10" s="4">
        <v>777839.79</v>
      </c>
      <c r="C10" s="4">
        <v>684307.29</v>
      </c>
      <c r="D10" s="4">
        <v>684307.29</v>
      </c>
      <c r="E10" s="4">
        <v>684307.29</v>
      </c>
      <c r="F10" s="4">
        <v>684307.29</v>
      </c>
      <c r="G10" s="4">
        <v>700020.75000000012</v>
      </c>
      <c r="H10" s="4">
        <v>700020.75000000012</v>
      </c>
      <c r="I10" s="4">
        <v>700020.75000000012</v>
      </c>
      <c r="J10" s="4">
        <v>700020.75000000012</v>
      </c>
      <c r="K10" s="4">
        <v>700020.75000000012</v>
      </c>
      <c r="L10" s="4">
        <v>700020.75000000012</v>
      </c>
      <c r="M10" s="4">
        <v>700020.75000000012</v>
      </c>
      <c r="N10" s="4">
        <v>700020.75000000012</v>
      </c>
      <c r="O10" s="4">
        <v>700020.75000000012</v>
      </c>
      <c r="P10" s="4">
        <v>700020.75000000012</v>
      </c>
      <c r="Q10" s="4">
        <v>700020.75000000012</v>
      </c>
      <c r="R10" s="4">
        <v>700020.75000000012</v>
      </c>
      <c r="S10" s="4">
        <v>700020.75000000012</v>
      </c>
      <c r="T10" s="4">
        <v>700020.75000000012</v>
      </c>
      <c r="U10" s="4">
        <v>700020.75000000012</v>
      </c>
    </row>
    <row r="11" spans="1:21">
      <c r="A11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-90</v>
      </c>
      <c r="H11" s="4">
        <v>0</v>
      </c>
      <c r="I11" s="4">
        <v>0</v>
      </c>
      <c r="J11" s="4">
        <v>-27200</v>
      </c>
      <c r="K11" s="4">
        <v>0</v>
      </c>
      <c r="L11" s="4">
        <v>627982.5</v>
      </c>
      <c r="M11" s="4">
        <v>0</v>
      </c>
      <c r="N11" s="4">
        <v>0</v>
      </c>
      <c r="O11" s="4">
        <v>0</v>
      </c>
      <c r="P11" s="4">
        <v>0</v>
      </c>
      <c r="Q11" s="4">
        <v>-90</v>
      </c>
      <c r="R11" s="4">
        <v>-27200</v>
      </c>
      <c r="S11" s="4">
        <v>0</v>
      </c>
      <c r="T11" s="4">
        <v>0</v>
      </c>
      <c r="U11" s="4">
        <v>0</v>
      </c>
    </row>
    <row r="12" spans="1:21">
      <c r="A12" t="s">
        <v>9</v>
      </c>
      <c r="B12" s="4">
        <v>85963.15</v>
      </c>
      <c r="C12" s="4">
        <v>85963.15</v>
      </c>
      <c r="D12" s="4">
        <v>85963.15</v>
      </c>
      <c r="E12" s="4">
        <v>85963.15</v>
      </c>
      <c r="F12" s="4">
        <v>85963.15</v>
      </c>
      <c r="G12" s="4">
        <v>85963.15</v>
      </c>
      <c r="H12" s="4">
        <v>85963.15</v>
      </c>
      <c r="I12" s="4">
        <v>85963.15</v>
      </c>
      <c r="J12" s="4">
        <v>85963.15</v>
      </c>
      <c r="K12" s="4">
        <v>85963.15</v>
      </c>
      <c r="L12" s="4">
        <v>85963.15</v>
      </c>
      <c r="M12" s="4">
        <v>85963.15</v>
      </c>
      <c r="N12" s="4">
        <v>85963.15</v>
      </c>
      <c r="O12" s="4">
        <v>85963.15</v>
      </c>
      <c r="P12" s="4">
        <v>85963.15</v>
      </c>
      <c r="Q12" s="4">
        <v>85963.15</v>
      </c>
      <c r="R12" s="4">
        <v>85963.15</v>
      </c>
      <c r="S12" s="4">
        <v>85963.15</v>
      </c>
      <c r="T12" s="4">
        <v>85963.15</v>
      </c>
      <c r="U12" s="4">
        <v>85963.15</v>
      </c>
    </row>
    <row r="13" spans="1:21">
      <c r="A13" t="s">
        <v>10</v>
      </c>
      <c r="B13" s="4">
        <v>35321.75</v>
      </c>
      <c r="C13" s="4">
        <v>35321.75</v>
      </c>
      <c r="D13" s="4">
        <v>35321.75</v>
      </c>
      <c r="E13" s="4">
        <v>35321.75</v>
      </c>
      <c r="F13" s="4">
        <v>35321.75</v>
      </c>
      <c r="G13" s="4">
        <v>35321.75</v>
      </c>
      <c r="H13" s="4">
        <v>35321.75</v>
      </c>
      <c r="I13" s="4">
        <v>35321.75</v>
      </c>
      <c r="J13" s="4">
        <v>35321.75</v>
      </c>
      <c r="K13" s="4">
        <v>35321.75</v>
      </c>
      <c r="L13" s="4">
        <v>35321.75</v>
      </c>
      <c r="M13" s="4">
        <v>35321.75</v>
      </c>
      <c r="N13" s="4">
        <v>35321.75</v>
      </c>
      <c r="O13" s="4">
        <v>35321.75</v>
      </c>
      <c r="P13" s="4">
        <v>35321.75</v>
      </c>
      <c r="Q13" s="4">
        <v>35321.75</v>
      </c>
      <c r="R13" s="4">
        <v>35321.75</v>
      </c>
      <c r="S13" s="4">
        <v>35321.75</v>
      </c>
      <c r="T13" s="4">
        <v>35321.75</v>
      </c>
      <c r="U13" s="4">
        <v>35321.75</v>
      </c>
    </row>
    <row r="14" spans="1:21">
      <c r="A14" t="s">
        <v>11</v>
      </c>
      <c r="B14" s="4">
        <v>889532.5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t="s">
        <v>5</v>
      </c>
      <c r="B15" s="4">
        <f t="shared" ref="B15:U15" si="1">SUM(B10:B14)</f>
        <v>1788657.19</v>
      </c>
      <c r="C15" s="4">
        <f t="shared" si="1"/>
        <v>805592.19000000006</v>
      </c>
      <c r="D15" s="4">
        <f t="shared" si="1"/>
        <v>805592.19000000006</v>
      </c>
      <c r="E15" s="4">
        <f t="shared" si="1"/>
        <v>805592.19000000006</v>
      </c>
      <c r="F15" s="4">
        <f t="shared" si="1"/>
        <v>805592.19000000006</v>
      </c>
      <c r="G15" s="4">
        <f t="shared" si="1"/>
        <v>821215.65000000014</v>
      </c>
      <c r="H15" s="4">
        <f t="shared" si="1"/>
        <v>821305.65000000014</v>
      </c>
      <c r="I15" s="4">
        <f t="shared" si="1"/>
        <v>821305.65000000014</v>
      </c>
      <c r="J15" s="4">
        <f t="shared" si="1"/>
        <v>794105.65000000014</v>
      </c>
      <c r="K15" s="4">
        <f t="shared" si="1"/>
        <v>821305.65000000014</v>
      </c>
      <c r="L15" s="4">
        <f t="shared" si="1"/>
        <v>1449288.15</v>
      </c>
      <c r="M15" s="4">
        <f t="shared" si="1"/>
        <v>821305.65000000014</v>
      </c>
      <c r="N15" s="4">
        <f t="shared" si="1"/>
        <v>821305.65000000014</v>
      </c>
      <c r="O15" s="4">
        <f t="shared" si="1"/>
        <v>821305.65000000014</v>
      </c>
      <c r="P15" s="4">
        <f t="shared" si="1"/>
        <v>821305.65000000014</v>
      </c>
      <c r="Q15" s="4">
        <f t="shared" si="1"/>
        <v>821215.65000000014</v>
      </c>
      <c r="R15" s="4">
        <f t="shared" si="1"/>
        <v>794105.65000000014</v>
      </c>
      <c r="S15" s="4">
        <f t="shared" si="1"/>
        <v>821305.65000000014</v>
      </c>
      <c r="T15" s="4">
        <f t="shared" si="1"/>
        <v>821305.65000000014</v>
      </c>
      <c r="U15" s="4">
        <f t="shared" si="1"/>
        <v>821305.65000000014</v>
      </c>
    </row>
    <row r="16" spans="1:21">
      <c r="A16" t="s">
        <v>12</v>
      </c>
      <c r="B16" s="4">
        <f t="shared" ref="B16:U16" si="2">SUM(B7-B15)</f>
        <v>-793097.38374999992</v>
      </c>
      <c r="C16" s="4">
        <f t="shared" si="2"/>
        <v>189967.61624999996</v>
      </c>
      <c r="D16" s="4">
        <f t="shared" si="2"/>
        <v>189967.61624999996</v>
      </c>
      <c r="E16" s="4">
        <f t="shared" si="2"/>
        <v>189967.61624999996</v>
      </c>
      <c r="F16" s="4">
        <f t="shared" si="2"/>
        <v>189967.61624999996</v>
      </c>
      <c r="G16" s="4">
        <f t="shared" si="2"/>
        <v>174335.15624999977</v>
      </c>
      <c r="H16" s="4">
        <f t="shared" si="2"/>
        <v>174254.15624999977</v>
      </c>
      <c r="I16" s="4">
        <f t="shared" si="2"/>
        <v>174254.15624999977</v>
      </c>
      <c r="J16" s="4">
        <f t="shared" si="2"/>
        <v>201318.15624999977</v>
      </c>
      <c r="K16" s="4">
        <f t="shared" si="2"/>
        <v>174254.15624999977</v>
      </c>
      <c r="L16" s="4">
        <f t="shared" si="2"/>
        <v>-439398.84375</v>
      </c>
      <c r="M16" s="4">
        <f t="shared" si="2"/>
        <v>174254.15624999977</v>
      </c>
      <c r="N16" s="4">
        <f t="shared" si="2"/>
        <v>174254.15624999977</v>
      </c>
      <c r="O16" s="4">
        <f t="shared" si="2"/>
        <v>174254.15624999977</v>
      </c>
      <c r="P16" s="4">
        <f t="shared" si="2"/>
        <v>174254.15624999977</v>
      </c>
      <c r="Q16" s="4">
        <f t="shared" si="2"/>
        <v>174335.15624999977</v>
      </c>
      <c r="R16" s="4">
        <f t="shared" si="2"/>
        <v>201318.15624999977</v>
      </c>
      <c r="S16" s="4">
        <f t="shared" si="2"/>
        <v>174254.15624999977</v>
      </c>
      <c r="T16" s="4">
        <f t="shared" si="2"/>
        <v>174254.15624999977</v>
      </c>
      <c r="U16" s="4">
        <f t="shared" si="2"/>
        <v>174915.65624999977</v>
      </c>
    </row>
    <row r="18" spans="1:21" ht="18">
      <c r="A18" s="3" t="s">
        <v>13</v>
      </c>
    </row>
    <row r="19" spans="1:21">
      <c r="A19" t="s">
        <v>14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>
      <c r="A20" t="s">
        <v>11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>
      <c r="A21" t="s">
        <v>5</v>
      </c>
      <c r="B21" s="4">
        <f t="shared" ref="B21:U21" si="3">B19+B20</f>
        <v>0</v>
      </c>
      <c r="C21" s="4">
        <f t="shared" si="3"/>
        <v>0</v>
      </c>
      <c r="D21" s="4">
        <f t="shared" si="3"/>
        <v>0</v>
      </c>
      <c r="E21" s="4">
        <f t="shared" si="3"/>
        <v>0</v>
      </c>
      <c r="F21" s="4">
        <f t="shared" si="3"/>
        <v>0</v>
      </c>
      <c r="G21" s="4">
        <f t="shared" si="3"/>
        <v>0</v>
      </c>
      <c r="H21" s="4">
        <f t="shared" si="3"/>
        <v>0</v>
      </c>
      <c r="I21" s="4">
        <f t="shared" si="3"/>
        <v>0</v>
      </c>
      <c r="J21" s="4">
        <f t="shared" si="3"/>
        <v>0</v>
      </c>
      <c r="K21" s="4">
        <f t="shared" si="3"/>
        <v>0</v>
      </c>
      <c r="L21" s="4">
        <f t="shared" si="3"/>
        <v>0</v>
      </c>
      <c r="M21" s="4">
        <f t="shared" si="3"/>
        <v>0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4">
        <f t="shared" si="3"/>
        <v>0</v>
      </c>
      <c r="R21" s="4">
        <f t="shared" si="3"/>
        <v>0</v>
      </c>
      <c r="S21" s="4">
        <f t="shared" si="3"/>
        <v>0</v>
      </c>
      <c r="T21" s="4">
        <f t="shared" si="3"/>
        <v>0</v>
      </c>
      <c r="U21" s="4">
        <f t="shared" si="3"/>
        <v>0</v>
      </c>
    </row>
    <row r="22" spans="1:21">
      <c r="A22" t="s">
        <v>15</v>
      </c>
      <c r="B22" s="4">
        <f t="shared" ref="B22:U22" si="4">B16+B21</f>
        <v>-793097.38374999992</v>
      </c>
      <c r="C22" s="4">
        <f t="shared" si="4"/>
        <v>189967.61624999996</v>
      </c>
      <c r="D22" s="4">
        <f t="shared" si="4"/>
        <v>189967.61624999996</v>
      </c>
      <c r="E22" s="4">
        <f t="shared" si="4"/>
        <v>189967.61624999996</v>
      </c>
      <c r="F22" s="4">
        <f t="shared" si="4"/>
        <v>189967.61624999996</v>
      </c>
      <c r="G22" s="4">
        <f t="shared" si="4"/>
        <v>174335.15624999977</v>
      </c>
      <c r="H22" s="4">
        <f t="shared" si="4"/>
        <v>174254.15624999977</v>
      </c>
      <c r="I22" s="4">
        <f t="shared" si="4"/>
        <v>174254.15624999977</v>
      </c>
      <c r="J22" s="4">
        <f t="shared" si="4"/>
        <v>201318.15624999977</v>
      </c>
      <c r="K22" s="4">
        <f t="shared" si="4"/>
        <v>174254.15624999977</v>
      </c>
      <c r="L22" s="4">
        <f t="shared" si="4"/>
        <v>-439398.84375</v>
      </c>
      <c r="M22" s="4">
        <f t="shared" si="4"/>
        <v>174254.15624999977</v>
      </c>
      <c r="N22" s="4">
        <f t="shared" si="4"/>
        <v>174254.15624999977</v>
      </c>
      <c r="O22" s="4">
        <f t="shared" si="4"/>
        <v>174254.15624999977</v>
      </c>
      <c r="P22" s="4">
        <f t="shared" si="4"/>
        <v>174254.15624999977</v>
      </c>
      <c r="Q22" s="4">
        <f t="shared" si="4"/>
        <v>174335.15624999977</v>
      </c>
      <c r="R22" s="4">
        <f t="shared" si="4"/>
        <v>201318.15624999977</v>
      </c>
      <c r="S22" s="4">
        <f t="shared" si="4"/>
        <v>174254.15624999977</v>
      </c>
      <c r="T22" s="4">
        <f t="shared" si="4"/>
        <v>174254.15624999977</v>
      </c>
      <c r="U22" s="4">
        <f t="shared" si="4"/>
        <v>174915.65624999977</v>
      </c>
    </row>
    <row r="24" spans="1:21">
      <c r="A24" s="6" t="s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4">
        <f>-1*B14</f>
        <v>-889532.5</v>
      </c>
      <c r="B25" s="4">
        <f>B16-A25</f>
        <v>96435.116250000079</v>
      </c>
      <c r="C25" s="4">
        <f t="shared" ref="C25:U25" si="5">C16</f>
        <v>189967.61624999996</v>
      </c>
      <c r="D25" s="4">
        <f t="shared" si="5"/>
        <v>189967.61624999996</v>
      </c>
      <c r="E25" s="4">
        <f t="shared" si="5"/>
        <v>189967.61624999996</v>
      </c>
      <c r="F25" s="4">
        <f t="shared" si="5"/>
        <v>189967.61624999996</v>
      </c>
      <c r="G25" s="4">
        <f t="shared" si="5"/>
        <v>174335.15624999977</v>
      </c>
      <c r="H25" s="4">
        <f t="shared" si="5"/>
        <v>174254.15624999977</v>
      </c>
      <c r="I25" s="4">
        <f t="shared" si="5"/>
        <v>174254.15624999977</v>
      </c>
      <c r="J25" s="4">
        <f t="shared" si="5"/>
        <v>201318.15624999977</v>
      </c>
      <c r="K25" s="4">
        <f t="shared" si="5"/>
        <v>174254.15624999977</v>
      </c>
      <c r="L25" s="4">
        <f t="shared" si="5"/>
        <v>-439398.84375</v>
      </c>
      <c r="M25" s="4">
        <f t="shared" si="5"/>
        <v>174254.15624999977</v>
      </c>
      <c r="N25" s="4">
        <f t="shared" si="5"/>
        <v>174254.15624999977</v>
      </c>
      <c r="O25" s="4">
        <f t="shared" si="5"/>
        <v>174254.15624999977</v>
      </c>
      <c r="P25" s="4">
        <f t="shared" si="5"/>
        <v>174254.15624999977</v>
      </c>
      <c r="Q25" s="4">
        <f t="shared" si="5"/>
        <v>174335.15624999977</v>
      </c>
      <c r="R25" s="4">
        <f t="shared" si="5"/>
        <v>201318.15624999977</v>
      </c>
      <c r="S25" s="4">
        <f t="shared" si="5"/>
        <v>174254.15624999977</v>
      </c>
      <c r="T25" s="4">
        <f t="shared" si="5"/>
        <v>174254.15624999977</v>
      </c>
      <c r="U25" s="4">
        <f t="shared" si="5"/>
        <v>174915.65624999977</v>
      </c>
    </row>
    <row r="26" spans="1:21">
      <c r="A26" s="1" t="s">
        <v>17</v>
      </c>
    </row>
    <row r="27" spans="1:21">
      <c r="A27" s="4">
        <f>A25+B20</f>
        <v>-889532.5</v>
      </c>
      <c r="B27" s="4">
        <f>B22-A27</f>
        <v>96435.116250000079</v>
      </c>
      <c r="C27" s="4">
        <f t="shared" ref="C27:U27" si="6">C22</f>
        <v>189967.61624999996</v>
      </c>
      <c r="D27" s="4">
        <f t="shared" si="6"/>
        <v>189967.61624999996</v>
      </c>
      <c r="E27" s="4">
        <f t="shared" si="6"/>
        <v>189967.61624999996</v>
      </c>
      <c r="F27" s="4">
        <f t="shared" si="6"/>
        <v>189967.61624999996</v>
      </c>
      <c r="G27" s="4">
        <f t="shared" si="6"/>
        <v>174335.15624999977</v>
      </c>
      <c r="H27" s="4">
        <f t="shared" si="6"/>
        <v>174254.15624999977</v>
      </c>
      <c r="I27" s="4">
        <f t="shared" si="6"/>
        <v>174254.15624999977</v>
      </c>
      <c r="J27" s="4">
        <f t="shared" si="6"/>
        <v>201318.15624999977</v>
      </c>
      <c r="K27" s="4">
        <f t="shared" si="6"/>
        <v>174254.15624999977</v>
      </c>
      <c r="L27" s="4">
        <f t="shared" si="6"/>
        <v>-439398.84375</v>
      </c>
      <c r="M27" s="4">
        <f t="shared" si="6"/>
        <v>174254.15624999977</v>
      </c>
      <c r="N27" s="4">
        <f t="shared" si="6"/>
        <v>174254.15624999977</v>
      </c>
      <c r="O27" s="4">
        <f t="shared" si="6"/>
        <v>174254.15624999977</v>
      </c>
      <c r="P27" s="4">
        <f t="shared" si="6"/>
        <v>174254.15624999977</v>
      </c>
      <c r="Q27" s="4">
        <f t="shared" si="6"/>
        <v>174335.15624999977</v>
      </c>
      <c r="R27" s="4">
        <f t="shared" si="6"/>
        <v>201318.15624999977</v>
      </c>
      <c r="S27" s="4">
        <f t="shared" si="6"/>
        <v>174254.15624999977</v>
      </c>
      <c r="T27" s="4">
        <f t="shared" si="6"/>
        <v>174254.15624999977</v>
      </c>
      <c r="U27" s="4">
        <f t="shared" si="6"/>
        <v>174915.65624999977</v>
      </c>
    </row>
    <row r="29" spans="1:21" ht="18">
      <c r="A29" s="3" t="s">
        <v>18</v>
      </c>
    </row>
    <row r="30" spans="1:21" ht="18">
      <c r="B30" s="3" t="s">
        <v>19</v>
      </c>
      <c r="E30" s="3" t="s">
        <v>20</v>
      </c>
    </row>
    <row r="31" spans="1:21">
      <c r="A31" t="s">
        <v>21</v>
      </c>
      <c r="B31" s="5">
        <f>IF(ISNUMBER(IRR(A25:U25)),IRR(A25:U25),"Undefined")</f>
        <v>0.16086140828556358</v>
      </c>
      <c r="E31" s="5">
        <f>IF(ISNUMBER(IRR(A27:U27)),IRR(A27:U27),"Undefined")</f>
        <v>0.16086140828556358</v>
      </c>
    </row>
    <row r="32" spans="1:21">
      <c r="A32" t="s">
        <v>22</v>
      </c>
      <c r="B32" s="4">
        <f>IF(ISNUMBER(NPV(0.03,B25:U25)),NPV(0.03,B25:U25)+A25,"Undefined")</f>
        <v>1278369.1753538605</v>
      </c>
      <c r="E32" s="4">
        <f>IF(ISNUMBER(NPV(0.03,B27:U27)),NPV(0.03,B27:U27)+A27,"Undefined")</f>
        <v>1278369.1753538605</v>
      </c>
    </row>
  </sheetData>
  <mergeCells count="1">
    <mergeCell ref="A24:U24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2015-03-18T10:49:09Z</dcterms:created>
  <dcterms:modified xsi:type="dcterms:W3CDTF">2015-03-24T21:29:37Z</dcterms:modified>
</cp:coreProperties>
</file>