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0">
      <text>
        <t xml:space="preserve">لما تكون الحياة صعبة، طبيعي تحسّ إنّه الضغط أكتر من ما بتقدر تتحمّل  😣 .
	-karma gammoh</t>
      </text>
    </comment>
    <comment authorId="0" ref="B109">
      <text>
        <t xml:space="preserve">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
	-karma gammoh</t>
      </text>
    </comment>
    <comment authorId="0" ref="B108">
      <text>
        <t xml:space="preserve">⬇️ بطّئ و سرّع ⬆️
	-karma gammoh</t>
      </text>
    </comment>
    <comment authorId="0" ref="B107">
      <text>
        <t xml:space="preserve">✅ إبدأ و قفّ❌
	-karma gammoh</t>
      </text>
    </comment>
    <comment authorId="0" ref="B106">
      <text>
        <t xml:space="preserve">غنّوا لأطفالكم أغاني يكون فيها تعليمات مثل:
	-karma gammoh</t>
      </text>
    </comment>
    <comment authorId="0" ref="B104">
      <text>
        <t xml:space="preserve">😃 الأطفال الصغار في السن بستمتعوا بالألعاب اللي فيها نشاط و حركة، بس بيحتاجو لحدا يذكّرهم كيف يلعبو.💡
	-karma gammoh</t>
      </text>
    </comment>
    <comment authorId="0" ref="B268">
      <text>
        <t xml:space="preserve">شكراً على إنضمامك إلنا.
	-karma gammoh</t>
      </text>
    </comment>
    <comment authorId="0" ref="B269">
      <text>
        <t xml:space="preserve">لو كان شعورك بالحزن فوق تحمّلك، احكي مع شخص بتثق فيه، أو منظَّمة، أو خط مُساعدة بكتابة {HELP}.
	-karma gammoh</t>
      </text>
    </comment>
    <comment authorId="0" ref="B270">
      <text>
        <t xml:space="preserve">خد لحظات لحالك عشان تحزن على خسارتك 💔. لأنه الحُزن هو طريق للشفاء إلك ولأطفالك.
	-karma gammoh</t>
      </text>
    </comment>
    <comment authorId="0" ref="B271">
      <text>
        <t xml:space="preserve">وصلنا لآخر مجموعة من النصائح،أبدعت! 🎉 هاي النصائح بتورجينا طرق نستمدّ فيها قوّة إلنا و لأطفالنا و نشجّع و نعزز السلوكيات المنيحة بأطفالنا.
	-karma gammoh</t>
      </text>
    </comment>
    <comment authorId="0" ref="B272">
      <text>
        <t xml:space="preserve">حتى في أصعب الأوقات ،في أمل إنك تقدر تستجمع قوتك، ولمّا أطفالك يحسّوا بمحبّتك وتقديرك، همّة كمان،  بستمدّوا قوّة إلهم . 🦋
	-karma gammoh</t>
      </text>
    </comment>
    <comment authorId="0" ref="B277">
      <text>
        <t xml:space="preserve">اطلُب من الأطفال يساعدوا في أعمال بسيطة 💪. هادا الإشي بخلّيهم يحسّوا بالمسؤوليّة.
	-karma gammoh</t>
      </text>
    </comment>
    <comment authorId="0" ref="B279">
      <text>
        <t xml:space="preserve">التقدير رح يخلّيهم بدهم يضلّوا يعملوا أشياء منيحة.
	-karma gammoh</t>
      </text>
    </comment>
    <comment authorId="0" ref="B278">
      <text>
        <t xml:space="preserve">💙 قدَّر الأطفال  و إمدحهم لمّا يكونوا بحاولوا أو بيعملوا  إشي منيح.
	-karma gammoh</t>
      </text>
    </comment>
    <comment authorId="0" ref="B280">
      <text>
        <t xml:space="preserve">🌟 مدح و تقديرالأطفال بخلّيهم يدركوا إنّك ملاحظهم ومهتم بأمورهم، و بيبني ثقتهم بنفسهم.
	-karma gammoh</t>
      </text>
    </comment>
    <comment authorId="0" ref="B77">
      <text>
        <t xml:space="preserve">👂 إسألهم أسألة عن اللي بيعملوه و إصغِ إلهم.
	-karma gammoh</t>
      </text>
    </comment>
    <comment authorId="0" ref="B281">
      <text>
        <t xml:space="preserve">ممكن كمان تستمد قوّتك 💪 لمّا تتذكّر إنّك مش لحالك.
	-karma gammoh</t>
      </text>
    </comment>
    <comment authorId="0" ref="B282">
      <text>
        <t xml:space="preserve">غالبًا لمّا بتشارك حزنك وهمومك مع شخص بتوثق فيه، بتحس إنه الحِمل صار أخف شوي 🤝.
	-karma gammoh</t>
      </text>
    </comment>
    <comment authorId="0" ref="B283">
      <text>
        <t xml:space="preserve">لو حسيت إنه حزنك وهمومك فوق احتمالك، من فضلك إحكي مع شخص بتوثق فيه، أو مُنظَّمة، أو خط مُساعدة. أكتُب {HELP} بعد هاي النصائح عشان تعرف معلومات أكتر.
	-karma gammoh</t>
      </text>
    </comment>
    <comment authorId="0" ref="B284">
      <text>
        <t xml:space="preserve">شكرًا إنك كنت معانا اليوم وتابعت كل نصائحنا 💙. إنت عم تبذل جهد كبير عشان تهتم بحالك وبأطفالك.
	-karma gammoh</t>
      </text>
    </comment>
    <comment authorId="0" ref="B285">
      <text>
        <t xml:space="preserve">تذكّّر إنه تقدير أطفالك بخلّيهم يحسّوا إنّك مهتم فيهم وبتحبهم 🤍. لازم تفتخر بحالك، إنت أب رائع بالفعل 🌟!
	-karma gammoh</t>
      </text>
    </comment>
    <comment authorId="0" ref="B286">
      <text>
        <t xml:space="preserve">**خلينا ناخد إستراحة مع بعض**
	-karma gammoh</t>
      </text>
    </comment>
    <comment authorId="0" ref="B287">
      <text>
        <t xml:space="preserve">إتذكّر، بتقدر تاخد هاي الإستراحة في أي وقت بتحسّ فيه بالضغط و التوتّر.
	-karma gammoh</t>
      </text>
    </comment>
    <comment authorId="0" ref="B288">
      <text>
        <t xml:space="preserve">إضغط على  ▶️ عشان تاخد إستراحة معنا.
	-karma gammoh</t>
      </text>
    </comment>
    <comment authorId="0" ref="B289">
      <text>
        <t xml:space="preserve">شكراً لأنك أخدت وقت إستراحة معنا. هلا إجى وقت نصائح اليوم.
	-karma gammoh</t>
      </text>
    </comment>
    <comment authorId="0" ref="B290">
      <text>
        <t xml:space="preserve">**خلّينا ناخد إستراحة مع بعض.**
	-karma gammoh</t>
      </text>
    </comment>
    <comment authorId="0" ref="B291">
      <text>
        <t xml:space="preserve">كل ما تشعر بالضغط أو التوتّر، إتذكّر إنه إذا أخدت إستراحة زي هاي ممكن تساعدك تشعر بالسكون و الهدوء.
	-karma gammoh</t>
      </text>
    </comment>
    <comment authorId="0" ref="B292">
      <text>
        <t xml:space="preserve">أحيانًا لمّا بنشعر بالضغط أو الوحدة، ممكن يكون مفيد نفكّر مع حالنا بأفكار مليانة محبّة ولُطف.
	-karma gammoh</t>
      </text>
    </comment>
    <comment authorId="0" ref="B294">
      <text>
        <t xml:space="preserve">لمّا تجهز، كمّل نصائح اليوم و إنت بتشعر بالهدوء.
	-karma gammoh</t>
      </text>
    </comment>
    <comment authorId="0" ref="B296">
      <text>
        <t xml:space="preserve">بتقدروا تمارسوا هادا التمرين في أي وقت بتحسّوا فيه بالضغط أو القلق.
	-karma gammoh</t>
      </text>
    </comment>
    <comment authorId="0" ref="B103">
      <text>
        <t xml:space="preserve">*أغاني نشيطة*
	-karma gammoh</t>
      </text>
    </comment>
    <comment authorId="0" ref="B102">
      <text>
        <t xml:space="preserve">خذوا عشر خطوات لقدّام، وتلات خطوات للجنب، واقعدوا. ✅
	-karma gammoh</t>
      </text>
    </comment>
    <comment authorId="0" ref="B101">
      <text>
        <t xml:space="preserve">نطّوا على إجر وحدة مرتين ، لفّوا حوالين حالكم مرّة.
	-karma gammoh</t>
      </text>
    </comment>
    <comment authorId="0" ref="B96">
      <text>
        <t xml:space="preserve">💡 بتقدروا تنطّوا على إجر وحدة، بعدين تقفزوا، و بعدبن تزقّفوا؟
	-karma gammoh</t>
      </text>
    </comment>
    <comment authorId="0" ref="B97">
      <text>
        <t xml:space="preserve">🏆 بتقدروا تزقّفوا مرتين ، تنطّوا مرّة،  و تنطّوا على إجر وحدة تلات مرّات؟
	-karma gammoh</t>
      </text>
    </comment>
    <comment authorId="0" ref="B92">
      <text>
        <t xml:space="preserve">1️⃣ نطّوا مرّة.
	-karma gammoh</t>
      </text>
    </comment>
    <comment authorId="0" ref="B95">
      <text>
        <t xml:space="preserve">3️⃣ نطّوا على إجر وحدة، تلات مرّات.
	-karma gammoh</t>
      </text>
    </comment>
    <comment authorId="0" ref="B94">
      <text>
        <t xml:space="preserve">1️⃣ نطّوا على إجر وحدة، مرّة.
	-karma gammoh</t>
      </text>
    </comment>
    <comment authorId="0" ref="B93">
      <text>
        <t xml:space="preserve">2️⃣ نطّوا مرتين.
	-karma gammoh</t>
      </text>
    </comment>
    <comment authorId="0" ref="B91">
      <text>
        <t xml:space="preserve">2️⃣ زقفوا مرتين.
	-karma gammoh</t>
      </text>
    </comment>
    <comment authorId="0" ref="B90">
      <text>
        <t xml:space="preserve">1️⃣ زقفوا مرّة .
	-karma gammoh</t>
      </text>
    </comment>
    <comment authorId="0" ref="B89">
      <text>
        <t xml:space="preserve">العب هاي اللعبة مع أطفالك. وخليها نشطة!
	-karma gammoh</t>
      </text>
    </comment>
    <comment authorId="0" ref="B88">
      <text>
        <t xml:space="preserve">👋**زقفوا، نطّوا على إجر وحدة، نطّوا**
	-karma gammoh</t>
      </text>
    </comment>
    <comment authorId="0" ref="B87">
      <text>
        <t xml:space="preserve">*العد النشيط*
	-karma gammoh</t>
      </text>
    </comment>
    <comment authorId="0" ref="B86">
      <text>
        <t xml:space="preserve">شو  الحيوانات اللي منقدر نفكر فيها  اللي عندها ريش؟ شو  الحيوانات اللي  بتاكل نباتات؟🌱 شو الحيوانات اللي بتبيض؟
	-karma gammoh</t>
      </text>
    </comment>
    <comment authorId="0" ref="B84">
      <text>
        <t xml:space="preserve">**كل الحيوانات اللي بتخطر ع بالنا**💡
	-karma gammoh</t>
      </text>
    </comment>
    <comment authorId="0" ref="B83">
      <text>
        <t xml:space="preserve">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
	-karma gammoh</t>
      </text>
    </comment>
    <comment authorId="0" ref="B82">
      <text>
        <t xml:space="preserve">🧸 **الحيوانات النشيطة**
	-karma gammoh</t>
      </text>
    </comment>
    <comment authorId="0" ref="B79">
      <text>
        <t xml:space="preserve">👀 إحكي اللي بتشوفه - أوصف كل إشيء وادعم تصرفات أطفالك خلال النشاط.
	-karma gammoh</t>
      </text>
    </comment>
    <comment authorId="0" ref="B78">
      <text>
        <t xml:space="preserve">خلي أطفالك يقودوا النشاط واتبعهم ليعزّزوا ثقتهم بنفسهم واستقلاليتهم. 😃
	-karma gammoh</t>
      </text>
    </comment>
    <comment authorId="0" ref="B76">
      <text>
        <t xml:space="preserve">👀 لما يكونو أطفالك بيلعبوا لوحدهم و شاغلين حالهم، إنضملهم و إبدي إهتمام باللي عم بيعملوه.
	-karma gammoh</t>
      </text>
    </comment>
    <comment authorId="0" ref="B75">
      <text>
        <t xml:space="preserve">💚 قضاء وقت مخصص لأطفالك فقط والإهتمام فيهم شخصياً رح يحسّن علاقتكم.
	-karma gammoh</t>
      </text>
    </comment>
    <comment authorId="0" ref="B74">
      <text>
        <t xml:space="preserve">* وقت مخصص لبعض*
	-karma gammoh</t>
      </text>
    </comment>
    <comment authorId="0" ref="B73">
      <text>
        <t xml:space="preserve">🔔 مش مشكلة لو أطفالك ما قدروا يحققوا أهدافهم. ناقش معهم شو الخطوات الجاي اللي بيحتاجو ياخدوها أو كيف ممكن يتبعوا طريقة تانية ليحققوا أهدافهم.
	-karma gammoh</t>
      </text>
    </comment>
    <comment authorId="0" ref="B72">
      <text>
        <t xml:space="preserve">🎉 تأكد إنّك تمدح أطفالك و تحتفل بجهودهم و همه عم بيسعوا إنهم يحققوا أهدافهم.
	-karma gammoh</t>
      </text>
    </comment>
    <comment authorId="0" ref="B71">
      <text>
        <t xml:space="preserve">💚 ممكن إنت كمات تشارك أهدافك الأسبوعية مع أطفالك و تشجعوا بعض تحققوا الأهداف.
	-karma gammoh</t>
      </text>
    </comment>
    <comment authorId="0" ref="B70">
      <text>
        <t xml:space="preserve">🔄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
	-karma gammoh</t>
      </text>
    </comment>
    <comment authorId="0" ref="B69">
      <text>
        <t xml:space="preserve">💡 أطلب من كل واحد من أطفالك هدف واحد بده يحققه هادا الأسبوع.
	-karma gammoh</t>
      </text>
    </comment>
    <comment authorId="0" ref="B67">
      <text>
        <t xml:space="preserve">⏰ ممكن من الأفضل نحط أهداف أسبوعية أصغر و أسهل للتحقيق، خصوصاً إذا كانت أوضاع الحياة مش غير متوقّعة.
	-karma gammoh</t>
      </text>
    </comment>
    <comment authorId="0" ref="B66">
      <text>
        <t xml:space="preserve">يلا نحط شوية أهداف ⭐
	-karma gammoh</t>
      </text>
    </comment>
    <comment authorId="0" ref="B64">
      <text>
        <t xml:space="preserve">مثلًا، أنا ممتاز في معاملة الناس بلطف. أنا ممتاز في لعب كرة القدم. أنا ممتاز في رسم الزهور. لو  كان صعب عليكم، حاولوا تفكّروا في إشي واحد بس.
	-karma gammoh</t>
      </text>
    </comment>
    <comment authorId="0" ref="B62">
      <text>
        <t xml:space="preserve">⭐ شارك مع أطفالك 3 شغلات بتحبها في حالك!
	-karma gammoh</t>
      </text>
    </comment>
    <comment authorId="0" ref="B61">
      <text>
        <t xml:space="preserve">النظرة للذات هي الطريقة اللي بتقيم فيها حالك، سواء بطريقة إيجابية أو سلبية. مساعدة أطفالك يكون عندهم تقدير عالي للذات هي وصفة للنجاح! 🏆
	-karma gammoh</t>
      </text>
    </comment>
    <comment authorId="0" ref="B59">
      <text>
        <t xml:space="preserve">⏸ اسأل أطفالك كيف كانت الاستراحة. اسمع وتقبل أي إشي بيحكوه عنها.
	-karma gammoh</t>
      </text>
    </comment>
    <comment authorId="0" ref="B58">
      <text>
        <t xml:space="preserve">👀لما تكونوا جاهزين، افتحوا عيونكم مرة تانية. حسيتوا بفرق؟
	-karma gammoh</t>
      </text>
    </comment>
    <comment authorId="0" ref="B57">
      <text>
        <t xml:space="preserve">⭐ تنفّسوا كمان خمس مرّات بعمق.
	-karma gammoh</t>
      </text>
    </comment>
    <comment authorId="0" ref="B56">
      <text>
        <t xml:space="preserve">أقعدوا مع بعض و سكروا عيونكم. استمعوا لنَفَسكُم و هو داخل و هو خارج. لاحظوا بشو عم بتحسّوا.👂
	-karma gammoh</t>
      </text>
    </comment>
    <comment authorId="0" ref="B55">
      <text>
        <t xml:space="preserve">⏰ ممكن تاخدوا استراحة مع بعض في أي وقت خلال اليوم. أو ممكن تجربوا في وقت محدد مثل قبل النوم.
	-karma gammoh</t>
      </text>
    </comment>
    <comment authorId="0" ref="B54">
      <text>
        <t xml:space="preserve">خد استراحة مع أطفالك . التوقّف و الهدوء لفترة بيساعدهم يتعاملوا مع الضغط بطريقة صحية!
	-karma gammoh</t>
      </text>
    </comment>
    <comment authorId="0" ref="B52">
      <text>
        <t xml:space="preserve">🔄 لو أنت أو أطفالك ما حبيتوا أول نوع رياضة اخترتوه، جربوا نوع جديد من النشاط البدني.
	-karma gammoh</t>
      </text>
    </comment>
    <comment authorId="0" ref="B51">
      <text>
        <t xml:space="preserve">الرياضة بتصير أسهل و أكتر ممتعة  كل ما مارستوها أكتر.
	-karma gammoh</t>
      </text>
    </comment>
    <comment authorId="0" ref="B50">
      <text>
        <t xml:space="preserve">🏆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
	-karma gammoh</t>
      </text>
    </comment>
    <comment authorId="0" ref="B49">
      <text>
        <t xml:space="preserve">⚽  جربوا تمشوا، أو تركضوا، أو تعملوا تمارين الإطالة، أو ألعاب مثل الغميضة مع بعض، أو أي نشاطات بدنية تانية بتستمتعوا فيها.
	-karma gammoh</t>
      </text>
    </comment>
    <comment authorId="0" ref="B48">
      <text>
        <t xml:space="preserve">⏰ المشي و لو حتى ١٠ دقايق في اليوم مفيد إلكم.
	-karma gammoh</t>
      </text>
    </comment>
    <comment authorId="0" ref="B47">
      <text>
        <t xml:space="preserve">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
	-karma gammoh</t>
      </text>
    </comment>
    <comment authorId="0" ref="B46">
      <text>
        <t xml:space="preserve">*كونوا نشيطين*
	-karma gammoh</t>
      </text>
    </comment>
    <comment authorId="0" ref="B45">
      <text>
        <t xml:space="preserve">🔄 مهم تخلّي أطفالك كمان يسألوك عن حالك. أطفالك بيبنو ثقة في علاقتهم معك لما يشوفوا  إنك إنت كمان بتشارك حياتك معهم مش بس عم بتحاول تعرف أكتر عن حياتهم.
	-karma gammoh</t>
      </text>
    </comment>
    <comment authorId="0" ref="B44">
      <text>
        <t xml:space="preserve">⚽ ممكن تسأل أطفالك عن أشياء بحبوها أو عن شو عملوا يومهم. مثلاً: كيف كان يومكم؟ في إشي متحمسين إله؟ في إشي معيّن مقلقكم اليوم؟
	-karma gammoh</t>
      </text>
    </comment>
    <comment authorId="0" ref="B43">
      <text>
        <t xml:space="preserve">⭐ خدوا أدوار تسألوا بعضكم أسألة. الشرط الوحيد للعبة إنه الإجابة ممنوع تكون كلمة وحدة زي: نعم، لأ، ممكن، منيح أو تمام.
	-karma gammoh</t>
      </text>
    </comment>
    <comment authorId="0" ref="B42">
      <text>
        <t xml:space="preserve">💡 لمّا بدك تعرف عن أحوال أولادك، ممكن تحوّل الحديث معهم للعبة.
	-karma gammoh</t>
      </text>
    </comment>
    <comment authorId="0" ref="B41">
      <text>
        <t xml:space="preserve">🔴 معروف إنه الأطفال الأكبر بالسن بعطوا جواب بكلمة وحدة عشان يتجنّبوا الحكي.
	-karma gammoh</t>
      </text>
    </comment>
    <comment authorId="0" ref="B40">
      <text>
        <t xml:space="preserve">هل ملّيتوا من جواب أطفالكم يكون نعم ، لأ أو ممكن؟ حولوا حديثكم للعبة، عشان ما تسمحوا أجوبتهم يكونوا كلمة وحدة. 🎈
	-karma gammoh</t>
      </text>
    </comment>
    <comment authorId="0" ref="B39">
      <text>
        <t xml:space="preserve">* نعم ، لا أو ممكن *
	-karma gammoh</t>
      </text>
    </comment>
    <comment authorId="0" ref="B38">
      <text>
        <t xml:space="preserve">هل تعلمتوا إشي جديد عن أطفالكم أو تعلموا إشي جديد عنكم؟ 💛
	-karma gammoh</t>
      </text>
    </comment>
    <comment authorId="0" ref="B37">
      <text>
        <t xml:space="preserve">🔄 هلا بدلوا الأدوار. همه بيحكوا وإنتوا بتحزروا.
	-karma gammoh</t>
      </text>
    </comment>
    <comment authorId="0" ref="B36">
      <text>
        <t xml:space="preserve">👀 شاركوا الحقائق مع أطفالكم و خليهم يحزروا أي وحدة فيهم الكذبة.
	-karma gammoh</t>
      </text>
    </comment>
    <comment authorId="0" ref="B35">
      <text>
        <t xml:space="preserve">🔷 على سبيل الميثال، الحقائق اللي ممكن تحكيها هيه: أنا ما بحب الجو البارد ، أنا بحب البوظة الباردة ، و أكثر إشي بحب أتعلّمه هو الرياضيات.
	-karma gammoh</t>
      </text>
    </comment>
    <comment authorId="0" ref="B34">
      <text>
        <t xml:space="preserve">💡كل واحدلازم يفكر في تلات حقائق و يحكيهم عن حاله. تنتين منهم بكونو صحيحين، و وحدة لازم تكون كذبة.
	-karma gammoh</t>
      </text>
    </comment>
    <comment authorId="0" ref="B33">
      <text>
        <t xml:space="preserve">هاي لعبة سريعة ومسلية، والهدف منها نتعلم أشياء عن بعض. خلي إجاباتك ممتعة قدر الإمكان! 🎨
	-karma gammoh</t>
      </text>
    </comment>
    <comment authorId="0" ref="B31">
      <text>
        <t xml:space="preserve">🎉 استمتعوا و انتو بتبكروا و بتجربوا حركات مختلفة لهاي اللعبة.
	-karma gammoh</t>
      </text>
    </comment>
    <comment authorId="0" ref="B30">
      <text>
        <t xml:space="preserve">🔄 أول واحد بينسى حركة  من الحركات أو بيعملها بالترتيب الغلط هو اللي بيختار الأغنية، أو الصوت، أو النمط التالي وبيبدا اللعبة من جديد.
	-karma gammoh</t>
      </text>
    </comment>
    <comment authorId="0" ref="B29">
      <text>
        <t xml:space="preserve">✨ لفوا بالدائرة، وخلّوا كل شخص يضيف حركة جديدة.
	-karma gammoh</t>
      </text>
    </comment>
    <comment authorId="0" ref="B26">
      <text>
        <t xml:space="preserve">بإمكانكم تلعبوا هاي اللعبة بأزواج أو بمجموعة - واقفين قدّام بعض أو في شكل دائرة.
	-karma gammoh</t>
      </text>
    </comment>
    <comment authorId="0" ref="B25">
      <text>
        <t xml:space="preserve">الحركة بتحسّن النفسية!
	-karma gammoh</t>
      </text>
    </comment>
    <comment authorId="0" ref="B23">
      <text>
        <t xml:space="preserve">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
	-karma gammoh</t>
      </text>
    </comment>
    <comment authorId="0" ref="B22">
      <text>
        <t xml:space="preserve">الأطفال الأكبر سنّاً بكونو عادتاً أصدق لما يثقوا إنه اللي بيحكوه ما رح يُستعمل ضدهم في المستقبل.
	-karma gammoh</t>
      </text>
    </comment>
    <comment authorId="0" ref="B21">
      <text>
        <t xml:space="preserve">عشان هاي الأسألة تكون فعّالة و إلها أثر إيجابي عليهم، لازم  أطفالَك يحسّوا بأمان و همة بيحكوا معَك. خلّيك  دايماً مُتقبِّل لردودهم. 💚
	-karma gammoh</t>
      </text>
    </comment>
    <comment authorId="0" ref="B20">
      <text>
        <t xml:space="preserve">اسألوا بعضكم أسئلة مثل: "إيش فرّحك اليوم؟" 👂 "إيش كان صعب اليوم؟" 👂 "كيف بقدر أساعدك؟" 👂
	-karma gammoh</t>
      </text>
    </comment>
    <comment authorId="0" ref="B19">
      <text>
        <t xml:space="preserve">تفقّد أحوال بعضكم البعض بشكل فعّال و مستمر بساعدكم تحافظوا على علاقة صحّية و متماسكة!⭐
	-karma gammoh</t>
      </text>
    </comment>
    <comment authorId="0" ref="B18">
      <text>
        <t xml:space="preserve">*محادثة لغاية التفقّد*
	-karma gammoh</t>
      </text>
    </comment>
    <comment authorId="0" ref="B17">
      <text>
        <t xml:space="preserve">💛 مارسوا تعلّم المهارات الجديدة بطريقة مرحة و وديعة. ما تحكموا على أولادكم و علي حالكم  على أدائكم في المهارة الجديدة.
	-karma gammoh</t>
      </text>
    </comment>
    <comment authorId="0" ref="B16">
      <text>
        <t xml:space="preserve">🔄 أعطوا كل شخص دور يجرّب المهارة الجديدة اللي عم تتعلّموها مع بعض. تأكّدوا إنكم تشجعوا  وتمدحوا بعض و إنتوا بتتعلّموا و بتلعبوا مع بعض!
	-karma gammoh</t>
      </text>
    </comment>
    <comment authorId="0" ref="B15">
      <text>
        <t xml:space="preserve">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
	-karma gammoh</t>
      </text>
    </comment>
    <comment authorId="0" ref="B14">
      <text>
        <t xml:space="preserve">❓ أُطلب من أطفالك يفكّروا بمهارة جديدة و ممتعة تتعلّموها مع بعض.
	-karma gammoh</t>
      </text>
    </comment>
    <comment authorId="0" ref="B12">
      <text>
        <t xml:space="preserve">*إيش فيه جديد؟*
	-karma gammoh</t>
      </text>
    </comment>
    <comment authorId="0" ref="B11">
      <text>
        <t xml:space="preserve">⏰ حاولوا بقدر الإمكان إنكم تمارسوا هاي العادة كل يوم. خصوصاً في الأيام اللي بتحسّوا فيها إنكم ما أنجزتوا إشي مميز.
	-karma gammoh</t>
      </text>
    </comment>
    <comment authorId="0" ref="B10">
      <text>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-karma gammoh</t>
      </text>
    </comment>
    <comment authorId="0" ref="B9">
      <text>
        <t xml:space="preserve">💡 خدوا من وقتم دقيقة عشان تفكّروا بكل الأشياء اللي عملتوها بيومكم.
	-karma gammoh</t>
      </text>
    </comment>
    <comment authorId="0" ref="B6">
      <text>
        <t xml:space="preserve">إهتمامَك بالإمور اللي بتهم أطفالَك بيعمل فرقك إيجابي كبير بعلاقتكم مع بعض و بسعادتهم .
	-karma gammoh</t>
      </text>
    </comment>
    <comment authorId="0" ref="B5">
      <text>
        <t xml:space="preserve">👂 ممكن اللي بشاركوه أطفالك معَك ما يثير إهتمامك ولكن مهم إنّك تظهر الهم الإهتمام والرغبة في معرفة اللي عم بشاركوه.
	-karma gammoh</t>
      </text>
    </comment>
    <comment authorId="0" ref="B4">
      <text>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-karma gammoh</t>
      </text>
    </comment>
    <comment authorId="0" ref="B3">
      <text>
        <t xml:space="preserve">احكي مع أطفالك عن موضوع بثير اهتمامهم!😃
	-karma gammoh</t>
      </text>
    </comment>
    <comment authorId="0" ref="B2">
      <text>
        <t xml:space="preserve">محادثة ودّية
	-karma gammoh</t>
      </text>
    </comment>
    <comment authorId="0" ref="B105">
      <text>
        <t xml:space="preserve">Hi Thandi, 
Are we qoing to revise or translate the previous lines or we will start the process from only line 109?
	-Youssef Ramzy</t>
      </text>
    </commen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0">
      <text>
        <t xml:space="preserve">@ed.moss@eemengineering.com do you have a plan for fixing the variables?
_Assigned to ed.moss@eemengineering.com_
	-Thandi Mills
if it is a case of the @ appearing on the wrong side then I think this is not a problem, it is a quirk of combined R2L and L2R languages. However in this instance I think the translation itself if just incorrect as one of the @ has been removed and there is still some english to be translated
	-Ed Moss
The one @ appears in the wrong place by default. I tried to move it but it wont move.
	-Thandi Mills</t>
      </text>
    </comment>
  </commentList>
</comments>
</file>

<file path=xl/sharedStrings.xml><?xml version="1.0" encoding="utf-8"?>
<sst xmlns="http://schemas.openxmlformats.org/spreadsheetml/2006/main" count="6553" uniqueCount="1632">
  <si>
    <t>English</t>
  </si>
  <si>
    <t>Arabic</t>
  </si>
  <si>
    <t>Translation Source</t>
  </si>
  <si>
    <t>Translators</t>
  </si>
  <si>
    <t>Proofreaders</t>
  </si>
  <si>
    <t>Suggested Changes</t>
  </si>
  <si>
    <t>Google Translation</t>
  </si>
  <si>
    <t>Count of English Words</t>
  </si>
  <si>
    <t>Translated</t>
  </si>
  <si>
    <t>Column 1</t>
  </si>
  <si>
    <t>Column 2</t>
  </si>
  <si>
    <t>Column 3</t>
  </si>
  <si>
    <t>*A Friendly Chat*</t>
  </si>
  <si>
    <t>*دردشة ودية*</t>
  </si>
  <si>
    <t>CrowdIn</t>
  </si>
  <si>
    <t>Complete</t>
  </si>
  <si>
    <t>Revised</t>
  </si>
  <si>
    <t xml:space="preserve">*محادثة ودّية*
</t>
  </si>
  <si>
    <t>Talk to your children about something that they are interested in! 😃</t>
  </si>
  <si>
    <t>احكي مع أطفالك عن إشي بيثير اهتمامهم!😃</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</si>
  <si>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</si>
  <si>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</si>
  <si>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طريقة سهلة لبدء الحكي مع أطفالك هي إنك تسألهم عن إشي مهتمين فيه. مثلاً، فيك تحكي عن قصص محلية، أو تقاليد، أو رياضة، أو كتب مُفضَّلة، أو أصدقاء، أو موسيقى، أو شخصيات مشهورة أو إشي ليتعلموا.</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</si>
  <si>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</si>
  <si>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</si>
  <si>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ممكن يشاركك أطفالك بأمور غير مهمة لك، على الرغم من ذلك اظهر الاهتمام والرغبة في معرفة المزيد.</t>
  </si>
  <si>
    <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</si>
  <si>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</si>
  <si>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</si>
  <si>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اهتمامك باللي أطفالك بيهتموا به بيفرق كثير في علاقتكم وسعادتهم.</t>
  </si>
  <si>
    <t xml:space="preserve">إهتمامَك بالإمور اللي بتهم أطفالَك بيعمل فرقك إيجابي كبير بعلاقتكم مع بعض و بسعادتهم .
</t>
  </si>
  <si>
    <t>*Reflect on Hope*</t>
  </si>
  <si>
    <t>فكّر بالأمل</t>
  </si>
  <si>
    <t>Spread Hope!</t>
  </si>
  <si>
    <t>انشر الأمل!</t>
  </si>
  <si>
    <t>أُنشر الأمل!</t>
  </si>
  <si>
    <t>💡 Together, take a minute to think about all the things you did today.</t>
  </si>
  <si>
    <t>خدوا لحظة مع بعض علشان تفكروا في كل الأشياء اللي عملتوها النهارده.</t>
  </si>
  <si>
    <t xml:space="preserve">💡 خدوا من وقتم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</si>
  <si>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</si>
  <si>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بدّلوا الأدوار وشاركوا إشي إيجابي صار. ممكن يكون إشي صغير أو كبير، مثلاً حسيتوا حالكم منيح لأنكم تنفستوا بعمق، أو مارستم رياضة مثل المشي أو تمرينات الإطالة والتمدد أو قضيتوا وقت مع ناس بتهتموا فيهم.</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</si>
  <si>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</si>
  <si>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</si>
  <si>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حاولوا تعملوا هاي الإشي كل يوم- وخصوصًا بالأيام اللي بتحسوا فيها ما عملتوا إشي مميز.</t>
  </si>
  <si>
    <t xml:space="preserve">⏰ حاولوا بقدر الإمكان إنكم تمارسوا هاي العادة كل يوم. خصوصاً في الأيام اللي بتحسّوا فيها إنكم ما أنجزتوا إشي مميز.
</t>
  </si>
  <si>
    <t>*What’s New?*</t>
  </si>
  <si>
    <t>*شو الجديد؟ *</t>
  </si>
  <si>
    <t>*إيش فيه جديد؟*</t>
  </si>
  <si>
    <t>Learning is fun! 🎓</t>
  </si>
  <si>
    <t>التعلم ممتع!🎓</t>
  </si>
  <si>
    <t>❓ Ask your children to think of a new, fun skill you could learn together.</t>
  </si>
  <si>
    <t>اطلب من أطفالك يفكروا في مهارة جديدة ومرحة تتعلموها معًا.</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</si>
  <si>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</si>
  <si>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</si>
  <si>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مثلًا، تخلوا الكرة ثابتة في الهواء برجليكم، تتعلموا وتتمرنوا على عبارات من لهجتنا، تشاركوا قصص من ثقافتكم، تلعبوا ألعاب ورياضات بلادنا، أو تتعلموا أغنية جديدة.</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</si>
  <si>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</si>
  <si>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</si>
  <si>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🔄بدّلوا الأدوار وجربوا المهارة الجديدة. تأكدوا أنكم تمدحوا بعض وتتعلموا وتلعبوا مع بعض!</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</si>
  <si>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</si>
  <si>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</si>
  <si>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💛تعامل مع تعلم المهارة بطريقة لطيفة وممتعة، وما تحكم على أطفالك أو على حالك بسبب قدرتك وتمكن مهارتك.</t>
  </si>
  <si>
    <t>💛 مارسوا تعلّم المهارات الجديدة بطريقة مرحة و وديعة. ما تحكموا على أولادكم و علي حالكم  على أدائكم في المهارة الجديدة.</t>
  </si>
  <si>
    <t>*Check-in Chat*</t>
  </si>
  <si>
    <t>دردشة للتفقد</t>
  </si>
  <si>
    <t>محادثة لغاية التفقّد</t>
  </si>
  <si>
    <t>Actively checking in on one another helps to keep relationships healthy! ⭐</t>
  </si>
  <si>
    <t>سؤالكم عن بعض بيساعد تحافظوا على علاقاتكم منيحة!</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</si>
  <si>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</si>
  <si>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</si>
  <si>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"شو أسعدك النهارده؟" 👂 "شو كان صعب النهارده؟" 👂 "كيف بقدر أساعدك؟" 👂</t>
  </si>
  <si>
    <t>اسألوا بعضكم أسئلة مثل: "إيش فرّحك اليوم؟" 👂 "إيش كان صعب اليوم؟" 👂 "كيف بقدر أساعدك؟" 👂</t>
  </si>
  <si>
    <t>For this to help, your children need to feel safe while sharing things with you. Be open to their responses. 💚</t>
  </si>
  <si>
    <t>علشان هاي الشي يفيد، لازم أطفالك يحسوا بالأمان وهم بيحكوا معك. خليك متقبل لردودهم. 💚"</t>
  </si>
  <si>
    <t>عشان هاي الأسألة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</si>
  <si>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</si>
  <si>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الكبار سنًّا بيكونوا أصدق لما بيثقوا إنه اللي بيحكوه ما راح يستعمل ضدهم بعدين.</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</si>
  <si>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</si>
  <si>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</si>
  <si>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كون لطيف مع حالك إذا أطفالك ما بدهم يحكولك مشاكلهم. 💙 غالبًا الأطفال بيخافوا يحكوا لأنهم بيخافوا يتورطوا بمشاكل. الزعل منهم ما راح يفيد - أظهر لهم إنك بتحبهم واعطيهم وقت!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</si>
  <si>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</si>
  <si>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</si>
  <si>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</si>
  <si>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*عبّر عن نفسك*</t>
  </si>
  <si>
    <t>Movement makes people happy!</t>
  </si>
  <si>
    <t>الحركة بتخلي الناس مبسوطة!</t>
  </si>
  <si>
    <t>الحركة بتحسّن النفسية!</t>
  </si>
  <si>
    <t>This game can be played in pairs or as a group - stand facing each other or in a circle.</t>
  </si>
  <si>
    <t>يمكن لعب هاي اللعبة كأزواج أو كمجموعة - الوقوف قدام بعض أو في شكل دايرة.</t>
  </si>
  <si>
    <t>بإمكانكم تلعبوا هاي اللعبة بأزواج أو بمجموعة - واقفين قدّام بعض أو في شكل دائرة.</t>
  </si>
  <si>
    <t>🎵 Together, choose a song, a fun sound, or a clapping pattern to follow and choose a person to start the game by creating one movement.</t>
  </si>
  <si>
    <t>🎵 مع بعض، اختاروا أغنية، أو صوت ممتع، أو نمط تصفيق تتبعوه، واختاروا شخص يبدأ اللعبة بحركة واحدة.</t>
  </si>
  <si>
    <t>🎵  اختاروا أغنية مع بعض، أو لحن ممتع، أو نمط تصفيق تتبعوه، واختاروا شخص يبدأ اللعبة بحركة واحدة.</t>
  </si>
  <si>
    <t>👀 The person to their right must copy that movement and add their own movement to it.</t>
  </si>
  <si>
    <t>👀 الشخص اللي على يمينه لازم يقلد الحركة هادي ويضيف حركته الخاصة.</t>
  </si>
  <si>
    <t>حقيقتين وكذبة</t>
  </si>
  <si>
    <t>✨ Go around the circle, each person adding a new movement.</t>
  </si>
  <si>
    <t>✨ لفوا بالدايرة، وكل شخص يضيف حركة جديدة.</t>
  </si>
  <si>
    <t>✨ لفوا بالدائرة، وخلّوا كل شخص يضيف حركة جديدة.</t>
  </si>
  <si>
    <t>🔄 The first one who forgets someone's movements or does it in the wrong order chooses the next song, sound, or pattern and starts the game again.</t>
  </si>
  <si>
    <t>🔄 أول واحد ينسى حركة حدا أو يعملها بالترتيب الغلط هو اللي يختار الأغنية، أو الصوت، أو النمط التالي ويبدأ اللعبة من جديد.</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</si>
  <si>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</si>
  <si>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</si>
  <si>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مع بعض وجربوا حركات مختلفة مع هذه اللعبة الممتعة.</t>
  </si>
  <si>
    <t>🎉 استمتعوا و انتو بتبكروا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</si>
  <si>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</si>
  <si>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</si>
  <si>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</si>
  <si>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t>
  </si>
  <si>
    <t>هاي لعبة سريعة ومسلية، والهدف منها نتعلم أشياء عن بعض. خلي إجاباتك ممتعة قدر الإمكان! 🎨</t>
  </si>
  <si>
    <t>💡 Everyone thinks of 3 facts about themselves. 2 must be true, and 1 must be a lie.</t>
  </si>
  <si>
    <t>كل واحد يفكر في تلات حقائق عن حاله. تنتين لازم يكونوا صح، وواحدة لازم تكون كذبة.</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</si>
  <si>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</si>
  <si>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</si>
  <si>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هاي شوية أمثلة: باكره الجو البارد، وبحب البوظة الباردة، وأكتر إشي بحب أتعلمه هو الرياضيات.</t>
  </si>
  <si>
    <t xml:space="preserve">🔷 على سبيل الميثال،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</si>
  <si>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</si>
  <si>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شاركو الحقائق مع أطفالكم واطلبوا منهم يخمنوا الكذبة.</t>
  </si>
  <si>
    <t xml:space="preserve">👀 شاركوا الحقائق مع أطفالكم و خليهم يحزروا أي وحدة فيهم الكذبة.
</t>
  </si>
  <si>
    <t>🔄 Now ask them to do the same, and guess theirs.</t>
  </si>
  <si>
    <t>ودلوقتي اطلبوا منهم يعملوا نفس الإشي، وخمنوا حقائقهم.</t>
  </si>
  <si>
    <t xml:space="preserve">🔄 هلّا، بدلوا الأدوار. همه بيحكوا وإنتوا بتحزروا.
</t>
  </si>
  <si>
    <t>Did you learn anything new about your children, or did they learn anything new about you? 💛</t>
  </si>
  <si>
    <t>هل تعلمتوا إشي جديد عن أطفالكم أو تعلموا إشي جديد عنكم؟</t>
  </si>
  <si>
    <t xml:space="preserve">هل تعلمتوا إشي جديد عن أطفالكم أو تعلموا إشي جديد عنكم؟ 💛
</t>
  </si>
  <si>
    <t>*Yes, No or Maybe*</t>
  </si>
  <si>
    <t>نعم، أو لا أو يمكن</t>
  </si>
  <si>
    <t xml:space="preserve">* نعم ، لا أو ممكن *
</t>
  </si>
  <si>
    <t>Are you tired of hearing your children say yes, no, or maybe to all of your questions? Turn your chat into a game, and don’t allow one-word answers. 🎈</t>
  </si>
  <si>
    <t>زهقتوا من إجابة أطفالكم بنعم، لا، يمكن على كل أسئلتكم؟ حولوا دردشتكم للعبة، وما تسمحوا بالإجابة بكلمة وحدة.</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</si>
  <si>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</si>
  <si>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</si>
  <si>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الأطفال الكبار معروفين إنهم بيعطوا إجابات بكلمة واحدة عشان يتجنبوا الحكي.</t>
  </si>
  <si>
    <t>🔴 معروف إنه الأطفال الأكبر بالسن بعطوا جواب بكلمة وحدة عشان يتجنّبوا الحكي.</t>
  </si>
  <si>
    <t>💡 When you would like to really know how your children are doing, you can turn your chat into a game.</t>
  </si>
  <si>
    <t>لو بدك تعرف عن جد كيف حال أطفالك، ممكن تحول الدردشة معهم للعبة.</t>
  </si>
  <si>
    <t>💡 لمّا بدك تعرف عن أحوال أولادك، ممكن تحوّل الحديث معهم للعبة.</t>
  </si>
  <si>
    <t>⭐ Take turns asking each other questions. The only rule is that you cannot use one-word responses like Yes, No, Maybe, Fine, and Okay.</t>
  </si>
  <si>
    <t>بدّلوا الأدوار واسألوا بعض أسئلة. القاعدة الوحيدة إنكم ما تستعملوا إجابات بكلمة واحدة مثل نعم، أو لا، أو يمكن، أو منيح، أو تمام</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</si>
  <si>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</si>
  <si>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</si>
  <si>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ممكن تسأل عن شغلات أطفالك بيحبوها أو شو عملوا النهارده. مثلًا، كيف كان يومك؟ شو الإشي اللي متحمسين ليه؟ شو الإشي اللي مقلقكم النهارده</t>
  </si>
  <si>
    <t>⚽ ممكن تسأل أطفالك عن أشياء بحبوها أو عن شو عملوا 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</si>
  <si>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</si>
  <si>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مهم إنك تخلي أطفالك يسألوك كمان. الثقة بتنبني لما أطفالك يشوفوا إنك بتشارك حياتك معهم، مش بس بتحاول تعرف أكتر عن حياتهم.</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</si>
  <si>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</si>
  <si>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</si>
  <si>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تحرّكوا</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</si>
  <si>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</si>
  <si>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</si>
  <si>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دوَّر على نشاط رياضي أنت وأطفالك بدكم تعملوه وجربوه معًا! انتبه على أمان المكان اللي بتستخدموه للرياضة.</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</si>
  <si>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</si>
  <si>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</si>
  <si>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حتى المشي لمدة 10 دقايق باليوم منيح لكم.</t>
  </si>
  <si>
    <t>⏰ المشي و لو حتى ١٠ دقايق في اليوم مفيد إلكم.</t>
  </si>
  <si>
    <t>⚽Together, try walking, running, stretching, playing games like hide-and-seek, or any other physical activities you enjoy.</t>
  </si>
  <si>
    <t>جربوا تمشوا، أو تركضوا، أو تلعبوا ألعاب الإطالة، أو ألعاب مثل الغميضة معًا، أو أي نشاطات بدنية تانية بتستمتعوا فيها.</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</si>
  <si>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</si>
  <si>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</si>
  <si>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فكروا معًا في طرق تخلي اللعبة ممتعة أكتر. بتقدروا تركضوا لنقطة معينة؟ تتبادلوا أدوار المدرب؟ بتقدروا تحطوا مكافأة صغيرة ومجانية زي إن الفائز يقرر النشاط الجاي؟</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</si>
  <si>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</si>
  <si>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</si>
  <si>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وأمتع لو مارستوها أكتر وأكتر.</t>
  </si>
  <si>
    <t>الرياضة بتصير أسهل و أكتر ممتعة  كل ما مارستوها أكتر.</t>
  </si>
  <si>
    <t>🔄 If you or your children do not like the first type of exercise you pick, try a new way to exercise.</t>
  </si>
  <si>
    <t>لو أنت أو أطفالك ما حبيتوا أول نوع رياضة اخترتوه، جربوا طريقة جديدة للرياضة.</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</si>
  <si>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</si>
  <si>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</si>
  <si>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</si>
  <si>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</si>
  <si>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هاي بيساعدهم يتعاملوا مع الإجهاد بطريقة صحية!</t>
  </si>
  <si>
    <t>خد استراحة مع أطفالك . التوقّف و الهدوء لفترة بيساعدهم يتعاملوا مع الضغط بطريقة صحية!</t>
  </si>
  <si>
    <t>⏰ You could take a pause together at any time, or you could try at a specific time like before bedtime.</t>
  </si>
  <si>
    <t>ممكن تاخدوا استراحة معًا في أي وقت، أو ممكن تجربوا في وقت محدد مثل قبل النوم.</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</si>
  <si>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</si>
  <si>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</si>
  <si>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اقعدوا معًا وسكروا عيونكم. اسمعوا أنفاسكم وهي داخلة وخارجة. لاحظوا كيف بتحسوا.</t>
  </si>
  <si>
    <t>أقعدوا مع بعض و سكروا عيونكم. استمعوا لنَفَسكُم و هو داخل و هو خارج. لاحظوا بشو عم بتحسّوا.👂</t>
  </si>
  <si>
    <t>⭐ Take 5 more deep breaths.</t>
  </si>
  <si>
    <t>تنفسوا بعمق 5 مرات كمان.</t>
  </si>
  <si>
    <t xml:space="preserve">⭐ تنفّسوا كمان خمس مرّات بعمق.
</t>
  </si>
  <si>
    <t>👀 When you are ready, open your eyes again. Do you feel any different?</t>
  </si>
  <si>
    <t>لما تكونوا جاهزين، افتحوا عيونكم مرة تانية. حسيتوا بفرق؟</t>
  </si>
  <si>
    <t>👀لما تكونوا جاهزين، افتحوا عيونكم مرة تانية. حسيتوا بفرق؟</t>
  </si>
  <si>
    <t>⏸ Ask your children what it was like to take a pause. Listen and accept whatever they say about it.</t>
  </si>
  <si>
    <t>اسأل أطفالك كيف كانت الاستراحة. اسمع وتقبل أي إشي بيحكوه عنها.</t>
  </si>
  <si>
    <t>*This Is Who I Am*</t>
  </si>
  <si>
    <t>*هاد هو أنا*</t>
  </si>
  <si>
    <t>Self-esteem is the way you value yourself, either in a positive or negative way. Helping your children have high self-esteem is a recipe for success! 🏆</t>
  </si>
  <si>
    <t>تقدير الذات هو الطريقة اللي بتقيم فيها حالك، سواء بطريقة إيجابية أو سلبية. مساعدة أطفالك يكون عندهم تقدير عالي للذات هي وصفة للنجاح!</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</si>
  <si>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</si>
  <si>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</si>
  <si>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شارك مع أطفالك 3 شغلات تحبها في حالك!</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</si>
  <si>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</si>
  <si>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</si>
  <si>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</si>
  <si>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</si>
  <si>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هاي كان صعب، حاولوا تفكّروا في إشي واحد بس.</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</si>
  <si>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</si>
  <si>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</si>
  <si>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</si>
  <si>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</si>
  <si>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t>
  </si>
  <si>
    <t>يلا نحط شوية أهداف ⭐</t>
  </si>
  <si>
    <t>⏰ It can be helpful to set smaller weekly goals that are easier to reach, especially when life feels uncertain.</t>
  </si>
  <si>
    <t>رح يكون مفيد إنو نحط أهداف أسبوعية أصغر وأسهل في الوصول ليها، خصوصًا لما الأمور تبدو محيرة.</t>
  </si>
  <si>
    <t>⏰ ممكن من الأفضل نحط أهداف أسبوعية أصغر و أسهل للتحقيق، خصوصاً إذا كانت أوضاع الحياة مش غير متوقّعة.</t>
  </si>
  <si>
    <t>To Do</t>
  </si>
  <si>
    <t>💡Ask each of your children for one goal that they would like to achieve this week.</t>
  </si>
  <si>
    <t>اطلب من كل واحد من أطفالك هدف بده يحققه هالأسبوع.</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</si>
  <si>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</si>
  <si>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</si>
  <si>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تأكد إن هاي الهدف *محدد* و*قابل للتحقيق* خلال أسبوع، مثل يتمرنوا على التنفس بعمق 5 دقايق كل يوم، أو يتمرنوا رياضة 10 دقايق 3 مرات بالأسبوع، أو يكتبوا مشاعرهم بمذكرات كل ليلة، أو يقضوا وقت مميز مع العائلة أو الأصحاب كل يوم.</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</si>
  <si>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</si>
  <si>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</si>
  <si>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ممكن كمان تشارك أهدافك الأسبوعية الخاصة مع أطفالك وتدعموا بعض علشان تحققوا أهدافكم.</t>
  </si>
  <si>
    <t>💚 ممكن إنت كمات تشارك أهدافك الأسبوعية مع أطفالك و تشجعوا بعض تحققوا الأهداف.</t>
  </si>
  <si>
    <t>🎉 Make sure to praise and celebrate your children for their hard work towards reaching their goals.</t>
  </si>
  <si>
    <t>تأكد من مدح أطفالك والاحتفال بتعبهم في تحقيق أهدافهم.</t>
  </si>
  <si>
    <t>🎉 تأكد إنّك تمدح أطفالك و تحتفل بجهودهم و همه عم بيسعوا إنهم يحققوا أهدافهم.</t>
  </si>
  <si>
    <t>🔔 If your children do not reach their goals, that is okay. Discuss with them the steps they still need to take or how they could reach it a different way.</t>
  </si>
  <si>
    <t>لو ما حقق أطفالك أهدافهم، لا مشكلة. ناقش معهم الخطوات اللي بيحتاجوها أو كيف ممكن يوصلوا لأهدافهم بطريقة تانية.</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</si>
  <si>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</si>
  <si>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</si>
  <si>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*وقت مع بعض*</t>
  </si>
  <si>
    <t xml:space="preserve">* وقت مخصص لبعض*
</t>
  </si>
  <si>
    <t>💚 Spending time just with your children and taking an interest in them can improve your relationship.</t>
  </si>
  <si>
    <t>قضاء الوقت مع أطفالك فقط والاهتمام فيهم راح يحسن علاقتكم.</t>
  </si>
  <si>
    <t>💚 قضاء وقت مخصص لأطفالك فقط والإهتمام فيهم شخصياً رح يحسّن علاقتكم.</t>
  </si>
  <si>
    <t>👀 When your children are playing alone or occupying themselves, join them and show interest in what they are doing.</t>
  </si>
  <si>
    <t>لما يلعب أطفالك لحالهم أو يكونوا مشغولين، انضم إلهم وبيّن لهم اهتمامك بما يفعلوا.</t>
  </si>
  <si>
    <t>👀 لما يكونو أطفالك بيلعبوا لوحدهم و شاغلين حالهم، إنضملهم و إبدي إهتمام باللي عم بيعملوه.</t>
  </si>
  <si>
    <t>👂Ask questions about their activity and listen to them.</t>
  </si>
  <si>
    <t>👂 اسألهم عن النشاط اللي يعملوا وكونوا مستمعين جيدين.</t>
  </si>
  <si>
    <t>👂 إسألهم أسألة عن اللي بيعملوه و إصغِ إلهم.</t>
  </si>
  <si>
    <t>Let your children lead the activity and follow them to build their confidence and autonomy. 😃</t>
  </si>
  <si>
    <t>خلي أطفالك يقودوا النشاط واتبعهم ليزيدوا ثقتهم بنفسهم واستقلاليتهم. 😃</t>
  </si>
  <si>
    <t>خلي أطفالك يقودوا النشاط واتبعهم ليعزّزوا ثقتهم بنفسهم واستقلاليتهم. 😃</t>
  </si>
  <si>
    <t>👀 Say what you see - describing everything and supporting your children’s actions.</t>
  </si>
  <si>
    <t>👀 قول شو بتشوف - صف كل إشيء وادعم تصرفات أطفالك.</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</si>
  <si>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</si>
  <si>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</si>
  <si>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</si>
  <si>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</si>
  <si>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</si>
  <si>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</si>
  <si>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**الحيوانات النشيطة**</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</si>
  <si>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</si>
  <si>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</si>
  <si>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أضف حركات وحيوانات تانية.</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</si>
  <si>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</si>
  <si>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</si>
  <si>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**كل الحيوانات اللي بتيجي ع بالنا**</t>
  </si>
  <si>
    <t xml:space="preserve">**كل الحيوانات اللي بتخطر ع بالنا**💡
</t>
  </si>
  <si>
    <t>Think about groups of animals and talk about them with your children!</t>
  </si>
  <si>
    <t>فكر بمجموعات حيوانات واحكي عنها مع أطفالك!</t>
  </si>
  <si>
    <t>فكّر بمجموعات حيوانات واحكي عنها مع أطفالك!</t>
  </si>
  <si>
    <t>What are all the animals we can think of that have feathers? What are all the animals we can think of that eat plants? 🌱 What animals can we think of that lay eggs?</t>
  </si>
  <si>
    <t>شو كل الحيوانات اللي بتيجي عبالنا عندها ريش؟ شو كل الحيوانات اللي بتيجي عبالنا بتاكل نباتات؟ شو الحيوانات اللي بتيجي عبالنا بتبيض؟</t>
  </si>
  <si>
    <t>شو  الحيوانات اللي منقدر نفكر فيها  اللي عندها ريش؟ شو  الحيوانات اللي  بتاكل نباتات؟🌱 شو الحيوانات اللي بتبيض؟</t>
  </si>
  <si>
    <t>*Active Counting*</t>
  </si>
  <si>
    <t>*العد النشط*</t>
  </si>
  <si>
    <t>*العد النشيط*</t>
  </si>
  <si>
    <t>👋 **Clap, hop, jump**</t>
  </si>
  <si>
    <t>**صفقوا، اقفزوا على قدم واحدة، اقفزوا**</t>
  </si>
  <si>
    <t xml:space="preserve">👋*زقفوا، نطّوا على إجر وحدة، نطّوا*
</t>
  </si>
  <si>
    <t>Play the following game with your children. Make it active!</t>
  </si>
  <si>
    <t>العب هاي اللعبة مع أطفالك. وخليها نشطة</t>
  </si>
  <si>
    <t>العب هاي اللعبة مع أطفالك. وخليها نشطة!</t>
  </si>
  <si>
    <t>1️⃣ Clap hands 1 time.</t>
  </si>
  <si>
    <t>صفقوا مرة</t>
  </si>
  <si>
    <t>1️⃣ زقفوا مرّة .</t>
  </si>
  <si>
    <t>2️⃣ Clap hands 2 times.</t>
  </si>
  <si>
    <t>2️⃣ صفقوا تنتين.</t>
  </si>
  <si>
    <t>2️⃣ زقفوا مرتين.</t>
  </si>
  <si>
    <t>1️⃣ Jump 1 time.</t>
  </si>
  <si>
    <t>اقفزوا مرة</t>
  </si>
  <si>
    <t>1️⃣ نطّوا مرّة.</t>
  </si>
  <si>
    <t>2️⃣ Jump 2 times.</t>
  </si>
  <si>
    <t>2️⃣ اقفزوا تنتين.</t>
  </si>
  <si>
    <t>2️⃣ نطّوا مرتين.</t>
  </si>
  <si>
    <t>1️⃣ Hop 1 time.</t>
  </si>
  <si>
    <t>1️⃣ اقفزوا على قدم واحدة مرة.</t>
  </si>
  <si>
    <t xml:space="preserve">1️⃣ نطّوا على إجر وحدة، مرّة.
</t>
  </si>
  <si>
    <t>3️⃣ Hop 3 times.</t>
  </si>
  <si>
    <t>3️⃣ اقفزوا على قدم واحدة تلات مرات.</t>
  </si>
  <si>
    <t>3️⃣ نطّوا على إجر وحدة، تلات مرّات.</t>
  </si>
  <si>
    <t>💡 Can you hop, then jump, then clap?</t>
  </si>
  <si>
    <t>بتقدروا تقفزوا على قدم واحدة وبعدين تقفزوا وبعدين تصفقوا؟</t>
  </si>
  <si>
    <t>💡 بتقدروا تنطّوا على إجر وحدة، بعدين تقفزوا، و بعدبن تزقّفوا؟</t>
  </si>
  <si>
    <t>🏆 Can you clap twice, jump once, and hop three times?</t>
  </si>
  <si>
    <t>بتقدروا تصفقوا تنتين. وبعدين تقفزوا مرة وبعدين تقفزوا على قدم واحدة تلات مرات؟</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</si>
  <si>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</si>
  <si>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</si>
  <si>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</si>
  <si>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</si>
  <si>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</si>
  <si>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</si>
  <si>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</si>
  <si>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</si>
  <si>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اقفزوا على قدم واحدة تنتين. لفوا حواليكم.</t>
  </si>
  <si>
    <t>نطّوا على إجر وحدة مرتين ، لفّوا حوالين حالكم مرّة.</t>
  </si>
  <si>
    <t>Take ten steps forward, three steps to the side and sit down. ✅</t>
  </si>
  <si>
    <t>خذوا عشر خطوات لقدام، وتلاتة خطوات على جنب، واقعدوا. ✅</t>
  </si>
  <si>
    <t xml:space="preserve">خذوا عشر خطوات لقدّام، وتلات خطوات للجنب، واقعدوا. ✅
</t>
  </si>
  <si>
    <t>*Active Songs*</t>
  </si>
  <si>
    <t>*أغاني نشطة*</t>
  </si>
  <si>
    <t xml:space="preserve">أغاني نشيطة
</t>
  </si>
  <si>
    <t>😃 Young children love physical games but they need reminders about how to play. 💡</t>
  </si>
  <si>
    <t>الأطفال الصغار بيحبوا الألعاب البدنية، لكن بيحتاجوا تذكرهم كيف يلعبوا</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</si>
  <si>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</si>
  <si>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</si>
  <si>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</si>
  <si>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</si>
  <si>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ينفذوا فيها تعليمات مثل:</t>
  </si>
  <si>
    <t>غنّوا لأطفالكم أغاني يكون فيها تعليمات مثل:</t>
  </si>
  <si>
    <t>✅ Start and stop ❌</t>
  </si>
  <si>
    <t>ابدأ ووقف</t>
  </si>
  <si>
    <t>✅ إبدأ و قِفّ❌</t>
  </si>
  <si>
    <t>⬇️ Slow down and speed up ⬆️</t>
  </si>
  <si>
    <t>أبطأ وأسرع</t>
  </si>
  <si>
    <t>⬇️ بطّئ و سرّع ⬆️</t>
  </si>
  <si>
    <t>You are not alone 🤲. Many other people are also going through very hard times, including war or having to leave their homes 💔. Many people share your pain as you face so many losses and uncertainties.</t>
  </si>
  <si>
    <t>أنت مش لحالك 🤲. فيه ناس كتير تانيين عم يمرّوا بأوقات صعبة كتير، فيه منهم عايشين في الحرب أو اضطرّوا يتركوا بيوتهم 💔. فيه ناس كتار حاسين بوجعك وانت عم تواجه خسارتك أو قلقك على المُستقبل.</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</si>
  <si>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</si>
  <si>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</si>
  <si>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طبيعي تحس إنك مضغوط، لما تكون الحياة صعبة هيك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</si>
  <si>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</si>
  <si>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</si>
  <si>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بفها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</si>
  <si>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</si>
  <si>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</si>
  <si>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</si>
  <si>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</si>
  <si>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</si>
  <si>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</si>
  <si>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</si>
  <si>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</si>
  <si>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</si>
  <si>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</si>
  <si>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</si>
  <si>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</si>
  <si>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</si>
  <si>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</si>
  <si>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</si>
  <si>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</si>
  <si>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</si>
  <si>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</si>
  <si>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</si>
  <si>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</si>
  <si>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</si>
  <si>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</si>
  <si>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</si>
  <si>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</si>
  <si>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</si>
  <si>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</si>
  <si>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</si>
  <si>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</si>
  <si>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</si>
  <si>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</si>
  <si>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</si>
  <si>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</si>
  <si>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</si>
  <si>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</si>
  <si>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</si>
  <si>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</si>
  <si>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</si>
  <si>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</si>
  <si>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</si>
  <si>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</si>
  <si>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</si>
  <si>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</si>
  <si>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</si>
  <si>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</si>
  <si>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</si>
  <si>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</si>
  <si>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</si>
  <si>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</si>
  <si>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</si>
  <si>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</si>
  <si>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</si>
  <si>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</si>
  <si>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</si>
  <si>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</si>
  <si>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</si>
  <si>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</si>
  <si>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</si>
  <si>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</si>
  <si>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</si>
  <si>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</si>
  <si>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</si>
  <si>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</si>
  <si>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</si>
  <si>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</si>
  <si>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</si>
  <si>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</si>
  <si>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</si>
  <si>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</si>
  <si>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</si>
  <si>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</si>
  <si>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</si>
  <si>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</si>
  <si>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</si>
  <si>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</si>
  <si>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</si>
  <si>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</si>
  <si>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</si>
  <si>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</si>
  <si>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</si>
  <si>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</si>
  <si>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</si>
  <si>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</si>
  <si>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</si>
  <si>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</si>
  <si>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</si>
  <si>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</si>
  <si>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</si>
  <si>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</si>
  <si>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</si>
  <si>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</si>
  <si>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</si>
  <si>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</si>
  <si>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</si>
  <si>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</si>
  <si>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</si>
  <si>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</si>
  <si>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</si>
  <si>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</si>
  <si>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</si>
  <si>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</si>
  <si>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</si>
  <si>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</si>
  <si>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</si>
  <si>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</si>
  <si>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</si>
  <si>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</si>
  <si>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</si>
  <si>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</si>
  <si>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NEXT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</si>
  <si>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</si>
  <si>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</si>
  <si>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</si>
  <si>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</si>
  <si>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</si>
  <si>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</si>
  <si>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</si>
  <si>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</si>
  <si>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</si>
  <si>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</si>
  <si>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</si>
  <si>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</si>
  <si>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</si>
  <si>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</si>
  <si>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</si>
  <si>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</si>
  <si>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</si>
  <si>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</si>
  <si>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</si>
  <si>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</si>
  <si>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</si>
  <si>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</si>
  <si>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</si>
  <si>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</si>
  <si>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</si>
  <si>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</si>
  <si>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</si>
  <si>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</si>
  <si>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</si>
  <si>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</si>
  <si>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</si>
  <si>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</si>
  <si>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</si>
  <si>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</si>
  <si>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</si>
  <si>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</si>
  <si>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</si>
  <si>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</si>
  <si>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</si>
  <si>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</si>
  <si>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</si>
  <si>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</si>
  <si>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</si>
  <si>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</si>
  <si>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</si>
  <si>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</si>
  <si>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</si>
  <si>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</si>
  <si>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</si>
  <si>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</si>
  <si>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</si>
  <si>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</si>
  <si>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</si>
  <si>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</si>
  <si>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</si>
  <si>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</si>
  <si>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</si>
  <si>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</si>
  <si>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</si>
  <si>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</si>
  <si>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</si>
  <si>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</si>
  <si>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</si>
  <si>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</si>
  <si>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</si>
  <si>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</si>
  <si>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</si>
  <si>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</si>
  <si>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</si>
  <si>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</si>
  <si>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</si>
  <si>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</si>
  <si>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</si>
  <si>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</si>
  <si>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</si>
  <si>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</si>
  <si>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</si>
  <si>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</si>
  <si>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</si>
  <si>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</si>
  <si>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</si>
  <si>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</si>
  <si>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ابلأشخاص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</si>
  <si>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</si>
  <si>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</si>
  <si>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</si>
  <si>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</si>
  <si>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</si>
  <si>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</si>
  <si>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</si>
  <si>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</si>
  <si>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</si>
  <si>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</si>
  <si>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</si>
  <si>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</si>
  <si>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</si>
  <si>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</si>
  <si>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</si>
  <si>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</si>
  <si>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</si>
  <si>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</si>
  <si>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</si>
  <si>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</si>
  <si>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</si>
  <si>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</si>
  <si>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</si>
  <si>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</si>
  <si>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</si>
  <si>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</si>
  <si>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</si>
  <si>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</si>
  <si>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</si>
  <si>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اإاسم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</si>
  <si>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</si>
  <si>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</si>
  <si>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</si>
  <si>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</si>
  <si>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</si>
  <si>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</si>
  <si>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</si>
  <si>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</si>
  <si>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</si>
  <si>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</si>
  <si>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</si>
  <si>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</si>
  <si>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</si>
  <si>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</si>
  <si>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</si>
  <si>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</si>
  <si>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</si>
  <si>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</si>
  <si>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</si>
  <si>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</si>
  <si>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</si>
  <si>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</si>
  <si>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</si>
  <si>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</si>
  <si>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</si>
  <si>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</si>
  <si>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</si>
  <si>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</si>
  <si>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</si>
  <si>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</si>
  <si>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</si>
  <si>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</si>
  <si>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</si>
  <si>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</si>
  <si>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</si>
  <si>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</si>
  <si>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</si>
  <si>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</si>
  <si>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</si>
  <si>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</si>
  <si>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</si>
  <si>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</si>
  <si>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</si>
  <si>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</si>
  <si>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</si>
  <si>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</si>
  <si>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</si>
  <si>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</si>
  <si>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</si>
  <si>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</si>
  <si>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</si>
  <si>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</si>
  <si>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</si>
  <si>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</si>
  <si>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</si>
  <si>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</si>
  <si>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</si>
  <si>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</si>
  <si>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</si>
  <si>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</si>
  <si>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تهيأ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</si>
  <si>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</si>
  <si>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</si>
  <si>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</si>
  <si>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</si>
  <si>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</si>
  <si>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الخسارة غلطتنا،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</si>
  <si>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</si>
  <si>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</si>
  <si>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</si>
  <si>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</si>
  <si>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</si>
  <si>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</si>
  <si>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</si>
  <si>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</si>
  <si>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</si>
  <si>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</si>
  <si>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</si>
  <si>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</si>
  <si>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</si>
  <si>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</si>
  <si>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</si>
  <si>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</si>
  <si>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</si>
  <si>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</si>
  <si>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</si>
  <si>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</si>
  <si>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</si>
  <si>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</si>
  <si>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</si>
  <si>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</si>
  <si>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</si>
  <si>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</si>
  <si>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</si>
  <si>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</si>
  <si>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</si>
  <si>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</si>
  <si>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</si>
  <si>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</si>
  <si>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</si>
  <si>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</si>
  <si>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</si>
  <si>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</si>
  <si>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</si>
  <si>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</si>
  <si>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</si>
  <si>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</si>
  <si>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</si>
  <si>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</si>
  <si>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</si>
  <si>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</si>
  <si>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</si>
  <si>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</si>
  <si>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</si>
  <si>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</si>
  <si>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</si>
  <si>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</si>
  <si>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</si>
  <si>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</si>
  <si>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 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</si>
  <si>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</si>
  <si>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</si>
  <si>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</si>
  <si>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</si>
  <si>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</si>
  <si>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</si>
  <si>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</si>
  <si>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</si>
  <si>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</si>
  <si>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</si>
  <si>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</si>
  <si>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</si>
  <si>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</si>
  <si>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</si>
  <si>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</si>
  <si>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</si>
  <si>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</si>
  <si>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</si>
  <si>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</si>
  <si>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</si>
  <si>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</si>
  <si>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خدت لحظة استراحة معانا.</t>
  </si>
  <si>
    <t>You can do this anytime you feel stressed or worried.</t>
  </si>
  <si>
    <t>بتقدروا تمارسوا هادا التمرين في أي وقت بتحسّوا فيه بالضغط أو القلق.</t>
  </si>
  <si>
    <t>NEXT</t>
  </si>
  <si>
    <t>التالي</t>
  </si>
  <si>
    <t>Google Translate Version</t>
  </si>
  <si>
    <t>Would you like to go back to the previous messages?</t>
  </si>
  <si>
    <t>بدّك ترجع للرسائل الماضية؟</t>
  </si>
  <si>
    <t>Crowdin</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</si>
  <si>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</si>
  <si>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</si>
  <si>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</si>
  <si>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</si>
  <si>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</si>
  <si>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</si>
  <si>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 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</si>
  <si>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</si>
  <si>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</si>
  <si>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 referrals}</t>
  </si>
  <si>
    <t>{health referrals}</t>
  </si>
  <si>
    <t>{natural_disasters 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</si>
  <si>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</si>
  <si>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</si>
  <si>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</si>
  <si>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</si>
  <si>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</si>
  <si>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</si>
  <si>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</si>
  <si>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</si>
  <si>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</si>
  <si>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</si>
  <si>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 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</si>
  <si>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</si>
  <si>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</si>
  <si>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</si>
  <si>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</si>
  <si>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</si>
  <si>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</si>
  <si>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</si>
  <si>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</si>
  <si>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</si>
  <si>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</si>
  <si>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</si>
  <si>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</si>
  <si>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</si>
  <si>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</si>
  <si>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</si>
  <si>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</si>
  <si>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</si>
  <si>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استقبلت @fields.c_n_mod_compl out of @fields.c_n_mod tips نصيحة. بدّك تكمل؟</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</si>
  <si>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</si>
  <si>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</si>
  <si>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</si>
  <si>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</si>
  <si>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</si>
  <si>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</si>
  <si>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</si>
  <si>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</si>
  <si>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</si>
  <si>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</si>
  <si>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</si>
  <si>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</si>
  <si>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</si>
  <si>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"EXIT".</t>
  </si>
  <si>
    <t>If you made a mistake, please type "BACK".</t>
  </si>
  <si>
    <t>لو غلطت، الرجاء كتابة "BACK".</t>
  </si>
  <si>
    <t>Thank you for participating. If you want to return to continue receiving tips, type HELLO.</t>
  </si>
  <si>
    <t>شكرًا لمشاركتك. لو بدّك ترجع وتكمل استقبال النصائح، اكتب: مرحبا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</si>
  <si>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</si>
  <si>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</si>
  <si>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</si>
  <si>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</si>
  <si>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</si>
  <si>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</si>
  <si>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</si>
  <si>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نصيحة. أول نصيحة إلك هي "@results.name".</t>
  </si>
  <si>
    <t>fail</t>
  </si>
  <si>
    <t>فشل.</t>
  </si>
  <si>
    <t>Let’s get started. Press NEXT to begin.</t>
  </si>
  <si>
    <t>يلا نبلش. اضغط :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</si>
  <si>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</si>
  <si>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</si>
  <si>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</si>
  <si>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</si>
  <si>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</si>
  <si>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</si>
  <si>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</si>
  <si>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</si>
  <si>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</si>
  <si>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</si>
  <si>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</si>
  <si>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</si>
  <si>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</si>
  <si>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</si>
  <si>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</si>
  <si>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</si>
  <si>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</si>
  <si>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خلصت @fields.n_s_modules@ out of fields.n_s_modules_compltips   أي من النصائح التالية بدّك تراجع؟
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</si>
  <si>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</si>
  <si>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</si>
  <si>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</si>
  <si>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</si>
  <si>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</si>
  <si>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</si>
  <si>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</si>
  <si>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</si>
  <si>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</si>
  <si>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</si>
  <si>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</si>
  <si>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</si>
  <si>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</si>
  <si>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</si>
  <si>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</si>
  <si>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</si>
  <si>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</si>
  <si>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</si>
  <si>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</si>
  <si>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</si>
  <si>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 Press 1 to continue with your registration.</t>
  </si>
  <si>
    <t>هادا الوقت صعب على عيلتك. أنا هون اليوم مع شوية نصائح عشان تخلق لحظات صغيرة للتواصل مع طفلك لتعطيه الروتين والاستقرار اللي كلكم بتحتاجوه. اضغط 1 عشان تكمّل تسجيلك.</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</si>
  <si>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</si>
  <si>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</si>
  <si>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</si>
  <si>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</si>
  <si>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It looks like you started a parenting tip, but didn't finish receiving all of the information. What would you like to do?</t>
  </si>
  <si>
    <t>شكلك بلّشت نصيحة تربوية بس ما خلصت استلام كل المعلومات. شو بتحب تعمل؟</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</si>
  <si>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</si>
  <si>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</si>
  <si>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</si>
  <si>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</si>
  <si>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New tips are ready for you. Would you like to continue now?</t>
  </si>
  <si>
    <t>في نصيحة جديدة بإنتظارَك. جاهز تكمّل معنا؟</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</si>
  <si>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</si>
  <si>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</si>
  <si>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Press a number on your keypad:</t>
  </si>
  <si>
    <t>إضغط رقم على لوحة المفاتيح عندك:</t>
  </si>
  <si>
    <t>1. Yes</t>
  </si>
  <si>
    <t>١. نعم</t>
  </si>
  <si>
    <t>2. No, remind me tomorrow.</t>
  </si>
  <si>
    <t>٢. لا، الرجاء تذكيري غداً</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</si>
  <si>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</si>
  <si>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</si>
  <si>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</si>
  <si>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</si>
  <si>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</si>
  <si>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</si>
  <si>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</si>
  <si>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</si>
  <si>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</si>
  <si>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</si>
  <si>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</si>
  <si>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</si>
  <si>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</si>
  <si>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</si>
  <si>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</si>
  <si>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</si>
  <si>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</si>
  <si>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</si>
  <si>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</si>
  <si>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</si>
  <si>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</si>
  <si>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</si>
  <si>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</si>
  <si>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</si>
  <si>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</si>
  <si>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</si>
  <si>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</si>
  <si>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</si>
  <si>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</si>
  <si>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</si>
  <si>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</si>
  <si>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</si>
  <si>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</si>
  <si>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</si>
  <si>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</si>
  <si>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</si>
  <si>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</si>
  <si>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</si>
  <si>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</si>
  <si>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</si>
  <si>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</si>
  <si>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</si>
  <si>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</si>
  <si>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</si>
  <si>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</si>
  <si>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</si>
  <si>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</si>
  <si>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</si>
  <si>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</si>
  <si>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</si>
  <si>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</si>
  <si>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</si>
  <si>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</si>
  <si>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</si>
  <si>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</si>
  <si>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</si>
  <si>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</si>
  <si>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</si>
  <si>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</si>
  <si>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</si>
  <si>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</si>
  <si>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</si>
  <si>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You completed the ParentText demo. Type RESET and then {FACSTART} to re-start from the beginning.</t>
  </si>
  <si>
    <t>أكملت العرض التجريبي الخاص بنصائح للوالدين. اكتب: إعادة تشغيل ,ثم {FACSTART} لإعادة التشغيل من البداية.</t>
  </si>
  <si>
    <t>There are @(fields.c_n_mod - fields.c_n_mod_compl) more tips.</t>
  </si>
  <si>
    <t>في كمان نصائح في@(fields.c_n_mod - fields.c_n_mod_compl)</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</si>
  <si>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</si>
  <si>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</si>
  <si>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</si>
  <si>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</si>
  <si>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</si>
  <si>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</si>
  <si>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</si>
  <si>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</si>
  <si>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</si>
  <si>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</si>
  <si>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</si>
  <si>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</si>
  <si>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</si>
  <si>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</si>
  <si>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</si>
  <si>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</si>
  <si>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</si>
  <si>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</si>
  <si>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</si>
  <si>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</si>
  <si>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</si>
  <si>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</si>
  <si>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</si>
  <si>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</si>
  <si>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</si>
  <si>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</si>
  <si>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</si>
  <si>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</si>
  <si>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</si>
  <si>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</si>
  <si>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</si>
  <si>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</si>
  <si>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</si>
  <si>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</si>
  <si>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</si>
  <si>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</si>
  <si>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</si>
  <si>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</si>
  <si>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</si>
  <si>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</si>
  <si>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</si>
  <si>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</si>
  <si>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</si>
  <si>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</si>
  <si>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</si>
  <si>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</si>
  <si>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</si>
  <si>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</si>
  <si>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Continue my registration</t>
  </si>
  <si>
    <t>متابعة التسجيل</t>
  </si>
  <si>
    <t>Remind me tomorrow</t>
  </si>
  <si>
    <t>الرجاء تذكيري غداً</t>
  </si>
  <si>
    <t>Continue my initial questions</t>
  </si>
  <si>
    <t>أكمل أسئلتي الأولية</t>
  </si>
  <si>
    <t>Finish the previous tip</t>
  </si>
  <si>
    <t>أكمل النصيحة السابقة</t>
  </si>
  <si>
    <t>Receive a new tip</t>
  </si>
  <si>
    <t>استلم نصيحة جديدة</t>
  </si>
  <si>
    <t>Receive the remaining information</t>
  </si>
  <si>
    <t>استلم المعلومات الباقية</t>
  </si>
  <si>
    <t>Remind me about this tomorrow</t>
  </si>
  <si>
    <t>الرجاء تذكيري بهاذا الأمرغداً</t>
  </si>
  <si>
    <t>I've finished receiving all of the information that I want from this chatbot.</t>
  </si>
  <si>
    <t>خلصت استلام كل المعلومات اللي برغب فيها من روبوت الدردشة</t>
  </si>
  <si>
    <t>No, remind me tomorrow.</t>
  </si>
  <si>
    <t>لا، الرجاء تذكيري 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</si>
  <si>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</si>
  <si>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</si>
  <si>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</si>
  <si>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</si>
  <si>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</si>
  <si>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</si>
  <si>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</si>
  <si>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</si>
  <si>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</si>
  <si>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</si>
  <si>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</si>
  <si>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</si>
  <si>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</si>
  <si>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</si>
  <si>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</si>
  <si>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</si>
  <si>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</si>
  <si>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</si>
  <si>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</si>
  <si>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</si>
  <si>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</si>
  <si>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</si>
  <si>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</si>
  <si>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</si>
  <si>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</si>
  <si>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</si>
  <si>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</si>
  <si>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</si>
  <si>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</si>
  <si>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</si>
  <si>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</si>
  <si>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</si>
  <si>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</si>
  <si>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</si>
  <si>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</si>
  <si>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</si>
  <si>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</si>
  <si>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</si>
  <si>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</si>
  <si>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</si>
  <si>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</si>
  <si>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</si>
  <si>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</si>
  <si>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</si>
  <si>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</si>
  <si>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</si>
  <si>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</si>
  <si>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</si>
  <si>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</si>
  <si>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</si>
  <si>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</si>
  <si>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</si>
  <si>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</si>
  <si>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</si>
  <si>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</si>
  <si>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</si>
  <si>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</si>
  <si>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الخدمات الطبية</t>
  </si>
  <si>
    <t>mental health support</t>
  </si>
  <si>
    <t>family counselling services</t>
  </si>
  <si>
    <t>natural disasters</t>
  </si>
  <si>
    <t>get other emergency contacts</t>
  </si>
  <si>
    <t>go to the main menu</t>
  </si>
  <si>
    <t>exit menu</t>
  </si>
  <si>
    <t>yes</t>
  </si>
  <si>
    <t>no</t>
  </si>
  <si>
    <t>exit</t>
  </si>
  <si>
    <t>خروج</t>
  </si>
  <si>
    <t>back</t>
  </si>
  <si>
    <t>nothing. let's continue tomorrow.</t>
  </si>
  <si>
    <t>ما في إشي. يلا نكمّل بكره.</t>
  </si>
  <si>
    <t>a fun activity i can do with my child</t>
  </si>
  <si>
    <t>proceed to the next tips</t>
  </si>
  <si>
    <t>انتقل إلى النصيحة التالية</t>
  </si>
  <si>
    <t>na</t>
  </si>
  <si>
    <t>another fun activity i can do with my child</t>
  </si>
  <si>
    <t>continue with more tips tomorrow.</t>
  </si>
  <si>
    <t>أكمل</t>
  </si>
  <si>
    <t>view another activity idea</t>
  </si>
  <si>
    <t>go to main menu</t>
  </si>
  <si>
    <t>something quick</t>
  </si>
  <si>
    <t>something active</t>
  </si>
  <si>
    <t>something calm</t>
  </si>
  <si>
    <t>now</t>
  </si>
  <si>
    <t>tomorrow</t>
  </si>
  <si>
    <t>continue my registration</t>
  </si>
  <si>
    <t>remind me tomorrow</t>
  </si>
  <si>
    <t>continue my initial questions</t>
  </si>
  <si>
    <t>كمّل أسئلتي الأولية</t>
  </si>
  <si>
    <t>finish the previous tip</t>
  </si>
  <si>
    <t>receive a new tip</t>
  </si>
  <si>
    <t>receive the remaining information</t>
  </si>
  <si>
    <t>remind me about this tomorrow</t>
  </si>
  <si>
    <t>الرجاء تذكيري بهاذا الأمرغداً</t>
  </si>
  <si>
    <t>i've finished receiving all of the information that i want from this chatbot.</t>
  </si>
  <si>
    <t>no, remind me tomorrow.</t>
  </si>
  <si>
    <t>لا، الرجاء تذكيري غداً</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</si>
  <si>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</si>
  <si>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</si>
  <si>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</si>
  <si>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</si>
  <si>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</si>
  <si>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</si>
  <si>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</si>
  <si>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</si>
  <si>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</si>
  <si>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</si>
  <si>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</si>
  <si>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</si>
  <si>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</si>
  <si>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change the way i receive content</t>
  </si>
  <si>
    <t>change my gender</t>
  </si>
  <si>
    <t>get the next tip.</t>
  </si>
  <si>
    <t>yes y yeah yep ok</t>
  </si>
  <si>
    <t>نعم حسنا أوكي</t>
  </si>
  <si>
    <t>❔Before we get started, we have a few questions to make this journey personalised:</t>
  </si>
  <si>
    <t>❔قبل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</si>
  <si>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</si>
  <si>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</si>
  <si>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</si>
  <si>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</si>
  <si>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</si>
  <si>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</si>
  <si>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</si>
  <si>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هالنصائح مصممة للأشخاص اللي بيرعوا الأطفال. هل لسى بتحب تستلم النصائح لتقدر تشاركها مع أصدقائك وعيلتك؟</t>
  </si>
  <si>
    <t>Thank you for your time.</t>
  </si>
  <si>
    <t>شكرًا لوقتك.</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</si>
  <si>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</si>
  <si>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</si>
  <si>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</si>
  <si>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إنت شو حابب تعمل؟</t>
  </si>
  <si>
    <t>That's okay. If you decide you want these tips later, type HELLO.</t>
  </si>
  <si>
    <t>مافي مشكلة. إذا قررت بعدين إنك بدك هالنصائح، اكتب مرحبًا.</t>
  </si>
  <si>
    <t>What is your current living situation?</t>
  </si>
  <si>
    <t>شو وضعك السكني الحالي؟</t>
  </si>
  <si>
    <t>How old are you?</t>
  </si>
  <si>
    <t>قديش عمرك؟</t>
  </si>
  <si>
    <t>Please select your language:</t>
  </si>
  <si>
    <t>يُرجى اختيار لغتك:</t>
  </si>
  <si>
    <t>من فضلك ادخل اللغة</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</si>
  <si>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</si>
  <si>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</si>
  <si>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</si>
  <si>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</si>
  <si>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</si>
  <si>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</si>
  <si>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</si>
  <si>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</si>
  <si>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</si>
  <si>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</si>
  <si>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</si>
  <si>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</si>
  <si>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</si>
  <si>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</si>
  <si>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</si>
  <si>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</si>
  <si>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Thank you! 🤲 We hope these tips will help you build strength and hope for you and your family.</t>
  </si>
  <si>
    <t>شكراً إلك! 🤲 نتمنى هالنصائح تساعدك تستمدّ القوة والأمل إلك ولعائلتك.</t>
  </si>
  <si>
    <t>Are you sure you do not want to get these messages? If you do not want to receive any more messages, please type NO. If you made a mistake, please press BACK and choose another option.</t>
  </si>
  <si>
    <t>هل أنت متأكد إنك ما بدك توصلك هالرسائل؟ إذا ما بدك توصلك أي رسائل تانية، اكتب لا. إذا كنت غلطت، اضغط الرجوع واختر اختيار تاني.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</si>
  <si>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</si>
  <si>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</si>
  <si>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</si>
  <si>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</si>
  <si>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Variables have been reset</t>
  </si>
  <si>
    <t>تم إعادة ضبط المتغيّرات</t>
  </si>
  <si>
    <t>Welcome to ParentText. Every parent everywhere needs support. We hope we can help. 💚</t>
  </si>
  <si>
    <t>مرحبًا في نصائح للوالدين. كل أب وأم بحاجة للدعم. بنتمنى إنه نقدر نساعدكم. 💚</t>
  </si>
  <si>
    <t>I'm sorry. I don't understand. Please enter a number 0-30.</t>
  </si>
  <si>
    <t>آسف، ما فهمت. من فضلك أدخل رقم بين 0 و 30.</t>
  </si>
  <si>
    <t>Text / Images</t>
  </si>
  <si>
    <t>نص/ صور</t>
  </si>
  <si>
    <t>Audio</t>
  </si>
  <si>
    <t>ملف صوتي</t>
  </si>
  <si>
    <t>Woman</t>
  </si>
  <si>
    <t>امرأة</t>
  </si>
  <si>
    <t>Man</t>
  </si>
  <si>
    <t>رجل</t>
  </si>
  <si>
    <t>None</t>
  </si>
  <si>
    <t>لا شيء</t>
  </si>
  <si>
    <t>One to three</t>
  </si>
  <si>
    <t>من واحد لثلاثة</t>
  </si>
  <si>
    <t>More than four</t>
  </si>
  <si>
    <t>أكتر من أربعة</t>
  </si>
  <si>
    <t>I want the tips</t>
  </si>
  <si>
    <t>بدي النصائح</t>
  </si>
  <si>
    <t>I do not want the tips</t>
  </si>
  <si>
    <t>ما بدي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</si>
  <si>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</si>
  <si>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</si>
  <si>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</si>
  <si>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</si>
  <si>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</si>
  <si>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</si>
  <si>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</si>
  <si>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</si>
  <si>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</si>
  <si>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</si>
  <si>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</si>
  <si>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</si>
  <si>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</si>
  <si>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</si>
  <si>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</si>
  <si>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</si>
  <si>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</si>
  <si>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</si>
  <si>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</si>
  <si>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</si>
  <si>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</si>
  <si>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</si>
  <si>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</si>
  <si>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</si>
  <si>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Under 16 years old</t>
  </si>
  <si>
    <t>أقل من 16 سنة</t>
  </si>
  <si>
    <t>16-19 years old</t>
  </si>
  <si>
    <t>من 16 إلى 19 سنة</t>
  </si>
  <si>
    <t>20-35 years old</t>
  </si>
  <si>
    <t>من 20 إلى 35 سنة</t>
  </si>
  <si>
    <t>Over 35 years old</t>
  </si>
  <si>
    <t>أكتر من 35 سنة</t>
  </si>
  <si>
    <t>اللغة الإنجليزية</t>
  </si>
  <si>
    <t>اللغة العربية</t>
  </si>
  <si>
    <t>اللغة العربية</t>
  </si>
  <si>
    <t>YES</t>
  </si>
  <si>
    <t>text / images</t>
  </si>
  <si>
    <t>نص / صور</t>
  </si>
  <si>
    <t>audio</t>
  </si>
  <si>
    <t>woman</t>
  </si>
  <si>
    <t>man</t>
  </si>
  <si>
    <t>none</t>
  </si>
  <si>
    <t>one to three</t>
  </si>
  <si>
    <t>more than four</t>
  </si>
  <si>
    <t>i want the tips</t>
  </si>
  <si>
    <t>i do not want the tips</t>
  </si>
  <si>
    <t>jordan</t>
  </si>
  <si>
    <t>gaza</t>
  </si>
  <si>
    <t>west bank</t>
  </si>
  <si>
    <t>lebanon</t>
  </si>
  <si>
    <t>egypt</t>
  </si>
  <si>
    <t>syria</t>
  </si>
  <si>
    <t>yemen</t>
  </si>
  <si>
    <t>other</t>
  </si>
  <si>
    <t>living in a camp or shelter</t>
  </si>
  <si>
    <t>living in a house or apartment</t>
  </si>
  <si>
    <t>moving around often</t>
  </si>
  <si>
    <t>prefer not to say</t>
  </si>
  <si>
    <t>under 16 years old</t>
  </si>
  <si>
    <t>over 35 years old</t>
  </si>
  <si>
    <t>english</t>
  </si>
  <si>
    <t>اللغة الانجليزية</t>
  </si>
  <si>
    <t>arabic</t>
  </si>
  <si>
    <t>It looks like this is not a good time. Please type 1 if you'd like to continue.</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</si>
  <si>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</si>
  <si>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</si>
  <si>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</si>
  <si>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</si>
  <si>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</si>
  <si>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</si>
  <si>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</si>
  <si>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</si>
  <si>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t>
  </si>
  <si>
    <t>How many days in the past week did you play with your children or help them learn something new?</t>
  </si>
  <si>
    <t>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</si>
  <si>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</si>
  <si>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</si>
  <si>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</si>
  <si>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</si>
  <si>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</si>
  <si>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</si>
  <si>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</si>
  <si>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غريبة أو 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</si>
  <si>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</si>
  <si>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</si>
  <si>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</si>
  <si>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</si>
  <si>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</si>
  <si>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</si>
  <si>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</si>
  <si>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</si>
  <si>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</si>
  <si>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</si>
  <si>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</si>
  <si>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</si>
  <si>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</si>
  <si>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</si>
  <si>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</si>
  <si>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</si>
  <si>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</si>
  <si>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</si>
  <si>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</si>
  <si>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</si>
  <si>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</si>
  <si>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</si>
  <si>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</si>
  <si>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</si>
  <si>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</si>
  <si>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</si>
  <si>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</si>
  <si>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</si>
  <si>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</si>
  <si>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</si>
  <si>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</si>
  <si>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</si>
  <si>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</si>
  <si>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</si>
  <si>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</si>
  <si>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</si>
  <si>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</si>
  <si>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</si>
  <si>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</si>
  <si>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</si>
  <si>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</si>
  <si>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</si>
  <si>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</si>
  <si>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</si>
  <si>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</si>
  <si>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</si>
  <si>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</si>
  <si>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</si>
  <si>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</si>
  <si>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</si>
  <si>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</si>
  <si>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</si>
  <si>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</si>
  <si>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</si>
  <si>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</si>
  <si>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</si>
  <si>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</si>
  <si>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</si>
  <si>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</si>
  <si>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</si>
  <si>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</si>
  <si>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</si>
  <si>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</si>
  <si>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</si>
  <si>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</si>
  <si>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</si>
  <si>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</si>
  <si>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</si>
  <si>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</si>
  <si>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</si>
  <si>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</si>
  <si>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</si>
  <si>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</si>
  <si>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</si>
  <si>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</si>
  <si>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</si>
  <si>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</si>
  <si>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</si>
  <si>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</si>
  <si>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</si>
  <si>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</si>
  <si>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</si>
  <si>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</si>
  <si>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</si>
  <si>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</si>
  <si>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</si>
  <si>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</si>
  <si>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</si>
  <si>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</si>
  <si>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</si>
  <si>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</si>
  <si>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</si>
  <si>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</si>
  <si>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</si>
  <si>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</si>
  <si>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</si>
  <si>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</si>
  <si>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</si>
  <si>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</si>
  <si>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</si>
  <si>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</si>
  <si>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</si>
  <si>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yes, many of the tips helped</t>
  </si>
  <si>
    <t>yes, a few of the tips helped</t>
  </si>
  <si>
    <t>none of the tips helped</t>
  </si>
  <si>
    <t>Translation Count</t>
  </si>
  <si>
    <t>Sheet</t>
  </si>
  <si>
    <t>Number of Phrases</t>
  </si>
  <si>
    <t>Word Count</t>
  </si>
  <si>
    <t>Moudules and Activities</t>
  </si>
  <si>
    <t>Navigation</t>
  </si>
  <si>
    <t>Onboarding</t>
  </si>
  <si>
    <t>Survey</t>
  </si>
  <si>
    <t>Useful formulas</t>
  </si>
  <si>
    <t>Lookup Translations</t>
  </si>
  <si>
    <t>Lookup Translation Sources</t>
  </si>
  <si>
    <t>Lookup Translators</t>
  </si>
  <si>
    <t>Lookup Proofreaders</t>
  </si>
  <si>
    <t>iferror(xlookup(A2,Previous_Modules_and_Activites[English],Previous_Modules_and_Activites[Arabic]),"")</t>
  </si>
  <si>
    <t>iferror(xlookup(B2,Previous_Modules_and_Activites[Arabic],Previous_Modules_and_Activites[Translation Source]),"")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</si>
  <si>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</si>
  <si>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</si>
  <si>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</si>
  <si>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iferror(xlookup(B2,Previous_Navigation[Arabic],Previous_Navigation[Translation Source]),"")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</si>
  <si>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</si>
  <si>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</si>
  <si>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</si>
  <si>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iferror(xlookup(B2,Previous_Onboarding[Arabic],Previous_Onboarding[Translation Source]),"")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</si>
  <si>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</si>
  <si>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</si>
  <si>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</si>
  <si>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iferror(xlookup(B2,Previous_Survey[Arabic],Previous_Survey[Translation Source]),"")</t>
  </si>
  <si>
    <t>iferror(xlookup(B2,Previous_Survey[Arabic],Previous_Survey[Translators]),"")</t>
  </si>
  <si>
    <t>iferror(xlookup(B2,Previous_Survey[Arabic],Previous_Survey[Proofreaders]),"")</t>
  </si>
  <si>
    <t>Approved</t>
  </si>
  <si>
    <t>**تذكّر التعليمات**</t>
  </si>
  <si>
    <t>نصائح اليوم عن طُرُق تهتم بيها بحالك 🌱، حتّى لمّا يكون الوضع صعب كتير.</t>
  </si>
  <si>
    <t>افتكر إنّك لمّا بتهتم بحالك منيح، ده راح يساعدك تهتم بأطفالك كمان.</t>
  </si>
  <si>
    <t>1️⃣ **خُد شهيق**</t>
  </si>
  <si>
    <t>2️⃣ **خُد شهيق مع أطفالك**</t>
  </si>
  <si>
    <t>هاي 3️⃣ النصايح هتساعدك:</t>
  </si>
  <si>
    <t>اسمع صوت شهيقك 🌬️ وهو داخل وخارج.</t>
  </si>
  <si>
    <t>ضع إيديك على صدرك أو بطنك، وحسّ كيف بيطلع وبينزل مع كل نَفَس.</t>
  </si>
  <si>
    <t>بعدها اسمع حالك بهدوء وراحة شوية وقت 🌄.</t>
  </si>
  <si>
    <t>🗓️ اعمِل تمارين التنفُّس هاي كل يوم مع أطفالك، وراح تساعدك وتساعدهم تعلّموا كيف بتسيطروا على التوتُّر🌱.</t>
  </si>
  <si>
    <t>إذا حاسس إن التوتُّر صار مخليك مضغوط، تواصَل من فضلك مع شخص موثوق، أو منظَّمة، أو خط للمُساعدة. اكتُب {HELP} بعد هاي النصايح عشان تعرف معلومات أكتر.</t>
  </si>
  <si>
    <t>💙 شكرًا إنك كنت معانا النهارده. أنت شخص رائع عن جد.</t>
  </si>
  <si>
    <t>التعامُل مع مخاوفك وضغوطك 🌊 هو الخطوة الأولى عشان تهتم بحالك 💪 وتساعد غيرك 🤝.</t>
  </si>
  <si>
    <t>نصايح النهارده عن مُساعدة أطفالك في التعامُل مع الصدمات بسبب الحرب، أو التهجير، أو الصعوبات التانية 🌍💔.</t>
  </si>
  <si>
    <t>فيه شغلات بسيطة بتقدر تعملها! 🌟</t>
  </si>
  <si>
    <t>🛑 لو كان أطفالك ما بدهم يحكوا عن هاي الموضوع، فلا تضغط عليهم.</t>
  </si>
  <si>
    <t>لو سألك أطفالك عن شو اللي صاير، جاوبهم بصراحة وقولهم معلومات تناسب عمرهم.</t>
  </si>
  <si>
    <t>حاول يكون أسلوبك حنون وتقبَّل أي مشاعر عندهم.</t>
  </si>
  <si>
    <t xml:space="preserve">🌟امدح حالك وأطفالك كل ليلة على أي شيء مهما كان بسيط. </t>
  </si>
  <si>
    <t>هاد راح يخليكم تحسّوا أفضل، ويساعدكم تبنوا علاقة مليانة محبّة واهتمام 🦋.</t>
  </si>
  <si>
    <t>🤝 لو كنت قلقان بخصوص مشاعر الطفل أو تصرّفاته، فمن فضلك تواصَل مع شخص موثوق، أو مُنظَّمة، أو خط مُساعدة. اكتُب {HELP} بعد هاي النصايح، أو في أي وقت بتحتاج للمُساعدة عشان تعرف معلومات أكتر.</t>
  </si>
  <si>
    <t>شكرًا إنك كنت معنا النهارده 💙. مهما كنت زعلان أو تعبان، فانت والِد رائع عن جد.</t>
  </si>
  <si>
    <t>نصائح اليوم عن طُُرُق عمليّة تساعدك على التأقلم بالأوقات الصعبة.</t>
  </si>
  <si>
    <t>رغم إن هاد شيء صعب، حاول تمارِس عادات يوميّة بسيطة 🗓️ لأن الروتين بيساعد أطفالك يحسّوا بالأمان.</t>
  </si>
  <si>
    <t>اضغط تشغيل ▶️ عشان تتعلم 5️⃣ عادات يوميّة وعمليّة تقدر تعملها كل يوم، وهتساعدك انت وأطفالك تتأقلموا على الوضع الحالي:</t>
  </si>
  <si>
    <t>5️⃣ **كون موجود**</t>
  </si>
  <si>
    <t>هاي 5️⃣ نصايح عشان تبني عادات عمليّة تقدر تعملها كل يوم عشان تساعد حالك وأطفالك على التأقلم مع وضعكم الحالي:</t>
  </si>
  <si>
    <t>ولو كان ممكن، حاوِل يكون عندكم روتين تقضوا فيه وقت مع بعض 🕒.</t>
  </si>
  <si>
    <t>🔁 فيك تشرِك أطفالك بأنشطة يوميّة، زي إنك تحكيلهم قصة، أو تصلّوا مع بعض، أو تاكلوا على الأقل وجبة واحدة مع بعض.</t>
  </si>
  <si>
    <t>لو ما قدرت تعمل هاد النشاط هلأ، لسه عندك فرصة تتواصل مع  أطفالك عاطفيًّا 🤍.</t>
  </si>
  <si>
    <t>بعد هاد الدرس، ممكن تكتب {PLAY} عشان تعرف أفكار لأنشطة تعملها مع أطفالك 📝.</t>
  </si>
  <si>
    <t>خُد لحظة كل يوم عشان تقدّر أطفالك لأنّهم اشتركوا في الأنشطة معاك 🌿.</t>
  </si>
  <si>
    <t>مساعدتك لغيرك ممكن تخلّيك تحس إنك أفضل كمان 🤍. حتّى الابتسامة ممكن تفرّح حدا تاني 🌱.</t>
  </si>
  <si>
    <t>لمّا تقضي وقت مع أطفالك، خلّيك مركِّز على قد ما تقدر. اسمعهم 👂واتطلّع فيهم 👀 وهمّ بيتكلّموا.</t>
  </si>
  <si>
    <t>أعطي أطفالك انتباهك كلّه، لأن هاد بيساعدهم يحسّوا إنك مصدقهم وبيطمنهم ويريحهم 🤍.</t>
  </si>
  <si>
    <t>You’ve completed 50% of this skill! Press NEXT to continue.</t>
  </si>
  <si>
    <r>
      <rPr>
        <rFont val="Arial"/>
        <color theme="1"/>
        <sz val="11.0"/>
      </rPr>
      <t xml:space="preserve">خلّصت 50% من هاي المهارة! اضغط </t>
    </r>
    <r>
      <rPr>
        <rFont val="Arial"/>
        <b/>
        <color theme="1"/>
        <sz val="11.0"/>
      </rPr>
      <t>التالي</t>
    </r>
    <r>
      <rPr>
        <rFont val="Arial"/>
        <color theme="1"/>
        <sz val="11.0"/>
      </rPr>
      <t xml:space="preserve"> للاستمرار.</t>
    </r>
  </si>
  <si>
    <t>شكرًا إنك كنت معنا 💙.</t>
  </si>
  <si>
    <t>اللعب والحكي مع الأطفال كل يوم بيساعدهم يحسّوا بالأمان 🛡️. إنت عم تعمل كتير عشان تهتم فيهم! 🌟</t>
  </si>
  <si>
    <t>بهاي الأوقات الصعبة، كتير بيزيد شعورنا بالضغط والتوتُّر، وطبيعي نحس بتعصيب أكتر.</t>
  </si>
  <si>
    <t>نصايح النهارده بتقدملك بعض الطُّرق اللي ممكن تساعدك تضل هادي وكمان تشجّع أطفالك خلال أوقات القلق والشك 🌱.</t>
  </si>
  <si>
    <t>وممكن يتعلّم الأطفال الهدوء منّا، وهاد بيساعدهم يواجهوا التحديّات 🌸.</t>
  </si>
  <si>
    <t>اضغط تشغيل ▶️ عشان تتعلم 4️⃣ نصائح تساعدك على التعامُل مع المشاعر السلبيّة وتشجيع أطفالك:</t>
  </si>
  <si>
    <t>4️⃣**فيه ناس مهتمين بيك**</t>
  </si>
  <si>
    <t>هاي 4️⃣ نصايح بتساعدك تتعامل مع المشاعر السلبيّة وتشجّع أطفالك كمان:</t>
  </si>
  <si>
    <t>لمّّا تحس بالضغط، أو التوتُّر أو الغضب، دوّر على حدا فيك تتكلم عن مشاعرك معه، زي فرد من العائلة أو صديق.</t>
  </si>
  <si>
    <t>إذا حسيت إن الضغط عليك فوق احتمالك، فيك تتواصل مع منظّمة أو خط مُساعدة للدعم. اكتب {HELP} بعد هاي النصايح عشان تعرف معلومات أكتر 🤲.</t>
  </si>
  <si>
    <t>لمّا تحس بغضب شديد، خُد استراحة لمدّة عشر ثواني أو وقفة قبل ما تتعامل مع أي حدا، حتّى أطفالك ⏸️.</t>
  </si>
  <si>
    <t>عادي تبيّن قلقك ومشاعرك لأطفالك💬. هاد بيساعدهم يتعرّفوا على مشاعرهم همّ. كمان منيح إنّك تفكّرهم إننا مؤمنين بإن الأمل والعدل راح ينتصروا بيوم من الأيام ✨.</t>
  </si>
  <si>
    <t>طمّن أطفالك إنّه بيوم من الأيام، راح تنتهي الحرب ومجتمعنا راح يقدر يرجع يبني نفسه وراح نزدهر مع بعض 🌿.</t>
  </si>
  <si>
    <t>احكيلهم قصص عن كيف الناس بالماضي تعاونوا وخرجوا من المواقف الصعبة مع بعض 📖.</t>
  </si>
  <si>
    <t>شكرًا إنك كنت معانا النهارده 💙. خلّيك فخور بحالك كل مرّة بتقدر تتعامل مع المشاعر السلبيّة وتشجّع أطفالك. إنت والد رائع! ✨</t>
  </si>
  <si>
    <t>في نصايح  النهارده راح نتكلّم عن بعض خطط الأمان البسيطة اللي ممكن تعملها مع أطفالك 📝.</t>
  </si>
  <si>
    <t>هاد بيساعد أطفالك إنهم يشوفوا إن عندك خطط 💙.</t>
  </si>
  <si>
    <t>اضغط تشغيل ▶️ عشان تتعلم 4️⃣ نصايح تساعدك على الاستعداد للسفر مع أطفالك في وقت الأزمات:</t>
  </si>
  <si>
    <t>1️⃣ **PROTECT YOUR DOCUMENTS **</t>
  </si>
  <si>
    <t>Take pictures 📷 or make copies of any identity documents or cards and hide these in separate secure places  🛡️.</t>
  </si>
  <si>
    <t>صوّر 📷 أو انسخ أي مستندات أو بطاقات هويّة، وخبيها بأماكن آمنة مختلفة 🛡️.</t>
  </si>
  <si>
    <t>وكمان خبّي أي مصاري معاك بأماكن مختلفة، عشان لو ضاع إشي، ما تخسر كل شي 💙.</t>
  </si>
  <si>
    <t>اتأكد إن الأشخاص اللي أطفالك بيقضوا الوقت معهم، سواء وجهًا لوجه أو أونلاين، محل ثقة ✔️.</t>
  </si>
  <si>
    <t>Tell your children they should not spend time outside alone after dark 🚫 or take a lift with someone alone .</t>
  </si>
  <si>
    <t>قول لأطفالك ما يقضوا وقت لحالهم برا بعد الغروب 🚫 ولا يركبوا المصعد مع حدا لحالهم.</t>
  </si>
  <si>
    <t>شكرًا إنك كنت معانا النهارده. 🌟 امدح حالك لأنّك عم تعمل أفضل ما في وسعك.</t>
  </si>
  <si>
    <t>في هاي النصايح، رح نتكلّم عن طُرق ممكن تستعد بيها للسفر بأمان مع أطفالك 💙.</t>
  </si>
  <si>
    <t>أطفالك رح يحسّوا بالأمان لمّا يعرفوا إن عندك خطّة 📝.</t>
  </si>
  <si>
    <t>3️⃣**اكتُب ملاحظة أمان**</t>
  </si>
  <si>
    <t>🎵ألِّف أغنيّة أو ترنيمة مع أطفالك عشان تساعدهم يحفظوا اسمك الكامل ورقم تليفونك، ورقم شخص بتوثق به.</t>
  </si>
  <si>
    <t>🗒️اكتب مُلاحظة أمان لكل طفل.</t>
  </si>
  <si>
    <t>اكتب الاسم الكامل ورقم التليفون لحالك وثلاثة أشخاص تثق بهم، بالإضافة إلى أي أدوية يحتاجها طفلك وأي احتياجات خاصة عنده.</t>
  </si>
  <si>
    <t>غلِّف الورق بالبلاستيك وخبيها في شي بيلبسوه دايمًا.</t>
  </si>
  <si>
    <t>شكرًا إنك معنا 💙. انت عم تستعد، وإحنا فخورين فيك 🌟.</t>
  </si>
  <si>
    <t>نصايح النهارده عن كيف نحمي ولادنا من التحرُّش.</t>
  </si>
  <si>
    <t>والحكي مع أطفالنا عن هاي المواضيع ممكن يساعد في إنهم يبقوا بأمان.</t>
  </si>
  <si>
    <t>اضغط تشغيل ▶️ عشان تتعلم 3️⃣نصايح تساعدك لحماية أطفالك من التحرُّش:</t>
  </si>
  <si>
    <t>هاي 3️⃣ نصايح لحماية أطفالك من التحرُّش:</t>
  </si>
  <si>
    <t>احكي مع أطفالك عن الناس والأماكن الخطيرة. وخطِّطوا سوا كيف تتجنّبوا الخطر.</t>
  </si>
  <si>
    <t>ولو حكالك أطفالك إنّهم تعرّضوا للإساءة، صدّقهم دايمًا.</t>
  </si>
  <si>
    <t>فهِّمهم إن هاد مش غلطهم وإنك بتحبهم كتير 💙.</t>
  </si>
  <si>
    <t>اكتب {HELP} عشان تلاقي موارد تساعدك لو حكالك أطفالك إنهم تعرّضوا لإساءة.</t>
  </si>
  <si>
    <t>شكرًا إنك كنت معانا النهارده 💙. تذكَّر إن الحكي مع الأطفال عن هاي المواضيع بيحميهم.</t>
  </si>
  <si>
    <t>هاي النصايح لمساعدتك في دعم أطفالك في حالة فقدانهم لشخص عزيز عليهم.</t>
  </si>
  <si>
    <t>فقدان شخص عزيز مؤلم لكل الناس، والأطفال كمان.</t>
  </si>
  <si>
    <t>ممكن أطفالك يبينوا مبسوطين لكنهم في أعماقهم زعلانين.</t>
  </si>
  <si>
    <t>الحكي مع أطفالك عن الموت ممكن يكون صعب، لكن رح يساعدهم يفهموا اللي عم يصير حواليهم.</t>
  </si>
  <si>
    <t>هاي 5️⃣ نصايح لمساعدة أطفالك عند وفاة أحد الأحباء:</t>
  </si>
  <si>
    <t>1️⃣**اتكلّم مع أطفالك**</t>
  </si>
  <si>
    <t>3️⃣**خلّيهم يقولوا الوداع**</t>
  </si>
  <si>
    <t>4️⃣**دون أي لوم**</t>
  </si>
  <si>
    <t>الأطفال بيحسّوا عادةً بألم الخسارة أو الموت حتّى لو ما كانوا عرفوا لسه شو اللي صار.</t>
  </si>
  <si>
    <t>احكي معهم بكلمات بسيطة وصادقة إن الشخص تُوفي.</t>
  </si>
  <si>
    <t>كون حسَّاس تجاه مشاعرهم وحاول تهيأ جو مليان حنان لمّا تتكلّم معهم عن وفاة أحد الأحباء.</t>
  </si>
  <si>
    <t>اسمع لأطفالك، وتقبّل أي شعور بيحسّوا فيه وعبّر لهم عن محبّتك.</t>
  </si>
  <si>
    <t>اعمل شي معهم عشان يقولوا الوداع للشخص المُتوفي: ممكن تصلّوا 🤲 أو تكتبوا رسالة 📃.</t>
  </si>
  <si>
    <t>أحيانًا بنحس إن الخسارة غلطتنا، حتّى لو مش هيك الحقيقة، والأطفال ممكن يحسّوا بنفس الشي.</t>
  </si>
  <si>
    <t>ناس كتير بتحس بهاي المشاعر. فكَّر حالك إنّه مش ذنبك، وساعد أطفالك يفهموا إنّه مش ذنبهم كمان 💙.</t>
  </si>
  <si>
    <t>احكي مع الأطفال بصراحة مين رح يهتم بيهم هلأ، إذا صار لازم يتغيّر الوضع.</t>
  </si>
  <si>
    <t>الأطفال الصغار تحت سن 5 سنين ممكن يسألوا إذا كان الشخص اللي مات راح يرجع.</t>
  </si>
  <si>
    <t>الأطفال الأكبر بين سن 6 و11 سنة ممكن يسألوا أسئلة أكتر ويحاولوا يفهموا اللي صار.</t>
  </si>
  <si>
    <t>وممكن يعبّروا عن حزنهم بالغضب والشعور بآلام جسديّة.</t>
  </si>
  <si>
    <t>المراهقون بعمر 12 سنة فيما فوق ممكن يسألوا ليش الأمور بتصير هيك.</t>
  </si>
  <si>
    <t>وبتختلف ردود أفعالهم، فممكن يبيّنوا عدم الاهتمام، أو يعصّبوا، أو الحُزن العميق، أو صعوبة التركيز.</t>
  </si>
  <si>
    <t>شكرًا إنك كنت معانا النهارده. 🌟 امدح نفسك لأنّك عم تعمل أفضل ما في وسعك.</t>
  </si>
  <si>
    <t>لو كان شعورك بالحزن فوق احتمالك، احكي مع شخص بتوثق به، أو منظَّمة، أو خط مُساعدة بكتابة {HELP}.</t>
  </si>
  <si>
    <t>خذ لحظات لحالك عشان تحزن على خسارتك 💔. لأن الحُزن هو طريق الشفاء ليك ولأطفالك.</t>
  </si>
  <si>
    <t>وصلنا إلى آخر مجموعة من النصايح، أحسنت! 🎉 وهاي النصايح بتتكلم عن طرق تقويّة حالك وأطفالك وتشجيع السلوكيات الجيّدة فيهم.</t>
  </si>
  <si>
    <t>الأمل موجود، حتّى بهاي الأوقات الصعبة عن جد، وتقدر تستجمع قوتك، ولمّا أطفالك يحسّوا بمحبّتك وتقديرك، هاد بيساعدهم يكونوا أقوى همّ كمان. 🦋</t>
  </si>
  <si>
    <t>اطلُب من الأطفال يساعدوا في أعمال بسيطة 💪. هيك رح يحسّوا بالمسؤوليّة.</t>
  </si>
  <si>
    <t>💙 قدَّر الأطفال لمّا يحاولوا أو يعملوا شيء منيح.</t>
  </si>
  <si>
    <t>هاد رح يساعدهم يرجعوا يعملوا شغلات منيحة.</t>
  </si>
  <si>
    <t>لمَّا بتمدح الأطفال، بيعرفوا إنّك ملاحظهم ومهتم بأمورهم، وبيزوِّد ثقتهم بحالهم.</t>
  </si>
  <si>
    <t>ممكن كمان تستجمع قوّتك 💪 لمّا تفتكر إنّك مش لحالك.</t>
  </si>
  <si>
    <t>وغالبًا لمّا بتشارك حزنك وهمومك مع شخص بتوثق به، بتحس إن الحِمل صار أخف شوي 🤝.</t>
  </si>
  <si>
    <t>لو حسيت إن حزنك وهمومك فوق احتمالك، احكي من فضلك مع شخص بتوثق به، أو مُنظَّمة، أو خط مُساعدة. اكتُب {HELP} بعد هاي النصايح عشان تعرف معلومات أكتر.</t>
  </si>
  <si>
    <t>شكرًا إنك كنت معانا النهارده وتابعت كل نصايحنا 💙. انت عم تعمل كتير عشان تهتم بحالك وبأطفالك.</t>
  </si>
  <si>
    <t>تذكّّر إن تقديرك لأطفالك بيخليهم يحسّوا إنّك مهتم بيهم وبتحبهم 🤍. فيك تفتخر بحالك، انت رائع عن جد 🌟!</t>
  </si>
  <si>
    <t>Before we begin today's tips, let's take a pause together. Remember, this is something you can do whenever you are feeling stressed.</t>
  </si>
  <si>
    <t>قبل ما نبدأ نصايح النهارده، خلّونا نوقّف شوي سوا. وتذكّر إن هاد إشي ممكن تعمله بأي وقت تحس فيه بالضغط.</t>
  </si>
  <si>
    <t>Today's pause is called **Breath and Body Awareness**.</t>
  </si>
  <si>
    <t>استراحة النهارده بعنوان **التنفُّس والانتباه للجسم**.</t>
  </si>
  <si>
    <t>Press ▶️ to watch a video to practise taking a pause together</t>
  </si>
  <si>
    <t>اضغط ▶️ لعرض الفيديو عشان تتدربوا على الاستراحة مع بعض</t>
  </si>
  <si>
    <t>شكراً لأنك خصصت وقفة معانا. هلأ وقت نصايح النهارده.</t>
  </si>
  <si>
    <t>Before we begin today's tips, let's take a pause together. 
Remember, this is something you can do whenever you are feeling stressed.</t>
  </si>
  <si>
    <t>قبل ما نبدأ نصايح النهارده، خلّونا نوقّف شوي سوا. وتذكّر إن هاد شيء ممكن تعمله بأي وقت تحس فيه بالضغط.</t>
  </si>
  <si>
    <t>Today's pause is called **Checking-In**.</t>
  </si>
  <si>
    <t>استراحة النهارده بعنوان **الاطمئنان على حالك**.</t>
  </si>
  <si>
    <t>Before we begin today's tips, let's take a pause together.</t>
  </si>
  <si>
    <t>قبل ما نبدأ نصايح النهارده، خلّونا نوقّف شوي سوا.</t>
  </si>
  <si>
    <t>أحيانًا لمّا بنشعر بالضغط أو الوحدة، ممكن يكون مفيد نرسل لحالنا أفكار مليانة محبّة ولُطف.</t>
  </si>
  <si>
    <t>Today's pause is called **Loving Kindness Meditation**.</t>
  </si>
  <si>
    <t>استراحة النهارده بعنوان **تأمُّل المحبّة واللُطف**.</t>
  </si>
  <si>
    <t>لمّا تكون جاهز، كمِّل نصايح النهارده بهدوء.</t>
  </si>
  <si>
    <t>Today's pause is called "Slow Down and Breathe”.</t>
  </si>
  <si>
    <t>استراحة اليوم بعنوان **هدِّي شوي واتنفِّس**.</t>
  </si>
  <si>
    <t>Type LTP to start again</t>
  </si>
  <si>
    <t>بدّك ترجع للرسايل اللي فاتت؟</t>
  </si>
  <si>
    <t>اكتب {HELP} بأي وقت لو بدّك تفاصيل عن خدمات الطوارئ أو الخطوط الساخنة الأخرى. تذكّر، كل شي بتحكيه رح يكون سرّي تمامًا!</t>
  </si>
  <si>
    <t>بدّك معلومات عن مصادر محلية وعالمية ممكن تساعدك هلا؟</t>
  </si>
  <si>
    <t>هل بتريد دعم بمسألة عاطفية؟</t>
  </si>
  <si>
    <t>هل عندك مشكلة صحية هلا؟</t>
  </si>
  <si>
    <t>شو بدّك تعمل؟</t>
  </si>
  <si>
    <t>بنتمنى هاي كان مفيد. بتقدر توصل لهاي المعلومات بأي وقت بكتابة {HELP}.</t>
  </si>
  <si>
    <t>مرحبًا بك مرة تانية في برنامج نصائح للوالدين</t>
  </si>
  <si>
    <t>اكتب {MENU} علشان توصل للمصادر وتراجع النصايح السابقة، اكتب {PLAY} علشان تستقبل نشاط ممتع ممكن تعمله مع طفلك، أو اكتب {HELP} علشان توصل لمصادر دعم إضافية.</t>
  </si>
  <si>
    <t>لو بدّك تستقبل هاي النصايح بالمستقبل اكتب HELLO</t>
  </si>
  <si>
    <t>نتمنى نشوفك عن قريب.</t>
  </si>
  <si>
    <t>تمام. لو قررت ترجع اكتب HELLO</t>
  </si>
  <si>
    <t>نتمنى نشوفك تاني عن قريب، ونتمنالك يوم سعيد وسالم!</t>
  </si>
  <si>
    <t>أنت بالفعل جزء من برنامج نصائح للوالدين</t>
  </si>
  <si>
    <t>استقبلت بالفعل كل النصايح المتاحة. اكتب {MENU} علشان تراجع النصايح اللي قبل.</t>
  </si>
  <si>
    <t>لو ما بدّك تستقبل رسايل أكتر، الرجاء كتابة "EXIT".</t>
  </si>
  <si>
    <t>شكرًا لمشاركتك. لو بدّك ترجع وتكمل استقبال النصايح، اكتب HELLO</t>
  </si>
  <si>
    <t>هاي الميزة رح تكون متاحة بس تكمل التسجيل. ما راح تطول. كمل تقدمك!</t>
  </si>
  <si>
    <t>القائمة رح تكون متاحة بس تكمل التسجيل. ما راح تطول. كمل تقدمك!</t>
  </si>
  <si>
    <t>بهاي البرنامج راح تستقبل @fields.c_n_mod نصيحة. أول نصيحة إلك هي "@results.name".</t>
  </si>
  <si>
    <t>يلا نبلش. اضغط NEXT عشان تبدأ.</t>
  </si>
  <si>
    <t>The tip you haven't finished is:</t>
  </si>
  <si>
    <t>النصيحة اللي ما خلصتها هي:</t>
  </si>
  <si>
    <t>شو النصيحة اللي بتحتاجها؟</t>
  </si>
  <si>
    <t>أنت ما استلمت أي نصايح حتى هلا</t>
  </si>
  <si>
    <t>You have received the following tip:</t>
  </si>
  <si>
    <t>استلمت النصيحة التالية:</t>
  </si>
  <si>
    <t>خلصت @fields.n_s_modules@ out of fields.n_s_modules_compltips   أي من النصايح التالية بدّك تراجع؟
لقد أكملتَ @fields.n_s_modules_compl من أصل نصائح @fields.n_s_modules. أيٌّ من النصائح التالية ترغب في مراجعتها؟</t>
  </si>
  <si>
    <t>شو بدّك هلا؟</t>
  </si>
  <si>
    <t>Alright. I will share another tip tomorrow.</t>
  </si>
  <si>
    <t>تمام، رح أبعتلك نصيحة تانية بكره.</t>
  </si>
  <si>
    <t>تذكّر، بتقدر ترجع لنصائح للوالدين بأي وقت تراجع هاي النصايح. بس اكتب {MENU}.</t>
  </si>
  <si>
    <t>هل كان برنامج نصايح للوالدين مفيد؟ لو نعم، شاركه مع صاحبك. بس ابعث هاي الرابط: {insert link}</t>
  </si>
  <si>
    <t>هاي الوقت صعب على عيلتك. أنا هون النهارده مع شوية نصايح علشان تخلق لحظات صغيرة للتواصل مع طفلك عشان تعطيه الروتين والاستقرار اللي كلكم بتحتاجوه هلا. اضغط 1 عشان تكمل تسجيلك.</t>
  </si>
  <si>
    <t>شكلك بلشت تجاوب على شوية أسئلة أساسية بس ما كملت. بدّك تكمل هلا وبعدين ننتقل للنصايح؟</t>
  </si>
  <si>
    <t>It looks like you started a parenting tip, but didn't finish receiving all of the information. Would you like to receive it now or start a new tip?</t>
  </si>
  <si>
    <t>شكلك بلشت نصيحة تربوية بس ما خلصت استلام كل المعلومات. بدّك تستلمها هلا ولا تبدأ نصيحة جديدة؟</t>
  </si>
  <si>
    <t>شكلك بلشت نصيحة تربوية بس ما خلصت استلام كل المعلومات. شو بدّك تعمل؟</t>
  </si>
  <si>
    <t>It looks like you started to receive tips, but haven't finished receiving all of them. You have @fields.c_n_mod_started tips with more information available for you. What would you like to do?</t>
  </si>
  <si>
    <t>شكلك بلشت تستلم نصايح بس ما خلصت استلامهم كلهم. عندك @fields.c_n_mod_started tips فيها معلومات زيادة متاحة إلك. شو بدّك تعمل؟</t>
  </si>
  <si>
    <t>You and your family are facing a challenging time. ParentText provides tips on how you can support your child during this crisis. Would you like to recieve your first tip now?</t>
  </si>
  <si>
    <t>أنت وعيلتك بتواجهوا وقت صعب. برنامج نصايح للوالدين بيقدّم نصايح كيف تدعم طفلك خلال هاي الأزمة. بدّك تستقبل أول نصيحة هلا؟</t>
  </si>
  <si>
    <t>A new tip is ready for you. Would you like to continue now?</t>
  </si>
  <si>
    <t>نصيحة جديدة جاهزة إلك. بدّك تكمل هلا؟</t>
  </si>
  <si>
    <t>هاد وقت صعب. يبدو ما عندك وقت للنصايح هلا. لما تكون جاهز تكمل، اضغط 1.</t>
  </si>
  <si>
    <t>نتمنى أن يكون هاد مفيد! بتقدر توصل للقائمة الرئيسة في أي وقت عن طريق كتابة {MENU}.</t>
  </si>
  <si>
    <t>لدعوة شخص ما للانضمام، شارك معه هاي الرابط!</t>
  </si>
  <si>
    <t>شو بدّك تعمل بعدين؟</t>
  </si>
  <si>
    <t>نتمنى أن هاي يكون مفيد. يمكنك الوصول إلى القائمة الرئيسة في أي وقت عن طريق كتابة {MENU}.</t>
  </si>
  <si>
    <t>وصلت لنهاية نصيحة النهارده. أحسنت في اهتمامك بطفلك بهاي الوقت الصعب.</t>
  </si>
  <si>
    <t>ما قلت لنا أنت ذكر أم أنثى</t>
  </si>
  <si>
    <t>قلتي لينا إنك أنثى.</t>
  </si>
  <si>
    <t>قلت لينا إنك ذكر.</t>
  </si>
  <si>
    <t>قلت لينا إنك</t>
  </si>
  <si>
    <t>هل بتريد تحدَّث نوع جنسك؟</t>
  </si>
  <si>
    <t>أنت تستلم هلا الرسائل باللغة الإنجليزية.</t>
  </si>
  <si>
    <t>أنت تستلم هلا الرسائل باللغة العربية.</t>
  </si>
  <si>
    <t>أنت تستلم هلا رسائل باللغة</t>
  </si>
  <si>
    <t>بدك تغير لغتك؟</t>
  </si>
  <si>
    <t>أكملت العرض التجريبي الخاص بنصائح للوالدين. اكتب RESET ثم {FACSTART} لإعادة التشغيل من البداية.</t>
  </si>
  <si>
    <t>في نصايح زيادة في@(fields.c_n_mod - fields.c_n_mod_compl)</t>
  </si>
  <si>
    <t>في نصيحة زيادة.</t>
  </si>
  <si>
    <t>خِدْمَات الاستشارة العائلية</t>
  </si>
  <si>
    <t>Proceed to the next tip</t>
  </si>
  <si>
    <t>انتقل إلى النصيحة التالية</t>
  </si>
  <si>
    <t>Continue with another tip tomorrow.</t>
  </si>
  <si>
    <t>نكمل مع نصيحة تانية بكره.</t>
  </si>
  <si>
    <t>فكّرني بكره</t>
  </si>
  <si>
    <t>كمِّل أسئلتي الأولية</t>
  </si>
  <si>
    <t>Complete my previous tip</t>
  </si>
  <si>
    <t>كمِّل نصيحتي السابقة</t>
  </si>
  <si>
    <t>فكرني بهاد بكره</t>
  </si>
  <si>
    <t>خلصت استلام كل المعلومات اللي بريدها من روبوت الدردشة</t>
  </si>
  <si>
    <t>لا، فكّرني بكره</t>
  </si>
  <si>
    <t>وقف استلام الرسايل</t>
  </si>
  <si>
    <t>ما في إشي. يلا نكمل بكره</t>
  </si>
  <si>
    <t>نشاط ممتع يمكنني القيام به مع طفلي</t>
  </si>
  <si>
    <t>proceed to the next tip</t>
  </si>
  <si>
    <t>نشاط ممتع آخر يمكنني القيام به مع طفلي</t>
  </si>
  <si>
    <t>continue with another tip tomorrow.</t>
  </si>
  <si>
    <t>الاستمرار مع نصيحة أخرى غدًا.</t>
  </si>
  <si>
    <t>عرض فكرة نشاط آخر</t>
  </si>
  <si>
    <t>بكره</t>
  </si>
  <si>
    <t>complete my previous tip</t>
  </si>
  <si>
    <t>كمّل نصيحتي السابقة</t>
  </si>
  <si>
    <t>فكِّرني بهاد بكره</t>
  </si>
  <si>
    <t>خلصت استلام كل المعلومات اللي بريدها من هاد الشات بوت</t>
  </si>
  <si>
    <t>تغيير اللغة</t>
  </si>
  <si>
    <t>❔قبل أن نبدأ، لدينا بعض الأسئلة لجعل هذه الرحلة شخصية:</t>
  </si>
  <si>
    <t>عذراً، أنا لا أفهم ما تقصد.</t>
  </si>
  <si>
    <t>اخبرتنا انك انثى؟</t>
  </si>
  <si>
    <t>ماهو موقعك؟</t>
  </si>
  <si>
    <t>ماهو وضعك المعيشي الحالي؟</t>
  </si>
  <si>
    <t>كم عمرك؟</t>
  </si>
  <si>
    <t>الرجاء تحديد لغتك:</t>
  </si>
  <si>
    <t>The tips you will receive in this programme have been developed with support from Sanadak, Anar for Empowerment and Psychosocial Support, World Without Orphans, Parenting for Lifelong Health, and UNICEF</t>
  </si>
  <si>
    <t>تم تطوير هذه النصائح في هذا البرنامج تم تطويرها بدعم من سندك، جمعية أنار للتمكين والدعم النفسي الاجتماعي، عالم بلا أيتام، التربية لصحة الحياة، واليونيسيف</t>
  </si>
  <si>
    <t>✅Participating in ParentText is optional.</t>
  </si>
  <si>
    <t>✅Your personal information is safe and private. Your name and information will not be public, but your responses will be kept and used by researchers to learn how to support families like yours.  They plan to publish the results.</t>
  </si>
  <si>
    <t>❌يمكنك التوقف عندما تريد. فقط اكتب {STOP}</t>
  </si>
  <si>
    <t>Press YES if you agree with this. Type "EXIT" if you do not want to participate.</t>
  </si>
  <si>
    <t>That is wonderful, thank you so much!</t>
  </si>
  <si>
    <t>هل أنت أكيد أنك لا ترغب في تلقي هذه الرسائل؟ إذا كنت لا ترغب في تلقي المزيد من الرسائل، يرجى كتابة لا. إذا ارتكبت خطأ، يرجى الضغط على رجوع واختيار شيء آخر.</t>
  </si>
  <si>
    <t>شكرًا لك على الإجابة على أسئلتنا. نحن مستعدون للبدء. 💚</t>
  </si>
  <si>
    <t>To start, you can watch this video to learn about this programme.</t>
  </si>
  <si>
    <t>تم إعادة تعيين المتغيرات</t>
  </si>
  <si>
    <t>مرحبا بك في النصائح الوالدية يحتاج كل منّا إلى المساعدة ونتمنى أن نفدّم المساعدة. 💚</t>
  </si>
  <si>
    <t>أعتذر، لا افهم، الإدخال يجب أن يكون من بين 0-30.</t>
  </si>
  <si>
    <t>أنثى</t>
  </si>
  <si>
    <t>ذكر</t>
  </si>
  <si>
    <t>أريد النصائح</t>
  </si>
  <si>
    <t>لا أريد النصائح</t>
  </si>
  <si>
    <t>أعيش في مخيم أو مأوى مؤقّت</t>
  </si>
  <si>
    <t>أعيش في منزل</t>
  </si>
  <si>
    <t>أتنقّل بين أماكن كثيرة</t>
  </si>
  <si>
    <t>أفضل ألا أقول</t>
  </si>
  <si>
    <t>16-19 سنة</t>
  </si>
  <si>
    <t>20-35 سنة</t>
  </si>
  <si>
    <t>أكثر من 35 سنة</t>
  </si>
  <si>
    <t>First, we will ask you 3 questions about how you are doing, so we can be sure these tips are most helpful for families like yours in the middle of war, displacement and other tough times.</t>
  </si>
  <si>
    <t>Now, would you like to take a 5-question baseline survey to help us improve these tips? Your responses will make sure these tips help parents and children build strength and hope amidst war, displacement, and other tough times.</t>
  </si>
  <si>
    <t>That's ok, you will receive more tips tomorrow</t>
  </si>
  <si>
    <t>We have just 3 final questions about your circumstances, to make sure these tips are helpful for parents and caregivers in war, displacement and other tough times.</t>
  </si>
  <si>
    <t>Thanks for your responses! You will help make Crisis Text better for families 🎉See you back for another tip soon.</t>
  </si>
  <si>
    <t>Today is your final tip. First, we have 3 questions to ask about how you and your children are doing. ❤️</t>
  </si>
  <si>
    <t>Now, would you like to take a 5-question endline survey to help us improve these tips? Your responses will make sure these tips help parents and children build strength and hope amidst war, displacement, and other tough times.</t>
  </si>
  <si>
    <t>That's ok, thanks for using the chatbot, we hope it was helpful</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</si>
</sst>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ptos Narrow"/>
      <scheme val="minor"/>
    </font>
    <font>
      <b/>
      <sz val="11.0"/>
      <color theme="1"/>
      <name val="Calibri"/>
    </font>
    <font>
      <sz val="11.0"/>
      <color theme="1"/>
      <name val="Arial"/>
    </font>
    <font>
      <strike/>
      <sz val="11.0"/>
      <color rgb="FF000000"/>
      <name val="Arial"/>
    </font>
    <font>
      <sz val="11.0"/>
      <color rgb="FF444746"/>
      <name val="&quot;Google Sans&quot;"/>
    </font>
    <font>
      <sz val="11.0"/>
      <color theme="1"/>
      <name val="Aptos Narrow"/>
    </font>
    <font>
      <color theme="1"/>
      <name val="Aptos Narrow"/>
      <scheme val="minor"/>
    </font>
    <font>
      <b/>
      <strike/>
      <sz val="11.0"/>
      <color rgb="FF444746"/>
      <name val="&quot;Google Sans&quot;"/>
    </font>
    <font>
      <sz val="11.0"/>
      <color rgb="FF000000"/>
      <name val="Arial"/>
    </font>
    <font>
      <sz val="12.0"/>
      <color rgb="FF000000"/>
      <name val="Arial"/>
    </font>
    <font>
      <b/>
      <sz val="11.0"/>
      <color rgb="FFFFFFFF"/>
      <name val="Calibri"/>
    </font>
    <font>
      <sz val="11.0"/>
      <color theme="1"/>
      <name val="&quot;Aptos Narrow&quot;"/>
    </font>
    <font>
      <b/>
      <color theme="1"/>
      <name val="Arial"/>
    </font>
    <font>
      <color theme="1"/>
      <name val="Arial"/>
    </font>
    <font>
      <sz val="11.0"/>
      <color rgb="FF000000"/>
      <name val="&quot;Aptos Narrow&quot;"/>
    </font>
    <font>
      <b/>
      <sz val="11.0"/>
      <color theme="1"/>
      <name val="Arial"/>
    </font>
  </fonts>
  <fills count="8">
    <fill>
      <patternFill patternType="none"/>
    </fill>
    <fill>
      <patternFill patternType="lightGray"/>
    </fill>
    <fill>
      <patternFill patternType="solid">
        <fgColor rgb="FFFFFFFF"/>
        <bgColor rgb="FFFFFFFF"/>
      </patternFill>
    </fill>
    <fill>
      <patternFill patternType="solid">
        <fgColor rgb="FFCCD9D4"/>
        <bgColor rgb="FFCCD9D4"/>
      </patternFill>
    </fill>
    <fill>
      <patternFill patternType="solid">
        <fgColor rgb="FFFFE599"/>
        <bgColor rgb="FFFFE599"/>
      </patternFill>
    </fill>
    <fill>
      <patternFill patternType="solid">
        <fgColor rgb="FFFFF2CC"/>
        <bgColor rgb="FFFFF2CC"/>
      </patternFill>
    </fill>
    <fill>
      <patternFill patternType="solid">
        <fgColor rgb="FF356854"/>
        <bgColor rgb="FF356854"/>
      </patternFill>
    </fill>
    <fill>
      <patternFill patternType="solid">
        <fgColor rgb="FFF6F8F9"/>
        <bgColor rgb="FFF6F8F9"/>
      </patternFill>
    </fill>
  </fills>
  <borders count="3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E599"/>
      </left>
      <right style="thin">
        <color rgb="FFFFE599"/>
      </right>
      <top style="thin">
        <color rgb="FFFFE599"/>
      </top>
      <bottom style="thin">
        <color rgb="FFFFE599"/>
      </bottom>
    </border>
    <border>
      <left style="thin">
        <color rgb="FF284E3F"/>
      </left>
      <right style="thin">
        <color rgb="FFCCD9D4"/>
      </right>
      <top>
        <color rgb="FF284E3F"/>
      </top>
      <bottom style="thin">
        <color rgb="FF284E3F"/>
      </bottom>
    </border>
    <border>
      <left style="thin">
        <color rgb="FFFFE599"/>
      </left>
      <right style="thin">
        <color rgb="FFFFE599"/>
      </right>
      <top>
        <color rgb="FF284E3F"/>
      </top>
      <bottom style="thin">
        <color rgb="FF284E3F"/>
      </bottom>
    </border>
    <border>
      <left style="thin">
        <color rgb="FFCCD9D4"/>
      </left>
      <right style="thin">
        <color rgb="FFCCD9D4"/>
      </right>
      <top>
        <color rgb="FF284E3F"/>
      </top>
      <bottom style="thin">
        <color rgb="FF284E3F"/>
      </bottom>
    </border>
    <border>
      <left style="thin">
        <color rgb="FFCCD9D4"/>
      </left>
      <right style="thin">
        <color rgb="FF284E3F"/>
      </right>
      <top>
        <color rgb="FF284E3F"/>
      </top>
      <bottom style="thin">
        <color rgb="FF284E3F"/>
      </bottom>
    </border>
    <border>
      <left style="thin">
        <color rgb="FFFFF2CC"/>
      </left>
      <right style="thin">
        <color rgb="FFFFF2CC"/>
      </right>
      <top style="thin">
        <color rgb="FFFFF2CC"/>
      </top>
      <bottom style="thin">
        <color rgb="FFFFF2CC"/>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FFFFF"/>
      </left>
      <right style="thin">
        <color rgb="FFFFFFFF"/>
      </right>
      <top style="thin">
        <color rgb="FFFFFFFF"/>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FFFFF"/>
      </right>
      <top style="thin">
        <color rgb="FFFFFFFF"/>
      </top>
      <bottom style="thin">
        <color rgb="FFF6F8F9"/>
      </bottom>
    </border>
    <border>
      <left style="thin">
        <color rgb="FFFFFFFF"/>
      </left>
      <right style="thin">
        <color rgb="FF356854"/>
      </right>
      <top style="thin">
        <color rgb="FF284E3F"/>
      </top>
      <bottom style="thin">
        <color rgb="FF284E3F"/>
      </bottom>
    </border>
    <border>
      <left style="thin">
        <color rgb="FFF6F8F9"/>
      </left>
      <right style="thin">
        <color rgb="FFFFFFFF"/>
      </right>
      <top style="thin">
        <color rgb="FFF6F8F9"/>
      </top>
      <bottom style="thin">
        <color rgb="FFF6F8F9"/>
      </bottom>
    </border>
    <border>
      <left style="thin">
        <color rgb="FFFFFFFF"/>
      </left>
      <right style="thin">
        <color rgb="FFF6F8F9"/>
      </right>
      <top style="thin">
        <color rgb="FFFFFFFF"/>
      </top>
      <bottom style="thin">
        <color rgb="FFF6F8F9"/>
      </bottom>
    </border>
    <border>
      <left style="thin">
        <color rgb="FF284E3F"/>
      </left>
      <right style="thin">
        <color rgb="FFFFFFFF"/>
      </right>
      <top style="thin">
        <color rgb="FFFFFFFF"/>
      </top>
      <bottom style="thin">
        <color rgb="FF284E3F"/>
      </bottom>
    </border>
    <border>
      <left style="thin">
        <color rgb="FFFFE599"/>
      </left>
      <right style="thin">
        <color rgb="FFFFE599"/>
      </right>
      <top style="thin">
        <color rgb="FFFFE599"/>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284E3F"/>
      </right>
      <top style="thin">
        <color rgb="FFFFE599"/>
      </top>
      <bottom style="thin">
        <color rgb="FFFFE599"/>
      </bottom>
    </border>
    <border>
      <left style="thin">
        <color rgb="FFFFE599"/>
      </left>
      <right style="thin">
        <color rgb="FF284E3F"/>
      </right>
      <top style="thin">
        <color rgb="FFFFE599"/>
      </top>
      <bottom style="thin">
        <color rgb="FF284E3F"/>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0" xfId="0" applyAlignment="1" applyBorder="1" applyFon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4" numFmtId="0" xfId="0" applyAlignment="1" applyBorder="1" applyFont="1">
      <alignment horizontal="right" readingOrder="0" shrinkToFit="0" vertical="center" wrapText="0"/>
    </xf>
    <xf borderId="5" fillId="0" fontId="5" numFmtId="0" xfId="0" applyAlignment="1" applyBorder="1" applyFont="1">
      <alignment horizontal="right" shrinkToFit="0" vertical="center" wrapText="1"/>
    </xf>
    <xf borderId="5" fillId="0" fontId="6" numFmtId="0" xfId="0" applyAlignment="1" applyBorder="1" applyFont="1">
      <alignment shrinkToFit="0" vertical="center" wrapText="0"/>
    </xf>
    <xf borderId="5" fillId="0" fontId="6"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6" fillId="0" fontId="6" numFmtId="0" xfId="0" applyAlignment="1" applyBorder="1" applyFont="1">
      <alignmen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5" numFmtId="0" xfId="0" applyAlignment="1" applyBorder="1" applyFont="1">
      <alignment horizontal="right" shrinkToFit="0" vertical="center" wrapText="1"/>
    </xf>
    <xf borderId="8" fillId="0" fontId="6" numFmtId="0" xfId="0" applyAlignment="1" applyBorder="1" applyFont="1">
      <alignment shrinkToFit="0" vertical="center" wrapText="0"/>
    </xf>
    <xf borderId="9" fillId="0" fontId="6" numFmtId="0" xfId="0" applyAlignment="1" applyBorder="1" applyFont="1">
      <alignment shrinkToFit="0" vertical="center" wrapText="0"/>
    </xf>
    <xf borderId="4" fillId="0" fontId="5" numFmtId="0" xfId="0" applyAlignment="1" applyBorder="1" applyFont="1">
      <alignment readingOrder="0" shrinkToFit="0" vertical="center" wrapText="1"/>
    </xf>
    <xf borderId="5" fillId="2" fontId="3" numFmtId="0" xfId="0" applyAlignment="1" applyBorder="1" applyFont="1">
      <alignment horizontal="right" readingOrder="2" shrinkToFit="0" vertical="center" wrapText="0"/>
    </xf>
    <xf borderId="5" fillId="0" fontId="2" numFmtId="0" xfId="0" applyAlignment="1" applyBorder="1" applyFont="1">
      <alignment readingOrder="0" shrinkToFit="0" vertical="center" wrapText="0"/>
    </xf>
    <xf borderId="6" fillId="0" fontId="6" numFmtId="0" xfId="0" applyAlignment="1" applyBorder="1" applyFont="1">
      <alignment shrinkToFit="0" vertical="center" wrapText="0"/>
    </xf>
    <xf borderId="7" fillId="0" fontId="2" numFmtId="0" xfId="0" applyAlignment="1" applyBorder="1" applyFont="1">
      <alignment readingOrder="0" shrinkToFit="0" vertical="center" wrapText="1"/>
    </xf>
    <xf borderId="10" fillId="0" fontId="2" numFmtId="0" xfId="0" applyAlignment="1" applyBorder="1" applyFont="1">
      <alignment readingOrder="0" shrinkToFit="0" vertical="center" wrapText="0"/>
    </xf>
    <xf borderId="8" fillId="0" fontId="4"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5" fillId="0" fontId="4" numFmtId="0" xfId="0" applyAlignment="1" applyBorder="1" applyFont="1">
      <alignment horizontal="right" readingOrder="0" shrinkToFit="0" vertical="center" wrapText="0"/>
    </xf>
    <xf borderId="5" fillId="0" fontId="2" numFmtId="0" xfId="0" applyAlignment="1" applyBorder="1" applyFont="1">
      <alignment readingOrder="0" shrinkToFit="0" vertical="center" wrapText="0"/>
    </xf>
    <xf borderId="5" fillId="2" fontId="3" numFmtId="0" xfId="0" applyAlignment="1" applyBorder="1" applyFont="1">
      <alignment horizontal="right" readingOrder="0" shrinkToFit="0" vertical="center" wrapText="0"/>
    </xf>
    <xf borderId="5" fillId="2" fontId="7" numFmtId="0" xfId="0" applyAlignment="1" applyBorder="1" applyFont="1">
      <alignment horizontal="right" readingOrder="0" shrinkToFit="0" vertical="center" wrapText="0"/>
    </xf>
    <xf borderId="5" fillId="2" fontId="8" numFmtId="0" xfId="0" applyAlignment="1" applyBorder="1" applyFont="1">
      <alignment horizontal="right" readingOrder="0" shrinkToFit="0" vertical="center" wrapText="0"/>
    </xf>
    <xf borderId="5" fillId="2" fontId="8" numFmtId="0" xfId="0" applyAlignment="1" applyBorder="1" applyFont="1">
      <alignment horizontal="right" readingOrder="0" shrinkToFit="0" vertical="center" wrapText="0"/>
    </xf>
    <xf borderId="11" fillId="3" fontId="5" numFmtId="0" xfId="0" applyAlignment="1" applyBorder="1" applyFill="1" applyFont="1">
      <alignment readingOrder="0" shrinkToFit="0" vertical="center" wrapText="1"/>
    </xf>
    <xf borderId="12" fillId="3" fontId="2" numFmtId="0" xfId="0" applyAlignment="1" applyBorder="1" applyFont="1">
      <alignment readingOrder="0" shrinkToFit="0" vertical="center" wrapText="0"/>
    </xf>
    <xf borderId="13" fillId="3" fontId="2" numFmtId="0" xfId="0" applyAlignment="1" applyBorder="1" applyFont="1">
      <alignment readingOrder="0" shrinkToFit="0" vertical="center" wrapText="0"/>
    </xf>
    <xf borderId="13" fillId="3" fontId="2" numFmtId="0" xfId="0" applyAlignment="1" applyBorder="1" applyFont="1">
      <alignment readingOrder="0" shrinkToFit="0" vertical="center" wrapText="0"/>
    </xf>
    <xf borderId="13" fillId="3" fontId="2" numFmtId="0" xfId="0" applyAlignment="1" applyBorder="1" applyFont="1">
      <alignment readingOrder="0" shrinkToFit="0" vertical="center" wrapText="0"/>
    </xf>
    <xf borderId="13" fillId="3" fontId="5" numFmtId="0" xfId="0" applyAlignment="1" applyBorder="1" applyFont="1">
      <alignment horizontal="right" shrinkToFit="0" vertical="center" wrapText="1"/>
    </xf>
    <xf borderId="13" fillId="3" fontId="6" numFmtId="0" xfId="0" applyAlignment="1" applyBorder="1" applyFont="1">
      <alignment shrinkToFit="0" vertical="center" wrapText="0"/>
    </xf>
    <xf borderId="14" fillId="3" fontId="6" numFmtId="0" xfId="0" applyAlignment="1" applyBorder="1" applyFont="1">
      <alignment shrinkToFit="0" vertical="center" wrapText="0"/>
    </xf>
    <xf borderId="3" fillId="0" fontId="1" numFmtId="49" xfId="0" applyAlignment="1" applyBorder="1" applyFont="1" applyNumberFormat="1">
      <alignment horizontal="center" readingOrder="0" shrinkToFit="0" vertical="top" wrapText="1"/>
    </xf>
    <xf borderId="5" fillId="2" fontId="8"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5" numFmtId="0" xfId="0" applyAlignment="1" applyBorder="1" applyFont="1">
      <alignment horizontal="right" shrinkToFit="0" vertical="center" wrapText="1"/>
    </xf>
    <xf borderId="10" fillId="4" fontId="8" numFmtId="0" xfId="0" applyAlignment="1" applyBorder="1" applyFill="1" applyFont="1">
      <alignment horizontal="right" readingOrder="0" shrinkToFit="0" vertical="bottom" wrapText="0"/>
    </xf>
    <xf borderId="15" fillId="5" fontId="8" numFmtId="0" xfId="0" applyAlignment="1" applyBorder="1" applyFill="1" applyFont="1">
      <alignment horizontal="right" readingOrder="0" shrinkToFit="0" vertical="bottom" wrapText="0"/>
    </xf>
    <xf borderId="10" fillId="0" fontId="2" numFmtId="0" xfId="0" applyAlignment="1" applyBorder="1" applyFont="1">
      <alignment readingOrder="0" shrinkToFit="0" vertical="center" wrapText="0"/>
    </xf>
    <xf borderId="8" fillId="0" fontId="9" numFmtId="0" xfId="0" applyAlignment="1" applyBorder="1" applyFont="1">
      <alignment horizontal="right" readingOrder="0" shrinkToFit="0" vertical="center" wrapText="0"/>
    </xf>
    <xf borderId="5"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5" fillId="0" fontId="9" numFmtId="0" xfId="0" applyAlignment="1" applyBorder="1" applyFont="1">
      <alignment horizontal="right" readingOrder="0" shrinkToFit="0" vertical="center" wrapText="0"/>
    </xf>
    <xf borderId="16" fillId="4" fontId="5" numFmtId="0" xfId="0" applyAlignment="1" applyBorder="1" applyFont="1">
      <alignment readingOrder="0" shrinkToFit="0" vertical="center" wrapText="1"/>
    </xf>
    <xf borderId="17" fillId="0" fontId="5" numFmtId="0" xfId="0" applyAlignment="1" applyBorder="1" applyFont="1">
      <alignment readingOrder="0" shrinkToFit="0" vertical="center" wrapText="1"/>
    </xf>
    <xf borderId="18" fillId="2" fontId="8" numFmtId="0" xfId="0" applyAlignment="1" applyBorder="1" applyFont="1">
      <alignment horizontal="right" readingOrder="0" shrinkToFit="0" vertical="bottom" wrapText="0"/>
    </xf>
    <xf borderId="19" fillId="0" fontId="2" numFmtId="0" xfId="0" applyAlignment="1" applyBorder="1" applyFont="1">
      <alignment readingOrder="0" shrinkToFit="0" vertical="center" wrapText="0"/>
    </xf>
    <xf borderId="19" fillId="0" fontId="2" numFmtId="0" xfId="0" applyAlignment="1" applyBorder="1" applyFont="1">
      <alignment readingOrder="0" shrinkToFit="0" vertical="center" wrapText="0"/>
    </xf>
    <xf borderId="19" fillId="0" fontId="2" numFmtId="0" xfId="0" applyAlignment="1" applyBorder="1" applyFont="1">
      <alignment readingOrder="0" shrinkToFit="0" vertical="center" wrapText="0"/>
    </xf>
    <xf borderId="19" fillId="0" fontId="2" numFmtId="0" xfId="0" applyAlignment="1" applyBorder="1" applyFont="1">
      <alignment readingOrder="0" shrinkToFit="0" vertical="center" wrapText="0"/>
    </xf>
    <xf borderId="19" fillId="0" fontId="5" numFmtId="0" xfId="0" applyAlignment="1" applyBorder="1" applyFont="1">
      <alignment horizontal="right" shrinkToFit="0" vertical="center" wrapText="1"/>
    </xf>
    <xf borderId="19" fillId="0" fontId="5" numFmtId="0" xfId="0" applyAlignment="1" applyBorder="1" applyFont="1">
      <alignment horizontal="right" shrinkToFit="0" vertical="center" wrapText="1"/>
    </xf>
    <xf borderId="20" fillId="0" fontId="6" numFmtId="0" xfId="0" applyAlignment="1" applyBorder="1" applyFont="1">
      <alignment shrinkToFit="0" vertical="center" wrapText="0"/>
    </xf>
    <xf borderId="2" fillId="6" fontId="10" numFmtId="49" xfId="0" applyAlignment="1" applyBorder="1" applyFill="1" applyFont="1" applyNumberFormat="1">
      <alignment horizontal="center" readingOrder="0" shrinkToFit="0" vertical="top" wrapText="1"/>
    </xf>
    <xf borderId="5" fillId="0" fontId="2" numFmtId="0" xfId="0" applyAlignment="1" applyBorder="1" applyFont="1">
      <alignment readingOrder="0" shrinkToFit="0" vertical="center" wrapText="1"/>
    </xf>
    <xf borderId="21" fillId="2" fontId="11" numFmtId="0" xfId="0" applyAlignment="1" applyBorder="1" applyFont="1">
      <alignment shrinkToFit="0" vertical="center" wrapText="0"/>
    </xf>
    <xf borderId="8" fillId="0" fontId="6" numFmtId="0" xfId="0" applyAlignment="1" applyBorder="1" applyFont="1">
      <alignment readingOrder="0" shrinkToFit="0" vertical="center" wrapText="1"/>
    </xf>
    <xf borderId="8" fillId="7" fontId="11" numFmtId="0" xfId="0" applyAlignment="1" applyBorder="1" applyFill="1" applyFont="1">
      <alignment shrinkToFit="0" vertical="center" wrapText="0"/>
    </xf>
    <xf borderId="5" fillId="0" fontId="2" numFmtId="0" xfId="0" applyAlignment="1" applyBorder="1" applyFont="1">
      <alignment horizontal="right" readingOrder="0" shrinkToFit="0" vertical="center" wrapText="1"/>
    </xf>
    <xf borderId="8" fillId="0" fontId="2" numFmtId="0" xfId="0" applyAlignment="1" applyBorder="1" applyFont="1">
      <alignment readingOrder="0" shrinkToFit="0" vertical="center" wrapText="1"/>
    </xf>
    <xf borderId="5"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7" fontId="2" numFmtId="0" xfId="0" applyAlignment="1" applyBorder="1" applyFont="1">
      <alignment horizontal="right" readingOrder="0" shrinkToFit="0" vertical="center" wrapText="1"/>
    </xf>
    <xf borderId="5" fillId="2" fontId="2" numFmtId="0" xfId="0" applyAlignment="1" applyBorder="1" applyFont="1">
      <alignment horizontal="right" shrinkToFit="0" vertical="center" wrapText="1"/>
    </xf>
    <xf borderId="8" fillId="0" fontId="6" numFmtId="0" xfId="0" applyAlignment="1" applyBorder="1" applyFont="1">
      <alignment readingOrder="0" shrinkToFit="0" vertical="center" wrapText="0"/>
    </xf>
    <xf borderId="8"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2" fontId="11" numFmtId="0" xfId="0" applyAlignment="1" applyBorder="1" applyFont="1">
      <alignment shrinkToFit="0" vertical="center" wrapText="0"/>
    </xf>
    <xf borderId="5" fillId="2" fontId="11" numFmtId="0" xfId="0" applyAlignment="1" applyBorder="1" applyFont="1">
      <alignment shrinkToFit="0" vertical="center" wrapText="0"/>
    </xf>
    <xf borderId="4" fillId="0" fontId="5" numFmtId="0" xfId="0" applyAlignment="1" applyBorder="1" applyFont="1">
      <alignment readingOrder="0" shrinkToFit="0" vertical="center" wrapText="1"/>
    </xf>
    <xf borderId="19" fillId="0" fontId="5" numFmtId="0" xfId="0" applyAlignment="1" applyBorder="1" applyFont="1">
      <alignment readingOrder="0" shrinkToFit="0" vertical="center" wrapText="1"/>
    </xf>
    <xf borderId="19" fillId="2" fontId="11" numFmtId="0" xfId="0" applyAlignment="1" applyBorder="1" applyFont="1">
      <alignment shrinkToFit="0" vertical="center" wrapText="0"/>
    </xf>
    <xf borderId="19" fillId="0" fontId="6" numFmtId="0" xfId="0" applyAlignment="1" applyBorder="1" applyFont="1">
      <alignment shrinkToFit="0" vertical="center" wrapText="0"/>
    </xf>
    <xf borderId="22" fillId="6" fontId="10" numFmtId="0" xfId="0" applyAlignment="1" applyBorder="1" applyFont="1">
      <alignment horizontal="center" readingOrder="0" shrinkToFit="0" vertical="top" wrapText="1"/>
    </xf>
    <xf borderId="23" fillId="2" fontId="11" numFmtId="0" xfId="0" applyAlignment="1" applyBorder="1" applyFont="1">
      <alignment shrinkToFit="0" vertical="center" wrapText="0"/>
    </xf>
    <xf borderId="24" fillId="7" fontId="11" numFmtId="0" xfId="0" applyAlignment="1" applyBorder="1" applyFont="1">
      <alignment shrinkToFit="0" vertical="center" wrapText="0"/>
    </xf>
    <xf borderId="5" fillId="0" fontId="8" numFmtId="0" xfId="0" applyAlignment="1" applyBorder="1" applyFont="1">
      <alignment horizontal="right" readingOrder="0" shrinkToFit="0" vertical="center" wrapText="1"/>
    </xf>
    <xf borderId="5" fillId="7" fontId="11" numFmtId="0" xfId="0" applyAlignment="1" applyBorder="1" applyFont="1">
      <alignment shrinkToFit="0" vertical="center" wrapText="0"/>
    </xf>
    <xf borderId="8" fillId="0" fontId="8" numFmtId="0" xfId="0" applyAlignment="1" applyBorder="1" applyFont="1">
      <alignment horizontal="right" readingOrder="0" shrinkToFit="0" vertical="center" wrapText="1"/>
    </xf>
    <xf borderId="25" fillId="0" fontId="5" numFmtId="0" xfId="0" applyAlignment="1" applyBorder="1" applyFont="1">
      <alignment readingOrder="0" shrinkToFit="0" vertical="center" wrapText="1"/>
    </xf>
    <xf borderId="18" fillId="0" fontId="6"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18" fillId="7" fontId="11" numFmtId="0" xfId="0" applyAlignment="1" applyBorder="1" applyFont="1">
      <alignment shrinkToFit="0" vertical="center" wrapText="0"/>
    </xf>
    <xf borderId="18" fillId="0" fontId="5" numFmtId="0" xfId="0" applyAlignment="1" applyBorder="1" applyFont="1">
      <alignment horizontal="right" shrinkToFit="0" vertical="center" wrapText="1"/>
    </xf>
    <xf borderId="18" fillId="0" fontId="6" numFmtId="0" xfId="0" applyAlignment="1" applyBorder="1" applyFont="1">
      <alignment shrinkToFit="0" vertical="center" wrapText="0"/>
    </xf>
    <xf borderId="27" fillId="0" fontId="6" numFmtId="0" xfId="0" applyAlignment="1" applyBorder="1" applyFont="1">
      <alignment shrinkToFit="0" vertical="center" wrapText="0"/>
    </xf>
    <xf borderId="0" fillId="0" fontId="12" numFmtId="0" xfId="0" applyAlignment="1" applyFont="1">
      <alignment readingOrder="0"/>
    </xf>
    <xf borderId="28" fillId="0" fontId="12" numFmtId="0" xfId="0" applyAlignment="1" applyBorder="1" applyFont="1">
      <alignment readingOrder="0"/>
    </xf>
    <xf borderId="0" fillId="0" fontId="13" numFmtId="0" xfId="0" applyAlignment="1" applyFont="1">
      <alignment readingOrder="0"/>
    </xf>
    <xf borderId="28" fillId="0" fontId="13" numFmtId="0" xfId="0" applyAlignment="1" applyBorder="1" applyFont="1">
      <alignment readingOrder="0"/>
    </xf>
    <xf borderId="28" fillId="0" fontId="6" numFmtId="0" xfId="0" applyBorder="1" applyFont="1"/>
    <xf borderId="0" fillId="0" fontId="6" numFmtId="0" xfId="0" applyAlignment="1" applyFont="1">
      <alignment readingOrder="0"/>
    </xf>
    <xf borderId="6" fillId="0" fontId="2" numFmtId="0" xfId="0" applyAlignment="1" applyBorder="1" applyFont="1">
      <alignment readingOrder="0" shrinkToFit="0" vertical="center" wrapText="0"/>
    </xf>
    <xf borderId="8" fillId="7" fontId="8"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7" fontId="8" numFmtId="0" xfId="0" applyAlignment="1" applyBorder="1" applyFont="1">
      <alignment horizontal="right" readingOrder="0" shrinkToFit="0" vertical="bottom" wrapText="0"/>
    </xf>
    <xf borderId="10" fillId="7" fontId="8" numFmtId="0" xfId="0" applyAlignment="1" applyBorder="1" applyFont="1">
      <alignment horizontal="right" readingOrder="0" shrinkToFit="0" vertical="center" wrapText="0"/>
    </xf>
    <xf borderId="10" fillId="2" fontId="8" numFmtId="0" xfId="0" applyAlignment="1" applyBorder="1" applyFont="1">
      <alignment horizontal="right" readingOrder="0" shrinkToFit="0" vertical="center" wrapText="0"/>
    </xf>
    <xf borderId="8" fillId="7" fontId="14" numFmtId="0" xfId="0" applyAlignment="1" applyBorder="1" applyFont="1">
      <alignment horizontal="right" readingOrder="0" shrinkToFit="0" vertical="bottom" wrapText="0"/>
    </xf>
    <xf borderId="5" fillId="2" fontId="14" numFmtId="0" xfId="0" applyAlignment="1" applyBorder="1" applyFont="1">
      <alignment horizontal="right" readingOrder="0" shrinkToFit="0" vertical="bottom" wrapText="0"/>
    </xf>
    <xf borderId="5" fillId="2" fontId="14" numFmtId="0" xfId="0" applyAlignment="1" applyBorder="1" applyFont="1">
      <alignment horizontal="right" readingOrder="0" shrinkToFit="0" vertical="center" wrapText="0"/>
    </xf>
    <xf borderId="10" fillId="7" fontId="14" numFmtId="0" xfId="0" applyAlignment="1" applyBorder="1" applyFont="1">
      <alignment horizontal="right" readingOrder="0" shrinkToFit="0" vertical="center" wrapText="0"/>
    </xf>
    <xf borderId="10" fillId="2" fontId="14" numFmtId="0" xfId="0" applyAlignment="1" applyBorder="1" applyFont="1">
      <alignment shrinkToFit="0" vertical="bottom" wrapText="0"/>
    </xf>
    <xf borderId="8" fillId="7" fontId="14" numFmtId="0" xfId="0" applyAlignment="1" applyBorder="1" applyFont="1">
      <alignment horizontal="right" readingOrder="0" shrinkToFit="0" vertical="center" wrapText="0"/>
    </xf>
    <xf borderId="10" fillId="2" fontId="14" numFmtId="0" xfId="0" applyAlignment="1" applyBorder="1" applyFont="1">
      <alignment horizontal="right" readingOrder="0" shrinkToFit="0" vertical="center" wrapText="0"/>
    </xf>
    <xf borderId="29" fillId="0" fontId="2" numFmtId="0" xfId="0" applyAlignment="1" applyBorder="1" applyFont="1">
      <alignment readingOrder="0" shrinkToFit="0" vertical="center" wrapText="0"/>
    </xf>
    <xf borderId="29"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6" numFmtId="0" xfId="0" applyAlignment="1" applyBorder="1" applyFont="1">
      <alignment horizontal="right" readingOrder="0" shrinkToFit="0" vertical="center" wrapText="0"/>
    </xf>
    <xf borderId="5" fillId="0" fontId="6" numFmtId="0" xfId="0" applyAlignment="1" applyBorder="1" applyFont="1">
      <alignment horizontal="right" readingOrder="0" shrinkToFit="0" vertical="center" wrapText="0"/>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9" fillId="0" fontId="2" numFmtId="0" xfId="0" applyAlignment="1" applyBorder="1" applyFont="1">
      <alignment readingOrder="0" shrinkToFit="0" vertical="center" wrapText="0"/>
    </xf>
    <xf borderId="5" fillId="0" fontId="15"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10"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26" fillId="0" fontId="5" numFmtId="0" xfId="0" applyAlignment="1" applyBorder="1" applyFont="1">
      <alignment readingOrder="0" shrinkToFit="0" vertical="center" wrapText="1"/>
    </xf>
    <xf borderId="18" fillId="0" fontId="2" numFmtId="0" xfId="0" applyAlignment="1" applyBorder="1" applyFont="1">
      <alignment readingOrder="0" shrinkToFit="0" vertical="center" wrapText="0"/>
    </xf>
    <xf borderId="27" fillId="0" fontId="2" numFmtId="0" xfId="0" applyAlignment="1" applyBorder="1" applyFont="1">
      <alignment readingOrder="0" shrinkToFit="0" vertical="center" wrapText="0"/>
    </xf>
    <xf borderId="0" fillId="0" fontId="5" numFmtId="0" xfId="0" applyFont="1"/>
    <xf borderId="5" fillId="2" fontId="8" numFmtId="0" xfId="0" applyAlignment="1" applyBorder="1" applyFont="1">
      <alignment horizontal="right" readingOrder="0" shrinkToFit="0" vertical="center" wrapText="0"/>
    </xf>
    <xf borderId="8" fillId="7" fontId="8" numFmtId="0" xfId="0" applyAlignment="1" applyBorder="1" applyFont="1">
      <alignment horizontal="left" readingOrder="0" shrinkToFit="0" vertical="center" wrapText="0"/>
    </xf>
    <xf borderId="7" fillId="7" fontId="8" numFmtId="0" xfId="0" applyAlignment="1" applyBorder="1" applyFont="1">
      <alignment horizontal="right" readingOrder="0" shrinkToFit="0" vertical="center" wrapText="0"/>
    </xf>
    <xf borderId="4" fillId="2" fontId="8" numFmtId="0" xfId="0" applyAlignment="1" applyBorder="1" applyFont="1">
      <alignment horizontal="right" readingOrder="0" shrinkToFit="0" vertical="center" wrapText="0"/>
    </xf>
    <xf borderId="8" fillId="7" fontId="8" numFmtId="0" xfId="0" applyAlignment="1" applyBorder="1" applyFont="1">
      <alignment horizontal="right" readingOrder="0" shrinkToFit="0" vertical="center" wrapText="0"/>
    </xf>
    <xf borderId="5" fillId="2" fontId="8" numFmtId="0" xfId="0" applyAlignment="1" applyBorder="1" applyFont="1">
      <alignment horizontal="right" readingOrder="0" shrinkToFit="0" vertical="bottom" wrapText="0"/>
    </xf>
    <xf borderId="8" fillId="7" fontId="8" numFmtId="0" xfId="0" applyAlignment="1" applyBorder="1" applyFont="1">
      <alignment horizontal="left" readingOrder="0" shrinkToFit="0" vertical="bottom" wrapText="0"/>
    </xf>
    <xf borderId="8" fillId="7" fontId="8" numFmtId="0" xfId="0" applyAlignment="1" applyBorder="1" applyFont="1">
      <alignment horizontal="left" readingOrder="0" shrinkToFit="0" vertical="center" wrapText="0"/>
    </xf>
    <xf borderId="7" fillId="7" fontId="8" numFmtId="0" xfId="0" applyAlignment="1" applyBorder="1" applyFont="1">
      <alignment horizontal="right" readingOrder="0" shrinkToFit="0" vertical="center" wrapText="0"/>
    </xf>
    <xf borderId="8" fillId="7" fontId="8" numFmtId="0" xfId="0" applyAlignment="1" applyBorder="1" applyFont="1">
      <alignment horizontal="right" readingOrder="0" shrinkToFit="0" vertical="center" wrapText="0"/>
    </xf>
    <xf borderId="5" fillId="2" fontId="8" numFmtId="0" xfId="0" applyAlignment="1" applyBorder="1" applyFont="1">
      <alignment horizontal="left" readingOrder="0" shrinkToFit="0" vertical="center" wrapText="0"/>
    </xf>
    <xf borderId="5" fillId="0" fontId="2" numFmtId="0" xfId="0" applyAlignment="1" applyBorder="1" applyFont="1">
      <alignment readingOrder="0" shrinkToFit="0" vertical="center" wrapText="0"/>
    </xf>
    <xf borderId="10" fillId="4" fontId="8"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30" fillId="0" fontId="2" numFmtId="0" xfId="0" applyAlignment="1" applyBorder="1" applyFont="1">
      <alignment readingOrder="0" shrinkToFit="0" vertical="center" wrapText="0"/>
    </xf>
    <xf borderId="18" fillId="0" fontId="5" numFmtId="0" xfId="0" applyAlignment="1" applyBorder="1" applyFont="1">
      <alignment readingOrder="0" shrinkToFit="0" vertical="center" wrapText="1"/>
    </xf>
    <xf borderId="27" fillId="0" fontId="2" numFmtId="0" xfId="0" applyAlignment="1" applyBorder="1" applyFont="1">
      <alignment readingOrder="0" shrinkToFit="0" vertical="center" wrapText="0"/>
    </xf>
    <xf borderId="10" fillId="0" fontId="5" numFmtId="0" xfId="0" applyAlignment="1" applyBorder="1" applyFont="1">
      <alignment horizontal="right" shrinkToFit="0" vertical="center" wrapText="1"/>
    </xf>
    <xf borderId="10" fillId="0" fontId="2" numFmtId="0" xfId="0" applyAlignment="1" applyBorder="1" applyFont="1">
      <alignment readingOrder="0" shrinkToFit="0" vertical="center" wrapText="0"/>
    </xf>
    <xf borderId="26" fillId="0" fontId="5" numFmtId="0" xfId="0" applyAlignment="1" applyBorder="1" applyFont="1">
      <alignment horizontal="right" shrinkToFit="0" vertical="center" wrapText="1"/>
    </xf>
    <xf borderId="26" fillId="0" fontId="2" numFmtId="0" xfId="0" applyAlignment="1" applyBorder="1" applyFont="1">
      <alignment readingOrder="0" shrinkToFit="0" vertical="center" wrapText="0"/>
    </xf>
  </cellXfs>
  <cellStyles count="1">
    <cellStyle xfId="0" name="Normal" builtinId="0"/>
  </cellStyles>
  <dxfs count="6">
    <dxf>
      <font/>
      <fill>
        <patternFill patternType="solid">
          <fgColor rgb="FFFFE599"/>
          <bgColor rgb="FFFFE5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s>
  <tableStyles count="8">
    <tableStyle count="4" pivot="0" name="Latest Modules and Activities-style">
      <tableStyleElement dxfId="2" type="headerRow"/>
      <tableStyleElement dxfId="3" type="firstRowStripe"/>
      <tableStyleElement dxfId="4" type="secondRowStripe"/>
      <tableStyleElement dxfId="5" type="totalRow"/>
    </tableStyle>
    <tableStyle count="3" pivot="0" name="Latest Navigation-style">
      <tableStyleElement dxfId="2" type="headerRow"/>
      <tableStyleElement dxfId="3" type="firstRowStripe"/>
      <tableStyleElement dxfId="4" type="secondRowStripe"/>
    </tableStyle>
    <tableStyle count="3" pivot="0" name="Latest Onboarding-style">
      <tableStyleElement dxfId="2" type="headerRow"/>
      <tableStyleElement dxfId="3" type="firstRowStripe"/>
      <tableStyleElement dxfId="4" type="secondRowStripe"/>
    </tableStyle>
    <tableStyle count="3" pivot="0" name="Latest Survey-style">
      <tableStyleElement dxfId="2" type="headerRow"/>
      <tableStyleElement dxfId="3" type="firstRowStripe"/>
      <tableStyleElement dxfId="4" type="secondRowStripe"/>
    </tableStyle>
    <tableStyle count="3" pivot="0" name="Previous Modules and Activities-style">
      <tableStyleElement dxfId="2" type="headerRow"/>
      <tableStyleElement dxfId="3" type="firstRowStripe"/>
      <tableStyleElement dxfId="4" type="secondRowStripe"/>
    </tableStyle>
    <tableStyle count="3" pivot="0" name="Previous Navigation-style">
      <tableStyleElement dxfId="2" type="headerRow"/>
      <tableStyleElement dxfId="3" type="firstRowStripe"/>
      <tableStyleElement dxfId="4" type="secondRowStripe"/>
    </tableStyle>
    <tableStyle count="3" pivot="0" name="Previous Onboarding-style">
      <tableStyleElement dxfId="2" type="headerRow"/>
      <tableStyleElement dxfId="3" type="firstRowStripe"/>
      <tableStyleElement dxfId="4" type="secondRowStripe"/>
    </tableStyle>
    <tableStyle count="3" pivot="0" name="Previous Survey-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297" displayName="Latest_Modules_and_Activites" name="Latest_Modules_and_Activites" id="1">
  <tableColumns count="12">
    <tableColumn name="English" id="1"/>
    <tableColumn name="Arabic" id="2"/>
    <tableColumn name="Translation Source" id="3"/>
    <tableColumn name="Translators" id="4"/>
    <tableColumn name="Proofreaders" id="5"/>
    <tableColumn name="Suggested Changes" id="6"/>
    <tableColumn name="Google Translation" id="7"/>
    <tableColumn name="Count of English Words" id="8"/>
    <tableColumn name="Translated" id="9"/>
    <tableColumn name="Column 1" id="10"/>
    <tableColumn name="Column 2" id="11"/>
    <tableColumn name="Column 3" id="12"/>
  </tableColumns>
  <tableStyleInfo name="Latest Modules and Activities-style" showColumnStripes="0" showFirstColumn="1" showLastColumn="1" showRowStripes="1"/>
</table>
</file>

<file path=xl/tables/table2.xml><?xml version="1.0" encoding="utf-8"?>
<table xmlns="http://schemas.openxmlformats.org/spreadsheetml/2006/main" ref="A1:I221" displayName="Latest_Navigation" name="Latest_Navigation" id="2">
  <tableColumns count="9">
    <tableColumn name="English" id="1"/>
    <tableColumn name="Arabic" id="2"/>
    <tableColumn name="Translation Source" id="3"/>
    <tableColumn name="Translators" id="4"/>
    <tableColumn name="Proofreaders" id="5"/>
    <tableColumn name="Suggested Changes" id="6"/>
    <tableColumn name="Google Translate Version" id="7"/>
    <tableColumn name="Count of English Words" id="8"/>
    <tableColumn name="Translated" id="9"/>
  </tableColumns>
  <tableStyleInfo name="Latest Navigation-style" showColumnStripes="0" showFirstColumn="1" showLastColumn="1" showRowStripes="1"/>
</table>
</file>

<file path=xl/tables/table3.xml><?xml version="1.0" encoding="utf-8"?>
<table xmlns="http://schemas.openxmlformats.org/spreadsheetml/2006/main" ref="A1:I93" displayName="Latest_Onboarding" name="Latest_Onboarding" id="3">
  <tableColumns count="9">
    <tableColumn name="English" id="1"/>
    <tableColumn name="Arabic" id="2"/>
    <tableColumn name="Translation Source" id="3"/>
    <tableColumn name="Translators" id="4"/>
    <tableColumn name="Proofreaders" id="5"/>
    <tableColumn name="Suggested Changes" id="6"/>
    <tableColumn name="Google Translate Version" id="7"/>
    <tableColumn name="Count of English Words" id="8"/>
    <tableColumn name="Translated" id="9"/>
  </tableColumns>
  <tableStyleInfo name="Latest Onboarding-style" showColumnStripes="0" showFirstColumn="1" showLastColumn="1" showRowStripes="1"/>
</table>
</file>

<file path=xl/tables/table4.xml><?xml version="1.0" encoding="utf-8"?>
<table xmlns="http://schemas.openxmlformats.org/spreadsheetml/2006/main" ref="A1:I98" displayName="Latest_Survey" name="Latest_Survey" id="4">
  <tableColumns count="9">
    <tableColumn name="English" id="1"/>
    <tableColumn name="Arabic" id="2"/>
    <tableColumn name="Translation Source" id="3"/>
    <tableColumn name="Translators" id="4"/>
    <tableColumn name="Proofreaders" id="5"/>
    <tableColumn name="Suggested Changes" id="6"/>
    <tableColumn name="Google Translate Version" id="7"/>
    <tableColumn name="Count of English Words" id="8"/>
    <tableColumn name="Translated" id="9"/>
  </tableColumns>
  <tableStyleInfo name="Latest Survey-style" showColumnStripes="0" showFirstColumn="1" showLastColumn="1" showRowStripes="1"/>
</table>
</file>

<file path=xl/tables/table5.xml><?xml version="1.0" encoding="utf-8"?>
<table xmlns="http://schemas.openxmlformats.org/spreadsheetml/2006/main" ref="A1:E302" displayName="Previous_Modules_and_Activites" name="Previous_Modules_and_Activites" id="5">
  <tableColumns count="5">
    <tableColumn name="English" id="1"/>
    <tableColumn name="Arabic" id="2"/>
    <tableColumn name="Translation Sourc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08" displayName="Previous_Navigation" name="Previous_Navigation" id="6">
  <tableColumns count="5">
    <tableColumn name="English" id="1"/>
    <tableColumn name="Arabic" id="2"/>
    <tableColumn name="Translation Sourc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82" displayName="Previous_Onboarding" name="Previous_Onboarding" id="7">
  <tableColumns count="5">
    <tableColumn name="English" id="1"/>
    <tableColumn name="Arabic" id="2"/>
    <tableColumn name="Translation Sourc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70" displayName="Previous_Survey" name="Previous_Survey" id="8">
  <tableColumns count="5">
    <tableColumn name="English" id="1"/>
    <tableColumn name="Arabic" id="2"/>
    <tableColumn name="Translation Sourc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76.25"/>
    <col customWidth="1" min="3" max="3" width="13.88"/>
    <col customWidth="1" min="4" max="4" width="17.13"/>
    <col customWidth="1" min="5" max="5" width="18.63"/>
    <col customWidth="1" min="6" max="6" width="39.13"/>
    <col customWidth="1" hidden="1" min="7" max="7" width="54.75"/>
    <col customWidth="1" hidden="1" min="8" max="8" width="25.88"/>
    <col customWidth="1" hidden="1" min="9" max="9" width="19.75"/>
    <col customWidth="1" min="10" max="10" width="10.38"/>
    <col customWidth="1" min="11" max="24" width="8.63"/>
  </cols>
  <sheetData>
    <row r="1" ht="14.25" customHeight="1">
      <c r="A1" s="1" t="s">
        <v>0</v>
      </c>
      <c r="B1" s="2" t="s">
        <v>1</v>
      </c>
      <c r="C1" s="3" t="s">
        <v>2</v>
      </c>
      <c r="D1" s="3" t="s">
        <v>3</v>
      </c>
      <c r="E1" s="3" t="s">
        <v>4</v>
      </c>
      <c r="F1" s="3" t="s">
        <v>5</v>
      </c>
      <c r="G1" s="3" t="s">
        <v>6</v>
      </c>
      <c r="H1" s="3" t="s">
        <v>7</v>
      </c>
      <c r="I1" s="3" t="s">
        <v>8</v>
      </c>
      <c r="J1" s="2" t="s">
        <v>9</v>
      </c>
      <c r="K1" s="2" t="s">
        <v>10</v>
      </c>
      <c r="L1" s="4" t="s">
        <v>11</v>
      </c>
    </row>
    <row r="2" ht="14.25" customHeight="1">
      <c r="A2" s="5" t="s">
        <v>12</v>
      </c>
      <c r="B2" s="6" t="s">
        <v>13</v>
      </c>
      <c r="C2" s="7" t="s">
        <v>14</v>
      </c>
      <c r="D2" s="8" t="s">
        <v>15</v>
      </c>
      <c r="E2" s="8" t="s">
        <v>16</v>
      </c>
      <c r="F2" s="9" t="s">
        <v>17</v>
      </c>
      <c r="G2" s="10" t="str">
        <f>IFERROR(__xludf.DUMMYFUNCTION("IF(len(B2)&gt;0, ""Translation Complete, Google translate not required"", GOOGLETRANSLATE(A2,""en"",""ar""))"),"Translation Complete, Google translate not required")</f>
        <v>Translation Complete, Google translate not required</v>
      </c>
      <c r="H2" s="11">
        <f>IFERROR(__xludf.DUMMYFUNCTION("COUNTA(SPLIT(A2, "" ""))"),3.0)</f>
        <v>3</v>
      </c>
      <c r="I2" s="12" t="b">
        <f t="shared" ref="I2:I297" si="1">if(len(B2)&gt;0,TRUE,FALSE)</f>
        <v>1</v>
      </c>
      <c r="J2" s="13"/>
      <c r="K2" s="13"/>
      <c r="L2" s="14"/>
    </row>
    <row r="3" ht="14.25" customHeight="1">
      <c r="A3" s="15" t="s">
        <v>18</v>
      </c>
      <c r="B3" s="6" t="s">
        <v>19</v>
      </c>
      <c r="C3" s="16" t="s">
        <v>14</v>
      </c>
      <c r="D3" s="17" t="s">
        <v>15</v>
      </c>
      <c r="E3" s="18" t="s">
        <v>16</v>
      </c>
      <c r="F3" s="9" t="s">
        <v>20</v>
      </c>
      <c r="G3" s="19" t="str">
        <f>IFERROR(__xludf.DUMMYFUNCTION("IF(len(B3)&gt;0, ""Translation Complete, Google translate not required"", GOOGLETRANSLATE(A3,""en"",""ar""))"),"Translation Complete, Google translate not required")</f>
        <v>Translation Complete, Google translate not required</v>
      </c>
      <c r="H3" s="20">
        <f>IFERROR(__xludf.DUMMYFUNCTION("COUNTA(SPLIT(A3, "" ""))"),12.0)</f>
        <v>12</v>
      </c>
      <c r="I3" s="20" t="b">
        <f t="shared" si="1"/>
        <v>1</v>
      </c>
      <c r="J3" s="20"/>
      <c r="K3" s="20"/>
      <c r="L3" s="21"/>
    </row>
    <row r="4" ht="14.25" customHeight="1">
      <c r="A4" s="22" t="s">
        <v>21</v>
      </c>
      <c r="B4" s="23" t="s">
        <v>22</v>
      </c>
      <c r="C4" s="7" t="s">
        <v>14</v>
      </c>
      <c r="D4" s="24" t="s">
        <v>15</v>
      </c>
      <c r="E4" s="8" t="s">
        <v>16</v>
      </c>
      <c r="F4" s="9" t="s">
        <v>23</v>
      </c>
      <c r="G4" s="10" t="str">
        <f>IFERROR(__xludf.DUMMYFUNCTION("IF(len(B4)&gt;0, ""Translation Complete, Google translate not required"", GOOGLETRANSLATE(A4,""en"",""ar""))"),"Translation Complete, Google translate not required")</f>
        <v>Translation Complete, Google translate not required</v>
      </c>
      <c r="H4" s="11">
        <f>IFERROR(__xludf.DUMMYFUNCTION("COUNTA(SPLIT(A4, "" ""))"),43.0)</f>
        <v>43</v>
      </c>
      <c r="I4" s="11" t="b">
        <f t="shared" si="1"/>
        <v>1</v>
      </c>
      <c r="J4" s="11"/>
      <c r="K4" s="11"/>
      <c r="L4" s="25"/>
    </row>
    <row r="5" ht="14.25" customHeight="1">
      <c r="A5" s="26" t="s">
        <v>24</v>
      </c>
      <c r="B5" s="6" t="s">
        <v>25</v>
      </c>
      <c r="C5" s="27" t="s">
        <v>26</v>
      </c>
      <c r="D5" s="17" t="s">
        <v>15</v>
      </c>
      <c r="E5" s="18" t="s">
        <v>16</v>
      </c>
      <c r="F5" s="28" t="s">
        <v>27</v>
      </c>
      <c r="G5" s="19" t="str">
        <f>IFERROR(__xludf.DUMMYFUNCTION("IF(len(B5)&gt;0, ""Translation Complete, Google translate not required"", GOOGLETRANSLATE(A5,""en"",""ar""))"),"Translation Complete, Google translate not required")</f>
        <v>Translation Complete, Google translate not required</v>
      </c>
      <c r="H5" s="20">
        <f>IFERROR(__xludf.DUMMYFUNCTION("COUNTA(SPLIT(A5, "" ""))"),23.0)</f>
        <v>23</v>
      </c>
      <c r="I5" s="20" t="b">
        <f t="shared" si="1"/>
        <v>1</v>
      </c>
      <c r="J5" s="20"/>
      <c r="K5" s="20"/>
      <c r="L5" s="21"/>
    </row>
    <row r="6" ht="14.25" customHeight="1">
      <c r="A6" s="22" t="s">
        <v>28</v>
      </c>
      <c r="B6" s="6" t="s">
        <v>29</v>
      </c>
      <c r="C6" s="7" t="s">
        <v>14</v>
      </c>
      <c r="D6" s="24" t="s">
        <v>15</v>
      </c>
      <c r="E6" s="8" t="s">
        <v>16</v>
      </c>
      <c r="F6" s="9" t="s">
        <v>30</v>
      </c>
      <c r="G6" s="10" t="str">
        <f>IFERROR(__xludf.DUMMYFUNCTION("IF(len(B6)&gt;0, ""Translation Complete, Google translate not required"", GOOGLETRANSLATE(A6,""en"",""ar""))"),"Translation Complete, Google translate not required")</f>
        <v>Translation Complete, Google translate not required</v>
      </c>
      <c r="H6" s="11">
        <f>IFERROR(__xludf.DUMMYFUNCTION("COUNTA(SPLIT(A6, "" ""))"),19.0)</f>
        <v>19</v>
      </c>
      <c r="I6" s="11" t="b">
        <f t="shared" si="1"/>
        <v>1</v>
      </c>
      <c r="J6" s="11"/>
      <c r="K6" s="11"/>
      <c r="L6" s="25"/>
    </row>
    <row r="7" ht="14.25" customHeight="1">
      <c r="A7" s="15" t="s">
        <v>31</v>
      </c>
      <c r="B7" s="6" t="s">
        <v>32</v>
      </c>
      <c r="C7" s="27" t="s">
        <v>26</v>
      </c>
      <c r="D7" s="17" t="s">
        <v>15</v>
      </c>
      <c r="E7" s="18" t="s">
        <v>16</v>
      </c>
      <c r="F7" s="29" t="s">
        <v>32</v>
      </c>
      <c r="G7" s="19" t="str">
        <f>IFERROR(__xludf.DUMMYFUNCTION("IF(len(B7)&gt;0, ""Translation Complete, Google translate not required"", GOOGLETRANSLATE(A7,""en"",""ar""))"),"Translation Complete, Google translate not required")</f>
        <v>Translation Complete, Google translate not required</v>
      </c>
      <c r="H7" s="20">
        <f>IFERROR(__xludf.DUMMYFUNCTION("COUNTA(SPLIT(A7, "" ""))"),3.0)</f>
        <v>3</v>
      </c>
      <c r="I7" s="20" t="b">
        <f t="shared" si="1"/>
        <v>1</v>
      </c>
      <c r="J7" s="20"/>
      <c r="K7" s="20"/>
      <c r="L7" s="21"/>
    </row>
    <row r="8" ht="14.25" customHeight="1">
      <c r="A8" s="22" t="s">
        <v>33</v>
      </c>
      <c r="B8" s="6" t="s">
        <v>34</v>
      </c>
      <c r="C8" s="27" t="s">
        <v>26</v>
      </c>
      <c r="D8" s="24" t="s">
        <v>15</v>
      </c>
      <c r="E8" s="8" t="s">
        <v>16</v>
      </c>
      <c r="F8" s="30" t="s">
        <v>35</v>
      </c>
      <c r="G8" s="10" t="str">
        <f>IFERROR(__xludf.DUMMYFUNCTION("IF(len(B8)&gt;0, ""Translation Complete, Google translate not required"", GOOGLETRANSLATE(A8,""en"",""ar""))"),"Translation Complete, Google translate not required")</f>
        <v>Translation Complete, Google translate not required</v>
      </c>
      <c r="H8" s="11">
        <f>IFERROR(__xludf.DUMMYFUNCTION("COUNTA(SPLIT(A8, "" ""))"),2.0)</f>
        <v>2</v>
      </c>
      <c r="I8" s="11" t="b">
        <f t="shared" si="1"/>
        <v>1</v>
      </c>
      <c r="J8" s="11"/>
      <c r="K8" s="11"/>
      <c r="L8" s="25"/>
    </row>
    <row r="9" ht="14.25" customHeight="1">
      <c r="A9" s="26" t="s">
        <v>36</v>
      </c>
      <c r="B9" s="6" t="s">
        <v>37</v>
      </c>
      <c r="C9" s="27" t="s">
        <v>26</v>
      </c>
      <c r="D9" s="17" t="s">
        <v>15</v>
      </c>
      <c r="E9" s="18" t="s">
        <v>16</v>
      </c>
      <c r="F9" s="9" t="s">
        <v>38</v>
      </c>
      <c r="G9" s="19" t="str">
        <f>IFERROR(__xludf.DUMMYFUNCTION("IF(len(B9)&gt;0, ""Translation Complete, Google translate not required"", GOOGLETRANSLATE(A9,""en"",""ar""))"),"Translation Complete, Google translate not required")</f>
        <v>Translation Complete, Google translate not required</v>
      </c>
      <c r="H9" s="20">
        <f>IFERROR(__xludf.DUMMYFUNCTION("COUNTA(SPLIT(A9, "" ""))"),14.0)</f>
        <v>14</v>
      </c>
      <c r="I9" s="20" t="b">
        <f t="shared" si="1"/>
        <v>1</v>
      </c>
      <c r="J9" s="20"/>
      <c r="K9" s="20"/>
      <c r="L9" s="21"/>
    </row>
    <row r="10" ht="14.25" customHeight="1">
      <c r="A10" s="5" t="s">
        <v>39</v>
      </c>
      <c r="B10" s="6" t="s">
        <v>40</v>
      </c>
      <c r="C10" s="27" t="s">
        <v>26</v>
      </c>
      <c r="D10" s="24" t="s">
        <v>15</v>
      </c>
      <c r="E10" s="8" t="s">
        <v>16</v>
      </c>
      <c r="F10" s="9" t="s">
        <v>41</v>
      </c>
      <c r="G10" s="10" t="str">
        <f>IFERROR(__xludf.DUMMYFUNCTION("IF(len(B10)&gt;0, ""Translation Complete, Google translate not required"", GOOGLETRANSLATE(A10,""en"",""ar""))"),"Translation Complete, Google translate not required")</f>
        <v>Translation Complete, Google translate not required</v>
      </c>
      <c r="H10" s="11">
        <f>IFERROR(__xludf.DUMMYFUNCTION("COUNTA(SPLIT(A10, "" ""))"),42.0)</f>
        <v>42</v>
      </c>
      <c r="I10" s="11" t="b">
        <f t="shared" si="1"/>
        <v>1</v>
      </c>
      <c r="J10" s="11"/>
      <c r="K10" s="11"/>
      <c r="L10" s="25"/>
    </row>
    <row r="11" ht="14.25" customHeight="1">
      <c r="A11" s="26" t="s">
        <v>42</v>
      </c>
      <c r="B11" s="6" t="s">
        <v>43</v>
      </c>
      <c r="C11" s="27" t="s">
        <v>26</v>
      </c>
      <c r="D11" s="17" t="s">
        <v>15</v>
      </c>
      <c r="E11" s="18" t="s">
        <v>16</v>
      </c>
      <c r="F11" s="28" t="s">
        <v>44</v>
      </c>
      <c r="G11" s="19" t="str">
        <f>IFERROR(__xludf.DUMMYFUNCTION("IF(len(B11)&gt;0, ""Translation Complete, Google translate not required"", GOOGLETRANSLATE(A11,""en"",""ar""))"),"Translation Complete, Google translate not required")</f>
        <v>Translation Complete, Google translate not required</v>
      </c>
      <c r="H11" s="20">
        <f>IFERROR(__xludf.DUMMYFUNCTION("COUNTA(SPLIT(A11, "" ""))"),21.0)</f>
        <v>21</v>
      </c>
      <c r="I11" s="20" t="b">
        <f t="shared" si="1"/>
        <v>1</v>
      </c>
      <c r="J11" s="20"/>
      <c r="K11" s="20"/>
      <c r="L11" s="21"/>
    </row>
    <row r="12" ht="14.25" customHeight="1">
      <c r="A12" s="22" t="s">
        <v>45</v>
      </c>
      <c r="B12" s="6" t="s">
        <v>46</v>
      </c>
      <c r="C12" s="7" t="s">
        <v>14</v>
      </c>
      <c r="D12" s="24" t="s">
        <v>15</v>
      </c>
      <c r="E12" s="8" t="s">
        <v>16</v>
      </c>
      <c r="F12" s="9" t="s">
        <v>47</v>
      </c>
      <c r="G12" s="10" t="str">
        <f>IFERROR(__xludf.DUMMYFUNCTION("IF(len(B12)&gt;0, ""Translation Complete, Google translate not required"", GOOGLETRANSLATE(A12,""en"",""ar""))"),"Translation Complete, Google translate not required")</f>
        <v>Translation Complete, Google translate not required</v>
      </c>
      <c r="H12" s="11">
        <f>IFERROR(__xludf.DUMMYFUNCTION("COUNTA(SPLIT(A12, "" ""))"),2.0)</f>
        <v>2</v>
      </c>
      <c r="I12" s="11" t="b">
        <f t="shared" si="1"/>
        <v>1</v>
      </c>
      <c r="J12" s="11"/>
      <c r="K12" s="11"/>
      <c r="L12" s="25"/>
    </row>
    <row r="13" ht="14.25" customHeight="1">
      <c r="A13" s="15" t="s">
        <v>48</v>
      </c>
      <c r="B13" s="6" t="s">
        <v>49</v>
      </c>
      <c r="C13" s="16" t="s">
        <v>14</v>
      </c>
      <c r="D13" s="17" t="s">
        <v>15</v>
      </c>
      <c r="E13" s="18" t="s">
        <v>16</v>
      </c>
      <c r="F13" s="31"/>
      <c r="G13" s="19" t="str">
        <f>IFERROR(__xludf.DUMMYFUNCTION("IF(len(B13)&gt;0, ""Translation Complete, Google translate not required"", GOOGLETRANSLATE(A13,""en"",""ar""))"),"Translation Complete, Google translate not required")</f>
        <v>Translation Complete, Google translate not required</v>
      </c>
      <c r="H13" s="20">
        <f>IFERROR(__xludf.DUMMYFUNCTION("COUNTA(SPLIT(A13, "" ""))"),4.0)</f>
        <v>4</v>
      </c>
      <c r="I13" s="20" t="b">
        <f t="shared" si="1"/>
        <v>1</v>
      </c>
      <c r="J13" s="20"/>
      <c r="K13" s="20"/>
      <c r="L13" s="21"/>
    </row>
    <row r="14" ht="14.25" customHeight="1">
      <c r="A14" s="5" t="s">
        <v>50</v>
      </c>
      <c r="B14" s="6" t="s">
        <v>51</v>
      </c>
      <c r="C14" s="27" t="s">
        <v>26</v>
      </c>
      <c r="D14" s="24" t="s">
        <v>15</v>
      </c>
      <c r="E14" s="8" t="s">
        <v>16</v>
      </c>
      <c r="F14" s="32" t="s">
        <v>52</v>
      </c>
      <c r="G14" s="10" t="str">
        <f>IFERROR(__xludf.DUMMYFUNCTION("IF(len(B14)&gt;0, ""Translation Complete, Google translate not required"", GOOGLETRANSLATE(A14,""en"",""ar""))"),"Translation Complete, Google translate not required")</f>
        <v>Translation Complete, Google translate not required</v>
      </c>
      <c r="H14" s="11">
        <f>IFERROR(__xludf.DUMMYFUNCTION("COUNTA(SPLIT(A14, "" ""))"),15.0)</f>
        <v>15</v>
      </c>
      <c r="I14" s="11" t="b">
        <f t="shared" si="1"/>
        <v>1</v>
      </c>
      <c r="J14" s="11"/>
      <c r="K14" s="11"/>
      <c r="L14" s="25"/>
    </row>
    <row r="15" ht="14.25" customHeight="1">
      <c r="A15" s="15" t="s">
        <v>53</v>
      </c>
      <c r="B15" s="6" t="s">
        <v>54</v>
      </c>
      <c r="C15" s="27" t="s">
        <v>26</v>
      </c>
      <c r="D15" s="17" t="s">
        <v>15</v>
      </c>
      <c r="E15" s="18" t="s">
        <v>16</v>
      </c>
      <c r="F15" s="29" t="s">
        <v>55</v>
      </c>
      <c r="G15" s="19" t="str">
        <f>IFERROR(__xludf.DUMMYFUNCTION("IF(len(B15)&gt;0, ""Translation Complete, Google translate not required"", GOOGLETRANSLATE(A15,""en"",""ar""))"),"Translation Complete, Google translate not required")</f>
        <v>Translation Complete, Google translate not required</v>
      </c>
      <c r="H15" s="20">
        <f>IFERROR(__xludf.DUMMYFUNCTION("COUNTA(SPLIT(A15, "" ""))"),32.0)</f>
        <v>32</v>
      </c>
      <c r="I15" s="20" t="b">
        <f t="shared" si="1"/>
        <v>1</v>
      </c>
      <c r="J15" s="20"/>
      <c r="K15" s="20"/>
      <c r="L15" s="21"/>
    </row>
    <row r="16" ht="14.25" customHeight="1">
      <c r="A16" s="5" t="s">
        <v>56</v>
      </c>
      <c r="B16" s="6" t="s">
        <v>57</v>
      </c>
      <c r="C16" s="7" t="s">
        <v>14</v>
      </c>
      <c r="D16" s="24" t="s">
        <v>15</v>
      </c>
      <c r="E16" s="8" t="s">
        <v>16</v>
      </c>
      <c r="F16" s="30" t="s">
        <v>58</v>
      </c>
      <c r="G16" s="10" t="str">
        <f>IFERROR(__xludf.DUMMYFUNCTION("IF(len(B16)&gt;0, ""Translation Complete, Google translate not required"", GOOGLETRANSLATE(A16,""en"",""ar""))"),"Translation Complete, Google translate not required")</f>
        <v>Translation Complete, Google translate not required</v>
      </c>
      <c r="H16" s="11">
        <f>IFERROR(__xludf.DUMMYFUNCTION("COUNTA(SPLIT(A16, "" ""))"),19.0)</f>
        <v>19</v>
      </c>
      <c r="I16" s="11" t="b">
        <f t="shared" si="1"/>
        <v>1</v>
      </c>
      <c r="J16" s="11"/>
      <c r="K16" s="11"/>
      <c r="L16" s="25"/>
    </row>
    <row r="17" ht="14.25" customHeight="1">
      <c r="A17" s="26" t="s">
        <v>59</v>
      </c>
      <c r="B17" s="6" t="s">
        <v>60</v>
      </c>
      <c r="C17" s="16" t="s">
        <v>14</v>
      </c>
      <c r="D17" s="17" t="s">
        <v>15</v>
      </c>
      <c r="E17" s="18" t="s">
        <v>16</v>
      </c>
      <c r="F17" s="29" t="s">
        <v>61</v>
      </c>
      <c r="G17" s="19" t="str">
        <f>IFERROR(__xludf.DUMMYFUNCTION("IF(len(B17)&gt;0, ""Translation Complete, Google translate not required"", GOOGLETRANSLATE(A17,""en"",""ar""))"),"Translation Complete, Google translate not required")</f>
        <v>Translation Complete, Google translate not required</v>
      </c>
      <c r="H17" s="20">
        <f>IFERROR(__xludf.DUMMYFUNCTION("COUNTA(SPLIT(A17, "" ""))"),25.0)</f>
        <v>25</v>
      </c>
      <c r="I17" s="20" t="b">
        <f t="shared" si="1"/>
        <v>1</v>
      </c>
      <c r="J17" s="20"/>
      <c r="K17" s="20"/>
      <c r="L17" s="21"/>
    </row>
    <row r="18" ht="14.25" customHeight="1">
      <c r="A18" s="22" t="s">
        <v>62</v>
      </c>
      <c r="B18" s="6" t="s">
        <v>63</v>
      </c>
      <c r="C18" s="27" t="s">
        <v>26</v>
      </c>
      <c r="D18" s="24" t="s">
        <v>15</v>
      </c>
      <c r="E18" s="8" t="s">
        <v>16</v>
      </c>
      <c r="F18" s="30" t="s">
        <v>64</v>
      </c>
      <c r="G18" s="10" t="str">
        <f>IFERROR(__xludf.DUMMYFUNCTION("IF(len(B18)&gt;0, ""Translation Complete, Google translate not required"", GOOGLETRANSLATE(A18,""en"",""ar""))"),"Translation Complete, Google translate not required")</f>
        <v>Translation Complete, Google translate not required</v>
      </c>
      <c r="H18" s="11">
        <f>IFERROR(__xludf.DUMMYFUNCTION("COUNTA(SPLIT(A18, "" ""))"),2.0)</f>
        <v>2</v>
      </c>
      <c r="I18" s="11" t="b">
        <f t="shared" si="1"/>
        <v>1</v>
      </c>
      <c r="J18" s="11"/>
      <c r="K18" s="11"/>
      <c r="L18" s="25"/>
    </row>
    <row r="19" ht="14.25" customHeight="1">
      <c r="A19" s="26" t="s">
        <v>65</v>
      </c>
      <c r="B19" s="6" t="s">
        <v>66</v>
      </c>
      <c r="C19" s="27" t="s">
        <v>26</v>
      </c>
      <c r="D19" s="17" t="s">
        <v>15</v>
      </c>
      <c r="E19" s="18" t="s">
        <v>16</v>
      </c>
      <c r="F19" s="29" t="s">
        <v>67</v>
      </c>
      <c r="G19" s="19" t="str">
        <f>IFERROR(__xludf.DUMMYFUNCTION("IF(len(B19)&gt;0, ""Translation Complete, Google translate not required"", GOOGLETRANSLATE(A19,""en"",""ar""))"),"Translation Complete, Google translate not required")</f>
        <v>Translation Complete, Google translate not required</v>
      </c>
      <c r="H19" s="20">
        <f>IFERROR(__xludf.DUMMYFUNCTION("COUNTA(SPLIT(A19, "" ""))"),12.0)</f>
        <v>12</v>
      </c>
      <c r="I19" s="20" t="b">
        <f t="shared" si="1"/>
        <v>1</v>
      </c>
      <c r="J19" s="20"/>
      <c r="K19" s="20"/>
      <c r="L19" s="21"/>
    </row>
    <row r="20" ht="14.25" customHeight="1">
      <c r="A20" s="22" t="s">
        <v>68</v>
      </c>
      <c r="B20" s="6" t="s">
        <v>69</v>
      </c>
      <c r="C20" s="27" t="s">
        <v>26</v>
      </c>
      <c r="D20" s="24" t="s">
        <v>15</v>
      </c>
      <c r="E20" s="8" t="s">
        <v>16</v>
      </c>
      <c r="F20" s="30" t="s">
        <v>70</v>
      </c>
      <c r="G20" s="10" t="str">
        <f>IFERROR(__xludf.DUMMYFUNCTION("IF(len(B20)&gt;0, ""Translation Complete, Google translate not required"", GOOGLETRANSLATE(A20,""en"",""ar""))"),"Translation Complete, Google translate not required")</f>
        <v>Translation Complete, Google translate not required</v>
      </c>
      <c r="H20" s="11">
        <f>IFERROR(__xludf.DUMMYFUNCTION("COUNTA(SPLIT(A20, "" ""))"),22.0)</f>
        <v>22</v>
      </c>
      <c r="I20" s="11" t="b">
        <f t="shared" si="1"/>
        <v>1</v>
      </c>
      <c r="J20" s="11"/>
      <c r="K20" s="11"/>
      <c r="L20" s="25"/>
    </row>
    <row r="21" ht="14.25" customHeight="1">
      <c r="A21" s="15" t="s">
        <v>71</v>
      </c>
      <c r="B21" s="6" t="s">
        <v>72</v>
      </c>
      <c r="C21" s="27" t="s">
        <v>26</v>
      </c>
      <c r="D21" s="17" t="s">
        <v>15</v>
      </c>
      <c r="E21" s="18" t="s">
        <v>16</v>
      </c>
      <c r="F21" s="29" t="s">
        <v>73</v>
      </c>
      <c r="G21" s="19" t="str">
        <f>IFERROR(__xludf.DUMMYFUNCTION("IF(len(B21)&gt;0, ""Translation Complete, Google translate not required"", GOOGLETRANSLATE(A21,""en"",""ar""))"),"Translation Complete, Google translate not required")</f>
        <v>Translation Complete, Google translate not required</v>
      </c>
      <c r="H21" s="20">
        <f>IFERROR(__xludf.DUMMYFUNCTION("COUNTA(SPLIT(A21, "" ""))"),21.0)</f>
        <v>21</v>
      </c>
      <c r="I21" s="20" t="b">
        <f t="shared" si="1"/>
        <v>1</v>
      </c>
      <c r="J21" s="20"/>
      <c r="K21" s="20"/>
      <c r="L21" s="21"/>
    </row>
    <row r="22" ht="14.25" customHeight="1">
      <c r="A22" s="22" t="s">
        <v>74</v>
      </c>
      <c r="B22" s="6" t="s">
        <v>75</v>
      </c>
      <c r="C22" s="27" t="s">
        <v>26</v>
      </c>
      <c r="D22" s="24" t="s">
        <v>15</v>
      </c>
      <c r="E22" s="8" t="s">
        <v>16</v>
      </c>
      <c r="F22" s="30" t="s">
        <v>76</v>
      </c>
      <c r="G22" s="10" t="str">
        <f>IFERROR(__xludf.DUMMYFUNCTION("IF(len(B22)&gt;0, ""Translation Complete, Google translate not required"", GOOGLETRANSLATE(A22,""en"",""ar""))"),"Translation Complete, Google translate not required")</f>
        <v>Translation Complete, Google translate not required</v>
      </c>
      <c r="H22" s="11">
        <f>IFERROR(__xludf.DUMMYFUNCTION("COUNTA(SPLIT(A22, "" ""))"),21.0)</f>
        <v>21</v>
      </c>
      <c r="I22" s="11" t="b">
        <f t="shared" si="1"/>
        <v>1</v>
      </c>
      <c r="J22" s="11"/>
      <c r="K22" s="11"/>
      <c r="L22" s="25"/>
    </row>
    <row r="23" ht="14.25" customHeight="1">
      <c r="A23" s="15" t="s">
        <v>77</v>
      </c>
      <c r="B23" s="6" t="s">
        <v>78</v>
      </c>
      <c r="C23" s="27" t="s">
        <v>26</v>
      </c>
      <c r="D23" s="17" t="s">
        <v>15</v>
      </c>
      <c r="E23" s="18" t="s">
        <v>16</v>
      </c>
      <c r="F23" s="29" t="s">
        <v>79</v>
      </c>
      <c r="G23" s="19" t="str">
        <f>IFERROR(__xludf.DUMMYFUNCTION("IF(len(B23)&gt;0, ""Translation Complete, Google translate not required"", GOOGLETRANSLATE(A23,""en"",""ar""))"),"Translation Complete, Google translate not required")</f>
        <v>Translation Complete, Google translate not required</v>
      </c>
      <c r="H23" s="20">
        <f>IFERROR(__xludf.DUMMYFUNCTION("COUNTA(SPLIT(A23, "" ""))"),49.0)</f>
        <v>49</v>
      </c>
      <c r="I23" s="20" t="b">
        <f t="shared" si="1"/>
        <v>1</v>
      </c>
      <c r="J23" s="20"/>
      <c r="K23" s="20"/>
      <c r="L23" s="21"/>
    </row>
    <row r="24" ht="14.25" customHeight="1">
      <c r="A24" s="22" t="s">
        <v>80</v>
      </c>
      <c r="B24" s="6" t="s">
        <v>81</v>
      </c>
      <c r="C24" s="7" t="s">
        <v>14</v>
      </c>
      <c r="D24" s="24" t="s">
        <v>15</v>
      </c>
      <c r="E24" s="8" t="s">
        <v>16</v>
      </c>
      <c r="F24" s="30" t="s">
        <v>82</v>
      </c>
      <c r="G24" s="10" t="str">
        <f>IFERROR(__xludf.DUMMYFUNCTION("IF(len(B24)&gt;0, ""Translation Complete, Google translate not required"", GOOGLETRANSLATE(A24,""en"",""ar""))"),"Translation Complete, Google translate not required")</f>
        <v>Translation Complete, Google translate not required</v>
      </c>
      <c r="H24" s="11">
        <f>IFERROR(__xludf.DUMMYFUNCTION("COUNTA(SPLIT(A24, "" ""))"),2.0)</f>
        <v>2</v>
      </c>
      <c r="I24" s="11" t="b">
        <f t="shared" si="1"/>
        <v>1</v>
      </c>
      <c r="J24" s="11"/>
      <c r="K24" s="11"/>
      <c r="L24" s="25"/>
    </row>
    <row r="25" ht="14.25" customHeight="1">
      <c r="A25" s="15" t="s">
        <v>83</v>
      </c>
      <c r="B25" s="6" t="s">
        <v>84</v>
      </c>
      <c r="C25" s="16" t="s">
        <v>14</v>
      </c>
      <c r="D25" s="17" t="s">
        <v>15</v>
      </c>
      <c r="E25" s="18" t="s">
        <v>16</v>
      </c>
      <c r="F25" s="29" t="s">
        <v>85</v>
      </c>
      <c r="G25" s="19" t="str">
        <f>IFERROR(__xludf.DUMMYFUNCTION("IF(len(B25)&gt;0, ""Translation Complete, Google translate not required"", GOOGLETRANSLATE(A25,""en"",""ar""))"),"Translation Complete, Google translate not required")</f>
        <v>Translation Complete, Google translate not required</v>
      </c>
      <c r="H25" s="20">
        <f>IFERROR(__xludf.DUMMYFUNCTION("COUNTA(SPLIT(A25, "" ""))"),4.0)</f>
        <v>4</v>
      </c>
      <c r="I25" s="20" t="b">
        <f t="shared" si="1"/>
        <v>1</v>
      </c>
      <c r="J25" s="20"/>
      <c r="K25" s="20"/>
      <c r="L25" s="21"/>
    </row>
    <row r="26" ht="14.25" customHeight="1">
      <c r="A26" s="22" t="s">
        <v>86</v>
      </c>
      <c r="B26" s="6" t="s">
        <v>87</v>
      </c>
      <c r="C26" s="7" t="s">
        <v>14</v>
      </c>
      <c r="D26" s="24" t="s">
        <v>15</v>
      </c>
      <c r="E26" s="8" t="s">
        <v>16</v>
      </c>
      <c r="F26" s="30" t="s">
        <v>88</v>
      </c>
      <c r="G26" s="10" t="str">
        <f>IFERROR(__xludf.DUMMYFUNCTION("IF(len(B26)&gt;0, ""Translation Complete, Google translate not required"", GOOGLETRANSLATE(A26,""en"",""ar""))"),"Translation Complete, Google translate not required")</f>
        <v>Translation Complete, Google translate not required</v>
      </c>
      <c r="H26" s="11">
        <f>IFERROR(__xludf.DUMMYFUNCTION("COUNTA(SPLIT(A26, "" ""))"),20.0)</f>
        <v>20</v>
      </c>
      <c r="I26" s="11" t="b">
        <f t="shared" si="1"/>
        <v>1</v>
      </c>
      <c r="J26" s="11"/>
      <c r="K26" s="11"/>
      <c r="L26" s="25"/>
    </row>
    <row r="27" ht="14.25" customHeight="1">
      <c r="A27" s="15" t="s">
        <v>89</v>
      </c>
      <c r="B27" s="6" t="s">
        <v>90</v>
      </c>
      <c r="C27" s="16" t="s">
        <v>14</v>
      </c>
      <c r="D27" s="17" t="s">
        <v>15</v>
      </c>
      <c r="E27" s="18" t="s">
        <v>16</v>
      </c>
      <c r="F27" s="29" t="s">
        <v>91</v>
      </c>
      <c r="G27" s="19" t="str">
        <f>IFERROR(__xludf.DUMMYFUNCTION("IF(len(B27)&gt;0, ""Translation Complete, Google translate not required"", GOOGLETRANSLATE(A27,""en"",""ar""))"),"Translation Complete, Google translate not required")</f>
        <v>Translation Complete, Google translate not required</v>
      </c>
      <c r="H27" s="20">
        <f>IFERROR(__xludf.DUMMYFUNCTION("COUNTA(SPLIT(A27, "" ""))"),26.0)</f>
        <v>26</v>
      </c>
      <c r="I27" s="20" t="b">
        <f t="shared" si="1"/>
        <v>1</v>
      </c>
      <c r="J27" s="20"/>
      <c r="K27" s="20"/>
      <c r="L27" s="21"/>
    </row>
    <row r="28" ht="14.25" customHeight="1">
      <c r="A28" s="22" t="s">
        <v>92</v>
      </c>
      <c r="B28" s="6" t="s">
        <v>93</v>
      </c>
      <c r="C28" s="7" t="s">
        <v>14</v>
      </c>
      <c r="D28" s="24" t="s">
        <v>15</v>
      </c>
      <c r="E28" s="8" t="s">
        <v>16</v>
      </c>
      <c r="F28" s="30" t="s">
        <v>94</v>
      </c>
      <c r="G28" s="10" t="str">
        <f>IFERROR(__xludf.DUMMYFUNCTION("IF(len(B28)&gt;0, ""Translation Complete, Google translate not required"", GOOGLETRANSLATE(A28,""en"",""ar""))"),"Translation Complete, Google translate not required")</f>
        <v>Translation Complete, Google translate not required</v>
      </c>
      <c r="H28" s="11">
        <f>IFERROR(__xludf.DUMMYFUNCTION("COUNTA(SPLIT(A28, "" ""))"),17.0)</f>
        <v>17</v>
      </c>
      <c r="I28" s="11" t="b">
        <f t="shared" si="1"/>
        <v>1</v>
      </c>
      <c r="J28" s="11"/>
      <c r="K28" s="11"/>
      <c r="L28" s="25"/>
    </row>
    <row r="29" ht="14.25" customHeight="1">
      <c r="A29" s="15" t="s">
        <v>95</v>
      </c>
      <c r="B29" s="6" t="s">
        <v>96</v>
      </c>
      <c r="C29" s="16" t="s">
        <v>14</v>
      </c>
      <c r="D29" s="17" t="s">
        <v>15</v>
      </c>
      <c r="E29" s="18" t="s">
        <v>16</v>
      </c>
      <c r="F29" s="29" t="s">
        <v>97</v>
      </c>
      <c r="G29" s="19" t="str">
        <f>IFERROR(__xludf.DUMMYFUNCTION("IF(len(B29)&gt;0, ""Translation Complete, Google translate not required"", GOOGLETRANSLATE(A29,""en"",""ar""))"),"Translation Complete, Google translate not required")</f>
        <v>Translation Complete, Google translate not required</v>
      </c>
      <c r="H29" s="20">
        <f>IFERROR(__xludf.DUMMYFUNCTION("COUNTA(SPLIT(A29, "" ""))"),11.0)</f>
        <v>11</v>
      </c>
      <c r="I29" s="20" t="b">
        <f t="shared" si="1"/>
        <v>1</v>
      </c>
      <c r="J29" s="20"/>
      <c r="K29" s="20"/>
      <c r="L29" s="21"/>
    </row>
    <row r="30" ht="14.25" customHeight="1">
      <c r="A30" s="22" t="s">
        <v>98</v>
      </c>
      <c r="B30" s="6" t="s">
        <v>99</v>
      </c>
      <c r="C30" s="7" t="s">
        <v>14</v>
      </c>
      <c r="D30" s="24" t="s">
        <v>15</v>
      </c>
      <c r="E30" s="8" t="s">
        <v>16</v>
      </c>
      <c r="F30" s="30" t="s">
        <v>100</v>
      </c>
      <c r="G30" s="10" t="str">
        <f>IFERROR(__xludf.DUMMYFUNCTION("IF(len(B30)&gt;0, ""Translation Complete, Google translate not required"", GOOGLETRANSLATE(A30,""en"",""ar""))"),"Translation Complete, Google translate not required")</f>
        <v>Translation Complete, Google translate not required</v>
      </c>
      <c r="H30" s="11">
        <f>IFERROR(__xludf.DUMMYFUNCTION("COUNTA(SPLIT(A30, "" ""))"),27.0)</f>
        <v>27</v>
      </c>
      <c r="I30" s="11" t="b">
        <f t="shared" si="1"/>
        <v>1</v>
      </c>
      <c r="J30" s="11"/>
      <c r="K30" s="11"/>
      <c r="L30" s="25"/>
    </row>
    <row r="31" ht="14.25" customHeight="1">
      <c r="A31" s="15" t="s">
        <v>101</v>
      </c>
      <c r="B31" s="6" t="s">
        <v>102</v>
      </c>
      <c r="C31" s="16" t="s">
        <v>14</v>
      </c>
      <c r="D31" s="17" t="s">
        <v>15</v>
      </c>
      <c r="E31" s="18" t="s">
        <v>16</v>
      </c>
      <c r="F31" s="29" t="s">
        <v>103</v>
      </c>
      <c r="G31" s="19" t="str">
        <f>IFERROR(__xludf.DUMMYFUNCTION("IF(len(B31)&gt;0, ""Translation Complete, Google translate not required"", GOOGLETRANSLATE(A31,""en"",""ar""))"),"Translation Complete, Google translate not required")</f>
        <v>Translation Complete, Google translate not required</v>
      </c>
      <c r="H31" s="20">
        <f>IFERROR(__xludf.DUMMYFUNCTION("COUNTA(SPLIT(A31, "" ""))"),12.0)</f>
        <v>12</v>
      </c>
      <c r="I31" s="20" t="b">
        <f t="shared" si="1"/>
        <v>1</v>
      </c>
      <c r="J31" s="20"/>
      <c r="K31" s="20"/>
      <c r="L31" s="21"/>
    </row>
    <row r="32" ht="14.25" customHeight="1">
      <c r="A32" s="22" t="s">
        <v>104</v>
      </c>
      <c r="B32" s="6" t="s">
        <v>105</v>
      </c>
      <c r="C32" s="27" t="s">
        <v>26</v>
      </c>
      <c r="D32" s="24" t="s">
        <v>15</v>
      </c>
      <c r="E32" s="8" t="s">
        <v>16</v>
      </c>
      <c r="F32" s="33"/>
      <c r="G32" s="10" t="str">
        <f>IFERROR(__xludf.DUMMYFUNCTION("IF(len(B32)&gt;0, ""Translation Complete, Google translate not required"", GOOGLETRANSLATE(A32,""en"",""ar""))"),"Translation Complete, Google translate not required")</f>
        <v>Translation Complete, Google translate not required</v>
      </c>
      <c r="H32" s="11">
        <f>IFERROR(__xludf.DUMMYFUNCTION("COUNTA(SPLIT(A32, "" ""))"),4.0)</f>
        <v>4</v>
      </c>
      <c r="I32" s="11" t="b">
        <f t="shared" si="1"/>
        <v>1</v>
      </c>
      <c r="J32" s="11"/>
      <c r="K32" s="11"/>
      <c r="L32" s="25"/>
    </row>
    <row r="33" ht="14.25" customHeight="1">
      <c r="A33" s="26" t="s">
        <v>106</v>
      </c>
      <c r="B33" s="6" t="s">
        <v>107</v>
      </c>
      <c r="C33" s="27" t="s">
        <v>26</v>
      </c>
      <c r="D33" s="17" t="s">
        <v>15</v>
      </c>
      <c r="E33" s="18" t="s">
        <v>16</v>
      </c>
      <c r="F33" s="29" t="s">
        <v>108</v>
      </c>
      <c r="G33" s="19" t="str">
        <f>IFERROR(__xludf.DUMMYFUNCTION("IF(len(B33)&gt;0, ""Translation Complete, Google translate not required"", GOOGLETRANSLATE(A33,""en"",""ar""))"),"Translation Complete, Google translate not required")</f>
        <v>Translation Complete, Google translate not required</v>
      </c>
      <c r="H33" s="20">
        <f>IFERROR(__xludf.DUMMYFUNCTION("COUNTA(SPLIT(A33, "" ""))"),26.0)</f>
        <v>26</v>
      </c>
      <c r="I33" s="20" t="b">
        <f t="shared" si="1"/>
        <v>1</v>
      </c>
      <c r="J33" s="20"/>
      <c r="K33" s="20"/>
      <c r="L33" s="21"/>
    </row>
    <row r="34" ht="14.25" customHeight="1">
      <c r="A34" s="5" t="s">
        <v>109</v>
      </c>
      <c r="B34" s="6" t="s">
        <v>110</v>
      </c>
      <c r="C34" s="27" t="s">
        <v>26</v>
      </c>
      <c r="D34" s="24" t="s">
        <v>15</v>
      </c>
      <c r="E34" s="8" t="s">
        <v>16</v>
      </c>
      <c r="F34" s="30" t="s">
        <v>111</v>
      </c>
      <c r="G34" s="10" t="str">
        <f>IFERROR(__xludf.DUMMYFUNCTION("IF(len(B34)&gt;0, ""Translation Complete, Google translate not required"", GOOGLETRANSLATE(A34,""en"",""ar""))"),"Translation Complete, Google translate not required")</f>
        <v>Translation Complete, Google translate not required</v>
      </c>
      <c r="H34" s="11">
        <f>IFERROR(__xludf.DUMMYFUNCTION("COUNTA(SPLIT(A34, "" ""))"),18.0)</f>
        <v>18</v>
      </c>
      <c r="I34" s="11" t="b">
        <f t="shared" si="1"/>
        <v>1</v>
      </c>
      <c r="J34" s="11"/>
      <c r="K34" s="11"/>
      <c r="L34" s="25"/>
    </row>
    <row r="35" ht="14.25" customHeight="1">
      <c r="A35" s="26" t="s">
        <v>112</v>
      </c>
      <c r="B35" s="6" t="s">
        <v>113</v>
      </c>
      <c r="C35" s="27" t="s">
        <v>26</v>
      </c>
      <c r="D35" s="17" t="s">
        <v>15</v>
      </c>
      <c r="E35" s="18" t="s">
        <v>16</v>
      </c>
      <c r="F35" s="29" t="s">
        <v>114</v>
      </c>
      <c r="G35" s="19" t="str">
        <f>IFERROR(__xludf.DUMMYFUNCTION("IF(len(B35)&gt;0, ""Translation Complete, Google translate not required"", GOOGLETRANSLATE(A35,""en"",""ar""))"),"Translation Complete, Google translate not required")</f>
        <v>Translation Complete, Google translate not required</v>
      </c>
      <c r="H35" s="20">
        <f>IFERROR(__xludf.DUMMYFUNCTION("COUNTA(SPLIT(A35, "" ""))"),23.0)</f>
        <v>23</v>
      </c>
      <c r="I35" s="20" t="b">
        <f t="shared" si="1"/>
        <v>1</v>
      </c>
      <c r="J35" s="20"/>
      <c r="K35" s="20"/>
      <c r="L35" s="21"/>
    </row>
    <row r="36" ht="14.25" customHeight="1">
      <c r="A36" s="5" t="s">
        <v>115</v>
      </c>
      <c r="B36" s="6" t="s">
        <v>116</v>
      </c>
      <c r="C36" s="27" t="s">
        <v>26</v>
      </c>
      <c r="D36" s="24" t="s">
        <v>15</v>
      </c>
      <c r="E36" s="8" t="s">
        <v>16</v>
      </c>
      <c r="F36" s="30" t="s">
        <v>117</v>
      </c>
      <c r="G36" s="10" t="str">
        <f>IFERROR(__xludf.DUMMYFUNCTION("IF(len(B36)&gt;0, ""Translation Complete, Google translate not required"", GOOGLETRANSLATE(A36,""en"",""ar""))"),"Translation Complete, Google translate not required")</f>
        <v>Translation Complete, Google translate not required</v>
      </c>
      <c r="H36" s="11">
        <f>IFERROR(__xludf.DUMMYFUNCTION("COUNTA(SPLIT(A36, "" ""))"),17.0)</f>
        <v>17</v>
      </c>
      <c r="I36" s="11" t="b">
        <f t="shared" si="1"/>
        <v>1</v>
      </c>
      <c r="J36" s="11"/>
      <c r="K36" s="11"/>
      <c r="L36" s="25"/>
    </row>
    <row r="37" ht="14.25" customHeight="1">
      <c r="A37" s="26" t="s">
        <v>118</v>
      </c>
      <c r="B37" s="6" t="s">
        <v>119</v>
      </c>
      <c r="C37" s="27" t="s">
        <v>26</v>
      </c>
      <c r="D37" s="17" t="s">
        <v>15</v>
      </c>
      <c r="E37" s="18" t="s">
        <v>16</v>
      </c>
      <c r="F37" s="29" t="s">
        <v>120</v>
      </c>
      <c r="G37" s="19" t="str">
        <f>IFERROR(__xludf.DUMMYFUNCTION("IF(len(B37)&gt;0, ""Translation Complete, Google translate not required"", GOOGLETRANSLATE(A37,""en"",""ar""))"),"Translation Complete, Google translate not required")</f>
        <v>Translation Complete, Google translate not required</v>
      </c>
      <c r="H37" s="20">
        <f>IFERROR(__xludf.DUMMYFUNCTION("COUNTA(SPLIT(A37, "" ""))"),11.0)</f>
        <v>11</v>
      </c>
      <c r="I37" s="20" t="b">
        <f t="shared" si="1"/>
        <v>1</v>
      </c>
      <c r="J37" s="20"/>
      <c r="K37" s="20"/>
      <c r="L37" s="21"/>
    </row>
    <row r="38" ht="14.25" customHeight="1">
      <c r="A38" s="5" t="s">
        <v>121</v>
      </c>
      <c r="B38" s="6" t="s">
        <v>122</v>
      </c>
      <c r="C38" s="27" t="s">
        <v>26</v>
      </c>
      <c r="D38" s="24" t="s">
        <v>15</v>
      </c>
      <c r="E38" s="8" t="s">
        <v>16</v>
      </c>
      <c r="F38" s="30" t="s">
        <v>123</v>
      </c>
      <c r="G38" s="10" t="str">
        <f>IFERROR(__xludf.DUMMYFUNCTION("IF(len(B38)&gt;0, ""Translation Complete, Google translate not required"", GOOGLETRANSLATE(A38,""en"",""ar""))"),"Translation Complete, Google translate not required")</f>
        <v>Translation Complete, Google translate not required</v>
      </c>
      <c r="H38" s="11">
        <f>IFERROR(__xludf.DUMMYFUNCTION("COUNTA(SPLIT(A38, "" ""))"),17.0)</f>
        <v>17</v>
      </c>
      <c r="I38" s="11" t="b">
        <f t="shared" si="1"/>
        <v>1</v>
      </c>
      <c r="J38" s="11"/>
      <c r="K38" s="11"/>
      <c r="L38" s="25"/>
    </row>
    <row r="39" ht="14.25" customHeight="1">
      <c r="A39" s="15" t="s">
        <v>124</v>
      </c>
      <c r="B39" s="6" t="s">
        <v>125</v>
      </c>
      <c r="C39" s="27" t="s">
        <v>26</v>
      </c>
      <c r="D39" s="17" t="s">
        <v>15</v>
      </c>
      <c r="E39" s="18" t="s">
        <v>16</v>
      </c>
      <c r="F39" s="29" t="s">
        <v>126</v>
      </c>
      <c r="G39" s="19" t="str">
        <f>IFERROR(__xludf.DUMMYFUNCTION("IF(len(B39)&gt;0, ""Translation Complete, Google translate not required"", GOOGLETRANSLATE(A39,""en"",""ar""))"),"Translation Complete, Google translate not required")</f>
        <v>Translation Complete, Google translate not required</v>
      </c>
      <c r="H39" s="20">
        <f>IFERROR(__xludf.DUMMYFUNCTION("COUNTA(SPLIT(A39, "" ""))"),4.0)</f>
        <v>4</v>
      </c>
      <c r="I39" s="20" t="b">
        <f t="shared" si="1"/>
        <v>1</v>
      </c>
      <c r="J39" s="20"/>
      <c r="K39" s="20"/>
      <c r="L39" s="21"/>
    </row>
    <row r="40" ht="14.25" customHeight="1">
      <c r="A40" s="5" t="s">
        <v>127</v>
      </c>
      <c r="B40" s="6" t="s">
        <v>128</v>
      </c>
      <c r="C40" s="27" t="s">
        <v>26</v>
      </c>
      <c r="D40" s="24" t="s">
        <v>15</v>
      </c>
      <c r="E40" s="8" t="s">
        <v>16</v>
      </c>
      <c r="F40" s="30" t="s">
        <v>129</v>
      </c>
      <c r="G40" s="10" t="str">
        <f>IFERROR(__xludf.DUMMYFUNCTION("IF(len(B40)&gt;0, ""Translation Complete, Google translate not required"", GOOGLETRANSLATE(A40,""en"",""ar""))"),"Translation Complete, Google translate not required")</f>
        <v>Translation Complete, Google translate not required</v>
      </c>
      <c r="H40" s="11">
        <f>IFERROR(__xludf.DUMMYFUNCTION("COUNTA(SPLIT(A40, "" ""))"),29.0)</f>
        <v>29</v>
      </c>
      <c r="I40" s="11" t="b">
        <f t="shared" si="1"/>
        <v>1</v>
      </c>
      <c r="J40" s="11"/>
      <c r="K40" s="11"/>
      <c r="L40" s="25"/>
    </row>
    <row r="41" ht="14.25" customHeight="1">
      <c r="A41" s="26" t="s">
        <v>130</v>
      </c>
      <c r="B41" s="6" t="s">
        <v>131</v>
      </c>
      <c r="C41" s="27" t="s">
        <v>26</v>
      </c>
      <c r="D41" s="17" t="s">
        <v>15</v>
      </c>
      <c r="E41" s="18" t="s">
        <v>16</v>
      </c>
      <c r="F41" s="29" t="s">
        <v>132</v>
      </c>
      <c r="G41" s="19" t="str">
        <f>IFERROR(__xludf.DUMMYFUNCTION("IF(len(B41)&gt;0, ""Translation Complete, Google translate not required"", GOOGLETRANSLATE(A41,""en"",""ar""))"),"Translation Complete, Google translate not required")</f>
        <v>Translation Complete, Google translate not required</v>
      </c>
      <c r="H41" s="20">
        <f>IFERROR(__xludf.DUMMYFUNCTION("COUNTA(SPLIT(A41, "" ""))"),12.0)</f>
        <v>12</v>
      </c>
      <c r="I41" s="20" t="b">
        <f t="shared" si="1"/>
        <v>1</v>
      </c>
      <c r="J41" s="20"/>
      <c r="K41" s="20"/>
      <c r="L41" s="21"/>
    </row>
    <row r="42" ht="14.25" customHeight="1">
      <c r="A42" s="5" t="s">
        <v>133</v>
      </c>
      <c r="B42" s="6" t="s">
        <v>134</v>
      </c>
      <c r="C42" s="27" t="s">
        <v>26</v>
      </c>
      <c r="D42" s="24" t="s">
        <v>15</v>
      </c>
      <c r="E42" s="8" t="s">
        <v>16</v>
      </c>
      <c r="F42" s="30" t="s">
        <v>135</v>
      </c>
      <c r="G42" s="10" t="str">
        <f>IFERROR(__xludf.DUMMYFUNCTION("IF(len(B42)&gt;0, ""Translation Complete, Google translate not required"", GOOGLETRANSLATE(A42,""en"",""ar""))"),"Translation Complete, Google translate not required")</f>
        <v>Translation Complete, Google translate not required</v>
      </c>
      <c r="H42" s="11">
        <f>IFERROR(__xludf.DUMMYFUNCTION("COUNTA(SPLIT(A42, "" ""))"),21.0)</f>
        <v>21</v>
      </c>
      <c r="I42" s="11" t="b">
        <f t="shared" si="1"/>
        <v>1</v>
      </c>
      <c r="J42" s="11"/>
      <c r="K42" s="11"/>
      <c r="L42" s="25"/>
    </row>
    <row r="43" ht="14.25" customHeight="1">
      <c r="A43" s="26" t="s">
        <v>136</v>
      </c>
      <c r="B43" s="6" t="s">
        <v>137</v>
      </c>
      <c r="C43" s="27" t="s">
        <v>26</v>
      </c>
      <c r="D43" s="17" t="s">
        <v>15</v>
      </c>
      <c r="E43" s="18" t="s">
        <v>16</v>
      </c>
      <c r="F43" s="29" t="s">
        <v>138</v>
      </c>
      <c r="G43" s="19" t="str">
        <f>IFERROR(__xludf.DUMMYFUNCTION("IF(len(B43)&gt;0, ""Translation Complete, Google translate not required"", GOOGLETRANSLATE(A43,""en"",""ar""))"),"Translation Complete, Google translate not required")</f>
        <v>Translation Complete, Google translate not required</v>
      </c>
      <c r="H43" s="20">
        <f>IFERROR(__xludf.DUMMYFUNCTION("COUNTA(SPLIT(A43, "" ""))"),24.0)</f>
        <v>24</v>
      </c>
      <c r="I43" s="20" t="b">
        <f t="shared" si="1"/>
        <v>1</v>
      </c>
      <c r="J43" s="20"/>
      <c r="K43" s="20"/>
      <c r="L43" s="21"/>
    </row>
    <row r="44" ht="14.25" customHeight="1">
      <c r="A44" s="5" t="s">
        <v>139</v>
      </c>
      <c r="B44" s="6" t="s">
        <v>140</v>
      </c>
      <c r="C44" s="27" t="s">
        <v>26</v>
      </c>
      <c r="D44" s="24" t="s">
        <v>15</v>
      </c>
      <c r="E44" s="8" t="s">
        <v>16</v>
      </c>
      <c r="F44" s="30" t="s">
        <v>141</v>
      </c>
      <c r="G44" s="10" t="str">
        <f>IFERROR(__xludf.DUMMYFUNCTION("IF(len(B44)&gt;0, ""Translation Complete, Google translate not required"", GOOGLETRANSLATE(A44,""en"",""ar""))"),"Translation Complete, Google translate not required")</f>
        <v>Translation Complete, Google translate not required</v>
      </c>
      <c r="H44" s="11">
        <f>IFERROR(__xludf.DUMMYFUNCTION("COUNTA(SPLIT(A44, "" ""))"),34.0)</f>
        <v>34</v>
      </c>
      <c r="I44" s="11" t="b">
        <f t="shared" si="1"/>
        <v>1</v>
      </c>
      <c r="J44" s="11"/>
      <c r="K44" s="11"/>
      <c r="L44" s="25"/>
    </row>
    <row r="45" ht="14.25" customHeight="1">
      <c r="A45" s="26" t="s">
        <v>142</v>
      </c>
      <c r="B45" s="6" t="s">
        <v>143</v>
      </c>
      <c r="C45" s="27" t="s">
        <v>26</v>
      </c>
      <c r="D45" s="17" t="s">
        <v>15</v>
      </c>
      <c r="E45" s="18" t="s">
        <v>16</v>
      </c>
      <c r="F45" s="29" t="s">
        <v>144</v>
      </c>
      <c r="G45" s="19" t="str">
        <f>IFERROR(__xludf.DUMMYFUNCTION("IF(len(B45)&gt;0, ""Translation Complete, Google translate not required"", GOOGLETRANSLATE(A45,""en"",""ar""))"),"Translation Complete, Google translate not required")</f>
        <v>Translation Complete, Google translate not required</v>
      </c>
      <c r="H45" s="20">
        <f>IFERROR(__xludf.DUMMYFUNCTION("COUNTA(SPLIT(A45, "" ""))"),39.0)</f>
        <v>39</v>
      </c>
      <c r="I45" s="20" t="b">
        <f t="shared" si="1"/>
        <v>1</v>
      </c>
      <c r="J45" s="20"/>
      <c r="K45" s="20"/>
      <c r="L45" s="21"/>
    </row>
    <row r="46" ht="14.25" customHeight="1">
      <c r="A46" s="22" t="s">
        <v>145</v>
      </c>
      <c r="B46" s="6" t="s">
        <v>146</v>
      </c>
      <c r="C46" s="27" t="s">
        <v>26</v>
      </c>
      <c r="D46" s="24" t="s">
        <v>15</v>
      </c>
      <c r="E46" s="8" t="s">
        <v>16</v>
      </c>
      <c r="F46" s="30" t="s">
        <v>147</v>
      </c>
      <c r="G46" s="10" t="str">
        <f>IFERROR(__xludf.DUMMYFUNCTION("IF(len(B46)&gt;0, ""Translation Complete, Google translate not required"", GOOGLETRANSLATE(A46,""en"",""ar""))"),"Translation Complete, Google translate not required")</f>
        <v>Translation Complete, Google translate not required</v>
      </c>
      <c r="H46" s="11">
        <f>IFERROR(__xludf.DUMMYFUNCTION("COUNTA(SPLIT(A46, "" ""))"),2.0)</f>
        <v>2</v>
      </c>
      <c r="I46" s="11" t="b">
        <f t="shared" si="1"/>
        <v>1</v>
      </c>
      <c r="J46" s="11"/>
      <c r="K46" s="11"/>
      <c r="L46" s="25"/>
    </row>
    <row r="47" ht="14.25" customHeight="1">
      <c r="A47" s="26" t="s">
        <v>148</v>
      </c>
      <c r="B47" s="6" t="s">
        <v>149</v>
      </c>
      <c r="C47" s="27" t="s">
        <v>26</v>
      </c>
      <c r="D47" s="17" t="s">
        <v>15</v>
      </c>
      <c r="E47" s="18" t="s">
        <v>16</v>
      </c>
      <c r="F47" s="29" t="s">
        <v>150</v>
      </c>
      <c r="G47" s="19" t="str">
        <f>IFERROR(__xludf.DUMMYFUNCTION("IF(len(B47)&gt;0, ""Translation Complete, Google translate not required"", GOOGLETRANSLATE(A47,""en"",""ar""))"),"Translation Complete, Google translate not required")</f>
        <v>Translation Complete, Google translate not required</v>
      </c>
      <c r="H47" s="20">
        <f>IFERROR(__xludf.DUMMYFUNCTION("COUNTA(SPLIT(A47, "" ""))"),48.0)</f>
        <v>48</v>
      </c>
      <c r="I47" s="20" t="b">
        <f t="shared" si="1"/>
        <v>1</v>
      </c>
      <c r="J47" s="20"/>
      <c r="K47" s="20"/>
      <c r="L47" s="21"/>
    </row>
    <row r="48" ht="14.25" customHeight="1">
      <c r="A48" s="5" t="s">
        <v>151</v>
      </c>
      <c r="B48" s="6" t="s">
        <v>152</v>
      </c>
      <c r="C48" s="27" t="s">
        <v>26</v>
      </c>
      <c r="D48" s="24" t="s">
        <v>15</v>
      </c>
      <c r="E48" s="8" t="s">
        <v>16</v>
      </c>
      <c r="F48" s="30" t="s">
        <v>153</v>
      </c>
      <c r="G48" s="10" t="str">
        <f>IFERROR(__xludf.DUMMYFUNCTION("IF(len(B48)&gt;0, ""Translation Complete, Google translate not required"", GOOGLETRANSLATE(A48,""en"",""ar""))"),"Translation Complete, Google translate not required")</f>
        <v>Translation Complete, Google translate not required</v>
      </c>
      <c r="H48" s="11">
        <f>IFERROR(__xludf.DUMMYFUNCTION("COUNTA(SPLIT(A48, "" ""))"),12.0)</f>
        <v>12</v>
      </c>
      <c r="I48" s="11" t="b">
        <f t="shared" si="1"/>
        <v>1</v>
      </c>
      <c r="J48" s="11"/>
      <c r="K48" s="11"/>
      <c r="L48" s="25"/>
    </row>
    <row r="49" ht="14.25" customHeight="1">
      <c r="A49" s="26" t="s">
        <v>154</v>
      </c>
      <c r="B49" s="6" t="s">
        <v>155</v>
      </c>
      <c r="C49" s="27" t="s">
        <v>26</v>
      </c>
      <c r="D49" s="17" t="s">
        <v>15</v>
      </c>
      <c r="E49" s="18" t="s">
        <v>16</v>
      </c>
      <c r="F49" s="29" t="s">
        <v>156</v>
      </c>
      <c r="G49" s="19" t="str">
        <f>IFERROR(__xludf.DUMMYFUNCTION("IF(len(B49)&gt;0, ""Translation Complete, Google translate not required"", GOOGLETRANSLATE(A49,""en"",""ar""))"),"Translation Complete, Google translate not required")</f>
        <v>Translation Complete, Google translate not required</v>
      </c>
      <c r="H49" s="20">
        <f>IFERROR(__xludf.DUMMYFUNCTION("COUNTA(SPLIT(A49, "" ""))"),16.0)</f>
        <v>16</v>
      </c>
      <c r="I49" s="20" t="b">
        <f t="shared" si="1"/>
        <v>1</v>
      </c>
      <c r="J49" s="20"/>
      <c r="K49" s="20"/>
      <c r="L49" s="21"/>
    </row>
    <row r="50" ht="14.25" customHeight="1">
      <c r="A50" s="5" t="s">
        <v>157</v>
      </c>
      <c r="B50" s="6" t="s">
        <v>158</v>
      </c>
      <c r="C50" s="27" t="s">
        <v>26</v>
      </c>
      <c r="D50" s="24" t="s">
        <v>15</v>
      </c>
      <c r="E50" s="8" t="s">
        <v>16</v>
      </c>
      <c r="F50" s="30" t="s">
        <v>159</v>
      </c>
      <c r="G50" s="10" t="str">
        <f>IFERROR(__xludf.DUMMYFUNCTION("IF(len(B50)&gt;0, ""Translation Complete, Google translate not required"", GOOGLETRANSLATE(A50,""en"",""ar""))"),"Translation Complete, Google translate not required")</f>
        <v>Translation Complete, Google translate not required</v>
      </c>
      <c r="H50" s="11">
        <f>IFERROR(__xludf.DUMMYFUNCTION("COUNTA(SPLIT(A50, "" ""))"),37.0)</f>
        <v>37</v>
      </c>
      <c r="I50" s="11" t="b">
        <f t="shared" si="1"/>
        <v>1</v>
      </c>
      <c r="J50" s="11"/>
      <c r="K50" s="11"/>
      <c r="L50" s="25"/>
    </row>
    <row r="51" ht="14.25" customHeight="1">
      <c r="A51" s="15" t="s">
        <v>160</v>
      </c>
      <c r="B51" s="6" t="s">
        <v>161</v>
      </c>
      <c r="C51" s="27" t="s">
        <v>26</v>
      </c>
      <c r="D51" s="17" t="s">
        <v>15</v>
      </c>
      <c r="E51" s="18" t="s">
        <v>16</v>
      </c>
      <c r="F51" s="29" t="s">
        <v>162</v>
      </c>
      <c r="G51" s="19" t="str">
        <f>IFERROR(__xludf.DUMMYFUNCTION("IF(len(B51)&gt;0, ""Translation Complete, Google translate not required"", GOOGLETRANSLATE(A51,""en"",""ar""))"),"Translation Complete, Google translate not required")</f>
        <v>Translation Complete, Google translate not required</v>
      </c>
      <c r="H51" s="20">
        <f>IFERROR(__xludf.DUMMYFUNCTION("COUNTA(SPLIT(A51, "" ""))"),11.0)</f>
        <v>11</v>
      </c>
      <c r="I51" s="20" t="b">
        <f t="shared" si="1"/>
        <v>1</v>
      </c>
      <c r="J51" s="20"/>
      <c r="K51" s="20"/>
      <c r="L51" s="21"/>
    </row>
    <row r="52" ht="14.25" customHeight="1">
      <c r="A52" s="5" t="s">
        <v>163</v>
      </c>
      <c r="B52" s="6" t="s">
        <v>164</v>
      </c>
      <c r="C52" s="27" t="s">
        <v>26</v>
      </c>
      <c r="D52" s="24" t="s">
        <v>15</v>
      </c>
      <c r="E52" s="8" t="s">
        <v>16</v>
      </c>
      <c r="F52" s="30" t="s">
        <v>165</v>
      </c>
      <c r="G52" s="10" t="str">
        <f>IFERROR(__xludf.DUMMYFUNCTION("IF(len(B52)&gt;0, ""Translation Complete, Google translate not required"", GOOGLETRANSLATE(A52,""en"",""ar""))"),"Translation Complete, Google translate not required")</f>
        <v>Translation Complete, Google translate not required</v>
      </c>
      <c r="H52" s="11">
        <f>IFERROR(__xludf.DUMMYFUNCTION("COUNTA(SPLIT(A52, "" ""))"),22.0)</f>
        <v>22</v>
      </c>
      <c r="I52" s="11" t="b">
        <f t="shared" si="1"/>
        <v>1</v>
      </c>
      <c r="J52" s="11"/>
      <c r="K52" s="11"/>
      <c r="L52" s="25"/>
    </row>
    <row r="53" ht="14.25" customHeight="1">
      <c r="A53" s="15" t="s">
        <v>166</v>
      </c>
      <c r="B53" s="6" t="s">
        <v>167</v>
      </c>
      <c r="C53" s="27" t="s">
        <v>26</v>
      </c>
      <c r="D53" s="17" t="s">
        <v>15</v>
      </c>
      <c r="E53" s="18" t="s">
        <v>16</v>
      </c>
      <c r="F53" s="29" t="s">
        <v>167</v>
      </c>
      <c r="G53" s="19" t="str">
        <f>IFERROR(__xludf.DUMMYFUNCTION("IF(len(B53)&gt;0, ""Translation Complete, Google translate not required"", GOOGLETRANSLATE(A53,""en"",""ar""))"),"Translation Complete, Google translate not required")</f>
        <v>Translation Complete, Google translate not required</v>
      </c>
      <c r="H53" s="20">
        <f>IFERROR(__xludf.DUMMYFUNCTION("COUNTA(SPLIT(A53, "" ""))"),6.0)</f>
        <v>6</v>
      </c>
      <c r="I53" s="20" t="b">
        <f t="shared" si="1"/>
        <v>1</v>
      </c>
      <c r="J53" s="20"/>
      <c r="K53" s="20"/>
      <c r="L53" s="21"/>
    </row>
    <row r="54" ht="14.25" customHeight="1">
      <c r="A54" s="22" t="s">
        <v>168</v>
      </c>
      <c r="B54" s="6" t="s">
        <v>169</v>
      </c>
      <c r="C54" s="27" t="s">
        <v>26</v>
      </c>
      <c r="D54" s="24" t="s">
        <v>15</v>
      </c>
      <c r="E54" s="8" t="s">
        <v>16</v>
      </c>
      <c r="F54" s="30" t="s">
        <v>170</v>
      </c>
      <c r="G54" s="10" t="str">
        <f>IFERROR(__xludf.DUMMYFUNCTION("IF(len(B54)&gt;0, ""Translation Complete, Google translate not required"", GOOGLETRANSLATE(A54,""en"",""ar""))"),"Translation Complete, Google translate not required")</f>
        <v>Translation Complete, Google translate not required</v>
      </c>
      <c r="H54" s="11">
        <f>IFERROR(__xludf.DUMMYFUNCTION("COUNTA(SPLIT(A54, "" ""))"),16.0)</f>
        <v>16</v>
      </c>
      <c r="I54" s="11" t="b">
        <f t="shared" si="1"/>
        <v>1</v>
      </c>
      <c r="J54" s="11"/>
      <c r="K54" s="11"/>
      <c r="L54" s="25"/>
    </row>
    <row r="55" ht="14.25" customHeight="1">
      <c r="A55" s="26" t="s">
        <v>171</v>
      </c>
      <c r="B55" s="6" t="s">
        <v>172</v>
      </c>
      <c r="C55" s="27" t="s">
        <v>26</v>
      </c>
      <c r="D55" s="17" t="s">
        <v>15</v>
      </c>
      <c r="E55" s="18" t="s">
        <v>16</v>
      </c>
      <c r="F55" s="29" t="s">
        <v>173</v>
      </c>
      <c r="G55" s="19" t="str">
        <f>IFERROR(__xludf.DUMMYFUNCTION("IF(len(B55)&gt;0, ""Translation Complete, Google translate not required"", GOOGLETRANSLATE(A55,""en"",""ar""))"),"Translation Complete, Google translate not required")</f>
        <v>Translation Complete, Google translate not required</v>
      </c>
      <c r="H55" s="20">
        <f>IFERROR(__xludf.DUMMYFUNCTION("COUNTA(SPLIT(A55, "" ""))"),21.0)</f>
        <v>21</v>
      </c>
      <c r="I55" s="20" t="b">
        <f t="shared" si="1"/>
        <v>1</v>
      </c>
      <c r="J55" s="20"/>
      <c r="K55" s="20"/>
      <c r="L55" s="21"/>
    </row>
    <row r="56" ht="14.25" customHeight="1">
      <c r="A56" s="5" t="s">
        <v>174</v>
      </c>
      <c r="B56" s="6" t="s">
        <v>175</v>
      </c>
      <c r="C56" s="27" t="s">
        <v>26</v>
      </c>
      <c r="D56" s="24" t="s">
        <v>15</v>
      </c>
      <c r="E56" s="8" t="s">
        <v>16</v>
      </c>
      <c r="F56" s="30" t="s">
        <v>176</v>
      </c>
      <c r="G56" s="10" t="str">
        <f>IFERROR(__xludf.DUMMYFUNCTION("IF(len(B56)&gt;0, ""Translation Complete, Google translate not required"", GOOGLETRANSLATE(A56,""en"",""ar""))"),"Translation Complete, Google translate not required")</f>
        <v>Translation Complete, Google translate not required</v>
      </c>
      <c r="H56" s="11">
        <f>IFERROR(__xludf.DUMMYFUNCTION("COUNTA(SPLIT(A56, "" ""))"),22.0)</f>
        <v>22</v>
      </c>
      <c r="I56" s="11" t="b">
        <f t="shared" si="1"/>
        <v>1</v>
      </c>
      <c r="J56" s="11"/>
      <c r="K56" s="11"/>
      <c r="L56" s="25"/>
    </row>
    <row r="57" ht="14.25" customHeight="1">
      <c r="A57" s="26" t="s">
        <v>177</v>
      </c>
      <c r="B57" s="6" t="s">
        <v>178</v>
      </c>
      <c r="C57" s="27" t="s">
        <v>26</v>
      </c>
      <c r="D57" s="17" t="s">
        <v>15</v>
      </c>
      <c r="E57" s="18" t="s">
        <v>16</v>
      </c>
      <c r="F57" s="29" t="s">
        <v>179</v>
      </c>
      <c r="G57" s="19" t="str">
        <f>IFERROR(__xludf.DUMMYFUNCTION("IF(len(B57)&gt;0, ""Translation Complete, Google translate not required"", GOOGLETRANSLATE(A57,""en"",""ar""))"),"Translation Complete, Google translate not required")</f>
        <v>Translation Complete, Google translate not required</v>
      </c>
      <c r="H57" s="20">
        <f>IFERROR(__xludf.DUMMYFUNCTION("COUNTA(SPLIT(A57, "" ""))"),6.0)</f>
        <v>6</v>
      </c>
      <c r="I57" s="20" t="b">
        <f t="shared" si="1"/>
        <v>1</v>
      </c>
      <c r="J57" s="20"/>
      <c r="K57" s="20"/>
      <c r="L57" s="21"/>
    </row>
    <row r="58" ht="14.25" customHeight="1">
      <c r="A58" s="5" t="s">
        <v>180</v>
      </c>
      <c r="B58" s="6" t="s">
        <v>181</v>
      </c>
      <c r="C58" s="27" t="s">
        <v>26</v>
      </c>
      <c r="D58" s="24" t="s">
        <v>15</v>
      </c>
      <c r="E58" s="8" t="s">
        <v>16</v>
      </c>
      <c r="F58" s="30" t="s">
        <v>182</v>
      </c>
      <c r="G58" s="10" t="str">
        <f>IFERROR(__xludf.DUMMYFUNCTION("IF(len(B58)&gt;0, ""Translation Complete, Google translate not required"", GOOGLETRANSLATE(A58,""en"",""ar""))"),"Translation Complete, Google translate not required")</f>
        <v>Translation Complete, Google translate not required</v>
      </c>
      <c r="H58" s="11">
        <f>IFERROR(__xludf.DUMMYFUNCTION("COUNTA(SPLIT(A58, "" ""))"),14.0)</f>
        <v>14</v>
      </c>
      <c r="I58" s="11" t="b">
        <f t="shared" si="1"/>
        <v>1</v>
      </c>
      <c r="J58" s="11"/>
      <c r="K58" s="11"/>
      <c r="L58" s="25"/>
    </row>
    <row r="59" ht="14.25" customHeight="1">
      <c r="A59" s="26" t="s">
        <v>183</v>
      </c>
      <c r="B59" s="6" t="s">
        <v>184</v>
      </c>
      <c r="C59" s="27" t="s">
        <v>26</v>
      </c>
      <c r="D59" s="17" t="s">
        <v>15</v>
      </c>
      <c r="E59" s="18" t="s">
        <v>16</v>
      </c>
      <c r="F59" s="29" t="s">
        <v>182</v>
      </c>
      <c r="G59" s="19" t="str">
        <f>IFERROR(__xludf.DUMMYFUNCTION("IF(len(B59)&gt;0, ""Translation Complete, Google translate not required"", GOOGLETRANSLATE(A59,""en"",""ar""))"),"Translation Complete, Google translate not required")</f>
        <v>Translation Complete, Google translate not required</v>
      </c>
      <c r="H59" s="20">
        <f>IFERROR(__xludf.DUMMYFUNCTION("COUNTA(SPLIT(A59, "" ""))"),20.0)</f>
        <v>20</v>
      </c>
      <c r="I59" s="20" t="b">
        <f t="shared" si="1"/>
        <v>1</v>
      </c>
      <c r="J59" s="20"/>
      <c r="K59" s="20"/>
      <c r="L59" s="21"/>
    </row>
    <row r="60" ht="14.25" customHeight="1">
      <c r="A60" s="22" t="s">
        <v>185</v>
      </c>
      <c r="B60" s="6" t="s">
        <v>186</v>
      </c>
      <c r="C60" s="27" t="s">
        <v>26</v>
      </c>
      <c r="D60" s="24" t="s">
        <v>15</v>
      </c>
      <c r="E60" s="8" t="s">
        <v>16</v>
      </c>
      <c r="F60" s="30" t="s">
        <v>186</v>
      </c>
      <c r="G60" s="10" t="str">
        <f>IFERROR(__xludf.DUMMYFUNCTION("IF(len(B60)&gt;0, ""Translation Complete, Google translate not required"", GOOGLETRANSLATE(A60,""en"",""ar""))"),"Translation Complete, Google translate not required")</f>
        <v>Translation Complete, Google translate not required</v>
      </c>
      <c r="H60" s="11">
        <f>IFERROR(__xludf.DUMMYFUNCTION("COUNTA(SPLIT(A60, "" ""))"),5.0)</f>
        <v>5</v>
      </c>
      <c r="I60" s="11" t="b">
        <f t="shared" si="1"/>
        <v>1</v>
      </c>
      <c r="J60" s="11"/>
      <c r="K60" s="11"/>
      <c r="L60" s="25"/>
    </row>
    <row r="61" ht="14.25" customHeight="1">
      <c r="A61" s="26" t="s">
        <v>187</v>
      </c>
      <c r="B61" s="6" t="s">
        <v>188</v>
      </c>
      <c r="C61" s="27" t="s">
        <v>26</v>
      </c>
      <c r="D61" s="17" t="s">
        <v>15</v>
      </c>
      <c r="E61" s="18" t="s">
        <v>16</v>
      </c>
      <c r="F61" s="29" t="s">
        <v>189</v>
      </c>
      <c r="G61" s="19" t="str">
        <f>IFERROR(__xludf.DUMMYFUNCTION("IF(len(B61)&gt;0, ""Translation Complete, Google translate not required"", GOOGLETRANSLATE(A61,""en"",""ar""))"),"Translation Complete, Google translate not required")</f>
        <v>Translation Complete, Google translate not required</v>
      </c>
      <c r="H61" s="20">
        <f>IFERROR(__xludf.DUMMYFUNCTION("COUNTA(SPLIT(A61, "" ""))"),26.0)</f>
        <v>26</v>
      </c>
      <c r="I61" s="20" t="b">
        <f t="shared" si="1"/>
        <v>1</v>
      </c>
      <c r="J61" s="20"/>
      <c r="K61" s="20"/>
      <c r="L61" s="21"/>
    </row>
    <row r="62" ht="14.25" customHeight="1">
      <c r="A62" s="5" t="s">
        <v>190</v>
      </c>
      <c r="B62" s="6" t="s">
        <v>191</v>
      </c>
      <c r="C62" s="27" t="s">
        <v>26</v>
      </c>
      <c r="D62" s="24" t="s">
        <v>15</v>
      </c>
      <c r="E62" s="8" t="s">
        <v>16</v>
      </c>
      <c r="F62" s="30" t="s">
        <v>192</v>
      </c>
      <c r="G62" s="10" t="str">
        <f>IFERROR(__xludf.DUMMYFUNCTION("IF(len(B62)&gt;0, ""Translation Complete, Google translate not required"", GOOGLETRANSLATE(A62,""en"",""ar""))"),"Translation Complete, Google translate not required")</f>
        <v>Translation Complete, Google translate not required</v>
      </c>
      <c r="H62" s="11">
        <f>IFERROR(__xludf.DUMMYFUNCTION("COUNTA(SPLIT(A62, "" ""))"),10.0)</f>
        <v>10</v>
      </c>
      <c r="I62" s="11" t="b">
        <f t="shared" si="1"/>
        <v>1</v>
      </c>
      <c r="J62" s="11"/>
      <c r="K62" s="11"/>
      <c r="L62" s="25"/>
    </row>
    <row r="63" ht="14.25" customHeight="1">
      <c r="A63" s="26" t="s">
        <v>193</v>
      </c>
      <c r="B63" s="6" t="s">
        <v>194</v>
      </c>
      <c r="C63" s="27" t="s">
        <v>26</v>
      </c>
      <c r="D63" s="17" t="s">
        <v>15</v>
      </c>
      <c r="E63" s="18" t="s">
        <v>16</v>
      </c>
      <c r="F63" s="29" t="s">
        <v>194</v>
      </c>
      <c r="G63" s="19" t="str">
        <f>IFERROR(__xludf.DUMMYFUNCTION("IF(len(B63)&gt;0, ""Translation Complete, Google translate not required"", GOOGLETRANSLATE(A63,""en"",""ar""))"),"Translation Complete, Google translate not required")</f>
        <v>Translation Complete, Google translate not required</v>
      </c>
      <c r="H63" s="20">
        <f>IFERROR(__xludf.DUMMYFUNCTION("COUNTA(SPLIT(A63, "" ""))"),13.0)</f>
        <v>13</v>
      </c>
      <c r="I63" s="20" t="b">
        <f t="shared" si="1"/>
        <v>1</v>
      </c>
      <c r="J63" s="20"/>
      <c r="K63" s="20"/>
      <c r="L63" s="21"/>
    </row>
    <row r="64" ht="14.25" customHeight="1">
      <c r="A64" s="22" t="s">
        <v>195</v>
      </c>
      <c r="B64" s="6" t="s">
        <v>196</v>
      </c>
      <c r="C64" s="27" t="s">
        <v>26</v>
      </c>
      <c r="D64" s="24" t="s">
        <v>15</v>
      </c>
      <c r="E64" s="8" t="s">
        <v>16</v>
      </c>
      <c r="F64" s="30" t="s">
        <v>197</v>
      </c>
      <c r="G64" s="10" t="str">
        <f>IFERROR(__xludf.DUMMYFUNCTION("IF(len(B64)&gt;0, ""Translation Complete, Google translate not required"", GOOGLETRANSLATE(A64,""en"",""ar""))"),"Translation Complete, Google translate not required")</f>
        <v>Translation Complete, Google translate not required</v>
      </c>
      <c r="H64" s="11">
        <f>IFERROR(__xludf.DUMMYFUNCTION("COUNTA(SPLIT(A64, "" ""))"),32.0)</f>
        <v>32</v>
      </c>
      <c r="I64" s="11" t="b">
        <f t="shared" si="1"/>
        <v>1</v>
      </c>
      <c r="J64" s="11"/>
      <c r="K64" s="11"/>
      <c r="L64" s="25"/>
    </row>
    <row r="65" ht="14.25" customHeight="1">
      <c r="A65" s="15" t="s">
        <v>198</v>
      </c>
      <c r="B65" s="6" t="s">
        <v>199</v>
      </c>
      <c r="C65" s="27" t="s">
        <v>26</v>
      </c>
      <c r="D65" s="17" t="s">
        <v>15</v>
      </c>
      <c r="E65" s="18" t="s">
        <v>16</v>
      </c>
      <c r="F65" s="31"/>
      <c r="G65" s="19" t="str">
        <f>IFERROR(__xludf.DUMMYFUNCTION("IF(len(B65)&gt;0, ""Translation Complete, Google translate not required"", GOOGLETRANSLATE(A65,""en"",""ar""))"),"Translation Complete, Google translate not required")</f>
        <v>Translation Complete, Google translate not required</v>
      </c>
      <c r="H65" s="20">
        <f>IFERROR(__xludf.DUMMYFUNCTION("COUNTA(SPLIT(A65, "" ""))"),3.0)</f>
        <v>3</v>
      </c>
      <c r="I65" s="20" t="b">
        <f t="shared" si="1"/>
        <v>1</v>
      </c>
      <c r="J65" s="20"/>
      <c r="K65" s="20"/>
      <c r="L65" s="21"/>
    </row>
    <row r="66" ht="14.25" customHeight="1">
      <c r="A66" s="5" t="s">
        <v>200</v>
      </c>
      <c r="B66" s="6" t="s">
        <v>201</v>
      </c>
      <c r="C66" s="27" t="s">
        <v>26</v>
      </c>
      <c r="D66" s="24" t="s">
        <v>15</v>
      </c>
      <c r="E66" s="8" t="s">
        <v>16</v>
      </c>
      <c r="F66" s="30" t="s">
        <v>202</v>
      </c>
      <c r="G66" s="10" t="str">
        <f>IFERROR(__xludf.DUMMYFUNCTION("IF(len(B66)&gt;0, ""Translation Complete, Google translate not required"", GOOGLETRANSLATE(A66,""en"",""ar""))"),"Translation Complete, Google translate not required")</f>
        <v>Translation Complete, Google translate not required</v>
      </c>
      <c r="H66" s="11">
        <f>IFERROR(__xludf.DUMMYFUNCTION("COUNTA(SPLIT(A66, "" ""))"),5.0)</f>
        <v>5</v>
      </c>
      <c r="I66" s="11" t="b">
        <f t="shared" si="1"/>
        <v>1</v>
      </c>
      <c r="J66" s="11"/>
      <c r="K66" s="11"/>
      <c r="L66" s="25"/>
    </row>
    <row r="67" ht="14.25" customHeight="1">
      <c r="A67" s="26" t="s">
        <v>203</v>
      </c>
      <c r="B67" s="6" t="s">
        <v>204</v>
      </c>
      <c r="C67" s="27" t="s">
        <v>26</v>
      </c>
      <c r="D67" s="17" t="s">
        <v>15</v>
      </c>
      <c r="E67" s="18" t="s">
        <v>16</v>
      </c>
      <c r="F67" s="29" t="s">
        <v>205</v>
      </c>
      <c r="G67" s="19" t="str">
        <f>IFERROR(__xludf.DUMMYFUNCTION("IF(len(B67)&gt;0, ""Translation Complete, Google translate not required"", GOOGLETRANSLATE(A67,""en"",""ar""))"),"Translation Complete, Google translate not required")</f>
        <v>Translation Complete, Google translate not required</v>
      </c>
      <c r="H67" s="20">
        <f>IFERROR(__xludf.DUMMYFUNCTION("COUNTA(SPLIT(A67, "" ""))"),20.0)</f>
        <v>20</v>
      </c>
      <c r="I67" s="20" t="b">
        <f t="shared" si="1"/>
        <v>1</v>
      </c>
      <c r="J67" s="20"/>
      <c r="K67" s="20"/>
      <c r="L67" s="21"/>
    </row>
    <row r="68" ht="14.25" customHeight="1">
      <c r="A68" s="22"/>
      <c r="B68" s="34"/>
      <c r="C68" s="27" t="s">
        <v>26</v>
      </c>
      <c r="D68" s="24" t="s">
        <v>206</v>
      </c>
      <c r="E68" s="8" t="s">
        <v>16</v>
      </c>
      <c r="F68" s="33"/>
      <c r="G68" s="10" t="str">
        <f>IFERROR(__xludf.DUMMYFUNCTION("IF(len(B68)&gt;0, ""Translation Complete, Google translate not required"", GOOGLETRANSLATE(A68,""en"",""ar""))"),"#VALUE!")</f>
        <v>#VALUE!</v>
      </c>
      <c r="H68" s="11">
        <f>IFERROR(__xludf.DUMMYFUNCTION("COUNTA(SPLIT(A68, "" ""))"),1.0)</f>
        <v>1</v>
      </c>
      <c r="I68" s="11" t="b">
        <f t="shared" si="1"/>
        <v>0</v>
      </c>
      <c r="J68" s="11"/>
      <c r="K68" s="11"/>
      <c r="L68" s="25"/>
    </row>
    <row r="69" ht="14.25" customHeight="1">
      <c r="A69" s="26" t="s">
        <v>207</v>
      </c>
      <c r="B69" s="6" t="s">
        <v>208</v>
      </c>
      <c r="C69" s="27" t="s">
        <v>26</v>
      </c>
      <c r="D69" s="17" t="s">
        <v>15</v>
      </c>
      <c r="E69" s="18" t="s">
        <v>16</v>
      </c>
      <c r="F69" s="29" t="s">
        <v>209</v>
      </c>
      <c r="G69" s="19" t="str">
        <f>IFERROR(__xludf.DUMMYFUNCTION("IF(len(B69)&gt;0, ""Translation Complete, Google translate not required"", GOOGLETRANSLATE(A69,""en"",""ar""))"),"Translation Complete, Google translate not required")</f>
        <v>Translation Complete, Google translate not required</v>
      </c>
      <c r="H69" s="20">
        <f>IFERROR(__xludf.DUMMYFUNCTION("COUNTA(SPLIT(A69, "" ""))"),16.0)</f>
        <v>16</v>
      </c>
      <c r="I69" s="20" t="b">
        <f t="shared" si="1"/>
        <v>1</v>
      </c>
      <c r="J69" s="20"/>
      <c r="K69" s="20"/>
      <c r="L69" s="21"/>
    </row>
    <row r="70" ht="14.25" customHeight="1">
      <c r="A70" s="5" t="s">
        <v>210</v>
      </c>
      <c r="B70" s="6" t="s">
        <v>211</v>
      </c>
      <c r="C70" s="27" t="s">
        <v>26</v>
      </c>
      <c r="D70" s="24" t="s">
        <v>15</v>
      </c>
      <c r="E70" s="8" t="s">
        <v>16</v>
      </c>
      <c r="F70" s="30" t="s">
        <v>212</v>
      </c>
      <c r="G70" s="10" t="str">
        <f>IFERROR(__xludf.DUMMYFUNCTION("IF(len(B70)&gt;0, ""Translation Complete, Google translate not required"", GOOGLETRANSLATE(A70,""en"",""ar""))"),"Translation Complete, Google translate not required")</f>
        <v>Translation Complete, Google translate not required</v>
      </c>
      <c r="H70" s="11">
        <f>IFERROR(__xludf.DUMMYFUNCTION("COUNTA(SPLIT(A70, "" ""))"),44.0)</f>
        <v>44</v>
      </c>
      <c r="I70" s="11" t="b">
        <f t="shared" si="1"/>
        <v>1</v>
      </c>
      <c r="J70" s="11"/>
      <c r="K70" s="11"/>
      <c r="L70" s="25"/>
    </row>
    <row r="71" ht="14.25" customHeight="1">
      <c r="A71" s="26" t="s">
        <v>213</v>
      </c>
      <c r="B71" s="6" t="s">
        <v>214</v>
      </c>
      <c r="C71" s="27" t="s">
        <v>26</v>
      </c>
      <c r="D71" s="17" t="s">
        <v>15</v>
      </c>
      <c r="E71" s="18" t="s">
        <v>16</v>
      </c>
      <c r="F71" s="29" t="s">
        <v>215</v>
      </c>
      <c r="G71" s="19" t="str">
        <f>IFERROR(__xludf.DUMMYFUNCTION("IF(len(B71)&gt;0, ""Translation Complete, Google translate not required"", GOOGLETRANSLATE(A71,""en"",""ar""))"),"Translation Complete, Google translate not required")</f>
        <v>Translation Complete, Google translate not required</v>
      </c>
      <c r="H71" s="20">
        <f>IFERROR(__xludf.DUMMYFUNCTION("COUNTA(SPLIT(A71, "" ""))"),23.0)</f>
        <v>23</v>
      </c>
      <c r="I71" s="20" t="b">
        <f t="shared" si="1"/>
        <v>1</v>
      </c>
      <c r="J71" s="20"/>
      <c r="K71" s="20"/>
      <c r="L71" s="21"/>
    </row>
    <row r="72" ht="14.25" customHeight="1">
      <c r="A72" s="5" t="s">
        <v>216</v>
      </c>
      <c r="B72" s="6" t="s">
        <v>217</v>
      </c>
      <c r="C72" s="27" t="s">
        <v>26</v>
      </c>
      <c r="D72" s="24" t="s">
        <v>15</v>
      </c>
      <c r="E72" s="8" t="s">
        <v>16</v>
      </c>
      <c r="F72" s="30" t="s">
        <v>218</v>
      </c>
      <c r="G72" s="10" t="str">
        <f>IFERROR(__xludf.DUMMYFUNCTION("IF(len(B72)&gt;0, ""Translation Complete, Google translate not required"", GOOGLETRANSLATE(A72,""en"",""ar""))"),"Translation Complete, Google translate not required")</f>
        <v>Translation Complete, Google translate not required</v>
      </c>
      <c r="H72" s="11">
        <f>IFERROR(__xludf.DUMMYFUNCTION("COUNTA(SPLIT(A72, "" ""))"),17.0)</f>
        <v>17</v>
      </c>
      <c r="I72" s="11" t="b">
        <f t="shared" si="1"/>
        <v>1</v>
      </c>
      <c r="J72" s="11"/>
      <c r="K72" s="11"/>
      <c r="L72" s="25"/>
    </row>
    <row r="73" ht="14.25" customHeight="1">
      <c r="A73" s="26" t="s">
        <v>219</v>
      </c>
      <c r="B73" s="6" t="s">
        <v>220</v>
      </c>
      <c r="C73" s="27" t="s">
        <v>26</v>
      </c>
      <c r="D73" s="17" t="s">
        <v>15</v>
      </c>
      <c r="E73" s="18" t="s">
        <v>16</v>
      </c>
      <c r="F73" s="29" t="s">
        <v>221</v>
      </c>
      <c r="G73" s="19" t="str">
        <f>IFERROR(__xludf.DUMMYFUNCTION("IF(len(B73)&gt;0, ""Translation Complete, Google translate not required"", GOOGLETRANSLATE(A73,""en"",""ar""))"),"Translation Complete, Google translate not required")</f>
        <v>Translation Complete, Google translate not required</v>
      </c>
      <c r="H73" s="20">
        <f>IFERROR(__xludf.DUMMYFUNCTION("COUNTA(SPLIT(A73, "" ""))"),31.0)</f>
        <v>31</v>
      </c>
      <c r="I73" s="20" t="b">
        <f t="shared" si="1"/>
        <v>1</v>
      </c>
      <c r="J73" s="20"/>
      <c r="K73" s="20"/>
      <c r="L73" s="21"/>
    </row>
    <row r="74" ht="14.25" customHeight="1">
      <c r="A74" s="22" t="s">
        <v>222</v>
      </c>
      <c r="B74" s="6" t="s">
        <v>223</v>
      </c>
      <c r="C74" s="7" t="s">
        <v>14</v>
      </c>
      <c r="D74" s="24" t="s">
        <v>15</v>
      </c>
      <c r="E74" s="8" t="s">
        <v>16</v>
      </c>
      <c r="F74" s="30" t="s">
        <v>224</v>
      </c>
      <c r="G74" s="10" t="str">
        <f>IFERROR(__xludf.DUMMYFUNCTION("IF(len(B74)&gt;0, ""Translation Complete, Google translate not required"", GOOGLETRANSLATE(A74,""en"",""ar""))"),"Translation Complete, Google translate not required")</f>
        <v>Translation Complete, Google translate not required</v>
      </c>
      <c r="H74" s="11">
        <f>IFERROR(__xludf.DUMMYFUNCTION("COUNTA(SPLIT(A74, "" ""))"),2.0)</f>
        <v>2</v>
      </c>
      <c r="I74" s="11" t="b">
        <f t="shared" si="1"/>
        <v>1</v>
      </c>
      <c r="J74" s="11"/>
      <c r="K74" s="11"/>
      <c r="L74" s="25"/>
    </row>
    <row r="75" ht="14.25" customHeight="1">
      <c r="A75" s="26" t="s">
        <v>225</v>
      </c>
      <c r="B75" s="6" t="s">
        <v>226</v>
      </c>
      <c r="C75" s="27" t="s">
        <v>26</v>
      </c>
      <c r="D75" s="17" t="s">
        <v>15</v>
      </c>
      <c r="E75" s="18" t="s">
        <v>16</v>
      </c>
      <c r="F75" s="29" t="s">
        <v>227</v>
      </c>
      <c r="G75" s="19" t="str">
        <f>IFERROR(__xludf.DUMMYFUNCTION("IF(len(B75)&gt;0, ""Translation Complete, Google translate not required"", GOOGLETRANSLATE(A75,""en"",""ar""))"),"Translation Complete, Google translate not required")</f>
        <v>Translation Complete, Google translate not required</v>
      </c>
      <c r="H75" s="20">
        <f>IFERROR(__xludf.DUMMYFUNCTION("COUNTA(SPLIT(A75, "" ""))"),17.0)</f>
        <v>17</v>
      </c>
      <c r="I75" s="20" t="b">
        <f t="shared" si="1"/>
        <v>1</v>
      </c>
      <c r="J75" s="20"/>
      <c r="K75" s="20"/>
      <c r="L75" s="21"/>
    </row>
    <row r="76" ht="14.25" customHeight="1">
      <c r="A76" s="5" t="s">
        <v>228</v>
      </c>
      <c r="B76" s="6" t="s">
        <v>229</v>
      </c>
      <c r="C76" s="7" t="s">
        <v>14</v>
      </c>
      <c r="D76" s="24" t="s">
        <v>15</v>
      </c>
      <c r="E76" s="8" t="s">
        <v>16</v>
      </c>
      <c r="F76" s="30" t="s">
        <v>230</v>
      </c>
      <c r="G76" s="10" t="str">
        <f>IFERROR(__xludf.DUMMYFUNCTION("IF(len(B76)&gt;0, ""Translation Complete, Google translate not required"", GOOGLETRANSLATE(A76,""en"",""ar""))"),"Translation Complete, Google translate not required")</f>
        <v>Translation Complete, Google translate not required</v>
      </c>
      <c r="H76" s="11">
        <f>IFERROR(__xludf.DUMMYFUNCTION("COUNTA(SPLIT(A76, "" ""))"),20.0)</f>
        <v>20</v>
      </c>
      <c r="I76" s="11" t="b">
        <f t="shared" si="1"/>
        <v>1</v>
      </c>
      <c r="J76" s="11"/>
      <c r="K76" s="11"/>
      <c r="L76" s="25"/>
    </row>
    <row r="77" ht="14.25" customHeight="1">
      <c r="A77" s="26" t="s">
        <v>231</v>
      </c>
      <c r="B77" s="6" t="s">
        <v>232</v>
      </c>
      <c r="C77" s="16" t="s">
        <v>14</v>
      </c>
      <c r="D77" s="17" t="s">
        <v>15</v>
      </c>
      <c r="E77" s="18" t="s">
        <v>16</v>
      </c>
      <c r="F77" s="29" t="s">
        <v>233</v>
      </c>
      <c r="G77" s="19" t="str">
        <f>IFERROR(__xludf.DUMMYFUNCTION("IF(len(B77)&gt;0, ""Translation Complete, Google translate not required"", GOOGLETRANSLATE(A77,""en"",""ar""))"),"Translation Complete, Google translate not required")</f>
        <v>Translation Complete, Google translate not required</v>
      </c>
      <c r="H77" s="20">
        <f>IFERROR(__xludf.DUMMYFUNCTION("COUNTA(SPLIT(A77, "" ""))"),9.0)</f>
        <v>9</v>
      </c>
      <c r="I77" s="20" t="b">
        <f t="shared" si="1"/>
        <v>1</v>
      </c>
      <c r="J77" s="20"/>
      <c r="K77" s="20"/>
      <c r="L77" s="21"/>
    </row>
    <row r="78" ht="14.25" customHeight="1">
      <c r="A78" s="22" t="s">
        <v>234</v>
      </c>
      <c r="B78" s="6" t="s">
        <v>235</v>
      </c>
      <c r="C78" s="7" t="s">
        <v>14</v>
      </c>
      <c r="D78" s="24" t="s">
        <v>15</v>
      </c>
      <c r="E78" s="8" t="s">
        <v>16</v>
      </c>
      <c r="F78" s="30" t="s">
        <v>236</v>
      </c>
      <c r="G78" s="10" t="str">
        <f>IFERROR(__xludf.DUMMYFUNCTION("IF(len(B78)&gt;0, ""Translation Complete, Google translate not required"", GOOGLETRANSLATE(A78,""en"",""ar""))"),"Translation Complete, Google translate not required")</f>
        <v>Translation Complete, Google translate not required</v>
      </c>
      <c r="H78" s="11">
        <f>IFERROR(__xludf.DUMMYFUNCTION("COUNTA(SPLIT(A78, "" ""))"),16.0)</f>
        <v>16</v>
      </c>
      <c r="I78" s="11" t="b">
        <f t="shared" si="1"/>
        <v>1</v>
      </c>
      <c r="J78" s="11"/>
      <c r="K78" s="11"/>
      <c r="L78" s="25"/>
    </row>
    <row r="79" ht="14.25" customHeight="1">
      <c r="A79" s="15" t="s">
        <v>237</v>
      </c>
      <c r="B79" s="6" t="s">
        <v>238</v>
      </c>
      <c r="C79" s="16" t="s">
        <v>14</v>
      </c>
      <c r="D79" s="17" t="s">
        <v>15</v>
      </c>
      <c r="E79" s="18" t="s">
        <v>16</v>
      </c>
      <c r="F79" s="29" t="s">
        <v>239</v>
      </c>
      <c r="G79" s="19" t="str">
        <f>IFERROR(__xludf.DUMMYFUNCTION("IF(len(B79)&gt;0, ""Translation Complete, Google translate not required"", GOOGLETRANSLATE(A79,""en"",""ar""))"),"Translation Complete, Google translate not required")</f>
        <v>Translation Complete, Google translate not required</v>
      </c>
      <c r="H79" s="20">
        <f>IFERROR(__xludf.DUMMYFUNCTION("COUNTA(SPLIT(A79, "" ""))"),13.0)</f>
        <v>13</v>
      </c>
      <c r="I79" s="20" t="b">
        <f t="shared" si="1"/>
        <v>1</v>
      </c>
      <c r="J79" s="20"/>
      <c r="K79" s="20"/>
      <c r="L79" s="21"/>
    </row>
    <row r="80" ht="14.25" customHeight="1">
      <c r="A80" s="22" t="s">
        <v>240</v>
      </c>
      <c r="B80" s="6" t="s">
        <v>241</v>
      </c>
      <c r="C80" s="7" t="s">
        <v>14</v>
      </c>
      <c r="D80" s="24" t="s">
        <v>15</v>
      </c>
      <c r="E80" s="8" t="s">
        <v>16</v>
      </c>
      <c r="F80" s="30" t="s">
        <v>241</v>
      </c>
      <c r="G80" s="10" t="str">
        <f>IFERROR(__xludf.DUMMYFUNCTION("IF(len(B80)&gt;0, ""Translation Complete, Google translate not required"", GOOGLETRANSLATE(A80,""en"",""ar""))"),"Translation Complete, Google translate not required")</f>
        <v>Translation Complete, Google translate not required</v>
      </c>
      <c r="H80" s="11">
        <f>IFERROR(__xludf.DUMMYFUNCTION("COUNTA(SPLIT(A80, "" ""))"),13.0)</f>
        <v>13</v>
      </c>
      <c r="I80" s="11" t="b">
        <f t="shared" si="1"/>
        <v>1</v>
      </c>
      <c r="J80" s="11"/>
      <c r="K80" s="11"/>
      <c r="L80" s="25"/>
    </row>
    <row r="81" ht="14.25" customHeight="1">
      <c r="A81" s="15" t="s">
        <v>242</v>
      </c>
      <c r="B81" s="6" t="s">
        <v>243</v>
      </c>
      <c r="C81" s="27" t="s">
        <v>26</v>
      </c>
      <c r="D81" s="17" t="s">
        <v>15</v>
      </c>
      <c r="E81" s="18" t="s">
        <v>16</v>
      </c>
      <c r="F81" s="29" t="s">
        <v>243</v>
      </c>
      <c r="G81" s="19" t="str">
        <f>IFERROR(__xludf.DUMMYFUNCTION("IF(len(B81)&gt;0, ""Translation Complete, Google translate not required"", GOOGLETRANSLATE(A81,""en"",""ar""))"),"Translation Complete, Google translate not required")</f>
        <v>Translation Complete, Google translate not required</v>
      </c>
      <c r="H81" s="20">
        <f>IFERROR(__xludf.DUMMYFUNCTION("COUNTA(SPLIT(A81, "" ""))"),1.0)</f>
        <v>1</v>
      </c>
      <c r="I81" s="20" t="b">
        <f t="shared" si="1"/>
        <v>1</v>
      </c>
      <c r="J81" s="20"/>
      <c r="K81" s="20"/>
      <c r="L81" s="21"/>
    </row>
    <row r="82" ht="14.25" customHeight="1">
      <c r="A82" s="5" t="s">
        <v>244</v>
      </c>
      <c r="B82" s="6" t="s">
        <v>245</v>
      </c>
      <c r="C82" s="27" t="s">
        <v>26</v>
      </c>
      <c r="D82" s="24" t="s">
        <v>15</v>
      </c>
      <c r="E82" s="8" t="s">
        <v>16</v>
      </c>
      <c r="F82" s="30" t="s">
        <v>246</v>
      </c>
      <c r="G82" s="10" t="str">
        <f>IFERROR(__xludf.DUMMYFUNCTION("IF(len(B82)&gt;0, ""Translation Complete, Google translate not required"", GOOGLETRANSLATE(A82,""en"",""ar""))"),"Translation Complete, Google translate not required")</f>
        <v>Translation Complete, Google translate not required</v>
      </c>
      <c r="H82" s="11">
        <f>IFERROR(__xludf.DUMMYFUNCTION("COUNTA(SPLIT(A82, "" ""))"),3.0)</f>
        <v>3</v>
      </c>
      <c r="I82" s="11" t="b">
        <f t="shared" si="1"/>
        <v>1</v>
      </c>
      <c r="J82" s="11"/>
      <c r="K82" s="11"/>
      <c r="L82" s="25"/>
    </row>
    <row r="83" ht="14.25" customHeight="1">
      <c r="A83" s="15" t="s">
        <v>247</v>
      </c>
      <c r="B83" s="6" t="s">
        <v>248</v>
      </c>
      <c r="C83" s="27" t="s">
        <v>26</v>
      </c>
      <c r="D83" s="17" t="s">
        <v>15</v>
      </c>
      <c r="E83" s="18" t="s">
        <v>16</v>
      </c>
      <c r="F83" s="29" t="s">
        <v>249</v>
      </c>
      <c r="G83" s="19" t="str">
        <f>IFERROR(__xludf.DUMMYFUNCTION("IF(len(B83)&gt;0, ""Translation Complete, Google translate not required"", GOOGLETRANSLATE(A83,""en"",""ar""))"),"Translation Complete, Google translate not required")</f>
        <v>Translation Complete, Google translate not required</v>
      </c>
      <c r="H83" s="20">
        <f>IFERROR(__xludf.DUMMYFUNCTION("COUNTA(SPLIT(A83, "" ""))"),37.0)</f>
        <v>37</v>
      </c>
      <c r="I83" s="20" t="b">
        <f t="shared" si="1"/>
        <v>1</v>
      </c>
      <c r="J83" s="20"/>
      <c r="K83" s="20"/>
      <c r="L83" s="21"/>
    </row>
    <row r="84" ht="14.25" customHeight="1">
      <c r="A84" s="5" t="s">
        <v>250</v>
      </c>
      <c r="B84" s="6" t="s">
        <v>251</v>
      </c>
      <c r="C84" s="27" t="s">
        <v>26</v>
      </c>
      <c r="D84" s="24" t="s">
        <v>15</v>
      </c>
      <c r="E84" s="8" t="s">
        <v>16</v>
      </c>
      <c r="F84" s="30" t="s">
        <v>252</v>
      </c>
      <c r="G84" s="10" t="str">
        <f>IFERROR(__xludf.DUMMYFUNCTION("IF(len(B84)&gt;0, ""Translation Complete, Google translate not required"", GOOGLETRANSLATE(A84,""en"",""ar""))"),"Translation Complete, Google translate not required")</f>
        <v>Translation Complete, Google translate not required</v>
      </c>
      <c r="H84" s="11">
        <f>IFERROR(__xludf.DUMMYFUNCTION("COUNTA(SPLIT(A84, "" ""))"),7.0)</f>
        <v>7</v>
      </c>
      <c r="I84" s="11" t="b">
        <f t="shared" si="1"/>
        <v>1</v>
      </c>
      <c r="J84" s="11"/>
      <c r="K84" s="11"/>
      <c r="L84" s="25"/>
    </row>
    <row r="85" ht="14.25" customHeight="1">
      <c r="A85" s="15" t="s">
        <v>253</v>
      </c>
      <c r="B85" s="6" t="s">
        <v>254</v>
      </c>
      <c r="C85" s="27" t="s">
        <v>26</v>
      </c>
      <c r="D85" s="17" t="s">
        <v>15</v>
      </c>
      <c r="E85" s="18" t="s">
        <v>16</v>
      </c>
      <c r="F85" s="29" t="s">
        <v>255</v>
      </c>
      <c r="G85" s="19" t="str">
        <f>IFERROR(__xludf.DUMMYFUNCTION("IF(len(B85)&gt;0, ""Translation Complete, Google translate not required"", GOOGLETRANSLATE(A85,""en"",""ar""))"),"Translation Complete, Google translate not required")</f>
        <v>Translation Complete, Google translate not required</v>
      </c>
      <c r="H85" s="20">
        <f>IFERROR(__xludf.DUMMYFUNCTION("COUNTA(SPLIT(A85, "" ""))"),12.0)</f>
        <v>12</v>
      </c>
      <c r="I85" s="20" t="b">
        <f t="shared" si="1"/>
        <v>1</v>
      </c>
      <c r="J85" s="20"/>
      <c r="K85" s="20"/>
      <c r="L85" s="21"/>
    </row>
    <row r="86" ht="14.25" customHeight="1">
      <c r="A86" s="5" t="s">
        <v>256</v>
      </c>
      <c r="B86" s="6" t="s">
        <v>257</v>
      </c>
      <c r="C86" s="27" t="s">
        <v>26</v>
      </c>
      <c r="D86" s="24" t="s">
        <v>15</v>
      </c>
      <c r="E86" s="8" t="s">
        <v>16</v>
      </c>
      <c r="F86" s="30" t="s">
        <v>258</v>
      </c>
      <c r="G86" s="10" t="str">
        <f>IFERROR(__xludf.DUMMYFUNCTION("IF(len(B86)&gt;0, ""Translation Complete, Google translate not required"", GOOGLETRANSLATE(A86,""en"",""ar""))"),"Translation Complete, Google translate not required")</f>
        <v>Translation Complete, Google translate not required</v>
      </c>
      <c r="H86" s="11">
        <f>IFERROR(__xludf.DUMMYFUNCTION("COUNTA(SPLIT(A86, "" ""))"),34.0)</f>
        <v>34</v>
      </c>
      <c r="I86" s="11" t="b">
        <f t="shared" si="1"/>
        <v>1</v>
      </c>
      <c r="J86" s="11"/>
      <c r="K86" s="11"/>
      <c r="L86" s="25"/>
    </row>
    <row r="87" ht="14.25" customHeight="1">
      <c r="A87" s="15" t="s">
        <v>259</v>
      </c>
      <c r="B87" s="6" t="s">
        <v>260</v>
      </c>
      <c r="C87" s="16" t="s">
        <v>14</v>
      </c>
      <c r="D87" s="17" t="s">
        <v>15</v>
      </c>
      <c r="E87" s="18" t="s">
        <v>16</v>
      </c>
      <c r="F87" s="29" t="s">
        <v>261</v>
      </c>
      <c r="G87" s="19" t="str">
        <f>IFERROR(__xludf.DUMMYFUNCTION("IF(len(B87)&gt;0, ""Translation Complete, Google translate not required"", GOOGLETRANSLATE(A87,""en"",""ar""))"),"Translation Complete, Google translate not required")</f>
        <v>Translation Complete, Google translate not required</v>
      </c>
      <c r="H87" s="20">
        <f>IFERROR(__xludf.DUMMYFUNCTION("COUNTA(SPLIT(A87, "" ""))"),2.0)</f>
        <v>2</v>
      </c>
      <c r="I87" s="20" t="b">
        <f t="shared" si="1"/>
        <v>1</v>
      </c>
      <c r="J87" s="20"/>
      <c r="K87" s="20"/>
      <c r="L87" s="21"/>
    </row>
    <row r="88" ht="14.25" customHeight="1">
      <c r="A88" s="5" t="s">
        <v>262</v>
      </c>
      <c r="B88" s="6" t="s">
        <v>263</v>
      </c>
      <c r="C88" s="27" t="s">
        <v>26</v>
      </c>
      <c r="D88" s="24" t="s">
        <v>15</v>
      </c>
      <c r="E88" s="8" t="s">
        <v>16</v>
      </c>
      <c r="F88" s="30" t="s">
        <v>264</v>
      </c>
      <c r="G88" s="10" t="str">
        <f>IFERROR(__xludf.DUMMYFUNCTION("IF(len(B88)&gt;0, ""Translation Complete, Google translate not required"", GOOGLETRANSLATE(A88,""en"",""ar""))"),"Translation Complete, Google translate not required")</f>
        <v>Translation Complete, Google translate not required</v>
      </c>
      <c r="H88" s="11">
        <f>IFERROR(__xludf.DUMMYFUNCTION("COUNTA(SPLIT(A88, "" ""))"),4.0)</f>
        <v>4</v>
      </c>
      <c r="I88" s="11" t="b">
        <f t="shared" si="1"/>
        <v>1</v>
      </c>
      <c r="J88" s="11"/>
      <c r="K88" s="11"/>
      <c r="L88" s="25"/>
    </row>
    <row r="89" ht="14.25" customHeight="1">
      <c r="A89" s="15" t="s">
        <v>265</v>
      </c>
      <c r="B89" s="6" t="s">
        <v>266</v>
      </c>
      <c r="C89" s="27" t="s">
        <v>26</v>
      </c>
      <c r="D89" s="17" t="s">
        <v>15</v>
      </c>
      <c r="E89" s="18" t="s">
        <v>16</v>
      </c>
      <c r="F89" s="29" t="s">
        <v>267</v>
      </c>
      <c r="G89" s="19" t="str">
        <f>IFERROR(__xludf.DUMMYFUNCTION("IF(len(B89)&gt;0, ""Translation Complete, Google translate not required"", GOOGLETRANSLATE(A89,""en"",""ar""))"),"Translation Complete, Google translate not required")</f>
        <v>Translation Complete, Google translate not required</v>
      </c>
      <c r="H89" s="20">
        <f>IFERROR(__xludf.DUMMYFUNCTION("COUNTA(SPLIT(A89, "" ""))"),10.0)</f>
        <v>10</v>
      </c>
      <c r="I89" s="20" t="b">
        <f t="shared" si="1"/>
        <v>1</v>
      </c>
      <c r="J89" s="20"/>
      <c r="K89" s="20"/>
      <c r="L89" s="21"/>
    </row>
    <row r="90" ht="14.25" customHeight="1">
      <c r="A90" s="5" t="s">
        <v>268</v>
      </c>
      <c r="B90" s="6" t="s">
        <v>269</v>
      </c>
      <c r="C90" s="27" t="s">
        <v>26</v>
      </c>
      <c r="D90" s="24" t="s">
        <v>15</v>
      </c>
      <c r="E90" s="8" t="s">
        <v>16</v>
      </c>
      <c r="F90" s="30" t="s">
        <v>270</v>
      </c>
      <c r="G90" s="10" t="str">
        <f>IFERROR(__xludf.DUMMYFUNCTION("IF(len(B90)&gt;0, ""Translation Complete, Google translate not required"", GOOGLETRANSLATE(A90,""en"",""ar""))"),"Translation Complete, Google translate not required")</f>
        <v>Translation Complete, Google translate not required</v>
      </c>
      <c r="H90" s="11">
        <f>IFERROR(__xludf.DUMMYFUNCTION("COUNTA(SPLIT(A90, "" ""))"),5.0)</f>
        <v>5</v>
      </c>
      <c r="I90" s="11" t="b">
        <f t="shared" si="1"/>
        <v>1</v>
      </c>
      <c r="J90" s="11"/>
      <c r="K90" s="11"/>
      <c r="L90" s="25"/>
    </row>
    <row r="91" ht="14.25" customHeight="1">
      <c r="A91" s="15" t="s">
        <v>271</v>
      </c>
      <c r="B91" s="6" t="s">
        <v>272</v>
      </c>
      <c r="C91" s="16" t="s">
        <v>14</v>
      </c>
      <c r="D91" s="17" t="s">
        <v>15</v>
      </c>
      <c r="E91" s="18" t="s">
        <v>16</v>
      </c>
      <c r="F91" s="29" t="s">
        <v>273</v>
      </c>
      <c r="G91" s="19" t="str">
        <f>IFERROR(__xludf.DUMMYFUNCTION("IF(len(B91)&gt;0, ""Translation Complete, Google translate not required"", GOOGLETRANSLATE(A91,""en"",""ar""))"),"Translation Complete, Google translate not required")</f>
        <v>Translation Complete, Google translate not required</v>
      </c>
      <c r="H91" s="20">
        <f>IFERROR(__xludf.DUMMYFUNCTION("COUNTA(SPLIT(A91, "" ""))"),5.0)</f>
        <v>5</v>
      </c>
      <c r="I91" s="20" t="b">
        <f t="shared" si="1"/>
        <v>1</v>
      </c>
      <c r="J91" s="20"/>
      <c r="K91" s="20"/>
      <c r="L91" s="21"/>
    </row>
    <row r="92" ht="14.25" customHeight="1">
      <c r="A92" s="5" t="s">
        <v>274</v>
      </c>
      <c r="B92" s="6" t="s">
        <v>275</v>
      </c>
      <c r="C92" s="27" t="s">
        <v>26</v>
      </c>
      <c r="D92" s="24" t="s">
        <v>15</v>
      </c>
      <c r="E92" s="8" t="s">
        <v>16</v>
      </c>
      <c r="F92" s="30" t="s">
        <v>276</v>
      </c>
      <c r="G92" s="10" t="str">
        <f>IFERROR(__xludf.DUMMYFUNCTION("IF(len(B92)&gt;0, ""Translation Complete, Google translate not required"", GOOGLETRANSLATE(A92,""en"",""ar""))"),"Translation Complete, Google translate not required")</f>
        <v>Translation Complete, Google translate not required</v>
      </c>
      <c r="H92" s="11">
        <f>IFERROR(__xludf.DUMMYFUNCTION("COUNTA(SPLIT(A92, "" ""))"),4.0)</f>
        <v>4</v>
      </c>
      <c r="I92" s="11" t="b">
        <f t="shared" si="1"/>
        <v>1</v>
      </c>
      <c r="J92" s="11"/>
      <c r="K92" s="11"/>
      <c r="L92" s="25"/>
    </row>
    <row r="93" ht="14.25" customHeight="1">
      <c r="A93" s="15" t="s">
        <v>277</v>
      </c>
      <c r="B93" s="6" t="s">
        <v>278</v>
      </c>
      <c r="C93" s="16" t="s">
        <v>14</v>
      </c>
      <c r="D93" s="17" t="s">
        <v>15</v>
      </c>
      <c r="E93" s="18" t="s">
        <v>16</v>
      </c>
      <c r="F93" s="29" t="s">
        <v>279</v>
      </c>
      <c r="G93" s="19" t="str">
        <f>IFERROR(__xludf.DUMMYFUNCTION("IF(len(B93)&gt;0, ""Translation Complete, Google translate not required"", GOOGLETRANSLATE(A93,""en"",""ar""))"),"Translation Complete, Google translate not required")</f>
        <v>Translation Complete, Google translate not required</v>
      </c>
      <c r="H93" s="20">
        <f>IFERROR(__xludf.DUMMYFUNCTION("COUNTA(SPLIT(A93, "" ""))"),4.0)</f>
        <v>4</v>
      </c>
      <c r="I93" s="20" t="b">
        <f t="shared" si="1"/>
        <v>1</v>
      </c>
      <c r="J93" s="20"/>
      <c r="K93" s="20"/>
      <c r="L93" s="21"/>
    </row>
    <row r="94" ht="14.25" customHeight="1">
      <c r="A94" s="22" t="s">
        <v>280</v>
      </c>
      <c r="B94" s="6" t="s">
        <v>281</v>
      </c>
      <c r="C94" s="7" t="s">
        <v>14</v>
      </c>
      <c r="D94" s="24" t="s">
        <v>15</v>
      </c>
      <c r="E94" s="8" t="s">
        <v>16</v>
      </c>
      <c r="F94" s="30" t="s">
        <v>282</v>
      </c>
      <c r="G94" s="10" t="str">
        <f>IFERROR(__xludf.DUMMYFUNCTION("IF(len(B94)&gt;0, ""Translation Complete, Google translate not required"", GOOGLETRANSLATE(A94,""en"",""ar""))"),"Translation Complete, Google translate not required")</f>
        <v>Translation Complete, Google translate not required</v>
      </c>
      <c r="H94" s="11">
        <f>IFERROR(__xludf.DUMMYFUNCTION("COUNTA(SPLIT(A94, "" ""))"),4.0)</f>
        <v>4</v>
      </c>
      <c r="I94" s="11" t="b">
        <f t="shared" si="1"/>
        <v>1</v>
      </c>
      <c r="J94" s="11"/>
      <c r="K94" s="11"/>
      <c r="L94" s="25"/>
    </row>
    <row r="95" ht="14.25" customHeight="1">
      <c r="A95" s="15" t="s">
        <v>283</v>
      </c>
      <c r="B95" s="6" t="s">
        <v>284</v>
      </c>
      <c r="C95" s="16" t="s">
        <v>14</v>
      </c>
      <c r="D95" s="17" t="s">
        <v>15</v>
      </c>
      <c r="E95" s="18" t="s">
        <v>16</v>
      </c>
      <c r="F95" s="29" t="s">
        <v>285</v>
      </c>
      <c r="G95" s="19" t="str">
        <f>IFERROR(__xludf.DUMMYFUNCTION("IF(len(B95)&gt;0, ""Translation Complete, Google translate not required"", GOOGLETRANSLATE(A95,""en"",""ar""))"),"Translation Complete, Google translate not required")</f>
        <v>Translation Complete, Google translate not required</v>
      </c>
      <c r="H95" s="20">
        <f>IFERROR(__xludf.DUMMYFUNCTION("COUNTA(SPLIT(A95, "" ""))"),4.0)</f>
        <v>4</v>
      </c>
      <c r="I95" s="20" t="b">
        <f t="shared" si="1"/>
        <v>1</v>
      </c>
      <c r="J95" s="20"/>
      <c r="K95" s="20"/>
      <c r="L95" s="21"/>
    </row>
    <row r="96" ht="14.25" customHeight="1">
      <c r="A96" s="5" t="s">
        <v>286</v>
      </c>
      <c r="B96" s="6" t="s">
        <v>287</v>
      </c>
      <c r="C96" s="27" t="s">
        <v>26</v>
      </c>
      <c r="D96" s="24" t="s">
        <v>15</v>
      </c>
      <c r="E96" s="8" t="s">
        <v>16</v>
      </c>
      <c r="F96" s="30" t="s">
        <v>288</v>
      </c>
      <c r="G96" s="10" t="str">
        <f>IFERROR(__xludf.DUMMYFUNCTION("IF(len(B96)&gt;0, ""Translation Complete, Google translate not required"", GOOGLETRANSLATE(A96,""en"",""ar""))"),"Translation Complete, Google translate not required")</f>
        <v>Translation Complete, Google translate not required</v>
      </c>
      <c r="H96" s="11">
        <f>IFERROR(__xludf.DUMMYFUNCTION("COUNTA(SPLIT(A96, "" ""))"),8.0)</f>
        <v>8</v>
      </c>
      <c r="I96" s="11" t="b">
        <f t="shared" si="1"/>
        <v>1</v>
      </c>
      <c r="J96" s="11"/>
      <c r="K96" s="11"/>
      <c r="L96" s="25"/>
    </row>
    <row r="97" ht="14.25" customHeight="1">
      <c r="A97" s="26" t="s">
        <v>289</v>
      </c>
      <c r="B97" s="6" t="s">
        <v>290</v>
      </c>
      <c r="C97" s="16" t="s">
        <v>14</v>
      </c>
      <c r="D97" s="17" t="s">
        <v>15</v>
      </c>
      <c r="E97" s="18" t="s">
        <v>16</v>
      </c>
      <c r="F97" s="29" t="s">
        <v>291</v>
      </c>
      <c r="G97" s="19" t="str">
        <f>IFERROR(__xludf.DUMMYFUNCTION("IF(len(B97)&gt;0, ""Translation Complete, Google translate not required"", GOOGLETRANSLATE(A97,""en"",""ar""))"),"Translation Complete, Google translate not required")</f>
        <v>Translation Complete, Google translate not required</v>
      </c>
      <c r="H97" s="20">
        <f>IFERROR(__xludf.DUMMYFUNCTION("COUNTA(SPLIT(A97, "" ""))"),11.0)</f>
        <v>11</v>
      </c>
      <c r="I97" s="20" t="b">
        <f t="shared" si="1"/>
        <v>1</v>
      </c>
      <c r="J97" s="20"/>
      <c r="K97" s="20"/>
      <c r="L97" s="21"/>
    </row>
    <row r="98" ht="14.25" customHeight="1">
      <c r="A98" s="5" t="s">
        <v>292</v>
      </c>
      <c r="B98" s="35" t="s">
        <v>293</v>
      </c>
      <c r="C98" s="27" t="s">
        <v>26</v>
      </c>
      <c r="D98" s="24" t="s">
        <v>15</v>
      </c>
      <c r="E98" s="8" t="s">
        <v>16</v>
      </c>
      <c r="F98" s="30" t="s">
        <v>293</v>
      </c>
      <c r="G98" s="10" t="str">
        <f>IFERROR(__xludf.DUMMYFUNCTION("IF(len(B98)&gt;0, ""Translation Complete, Google translate not required"", GOOGLETRANSLATE(A98,""en"",""ar""))"),"Translation Complete, Google translate not required")</f>
        <v>Translation Complete, Google translate not required</v>
      </c>
      <c r="H98" s="11">
        <f>IFERROR(__xludf.DUMMYFUNCTION("COUNTA(SPLIT(A98, "" ""))"),3.0)</f>
        <v>3</v>
      </c>
      <c r="I98" s="11" t="b">
        <f t="shared" si="1"/>
        <v>1</v>
      </c>
      <c r="J98" s="11"/>
      <c r="K98" s="11"/>
      <c r="L98" s="25"/>
    </row>
    <row r="99" ht="14.25" customHeight="1">
      <c r="A99" s="15" t="s">
        <v>294</v>
      </c>
      <c r="B99" s="6" t="s">
        <v>295</v>
      </c>
      <c r="C99" s="16" t="s">
        <v>14</v>
      </c>
      <c r="D99" s="17" t="s">
        <v>15</v>
      </c>
      <c r="E99" s="18" t="s">
        <v>16</v>
      </c>
      <c r="F99" s="29" t="s">
        <v>295</v>
      </c>
      <c r="G99" s="19" t="str">
        <f>IFERROR(__xludf.DUMMYFUNCTION("IF(len(B99)&gt;0, ""Translation Complete, Google translate not required"", GOOGLETRANSLATE(A99,""en"",""ar""))"),"Translation Complete, Google translate not required")</f>
        <v>Translation Complete, Google translate not required</v>
      </c>
      <c r="H99" s="20">
        <f>IFERROR(__xludf.DUMMYFUNCTION("COUNTA(SPLIT(A99, "" ""))"),25.0)</f>
        <v>25</v>
      </c>
      <c r="I99" s="20" t="b">
        <f t="shared" si="1"/>
        <v>1</v>
      </c>
      <c r="J99" s="20"/>
      <c r="K99" s="20"/>
      <c r="L99" s="21"/>
    </row>
    <row r="100" ht="14.25" customHeight="1">
      <c r="A100" s="22" t="s">
        <v>296</v>
      </c>
      <c r="B100" s="6" t="s">
        <v>297</v>
      </c>
      <c r="C100" s="7" t="s">
        <v>14</v>
      </c>
      <c r="D100" s="24" t="s">
        <v>15</v>
      </c>
      <c r="E100" s="8" t="s">
        <v>16</v>
      </c>
      <c r="F100" s="30" t="s">
        <v>297</v>
      </c>
      <c r="G100" s="10" t="str">
        <f>IFERROR(__xludf.DUMMYFUNCTION("IF(len(B100)&gt;0, ""Translation Complete, Google translate not required"", GOOGLETRANSLATE(A100,""en"",""ar""))"),"Translation Complete, Google translate not required")</f>
        <v>Translation Complete, Google translate not required</v>
      </c>
      <c r="H100" s="11">
        <f>IFERROR(__xludf.DUMMYFUNCTION("COUNTA(SPLIT(A100, "" ""))"),2.0)</f>
        <v>2</v>
      </c>
      <c r="I100" s="11" t="b">
        <f t="shared" si="1"/>
        <v>1</v>
      </c>
      <c r="J100" s="11"/>
      <c r="K100" s="11"/>
      <c r="L100" s="25"/>
    </row>
    <row r="101" ht="14.25" customHeight="1">
      <c r="A101" s="15" t="s">
        <v>298</v>
      </c>
      <c r="B101" s="6" t="s">
        <v>299</v>
      </c>
      <c r="C101" s="16" t="s">
        <v>14</v>
      </c>
      <c r="D101" s="17" t="s">
        <v>15</v>
      </c>
      <c r="E101" s="18" t="s">
        <v>16</v>
      </c>
      <c r="F101" s="29" t="s">
        <v>300</v>
      </c>
      <c r="G101" s="19" t="str">
        <f>IFERROR(__xludf.DUMMYFUNCTION("IF(len(B101)&gt;0, ""Translation Complete, Google translate not required"", GOOGLETRANSLATE(A101,""en"",""ar""))"),"Translation Complete, Google translate not required")</f>
        <v>Translation Complete, Google translate not required</v>
      </c>
      <c r="H101" s="20">
        <f>IFERROR(__xludf.DUMMYFUNCTION("COUNTA(SPLIT(A101, "" ""))"),4.0)</f>
        <v>4</v>
      </c>
      <c r="I101" s="20" t="b">
        <f t="shared" si="1"/>
        <v>1</v>
      </c>
      <c r="J101" s="20"/>
      <c r="K101" s="20"/>
      <c r="L101" s="21"/>
    </row>
    <row r="102" ht="14.25" customHeight="1">
      <c r="A102" s="22" t="s">
        <v>301</v>
      </c>
      <c r="B102" s="6" t="s">
        <v>302</v>
      </c>
      <c r="C102" s="7" t="s">
        <v>14</v>
      </c>
      <c r="D102" s="24" t="s">
        <v>15</v>
      </c>
      <c r="E102" s="8" t="s">
        <v>16</v>
      </c>
      <c r="F102" s="30" t="s">
        <v>303</v>
      </c>
      <c r="G102" s="10" t="str">
        <f>IFERROR(__xludf.DUMMYFUNCTION("IF(len(B102)&gt;0, ""Translation Complete, Google translate not required"", GOOGLETRANSLATE(A102,""en"",""ar""))"),"Translation Complete, Google translate not required")</f>
        <v>Translation Complete, Google translate not required</v>
      </c>
      <c r="H102" s="11">
        <f>IFERROR(__xludf.DUMMYFUNCTION("COUNTA(SPLIT(A102, "" ""))"),13.0)</f>
        <v>13</v>
      </c>
      <c r="I102" s="11" t="b">
        <f t="shared" si="1"/>
        <v>1</v>
      </c>
      <c r="J102" s="11"/>
      <c r="K102" s="11"/>
      <c r="L102" s="25"/>
    </row>
    <row r="103" ht="14.25" customHeight="1">
      <c r="A103" s="15" t="s">
        <v>304</v>
      </c>
      <c r="B103" s="6" t="s">
        <v>305</v>
      </c>
      <c r="C103" s="27" t="s">
        <v>26</v>
      </c>
      <c r="D103" s="17" t="s">
        <v>15</v>
      </c>
      <c r="E103" s="18" t="s">
        <v>16</v>
      </c>
      <c r="F103" s="29" t="s">
        <v>306</v>
      </c>
      <c r="G103" s="19" t="str">
        <f>IFERROR(__xludf.DUMMYFUNCTION("IF(len(B103)&gt;0, ""Translation Complete, Google translate not required"", GOOGLETRANSLATE(A103,""en"",""ar""))"),"Translation Complete, Google translate not required")</f>
        <v>Translation Complete, Google translate not required</v>
      </c>
      <c r="H103" s="20">
        <f>IFERROR(__xludf.DUMMYFUNCTION("COUNTA(SPLIT(A103, "" ""))"),2.0)</f>
        <v>2</v>
      </c>
      <c r="I103" s="20" t="b">
        <f t="shared" si="1"/>
        <v>1</v>
      </c>
      <c r="J103" s="20"/>
      <c r="K103" s="20"/>
      <c r="L103" s="21"/>
    </row>
    <row r="104" ht="14.25" customHeight="1">
      <c r="A104" s="5" t="s">
        <v>307</v>
      </c>
      <c r="B104" s="6" t="s">
        <v>308</v>
      </c>
      <c r="C104" s="27" t="s">
        <v>26</v>
      </c>
      <c r="D104" s="24" t="s">
        <v>15</v>
      </c>
      <c r="E104" s="8" t="s">
        <v>16</v>
      </c>
      <c r="F104" s="30" t="s">
        <v>309</v>
      </c>
      <c r="G104" s="10" t="str">
        <f>IFERROR(__xludf.DUMMYFUNCTION("IF(len(B104)&gt;0, ""Translation Complete, Google translate not required"", GOOGLETRANSLATE(A104,""en"",""ar""))"),"Translation Complete, Google translate not required")</f>
        <v>Translation Complete, Google translate not required</v>
      </c>
      <c r="H104" s="11">
        <f>IFERROR(__xludf.DUMMYFUNCTION("COUNTA(SPLIT(A104, "" ""))"),15.0)</f>
        <v>15</v>
      </c>
      <c r="I104" s="11" t="b">
        <f t="shared" si="1"/>
        <v>1</v>
      </c>
      <c r="J104" s="11"/>
      <c r="K104" s="11"/>
      <c r="L104" s="25"/>
    </row>
    <row r="105" ht="14.25" customHeight="1">
      <c r="A105" s="15" t="s">
        <v>310</v>
      </c>
      <c r="B105" s="6" t="s">
        <v>311</v>
      </c>
      <c r="C105" s="27" t="s">
        <v>26</v>
      </c>
      <c r="D105" s="17" t="s">
        <v>15</v>
      </c>
      <c r="E105" s="18" t="s">
        <v>16</v>
      </c>
      <c r="F105" s="29" t="s">
        <v>311</v>
      </c>
      <c r="G105" s="19" t="str">
        <f>IFERROR(__xludf.DUMMYFUNCTION("IF(len(B105)&gt;0, ""Translation Complete, Google translate not required"", GOOGLETRANSLATE(A105,""en"",""ar""))"),"Translation Complete, Google translate not required")</f>
        <v>Translation Complete, Google translate not required</v>
      </c>
      <c r="H105" s="20">
        <f>IFERROR(__xludf.DUMMYFUNCTION("COUNTA(SPLIT(A105, "" ""))"),15.0)</f>
        <v>15</v>
      </c>
      <c r="I105" s="20" t="b">
        <f t="shared" si="1"/>
        <v>1</v>
      </c>
      <c r="J105" s="20"/>
      <c r="K105" s="20"/>
      <c r="L105" s="21"/>
    </row>
    <row r="106" ht="14.25" customHeight="1">
      <c r="A106" s="22" t="s">
        <v>312</v>
      </c>
      <c r="B106" s="6" t="s">
        <v>313</v>
      </c>
      <c r="C106" s="27" t="s">
        <v>26</v>
      </c>
      <c r="D106" s="24" t="s">
        <v>15</v>
      </c>
      <c r="E106" s="8" t="s">
        <v>16</v>
      </c>
      <c r="F106" s="30" t="s">
        <v>314</v>
      </c>
      <c r="G106" s="10" t="str">
        <f>IFERROR(__xludf.DUMMYFUNCTION("IF(len(B106)&gt;0, ""Translation Complete, Google translate not required"", GOOGLETRANSLATE(A106,""en"",""ar""))"),"Translation Complete, Google translate not required")</f>
        <v>Translation Complete, Google translate not required</v>
      </c>
      <c r="H106" s="11">
        <f>IFERROR(__xludf.DUMMYFUNCTION("COUNTA(SPLIT(A106, "" ""))"),13.0)</f>
        <v>13</v>
      </c>
      <c r="I106" s="11" t="b">
        <f t="shared" si="1"/>
        <v>1</v>
      </c>
      <c r="J106" s="11"/>
      <c r="K106" s="11"/>
      <c r="L106" s="25"/>
    </row>
    <row r="107" ht="14.25" customHeight="1">
      <c r="A107" s="26" t="s">
        <v>315</v>
      </c>
      <c r="B107" s="6" t="s">
        <v>316</v>
      </c>
      <c r="C107" s="27" t="s">
        <v>26</v>
      </c>
      <c r="D107" s="17" t="s">
        <v>15</v>
      </c>
      <c r="E107" s="18" t="s">
        <v>16</v>
      </c>
      <c r="F107" s="29" t="s">
        <v>317</v>
      </c>
      <c r="G107" s="19" t="str">
        <f>IFERROR(__xludf.DUMMYFUNCTION("IF(len(B107)&gt;0, ""Translation Complete, Google translate not required"", GOOGLETRANSLATE(A107,""en"",""ar""))"),"Translation Complete, Google translate not required")</f>
        <v>Translation Complete, Google translate not required</v>
      </c>
      <c r="H107" s="20">
        <f>IFERROR(__xludf.DUMMYFUNCTION("COUNTA(SPLIT(A107, "" ""))"),5.0)</f>
        <v>5</v>
      </c>
      <c r="I107" s="20" t="b">
        <f t="shared" si="1"/>
        <v>1</v>
      </c>
      <c r="J107" s="20"/>
      <c r="K107" s="20"/>
      <c r="L107" s="21"/>
    </row>
    <row r="108" ht="14.25" customHeight="1">
      <c r="A108" s="5" t="s">
        <v>318</v>
      </c>
      <c r="B108" s="6" t="s">
        <v>319</v>
      </c>
      <c r="C108" s="27" t="s">
        <v>26</v>
      </c>
      <c r="D108" s="24" t="s">
        <v>15</v>
      </c>
      <c r="E108" s="8" t="s">
        <v>16</v>
      </c>
      <c r="F108" s="30" t="s">
        <v>320</v>
      </c>
      <c r="G108" s="10" t="str">
        <f>IFERROR(__xludf.DUMMYFUNCTION("IF(len(B108)&gt;0, ""Translation Complete, Google translate not required"", GOOGLETRANSLATE(A108,""en"",""ar""))"),"Translation Complete, Google translate not required")</f>
        <v>Translation Complete, Google translate not required</v>
      </c>
      <c r="H108" s="11">
        <f>IFERROR(__xludf.DUMMYFUNCTION("COUNTA(SPLIT(A108, "" ""))"),7.0)</f>
        <v>7</v>
      </c>
      <c r="I108" s="11" t="b">
        <f t="shared" si="1"/>
        <v>1</v>
      </c>
      <c r="J108" s="11"/>
      <c r="K108" s="11"/>
      <c r="L108" s="25"/>
    </row>
    <row r="109" ht="14.25" customHeight="1">
      <c r="A109" s="26" t="s">
        <v>321</v>
      </c>
      <c r="B109" s="6" t="s">
        <v>322</v>
      </c>
      <c r="C109" s="27" t="s">
        <v>26</v>
      </c>
      <c r="D109" s="17" t="s">
        <v>15</v>
      </c>
      <c r="E109" s="18" t="s">
        <v>16</v>
      </c>
      <c r="F109" s="29" t="s">
        <v>323</v>
      </c>
      <c r="G109" s="19" t="str">
        <f>IFERROR(__xludf.DUMMYFUNCTION("IF(len(B109)&gt;0, ""Translation Complete, Google translate not required"", GOOGLETRANSLATE(A109,""en"",""ar""))"),"Translation Complete, Google translate not required")</f>
        <v>Translation Complete, Google translate not required</v>
      </c>
      <c r="H109" s="20">
        <f>IFERROR(__xludf.DUMMYFUNCTION("COUNTA(SPLIT(A109, "" ""))"),37.0)</f>
        <v>37</v>
      </c>
      <c r="I109" s="20" t="b">
        <f t="shared" si="1"/>
        <v>1</v>
      </c>
      <c r="J109" s="20"/>
      <c r="K109" s="20"/>
      <c r="L109" s="21"/>
    </row>
    <row r="110" ht="14.25" customHeight="1">
      <c r="A110" s="22" t="s">
        <v>324</v>
      </c>
      <c r="B110" s="6" t="s">
        <v>325</v>
      </c>
      <c r="C110" s="27" t="s">
        <v>26</v>
      </c>
      <c r="D110" s="24" t="s">
        <v>15</v>
      </c>
      <c r="E110" s="8" t="s">
        <v>16</v>
      </c>
      <c r="F110" s="30" t="s">
        <v>326</v>
      </c>
      <c r="G110" s="10" t="str">
        <f>IFERROR(__xludf.DUMMYFUNCTION("IF(len(B110)&gt;0, ""Translation Complete, Google translate not required"", GOOGLETRANSLATE(A110,""en"",""ar""))"),"Translation Complete, Google translate not required")</f>
        <v>Translation Complete, Google translate not required</v>
      </c>
      <c r="H110" s="11">
        <f>IFERROR(__xludf.DUMMYFUNCTION("COUNTA(SPLIT(A110, "" ""))"),11.0)</f>
        <v>11</v>
      </c>
      <c r="I110" s="11" t="b">
        <f t="shared" si="1"/>
        <v>1</v>
      </c>
      <c r="J110" s="11"/>
      <c r="K110" s="11"/>
      <c r="L110" s="25"/>
    </row>
    <row r="111" ht="14.25" customHeight="1">
      <c r="A111" s="15" t="s">
        <v>327</v>
      </c>
      <c r="B111" s="36" t="s">
        <v>328</v>
      </c>
      <c r="C111" s="27" t="s">
        <v>26</v>
      </c>
      <c r="D111" s="17" t="s">
        <v>15</v>
      </c>
      <c r="E111" s="18" t="s">
        <v>16</v>
      </c>
      <c r="F111" s="31"/>
      <c r="G111" s="19" t="str">
        <f>IFERROR(__xludf.DUMMYFUNCTION("IF(len(B111)&gt;0, ""Translation Complete, Google translate not required"", GOOGLETRANSLATE(A111,""en"",""ar""))"),"Translation Complete, Google translate not required")</f>
        <v>Translation Complete, Google translate not required</v>
      </c>
      <c r="H111" s="20">
        <f>IFERROR(__xludf.DUMMYFUNCTION("COUNTA(SPLIT(A111, "" ""))"),18.0)</f>
        <v>18</v>
      </c>
      <c r="I111" s="20" t="b">
        <f t="shared" si="1"/>
        <v>1</v>
      </c>
      <c r="J111" s="20"/>
      <c r="K111" s="20"/>
      <c r="L111" s="21"/>
    </row>
    <row r="112" ht="14.25" customHeight="1">
      <c r="A112" s="22" t="s">
        <v>329</v>
      </c>
      <c r="B112" s="36" t="s">
        <v>330</v>
      </c>
      <c r="C112" s="27" t="s">
        <v>26</v>
      </c>
      <c r="D112" s="24" t="s">
        <v>15</v>
      </c>
      <c r="E112" s="8" t="s">
        <v>16</v>
      </c>
      <c r="F112" s="33"/>
      <c r="G112" s="10" t="str">
        <f>IFERROR(__xludf.DUMMYFUNCTION("IF(len(B112)&gt;0, ""Translation Complete, Google translate not required"", GOOGLETRANSLATE(A112,""en"",""ar""))"),"Translation Complete, Google translate not required")</f>
        <v>Translation Complete, Google translate not required</v>
      </c>
      <c r="H112" s="11">
        <f>IFERROR(__xludf.DUMMYFUNCTION("COUNTA(SPLIT(A112, "" ""))"),18.0)</f>
        <v>18</v>
      </c>
      <c r="I112" s="11" t="b">
        <f t="shared" si="1"/>
        <v>1</v>
      </c>
      <c r="J112" s="11"/>
      <c r="K112" s="11"/>
      <c r="L112" s="25"/>
    </row>
    <row r="113" ht="14.25" customHeight="1">
      <c r="A113" s="15" t="s">
        <v>331</v>
      </c>
      <c r="B113" s="36" t="s">
        <v>332</v>
      </c>
      <c r="C113" s="27" t="s">
        <v>26</v>
      </c>
      <c r="D113" s="17" t="s">
        <v>15</v>
      </c>
      <c r="E113" s="18" t="s">
        <v>16</v>
      </c>
      <c r="F113" s="31"/>
      <c r="G113" s="19" t="str">
        <f>IFERROR(__xludf.DUMMYFUNCTION("IF(len(B113)&gt;0, ""Translation Complete, Google translate not required"", GOOGLETRANSLATE(A113,""en"",""ar""))"),"Translation Complete, Google translate not required")</f>
        <v>Translation Complete, Google translate not required</v>
      </c>
      <c r="H113" s="20">
        <f>IFERROR(__xludf.DUMMYFUNCTION("COUNTA(SPLIT(A113, "" ""))"),20.0)</f>
        <v>20</v>
      </c>
      <c r="I113" s="20" t="b">
        <f t="shared" si="1"/>
        <v>1</v>
      </c>
      <c r="J113" s="20"/>
      <c r="K113" s="20"/>
      <c r="L113" s="21"/>
    </row>
    <row r="114" ht="14.25" customHeight="1">
      <c r="A114" s="22" t="s">
        <v>333</v>
      </c>
      <c r="B114" s="36" t="s">
        <v>334</v>
      </c>
      <c r="C114" s="27" t="s">
        <v>26</v>
      </c>
      <c r="D114" s="24" t="s">
        <v>15</v>
      </c>
      <c r="E114" s="8" t="s">
        <v>16</v>
      </c>
      <c r="F114" s="33"/>
      <c r="G114" s="10" t="str">
        <f>IFERROR(__xludf.DUMMYFUNCTION("IF(len(B114)&gt;0, ""Translation Complete, Google translate not required"", GOOGLETRANSLATE(A114,""en"",""ar""))"),"Translation Complete, Google translate not required")</f>
        <v>Translation Complete, Google translate not required</v>
      </c>
      <c r="H114" s="11">
        <f>IFERROR(__xludf.DUMMYFUNCTION("COUNTA(SPLIT(A114, "" ""))"),2.0)</f>
        <v>2</v>
      </c>
      <c r="I114" s="11" t="b">
        <f t="shared" si="1"/>
        <v>1</v>
      </c>
      <c r="J114" s="11"/>
      <c r="K114" s="11"/>
      <c r="L114" s="25"/>
    </row>
    <row r="115" ht="14.25" customHeight="1">
      <c r="A115" s="26" t="s">
        <v>335</v>
      </c>
      <c r="B115" s="36" t="s">
        <v>336</v>
      </c>
      <c r="C115" s="27" t="s">
        <v>26</v>
      </c>
      <c r="D115" s="17" t="s">
        <v>15</v>
      </c>
      <c r="E115" s="18" t="s">
        <v>16</v>
      </c>
      <c r="F115" s="31"/>
      <c r="G115" s="19" t="str">
        <f>IFERROR(__xludf.DUMMYFUNCTION("IF(len(B115)&gt;0, ""Translation Complete, Google translate not required"", GOOGLETRANSLATE(A115,""en"",""ar""))"),"Translation Complete, Google translate not required")</f>
        <v>Translation Complete, Google translate not required</v>
      </c>
      <c r="H115" s="20">
        <f>IFERROR(__xludf.DUMMYFUNCTION("COUNTA(SPLIT(A115, "" ""))"),6.0)</f>
        <v>6</v>
      </c>
      <c r="I115" s="20" t="b">
        <f t="shared" si="1"/>
        <v>1</v>
      </c>
      <c r="J115" s="20"/>
      <c r="K115" s="20"/>
      <c r="L115" s="21"/>
    </row>
    <row r="116" ht="14.25" customHeight="1">
      <c r="A116" s="5" t="s">
        <v>337</v>
      </c>
      <c r="B116" s="36" t="s">
        <v>338</v>
      </c>
      <c r="C116" s="27" t="s">
        <v>26</v>
      </c>
      <c r="D116" s="24" t="s">
        <v>15</v>
      </c>
      <c r="E116" s="8" t="s">
        <v>16</v>
      </c>
      <c r="F116" s="33"/>
      <c r="G116" s="10" t="str">
        <f>IFERROR(__xludf.DUMMYFUNCTION("IF(len(B116)&gt;0, ""Translation Complete, Google translate not required"", GOOGLETRANSLATE(A116,""en"",""ar""))"),"Translation Complete, Google translate not required")</f>
        <v>Translation Complete, Google translate not required</v>
      </c>
      <c r="H116" s="11">
        <f>IFERROR(__xludf.DUMMYFUNCTION("COUNTA(SPLIT(A116, "" ""))"),4.0)</f>
        <v>4</v>
      </c>
      <c r="I116" s="11" t="b">
        <f t="shared" si="1"/>
        <v>1</v>
      </c>
      <c r="J116" s="11"/>
      <c r="K116" s="11"/>
      <c r="L116" s="25"/>
    </row>
    <row r="117" ht="14.25" customHeight="1">
      <c r="A117" s="15" t="s">
        <v>339</v>
      </c>
      <c r="B117" s="36" t="s">
        <v>340</v>
      </c>
      <c r="C117" s="27" t="s">
        <v>26</v>
      </c>
      <c r="D117" s="17" t="s">
        <v>15</v>
      </c>
      <c r="E117" s="18" t="s">
        <v>16</v>
      </c>
      <c r="F117" s="31"/>
      <c r="G117" s="19" t="str">
        <f>IFERROR(__xludf.DUMMYFUNCTION("IF(len(B117)&gt;0, ""Translation Complete, Google translate not required"", GOOGLETRANSLATE(A117,""en"",""ar""))"),"Translation Complete, Google translate not required")</f>
        <v>Translation Complete, Google translate not required</v>
      </c>
      <c r="H117" s="20">
        <f>IFERROR(__xludf.DUMMYFUNCTION("COUNTA(SPLIT(A117, "" ""))"),6.0)</f>
        <v>6</v>
      </c>
      <c r="I117" s="20" t="b">
        <f t="shared" si="1"/>
        <v>1</v>
      </c>
      <c r="J117" s="20"/>
      <c r="K117" s="20"/>
      <c r="L117" s="21"/>
    </row>
    <row r="118" ht="14.25" customHeight="1">
      <c r="A118" s="22" t="s">
        <v>341</v>
      </c>
      <c r="B118" s="36" t="s">
        <v>342</v>
      </c>
      <c r="C118" s="27" t="s">
        <v>26</v>
      </c>
      <c r="D118" s="24" t="s">
        <v>15</v>
      </c>
      <c r="E118" s="8" t="s">
        <v>16</v>
      </c>
      <c r="F118" s="33"/>
      <c r="G118" s="10" t="str">
        <f>IFERROR(__xludf.DUMMYFUNCTION("IF(len(B118)&gt;0, ""Translation Complete, Google translate not required"", GOOGLETRANSLATE(A118,""en"",""ar""))"),"Translation Complete, Google translate not required")</f>
        <v>Translation Complete, Google translate not required</v>
      </c>
      <c r="H118" s="11">
        <f>IFERROR(__xludf.DUMMYFUNCTION("COUNTA(SPLIT(A118, "" ""))"),11.0)</f>
        <v>11</v>
      </c>
      <c r="I118" s="11" t="b">
        <f t="shared" si="1"/>
        <v>1</v>
      </c>
      <c r="J118" s="11"/>
      <c r="K118" s="11"/>
      <c r="L118" s="25"/>
    </row>
    <row r="119" ht="14.25" customHeight="1">
      <c r="A119" s="15" t="s">
        <v>343</v>
      </c>
      <c r="B119" s="36" t="s">
        <v>344</v>
      </c>
      <c r="C119" s="27" t="s">
        <v>26</v>
      </c>
      <c r="D119" s="17" t="s">
        <v>15</v>
      </c>
      <c r="E119" s="18" t="s">
        <v>16</v>
      </c>
      <c r="F119" s="31"/>
      <c r="G119" s="19" t="str">
        <f>IFERROR(__xludf.DUMMYFUNCTION("IF(len(B119)&gt;0, ""Translation Complete, Google translate not required"", GOOGLETRANSLATE(A119,""en"",""ar""))"),"Translation Complete, Google translate not required")</f>
        <v>Translation Complete, Google translate not required</v>
      </c>
      <c r="H119" s="20">
        <f>IFERROR(__xludf.DUMMYFUNCTION("COUNTA(SPLIT(A119, "" ""))"),18.0)</f>
        <v>18</v>
      </c>
      <c r="I119" s="20" t="b">
        <f t="shared" si="1"/>
        <v>1</v>
      </c>
      <c r="J119" s="20"/>
      <c r="K119" s="20"/>
      <c r="L119" s="21"/>
    </row>
    <row r="120" ht="14.25" customHeight="1">
      <c r="A120" s="22" t="s">
        <v>345</v>
      </c>
      <c r="B120" s="36" t="s">
        <v>346</v>
      </c>
      <c r="C120" s="27" t="s">
        <v>26</v>
      </c>
      <c r="D120" s="24" t="s">
        <v>15</v>
      </c>
      <c r="E120" s="8" t="s">
        <v>16</v>
      </c>
      <c r="F120" s="33"/>
      <c r="G120" s="10" t="str">
        <f>IFERROR(__xludf.DUMMYFUNCTION("IF(len(B120)&gt;0, ""Translation Complete, Google translate not required"", GOOGLETRANSLATE(A120,""en"",""ar""))"),"Translation Complete, Google translate not required")</f>
        <v>Translation Complete, Google translate not required</v>
      </c>
      <c r="H120" s="11">
        <f>IFERROR(__xludf.DUMMYFUNCTION("COUNTA(SPLIT(A120, "" ""))"),13.0)</f>
        <v>13</v>
      </c>
      <c r="I120" s="11" t="b">
        <f t="shared" si="1"/>
        <v>1</v>
      </c>
      <c r="J120" s="11"/>
      <c r="K120" s="11"/>
      <c r="L120" s="25"/>
    </row>
    <row r="121" ht="14.25" customHeight="1">
      <c r="A121" s="15" t="s">
        <v>347</v>
      </c>
      <c r="B121" s="36" t="s">
        <v>348</v>
      </c>
      <c r="C121" s="27" t="s">
        <v>26</v>
      </c>
      <c r="D121" s="17" t="s">
        <v>15</v>
      </c>
      <c r="E121" s="18" t="s">
        <v>16</v>
      </c>
      <c r="F121" s="31"/>
      <c r="G121" s="19" t="str">
        <f>IFERROR(__xludf.DUMMYFUNCTION("IF(len(B121)&gt;0, ""Translation Complete, Google translate not required"", GOOGLETRANSLATE(A121,""en"",""ar""))"),"Translation Complete, Google translate not required")</f>
        <v>Translation Complete, Google translate not required</v>
      </c>
      <c r="H121" s="20">
        <f>IFERROR(__xludf.DUMMYFUNCTION("COUNTA(SPLIT(A121, "" ""))"),22.0)</f>
        <v>22</v>
      </c>
      <c r="I121" s="20" t="b">
        <f t="shared" si="1"/>
        <v>1</v>
      </c>
      <c r="J121" s="20"/>
      <c r="K121" s="20"/>
      <c r="L121" s="21"/>
    </row>
    <row r="122" ht="14.25" customHeight="1">
      <c r="A122" s="22" t="s">
        <v>349</v>
      </c>
      <c r="B122" s="36" t="s">
        <v>350</v>
      </c>
      <c r="C122" s="27" t="s">
        <v>26</v>
      </c>
      <c r="D122" s="24" t="s">
        <v>15</v>
      </c>
      <c r="E122" s="8" t="s">
        <v>16</v>
      </c>
      <c r="F122" s="33"/>
      <c r="G122" s="10" t="str">
        <f>IFERROR(__xludf.DUMMYFUNCTION("IF(len(B122)&gt;0, ""Translation Complete, Google translate not required"", GOOGLETRANSLATE(A122,""en"",""ar""))"),"Translation Complete, Google translate not required")</f>
        <v>Translation Complete, Google translate not required</v>
      </c>
      <c r="H122" s="11">
        <f>IFERROR(__xludf.DUMMYFUNCTION("COUNTA(SPLIT(A122, "" ""))"),21.0)</f>
        <v>21</v>
      </c>
      <c r="I122" s="11" t="b">
        <f t="shared" si="1"/>
        <v>1</v>
      </c>
      <c r="J122" s="11"/>
      <c r="K122" s="11"/>
      <c r="L122" s="25"/>
    </row>
    <row r="123" ht="14.25" customHeight="1">
      <c r="A123" s="26" t="s">
        <v>351</v>
      </c>
      <c r="B123" s="37" t="s">
        <v>352</v>
      </c>
      <c r="C123" s="16" t="s">
        <v>14</v>
      </c>
      <c r="D123" s="17" t="s">
        <v>15</v>
      </c>
      <c r="E123" s="18" t="s">
        <v>16</v>
      </c>
      <c r="F123" s="31"/>
      <c r="G123" s="19" t="str">
        <f>IFERROR(__xludf.DUMMYFUNCTION("IF(len(B123)&gt;0, ""Translation Complete, Google translate not required"", GOOGLETRANSLATE(A123,""en"",""ar""))"),"Translation Complete, Google translate not required")</f>
        <v>Translation Complete, Google translate not required</v>
      </c>
      <c r="H123" s="20">
        <f>IFERROR(__xludf.DUMMYFUNCTION("COUNTA(SPLIT(A123, "" ""))"),2.0)</f>
        <v>2</v>
      </c>
      <c r="I123" s="20" t="b">
        <f t="shared" si="1"/>
        <v>1</v>
      </c>
      <c r="J123" s="20"/>
      <c r="K123" s="20"/>
      <c r="L123" s="21"/>
    </row>
    <row r="124" ht="14.25" customHeight="1">
      <c r="A124" s="22" t="s">
        <v>353</v>
      </c>
      <c r="B124" s="36" t="s">
        <v>354</v>
      </c>
      <c r="C124" s="27" t="s">
        <v>26</v>
      </c>
      <c r="D124" s="24" t="s">
        <v>15</v>
      </c>
      <c r="E124" s="8" t="s">
        <v>16</v>
      </c>
      <c r="F124" s="33"/>
      <c r="G124" s="10" t="str">
        <f>IFERROR(__xludf.DUMMYFUNCTION("IF(len(B124)&gt;0, ""Translation Complete, Google translate not required"", GOOGLETRANSLATE(A124,""en"",""ar""))"),"Translation Complete, Google translate not required")</f>
        <v>Translation Complete, Google translate not required</v>
      </c>
      <c r="H124" s="11">
        <f>IFERROR(__xludf.DUMMYFUNCTION("COUNTA(SPLIT(A124, "" ""))"),11.0)</f>
        <v>11</v>
      </c>
      <c r="I124" s="11" t="b">
        <f t="shared" si="1"/>
        <v>1</v>
      </c>
      <c r="J124" s="11"/>
      <c r="K124" s="11"/>
      <c r="L124" s="25"/>
    </row>
    <row r="125" ht="14.25" customHeight="1">
      <c r="A125" s="15" t="s">
        <v>355</v>
      </c>
      <c r="B125" s="36" t="s">
        <v>356</v>
      </c>
      <c r="C125" s="27" t="s">
        <v>26</v>
      </c>
      <c r="D125" s="17" t="s">
        <v>15</v>
      </c>
      <c r="E125" s="18" t="s">
        <v>16</v>
      </c>
      <c r="F125" s="31"/>
      <c r="G125" s="19" t="str">
        <f>IFERROR(__xludf.DUMMYFUNCTION("IF(len(B125)&gt;0, ""Translation Complete, Google translate not required"", GOOGLETRANSLATE(A125,""en"",""ar""))"),"Translation Complete, Google translate not required")</f>
        <v>Translation Complete, Google translate not required</v>
      </c>
      <c r="H125" s="20">
        <f>IFERROR(__xludf.DUMMYFUNCTION("COUNTA(SPLIT(A125, "" ""))"),20.0)</f>
        <v>20</v>
      </c>
      <c r="I125" s="20" t="b">
        <f t="shared" si="1"/>
        <v>1</v>
      </c>
      <c r="J125" s="20"/>
      <c r="K125" s="20"/>
      <c r="L125" s="21"/>
    </row>
    <row r="126" ht="14.25" customHeight="1">
      <c r="A126" s="22" t="s">
        <v>357</v>
      </c>
      <c r="B126" s="36" t="s">
        <v>358</v>
      </c>
      <c r="C126" s="7" t="s">
        <v>14</v>
      </c>
      <c r="D126" s="24" t="s">
        <v>15</v>
      </c>
      <c r="E126" s="8" t="s">
        <v>16</v>
      </c>
      <c r="F126" s="33"/>
      <c r="G126" s="10" t="str">
        <f>IFERROR(__xludf.DUMMYFUNCTION("IF(len(B126)&gt;0, ""Translation Complete, Google translate not required"", GOOGLETRANSLATE(A126,""en"",""ar""))"),"Translation Complete, Google translate not required")</f>
        <v>Translation Complete, Google translate not required</v>
      </c>
      <c r="H126" s="11">
        <f>IFERROR(__xludf.DUMMYFUNCTION("COUNTA(SPLIT(A126, "" ""))"),17.0)</f>
        <v>17</v>
      </c>
      <c r="I126" s="11" t="b">
        <f t="shared" si="1"/>
        <v>1</v>
      </c>
      <c r="J126" s="11"/>
      <c r="K126" s="11"/>
      <c r="L126" s="25"/>
    </row>
    <row r="127" ht="14.25" customHeight="1">
      <c r="A127" s="15" t="s">
        <v>359</v>
      </c>
      <c r="B127" s="36" t="s">
        <v>360</v>
      </c>
      <c r="C127" s="27" t="s">
        <v>26</v>
      </c>
      <c r="D127" s="17" t="s">
        <v>15</v>
      </c>
      <c r="E127" s="18" t="s">
        <v>16</v>
      </c>
      <c r="F127" s="31"/>
      <c r="G127" s="19" t="str">
        <f>IFERROR(__xludf.DUMMYFUNCTION("IF(len(B127)&gt;0, ""Translation Complete, Google translate not required"", GOOGLETRANSLATE(A127,""en"",""ar""))"),"Translation Complete, Google translate not required")</f>
        <v>Translation Complete, Google translate not required</v>
      </c>
      <c r="H127" s="20">
        <f>IFERROR(__xludf.DUMMYFUNCTION("COUNTA(SPLIT(A127, "" ""))"),17.0)</f>
        <v>17</v>
      </c>
      <c r="I127" s="20" t="b">
        <f t="shared" si="1"/>
        <v>1</v>
      </c>
      <c r="J127" s="20"/>
      <c r="K127" s="20"/>
      <c r="L127" s="21"/>
    </row>
    <row r="128" ht="14.25" customHeight="1">
      <c r="A128" s="22" t="s">
        <v>361</v>
      </c>
      <c r="B128" s="36" t="s">
        <v>362</v>
      </c>
      <c r="C128" s="7" t="s">
        <v>14</v>
      </c>
      <c r="D128" s="24" t="s">
        <v>15</v>
      </c>
      <c r="E128" s="8" t="s">
        <v>16</v>
      </c>
      <c r="F128" s="33"/>
      <c r="G128" s="10" t="str">
        <f>IFERROR(__xludf.DUMMYFUNCTION("IF(len(B128)&gt;0, ""Translation Complete, Google translate not required"", GOOGLETRANSLATE(A128,""en"",""ar""))"),"Translation Complete, Google translate not required")</f>
        <v>Translation Complete, Google translate not required</v>
      </c>
      <c r="H128" s="11">
        <f>IFERROR(__xludf.DUMMYFUNCTION("COUNTA(SPLIT(A128, "" ""))"),16.0)</f>
        <v>16</v>
      </c>
      <c r="I128" s="11" t="b">
        <f t="shared" si="1"/>
        <v>1</v>
      </c>
      <c r="J128" s="11"/>
      <c r="K128" s="11"/>
      <c r="L128" s="25"/>
    </row>
    <row r="129" ht="14.25" customHeight="1">
      <c r="A129" s="26" t="s">
        <v>363</v>
      </c>
      <c r="B129" s="36" t="s">
        <v>364</v>
      </c>
      <c r="C129" s="27" t="s">
        <v>26</v>
      </c>
      <c r="D129" s="17" t="s">
        <v>15</v>
      </c>
      <c r="E129" s="18" t="s">
        <v>16</v>
      </c>
      <c r="F129" s="31"/>
      <c r="G129" s="19" t="str">
        <f>IFERROR(__xludf.DUMMYFUNCTION("IF(len(B129)&gt;0, ""Translation Complete, Google translate not required"", GOOGLETRANSLATE(A129,""en"",""ar""))"),"Translation Complete, Google translate not required")</f>
        <v>Translation Complete, Google translate not required</v>
      </c>
      <c r="H129" s="20">
        <f>IFERROR(__xludf.DUMMYFUNCTION("COUNTA(SPLIT(A129, "" ""))"),9.0)</f>
        <v>9</v>
      </c>
      <c r="I129" s="20" t="b">
        <f t="shared" si="1"/>
        <v>1</v>
      </c>
      <c r="J129" s="20"/>
      <c r="K129" s="20"/>
      <c r="L129" s="21"/>
    </row>
    <row r="130" ht="14.25" customHeight="1">
      <c r="A130" s="22" t="s">
        <v>365</v>
      </c>
      <c r="B130" s="36" t="s">
        <v>366</v>
      </c>
      <c r="C130" s="27" t="s">
        <v>26</v>
      </c>
      <c r="D130" s="24" t="s">
        <v>15</v>
      </c>
      <c r="E130" s="8" t="s">
        <v>16</v>
      </c>
      <c r="F130" s="33"/>
      <c r="G130" s="10" t="str">
        <f>IFERROR(__xludf.DUMMYFUNCTION("IF(len(B130)&gt;0, ""Translation Complete, Google translate not required"", GOOGLETRANSLATE(A130,""en"",""ar""))"),"Translation Complete, Google translate not required")</f>
        <v>Translation Complete, Google translate not required</v>
      </c>
      <c r="H130" s="11">
        <f>IFERROR(__xludf.DUMMYFUNCTION("COUNTA(SPLIT(A130, "" ""))"),18.0)</f>
        <v>18</v>
      </c>
      <c r="I130" s="11" t="b">
        <f t="shared" si="1"/>
        <v>1</v>
      </c>
      <c r="J130" s="11"/>
      <c r="K130" s="11"/>
      <c r="L130" s="25"/>
    </row>
    <row r="131" ht="14.25" customHeight="1">
      <c r="A131" s="15" t="s">
        <v>367</v>
      </c>
      <c r="B131" s="36" t="s">
        <v>368</v>
      </c>
      <c r="C131" s="16" t="s">
        <v>14</v>
      </c>
      <c r="D131" s="17" t="s">
        <v>15</v>
      </c>
      <c r="E131" s="18" t="s">
        <v>16</v>
      </c>
      <c r="F131" s="31"/>
      <c r="G131" s="19" t="str">
        <f>IFERROR(__xludf.DUMMYFUNCTION("IF(len(B131)&gt;0, ""Translation Complete, Google translate not required"", GOOGLETRANSLATE(A131,""en"",""ar""))"),"Translation Complete, Google translate not required")</f>
        <v>Translation Complete, Google translate not required</v>
      </c>
      <c r="H131" s="20">
        <f>IFERROR(__xludf.DUMMYFUNCTION("COUNTA(SPLIT(A131, "" ""))"),2.0)</f>
        <v>2</v>
      </c>
      <c r="I131" s="20" t="b">
        <f t="shared" si="1"/>
        <v>1</v>
      </c>
      <c r="J131" s="20"/>
      <c r="K131" s="20"/>
      <c r="L131" s="21"/>
    </row>
    <row r="132" ht="14.25" customHeight="1">
      <c r="A132" s="22" t="s">
        <v>369</v>
      </c>
      <c r="B132" s="36" t="s">
        <v>370</v>
      </c>
      <c r="C132" s="7" t="s">
        <v>14</v>
      </c>
      <c r="D132" s="24" t="s">
        <v>15</v>
      </c>
      <c r="E132" s="8" t="s">
        <v>16</v>
      </c>
      <c r="F132" s="33"/>
      <c r="G132" s="10" t="str">
        <f>IFERROR(__xludf.DUMMYFUNCTION("IF(len(B132)&gt;0, ""Translation Complete, Google translate not required"", GOOGLETRANSLATE(A132,""en"",""ar""))"),"Translation Complete, Google translate not required")</f>
        <v>Translation Complete, Google translate not required</v>
      </c>
      <c r="H132" s="11">
        <f>IFERROR(__xludf.DUMMYFUNCTION("COUNTA(SPLIT(A132, "" ""))"),5.0)</f>
        <v>5</v>
      </c>
      <c r="I132" s="11" t="b">
        <f t="shared" si="1"/>
        <v>1</v>
      </c>
      <c r="J132" s="11"/>
      <c r="K132" s="11"/>
      <c r="L132" s="25"/>
    </row>
    <row r="133" ht="14.25" customHeight="1">
      <c r="A133" s="15" t="s">
        <v>371</v>
      </c>
      <c r="B133" s="36" t="s">
        <v>372</v>
      </c>
      <c r="C133" s="16" t="s">
        <v>14</v>
      </c>
      <c r="D133" s="17" t="s">
        <v>15</v>
      </c>
      <c r="E133" s="18" t="s">
        <v>16</v>
      </c>
      <c r="F133" s="31"/>
      <c r="G133" s="19" t="str">
        <f>IFERROR(__xludf.DUMMYFUNCTION("IF(len(B133)&gt;0, ""Translation Complete, Google translate not required"", GOOGLETRANSLATE(A133,""en"",""ar""))"),"Translation Complete, Google translate not required")</f>
        <v>Translation Complete, Google translate not required</v>
      </c>
      <c r="H133" s="20">
        <f>IFERROR(__xludf.DUMMYFUNCTION("COUNTA(SPLIT(A133, "" ""))"),3.0)</f>
        <v>3</v>
      </c>
      <c r="I133" s="20" t="b">
        <f t="shared" si="1"/>
        <v>1</v>
      </c>
      <c r="J133" s="20"/>
      <c r="K133" s="20"/>
      <c r="L133" s="21"/>
    </row>
    <row r="134" ht="14.25" customHeight="1">
      <c r="A134" s="22" t="s">
        <v>373</v>
      </c>
      <c r="B134" s="36" t="s">
        <v>374</v>
      </c>
      <c r="C134" s="7" t="s">
        <v>14</v>
      </c>
      <c r="D134" s="24" t="s">
        <v>15</v>
      </c>
      <c r="E134" s="8" t="s">
        <v>16</v>
      </c>
      <c r="F134" s="33"/>
      <c r="G134" s="10" t="str">
        <f>IFERROR(__xludf.DUMMYFUNCTION("IF(len(B134)&gt;0, ""Translation Complete, Google translate not required"", GOOGLETRANSLATE(A134,""en"",""ar""))"),"Translation Complete, Google translate not required")</f>
        <v>Translation Complete, Google translate not required</v>
      </c>
      <c r="H134" s="11">
        <f>IFERROR(__xludf.DUMMYFUNCTION("COUNTA(SPLIT(A134, "" ""))"),6.0)</f>
        <v>6</v>
      </c>
      <c r="I134" s="11" t="b">
        <f t="shared" si="1"/>
        <v>1</v>
      </c>
      <c r="J134" s="11"/>
      <c r="K134" s="11"/>
      <c r="L134" s="25"/>
    </row>
    <row r="135" ht="14.25" customHeight="1">
      <c r="A135" s="15" t="s">
        <v>375</v>
      </c>
      <c r="B135" s="36" t="s">
        <v>376</v>
      </c>
      <c r="C135" s="16" t="s">
        <v>14</v>
      </c>
      <c r="D135" s="17" t="s">
        <v>15</v>
      </c>
      <c r="E135" s="18" t="s">
        <v>16</v>
      </c>
      <c r="F135" s="31"/>
      <c r="G135" s="19" t="str">
        <f>IFERROR(__xludf.DUMMYFUNCTION("IF(len(B135)&gt;0, ""Translation Complete, Google translate not required"", GOOGLETRANSLATE(A135,""en"",""ar""))"),"Translation Complete, Google translate not required")</f>
        <v>Translation Complete, Google translate not required</v>
      </c>
      <c r="H135" s="20">
        <f>IFERROR(__xludf.DUMMYFUNCTION("COUNTA(SPLIT(A135, "" ""))"),4.0)</f>
        <v>4</v>
      </c>
      <c r="I135" s="20" t="b">
        <f t="shared" si="1"/>
        <v>1</v>
      </c>
      <c r="J135" s="20"/>
      <c r="K135" s="20"/>
      <c r="L135" s="21"/>
    </row>
    <row r="136" ht="14.25" customHeight="1">
      <c r="A136" s="22" t="s">
        <v>377</v>
      </c>
      <c r="B136" s="36" t="s">
        <v>378</v>
      </c>
      <c r="C136" s="27" t="s">
        <v>26</v>
      </c>
      <c r="D136" s="24" t="s">
        <v>15</v>
      </c>
      <c r="E136" s="8" t="s">
        <v>16</v>
      </c>
      <c r="F136" s="33"/>
      <c r="G136" s="10" t="str">
        <f>IFERROR(__xludf.DUMMYFUNCTION("IF(len(B136)&gt;0, ""Translation Complete, Google translate not required"", GOOGLETRANSLATE(A136,""en"",""ar""))"),"Translation Complete, Google translate not required")</f>
        <v>Translation Complete, Google translate not required</v>
      </c>
      <c r="H136" s="11">
        <f>IFERROR(__xludf.DUMMYFUNCTION("COUNTA(SPLIT(A136, "" ""))"),14.0)</f>
        <v>14</v>
      </c>
      <c r="I136" s="11" t="b">
        <f t="shared" si="1"/>
        <v>1</v>
      </c>
      <c r="J136" s="11"/>
      <c r="K136" s="11"/>
      <c r="L136" s="25"/>
    </row>
    <row r="137" ht="14.25" customHeight="1">
      <c r="A137" s="15" t="s">
        <v>379</v>
      </c>
      <c r="B137" s="36" t="s">
        <v>380</v>
      </c>
      <c r="C137" s="16" t="s">
        <v>14</v>
      </c>
      <c r="D137" s="17" t="s">
        <v>15</v>
      </c>
      <c r="E137" s="18" t="s">
        <v>16</v>
      </c>
      <c r="F137" s="31"/>
      <c r="G137" s="19" t="str">
        <f>IFERROR(__xludf.DUMMYFUNCTION("IF(len(B137)&gt;0, ""Translation Complete, Google translate not required"", GOOGLETRANSLATE(A137,""en"",""ar""))"),"Translation Complete, Google translate not required")</f>
        <v>Translation Complete, Google translate not required</v>
      </c>
      <c r="H137" s="20">
        <f>IFERROR(__xludf.DUMMYFUNCTION("COUNTA(SPLIT(A137, "" ""))"),15.0)</f>
        <v>15</v>
      </c>
      <c r="I137" s="20" t="b">
        <f t="shared" si="1"/>
        <v>1</v>
      </c>
      <c r="J137" s="20"/>
      <c r="K137" s="20"/>
      <c r="L137" s="21"/>
    </row>
    <row r="138" ht="14.25" customHeight="1">
      <c r="A138" s="22" t="s">
        <v>381</v>
      </c>
      <c r="B138" s="36" t="s">
        <v>382</v>
      </c>
      <c r="C138" s="7" t="s">
        <v>14</v>
      </c>
      <c r="D138" s="24" t="s">
        <v>15</v>
      </c>
      <c r="E138" s="8" t="s">
        <v>16</v>
      </c>
      <c r="F138" s="33"/>
      <c r="G138" s="10" t="str">
        <f>IFERROR(__xludf.DUMMYFUNCTION("IF(len(B138)&gt;0, ""Translation Complete, Google translate not required"", GOOGLETRANSLATE(A138,""en"",""ar""))"),"Translation Complete, Google translate not required")</f>
        <v>Translation Complete, Google translate not required</v>
      </c>
      <c r="H138" s="11">
        <f>IFERROR(__xludf.DUMMYFUNCTION("COUNTA(SPLIT(A138, "" ""))"),19.0)</f>
        <v>19</v>
      </c>
      <c r="I138" s="11" t="b">
        <f t="shared" si="1"/>
        <v>1</v>
      </c>
      <c r="J138" s="11"/>
      <c r="K138" s="11"/>
      <c r="L138" s="25"/>
    </row>
    <row r="139" ht="14.25" customHeight="1">
      <c r="A139" s="26" t="s">
        <v>383</v>
      </c>
      <c r="B139" s="36" t="s">
        <v>384</v>
      </c>
      <c r="C139" s="27" t="s">
        <v>26</v>
      </c>
      <c r="D139" s="17" t="s">
        <v>15</v>
      </c>
      <c r="E139" s="18" t="s">
        <v>16</v>
      </c>
      <c r="F139" s="31"/>
      <c r="G139" s="19" t="str">
        <f>IFERROR(__xludf.DUMMYFUNCTION("IF(len(B139)&gt;0, ""Translation Complete, Google translate not required"", GOOGLETRANSLATE(A139,""en"",""ar""))"),"Translation Complete, Google translate not required")</f>
        <v>Translation Complete, Google translate not required</v>
      </c>
      <c r="H139" s="20">
        <f>IFERROR(__xludf.DUMMYFUNCTION("COUNTA(SPLIT(A139, "" ""))"),15.0)</f>
        <v>15</v>
      </c>
      <c r="I139" s="20" t="b">
        <f t="shared" si="1"/>
        <v>1</v>
      </c>
      <c r="J139" s="20"/>
      <c r="K139" s="20"/>
      <c r="L139" s="21"/>
    </row>
    <row r="140" ht="14.25" customHeight="1">
      <c r="A140" s="22" t="s">
        <v>385</v>
      </c>
      <c r="B140" s="36" t="s">
        <v>386</v>
      </c>
      <c r="C140" s="27" t="s">
        <v>26</v>
      </c>
      <c r="D140" s="24" t="s">
        <v>15</v>
      </c>
      <c r="E140" s="8" t="s">
        <v>16</v>
      </c>
      <c r="F140" s="33"/>
      <c r="G140" s="10" t="str">
        <f>IFERROR(__xludf.DUMMYFUNCTION("IF(len(B140)&gt;0, ""Translation Complete, Google translate not required"", GOOGLETRANSLATE(A140,""en"",""ar""))"),"Translation Complete, Google translate not required")</f>
        <v>Translation Complete, Google translate not required</v>
      </c>
      <c r="H140" s="11">
        <f>IFERROR(__xludf.DUMMYFUNCTION("COUNTA(SPLIT(A140, "" ""))"),24.0)</f>
        <v>24</v>
      </c>
      <c r="I140" s="11" t="b">
        <f t="shared" si="1"/>
        <v>1</v>
      </c>
      <c r="J140" s="11"/>
      <c r="K140" s="11"/>
      <c r="L140" s="25"/>
    </row>
    <row r="141" ht="14.25" customHeight="1">
      <c r="A141" s="15" t="s">
        <v>387</v>
      </c>
      <c r="B141" s="36" t="s">
        <v>388</v>
      </c>
      <c r="C141" s="16" t="s">
        <v>14</v>
      </c>
      <c r="D141" s="17" t="s">
        <v>15</v>
      </c>
      <c r="E141" s="18" t="s">
        <v>16</v>
      </c>
      <c r="F141" s="31"/>
      <c r="G141" s="19" t="str">
        <f>IFERROR(__xludf.DUMMYFUNCTION("IF(len(B141)&gt;0, ""Translation Complete, Google translate not required"", GOOGLETRANSLATE(A141,""en"",""ar""))"),"Translation Complete, Google translate not required")</f>
        <v>Translation Complete, Google translate not required</v>
      </c>
      <c r="H141" s="20">
        <f>IFERROR(__xludf.DUMMYFUNCTION("COUNTA(SPLIT(A141, "" ""))"),12.0)</f>
        <v>12</v>
      </c>
      <c r="I141" s="20" t="b">
        <f t="shared" si="1"/>
        <v>1</v>
      </c>
      <c r="J141" s="20"/>
      <c r="K141" s="20"/>
      <c r="L141" s="21"/>
    </row>
    <row r="142" ht="14.25" customHeight="1">
      <c r="A142" s="22" t="s">
        <v>389</v>
      </c>
      <c r="B142" s="36" t="s">
        <v>390</v>
      </c>
      <c r="C142" s="7" t="s">
        <v>14</v>
      </c>
      <c r="D142" s="24" t="s">
        <v>15</v>
      </c>
      <c r="E142" s="8" t="s">
        <v>16</v>
      </c>
      <c r="F142" s="33"/>
      <c r="G142" s="10" t="str">
        <f>IFERROR(__xludf.DUMMYFUNCTION("IF(len(B142)&gt;0, ""Translation Complete, Google translate not required"", GOOGLETRANSLATE(A142,""en"",""ar""))"),"Translation Complete, Google translate not required")</f>
        <v>Translation Complete, Google translate not required</v>
      </c>
      <c r="H142" s="11">
        <f>IFERROR(__xludf.DUMMYFUNCTION("COUNTA(SPLIT(A142, "" ""))"),12.0)</f>
        <v>12</v>
      </c>
      <c r="I142" s="11" t="b">
        <f t="shared" si="1"/>
        <v>1</v>
      </c>
      <c r="J142" s="11"/>
      <c r="K142" s="11"/>
      <c r="L142" s="25"/>
    </row>
    <row r="143" ht="14.25" customHeight="1">
      <c r="A143" s="26" t="s">
        <v>391</v>
      </c>
      <c r="B143" s="36" t="s">
        <v>392</v>
      </c>
      <c r="C143" s="16" t="s">
        <v>14</v>
      </c>
      <c r="D143" s="17" t="s">
        <v>15</v>
      </c>
      <c r="E143" s="18" t="s">
        <v>16</v>
      </c>
      <c r="F143" s="31"/>
      <c r="G143" s="19" t="str">
        <f>IFERROR(__xludf.DUMMYFUNCTION("IF(len(B143)&gt;0, ""Translation Complete, Google translate not required"", GOOGLETRANSLATE(A143,""en"",""ar""))"),"Translation Complete, Google translate not required")</f>
        <v>Translation Complete, Google translate not required</v>
      </c>
      <c r="H143" s="20">
        <f>IFERROR(__xludf.DUMMYFUNCTION("COUNTA(SPLIT(A143, "" ""))"),19.0)</f>
        <v>19</v>
      </c>
      <c r="I143" s="20" t="b">
        <f t="shared" si="1"/>
        <v>1</v>
      </c>
      <c r="J143" s="20"/>
      <c r="K143" s="20"/>
      <c r="L143" s="21"/>
    </row>
    <row r="144" ht="14.25" customHeight="1">
      <c r="A144" s="22" t="s">
        <v>393</v>
      </c>
      <c r="B144" s="36" t="s">
        <v>394</v>
      </c>
      <c r="C144" s="7" t="s">
        <v>14</v>
      </c>
      <c r="D144" s="24" t="s">
        <v>15</v>
      </c>
      <c r="E144" s="8" t="s">
        <v>16</v>
      </c>
      <c r="F144" s="33"/>
      <c r="G144" s="10" t="str">
        <f>IFERROR(__xludf.DUMMYFUNCTION("IF(len(B144)&gt;0, ""Translation Complete, Google translate not required"", GOOGLETRANSLATE(A144,""en"",""ar""))"),"Translation Complete, Google translate not required")</f>
        <v>Translation Complete, Google translate not required</v>
      </c>
      <c r="H144" s="11">
        <f>IFERROR(__xludf.DUMMYFUNCTION("COUNTA(SPLIT(A144, "" ""))"),34.0)</f>
        <v>34</v>
      </c>
      <c r="I144" s="11" t="b">
        <f t="shared" si="1"/>
        <v>1</v>
      </c>
      <c r="J144" s="11"/>
      <c r="K144" s="11"/>
      <c r="L144" s="25"/>
    </row>
    <row r="145" ht="14.25" customHeight="1">
      <c r="A145" s="15" t="s">
        <v>395</v>
      </c>
      <c r="B145" s="36" t="s">
        <v>396</v>
      </c>
      <c r="C145" s="16" t="s">
        <v>14</v>
      </c>
      <c r="D145" s="17" t="s">
        <v>15</v>
      </c>
      <c r="E145" s="18" t="s">
        <v>16</v>
      </c>
      <c r="F145" s="31"/>
      <c r="G145" s="19" t="str">
        <f>IFERROR(__xludf.DUMMYFUNCTION("IF(len(B145)&gt;0, ""Translation Complete, Google translate not required"", GOOGLETRANSLATE(A145,""en"",""ar""))"),"Translation Complete, Google translate not required")</f>
        <v>Translation Complete, Google translate not required</v>
      </c>
      <c r="H145" s="20">
        <f>IFERROR(__xludf.DUMMYFUNCTION("COUNTA(SPLIT(A145, "" ""))"),19.0)</f>
        <v>19</v>
      </c>
      <c r="I145" s="20" t="b">
        <f t="shared" si="1"/>
        <v>1</v>
      </c>
      <c r="J145" s="20"/>
      <c r="K145" s="20"/>
      <c r="L145" s="21"/>
    </row>
    <row r="146" ht="14.25" customHeight="1">
      <c r="A146" s="22" t="s">
        <v>397</v>
      </c>
      <c r="B146" s="36" t="s">
        <v>398</v>
      </c>
      <c r="C146" s="27" t="s">
        <v>26</v>
      </c>
      <c r="D146" s="24" t="s">
        <v>15</v>
      </c>
      <c r="E146" s="8" t="s">
        <v>16</v>
      </c>
      <c r="F146" s="33"/>
      <c r="G146" s="10" t="str">
        <f>IFERROR(__xludf.DUMMYFUNCTION("IF(len(B146)&gt;0, ""Translation Complete, Google translate not required"", GOOGLETRANSLATE(A146,""en"",""ar""))"),"Translation Complete, Google translate not required")</f>
        <v>Translation Complete, Google translate not required</v>
      </c>
      <c r="H146" s="11">
        <f>IFERROR(__xludf.DUMMYFUNCTION("COUNTA(SPLIT(A146, "" ""))"),11.0)</f>
        <v>11</v>
      </c>
      <c r="I146" s="11" t="b">
        <f t="shared" si="1"/>
        <v>1</v>
      </c>
      <c r="J146" s="11"/>
      <c r="K146" s="11"/>
      <c r="L146" s="25"/>
    </row>
    <row r="147" ht="14.25" customHeight="1">
      <c r="A147" s="15" t="s">
        <v>399</v>
      </c>
      <c r="B147" s="36" t="s">
        <v>400</v>
      </c>
      <c r="C147" s="27" t="s">
        <v>26</v>
      </c>
      <c r="D147" s="17" t="s">
        <v>15</v>
      </c>
      <c r="E147" s="18" t="s">
        <v>16</v>
      </c>
      <c r="F147" s="31"/>
      <c r="G147" s="19" t="str">
        <f>IFERROR(__xludf.DUMMYFUNCTION("IF(len(B147)&gt;0, ""Translation Complete, Google translate not required"", GOOGLETRANSLATE(A147,""en"",""ar""))"),"Translation Complete, Google translate not required")</f>
        <v>Translation Complete, Google translate not required</v>
      </c>
      <c r="H147" s="20">
        <f>IFERROR(__xludf.DUMMYFUNCTION("COUNTA(SPLIT(A147, "" ""))"),17.0)</f>
        <v>17</v>
      </c>
      <c r="I147" s="20" t="b">
        <f t="shared" si="1"/>
        <v>1</v>
      </c>
      <c r="J147" s="20"/>
      <c r="K147" s="20"/>
      <c r="L147" s="21"/>
    </row>
    <row r="148" ht="14.25" customHeight="1">
      <c r="A148" s="22" t="s">
        <v>401</v>
      </c>
      <c r="B148" s="36" t="s">
        <v>402</v>
      </c>
      <c r="C148" s="27" t="s">
        <v>26</v>
      </c>
      <c r="D148" s="24" t="s">
        <v>15</v>
      </c>
      <c r="E148" s="8" t="s">
        <v>16</v>
      </c>
      <c r="F148" s="33"/>
      <c r="G148" s="10" t="str">
        <f>IFERROR(__xludf.DUMMYFUNCTION("IF(len(B148)&gt;0, ""Translation Complete, Google translate not required"", GOOGLETRANSLATE(A148,""en"",""ar""))"),"Translation Complete, Google translate not required")</f>
        <v>Translation Complete, Google translate not required</v>
      </c>
      <c r="H148" s="11">
        <f>IFERROR(__xludf.DUMMYFUNCTION("COUNTA(SPLIT(A148, "" ""))"),26.0)</f>
        <v>26</v>
      </c>
      <c r="I148" s="11" t="b">
        <f t="shared" si="1"/>
        <v>1</v>
      </c>
      <c r="J148" s="11"/>
      <c r="K148" s="11"/>
      <c r="L148" s="25"/>
    </row>
    <row r="149" ht="14.25" customHeight="1">
      <c r="A149" s="15" t="s">
        <v>403</v>
      </c>
      <c r="B149" s="36" t="s">
        <v>404</v>
      </c>
      <c r="C149" s="27" t="s">
        <v>26</v>
      </c>
      <c r="D149" s="17" t="s">
        <v>15</v>
      </c>
      <c r="E149" s="18" t="s">
        <v>16</v>
      </c>
      <c r="F149" s="31"/>
      <c r="G149" s="19" t="str">
        <f>IFERROR(__xludf.DUMMYFUNCTION("IF(len(B149)&gt;0, ""Translation Complete, Google translate not required"", GOOGLETRANSLATE(A149,""en"",""ar""))"),"Translation Complete, Google translate not required")</f>
        <v>Translation Complete, Google translate not required</v>
      </c>
      <c r="H149" s="20">
        <f>IFERROR(__xludf.DUMMYFUNCTION("COUNTA(SPLIT(A149, "" ""))"),4.0)</f>
        <v>4</v>
      </c>
      <c r="I149" s="20" t="b">
        <f t="shared" si="1"/>
        <v>1</v>
      </c>
      <c r="J149" s="20"/>
      <c r="K149" s="20"/>
      <c r="L149" s="21"/>
    </row>
    <row r="150" ht="14.25" customHeight="1">
      <c r="A150" s="22" t="s">
        <v>405</v>
      </c>
      <c r="B150" s="36" t="s">
        <v>406</v>
      </c>
      <c r="C150" s="27" t="s">
        <v>26</v>
      </c>
      <c r="D150" s="24" t="s">
        <v>15</v>
      </c>
      <c r="E150" s="8" t="s">
        <v>16</v>
      </c>
      <c r="F150" s="33"/>
      <c r="G150" s="10" t="str">
        <f>IFERROR(__xludf.DUMMYFUNCTION("IF(len(B150)&gt;0, ""Translation Complete, Google translate not required"", GOOGLETRANSLATE(A150,""en"",""ar""))"),"Translation Complete, Google translate not required")</f>
        <v>Translation Complete, Google translate not required</v>
      </c>
      <c r="H150" s="11">
        <f>IFERROR(__xludf.DUMMYFUNCTION("COUNTA(SPLIT(A150, "" ""))"),4.0)</f>
        <v>4</v>
      </c>
      <c r="I150" s="11" t="b">
        <f t="shared" si="1"/>
        <v>1</v>
      </c>
      <c r="J150" s="11"/>
      <c r="K150" s="11"/>
      <c r="L150" s="25"/>
    </row>
    <row r="151" ht="14.25" customHeight="1">
      <c r="A151" s="15" t="s">
        <v>407</v>
      </c>
      <c r="B151" s="36" t="s">
        <v>408</v>
      </c>
      <c r="C151" s="27" t="s">
        <v>26</v>
      </c>
      <c r="D151" s="17" t="s">
        <v>15</v>
      </c>
      <c r="E151" s="18" t="s">
        <v>16</v>
      </c>
      <c r="F151" s="31"/>
      <c r="G151" s="19" t="str">
        <f>IFERROR(__xludf.DUMMYFUNCTION("IF(len(B151)&gt;0, ""Translation Complete, Google translate not required"", GOOGLETRANSLATE(A151,""en"",""ar""))"),"Translation Complete, Google translate not required")</f>
        <v>Translation Complete, Google translate not required</v>
      </c>
      <c r="H151" s="20">
        <f>IFERROR(__xludf.DUMMYFUNCTION("COUNTA(SPLIT(A151, "" ""))"),4.0)</f>
        <v>4</v>
      </c>
      <c r="I151" s="20" t="b">
        <f t="shared" si="1"/>
        <v>1</v>
      </c>
      <c r="J151" s="20"/>
      <c r="K151" s="20"/>
      <c r="L151" s="21"/>
    </row>
    <row r="152" ht="14.25" customHeight="1">
      <c r="A152" s="22" t="s">
        <v>409</v>
      </c>
      <c r="B152" s="36" t="s">
        <v>410</v>
      </c>
      <c r="C152" s="27" t="s">
        <v>26</v>
      </c>
      <c r="D152" s="24" t="s">
        <v>15</v>
      </c>
      <c r="E152" s="8" t="s">
        <v>16</v>
      </c>
      <c r="F152" s="33"/>
      <c r="G152" s="10" t="str">
        <f>IFERROR(__xludf.DUMMYFUNCTION("IF(len(B152)&gt;0, ""Translation Complete, Google translate not required"", GOOGLETRANSLATE(A152,""en"",""ar""))"),"Translation Complete, Google translate not required")</f>
        <v>Translation Complete, Google translate not required</v>
      </c>
      <c r="H152" s="11">
        <f>IFERROR(__xludf.DUMMYFUNCTION("COUNTA(SPLIT(A152, "" ""))"),3.0)</f>
        <v>3</v>
      </c>
      <c r="I152" s="11" t="b">
        <f t="shared" si="1"/>
        <v>1</v>
      </c>
      <c r="J152" s="11"/>
      <c r="K152" s="11"/>
      <c r="L152" s="25"/>
    </row>
    <row r="153" ht="14.25" customHeight="1">
      <c r="A153" s="15" t="s">
        <v>411</v>
      </c>
      <c r="B153" s="36" t="s">
        <v>412</v>
      </c>
      <c r="C153" s="27" t="s">
        <v>26</v>
      </c>
      <c r="D153" s="17" t="s">
        <v>15</v>
      </c>
      <c r="E153" s="18" t="s">
        <v>16</v>
      </c>
      <c r="F153" s="31"/>
      <c r="G153" s="19" t="str">
        <f>IFERROR(__xludf.DUMMYFUNCTION("IF(len(B153)&gt;0, ""Translation Complete, Google translate not required"", GOOGLETRANSLATE(A153,""en"",""ar""))"),"Translation Complete, Google translate not required")</f>
        <v>Translation Complete, Google translate not required</v>
      </c>
      <c r="H153" s="20">
        <f>IFERROR(__xludf.DUMMYFUNCTION("COUNTA(SPLIT(A153, "" ""))"),3.0)</f>
        <v>3</v>
      </c>
      <c r="I153" s="20" t="b">
        <f t="shared" si="1"/>
        <v>1</v>
      </c>
      <c r="J153" s="20"/>
      <c r="K153" s="20"/>
      <c r="L153" s="21"/>
    </row>
    <row r="154" ht="14.25" customHeight="1">
      <c r="A154" s="22" t="s">
        <v>413</v>
      </c>
      <c r="B154" s="36" t="s">
        <v>414</v>
      </c>
      <c r="C154" s="27" t="s">
        <v>26</v>
      </c>
      <c r="D154" s="24" t="s">
        <v>15</v>
      </c>
      <c r="E154" s="8" t="s">
        <v>16</v>
      </c>
      <c r="F154" s="33"/>
      <c r="G154" s="10" t="str">
        <f>IFERROR(__xludf.DUMMYFUNCTION("IF(len(B154)&gt;0, ""Translation Complete, Google translate not required"", GOOGLETRANSLATE(A154,""en"",""ar""))"),"Translation Complete, Google translate not required")</f>
        <v>Translation Complete, Google translate not required</v>
      </c>
      <c r="H154" s="11">
        <f>IFERROR(__xludf.DUMMYFUNCTION("COUNTA(SPLIT(A154, "" ""))"),25.0)</f>
        <v>25</v>
      </c>
      <c r="I154" s="11" t="b">
        <f t="shared" si="1"/>
        <v>1</v>
      </c>
      <c r="J154" s="11"/>
      <c r="K154" s="11"/>
      <c r="L154" s="25"/>
    </row>
    <row r="155" ht="14.25" customHeight="1">
      <c r="A155" s="15" t="s">
        <v>415</v>
      </c>
      <c r="B155" s="36" t="s">
        <v>416</v>
      </c>
      <c r="C155" s="27" t="s">
        <v>26</v>
      </c>
      <c r="D155" s="17" t="s">
        <v>15</v>
      </c>
      <c r="E155" s="18" t="s">
        <v>16</v>
      </c>
      <c r="F155" s="31"/>
      <c r="G155" s="19" t="str">
        <f>IFERROR(__xludf.DUMMYFUNCTION("IF(len(B155)&gt;0, ""Translation Complete, Google translate not required"", GOOGLETRANSLATE(A155,""en"",""ar""))"),"Translation Complete, Google translate not required")</f>
        <v>Translation Complete, Google translate not required</v>
      </c>
      <c r="H155" s="20">
        <f>IFERROR(__xludf.DUMMYFUNCTION("COUNTA(SPLIT(A155, "" ""))"),14.0)</f>
        <v>14</v>
      </c>
      <c r="I155" s="20" t="b">
        <f t="shared" si="1"/>
        <v>1</v>
      </c>
      <c r="J155" s="20"/>
      <c r="K155" s="20"/>
      <c r="L155" s="21"/>
    </row>
    <row r="156" ht="14.25" customHeight="1">
      <c r="A156" s="22" t="s">
        <v>417</v>
      </c>
      <c r="B156" s="36" t="s">
        <v>418</v>
      </c>
      <c r="C156" s="27" t="s">
        <v>26</v>
      </c>
      <c r="D156" s="24" t="s">
        <v>15</v>
      </c>
      <c r="E156" s="8" t="s">
        <v>16</v>
      </c>
      <c r="F156" s="33"/>
      <c r="G156" s="10" t="str">
        <f>IFERROR(__xludf.DUMMYFUNCTION("IF(len(B156)&gt;0, ""Translation Complete, Google translate not required"", GOOGLETRANSLATE(A156,""en"",""ar""))"),"Translation Complete, Google translate not required")</f>
        <v>Translation Complete, Google translate not required</v>
      </c>
      <c r="H156" s="11">
        <f>IFERROR(__xludf.DUMMYFUNCTION("COUNTA(SPLIT(A156, "" ""))"),22.0)</f>
        <v>22</v>
      </c>
      <c r="I156" s="11" t="b">
        <f t="shared" si="1"/>
        <v>1</v>
      </c>
      <c r="J156" s="11"/>
      <c r="K156" s="11"/>
      <c r="L156" s="25"/>
    </row>
    <row r="157" ht="14.25" customHeight="1">
      <c r="A157" s="15" t="s">
        <v>419</v>
      </c>
      <c r="B157" s="36" t="s">
        <v>420</v>
      </c>
      <c r="C157" s="27" t="s">
        <v>26</v>
      </c>
      <c r="D157" s="17" t="s">
        <v>15</v>
      </c>
      <c r="E157" s="18" t="s">
        <v>16</v>
      </c>
      <c r="F157" s="31"/>
      <c r="G157" s="19" t="str">
        <f>IFERROR(__xludf.DUMMYFUNCTION("IF(len(B157)&gt;0, ""Translation Complete, Google translate not required"", GOOGLETRANSLATE(A157,""en"",""ar""))"),"Translation Complete, Google translate not required")</f>
        <v>Translation Complete, Google translate not required</v>
      </c>
      <c r="H157" s="20">
        <f>IFERROR(__xludf.DUMMYFUNCTION("COUNTA(SPLIT(A157, "" ""))"),7.0)</f>
        <v>7</v>
      </c>
      <c r="I157" s="20" t="b">
        <f t="shared" si="1"/>
        <v>1</v>
      </c>
      <c r="J157" s="20"/>
      <c r="K157" s="20"/>
      <c r="L157" s="21"/>
    </row>
    <row r="158" ht="14.25" customHeight="1">
      <c r="A158" s="22" t="s">
        <v>421</v>
      </c>
      <c r="B158" s="36" t="s">
        <v>422</v>
      </c>
      <c r="C158" s="27" t="s">
        <v>26</v>
      </c>
      <c r="D158" s="24" t="s">
        <v>15</v>
      </c>
      <c r="E158" s="8" t="s">
        <v>16</v>
      </c>
      <c r="F158" s="33"/>
      <c r="G158" s="10" t="str">
        <f>IFERROR(__xludf.DUMMYFUNCTION("IF(len(B158)&gt;0, ""Translation Complete, Google translate not required"", GOOGLETRANSLATE(A158,""en"",""ar""))"),"Translation Complete, Google translate not required")</f>
        <v>Translation Complete, Google translate not required</v>
      </c>
      <c r="H158" s="11">
        <f>IFERROR(__xludf.DUMMYFUNCTION("COUNTA(SPLIT(A158, "" ""))"),18.0)</f>
        <v>18</v>
      </c>
      <c r="I158" s="11" t="b">
        <f t="shared" si="1"/>
        <v>1</v>
      </c>
      <c r="J158" s="11"/>
      <c r="K158" s="11"/>
      <c r="L158" s="25"/>
    </row>
    <row r="159" ht="14.25" customHeight="1">
      <c r="A159" s="15" t="s">
        <v>423</v>
      </c>
      <c r="B159" s="36" t="s">
        <v>424</v>
      </c>
      <c r="C159" s="27" t="s">
        <v>26</v>
      </c>
      <c r="D159" s="17" t="s">
        <v>15</v>
      </c>
      <c r="E159" s="18" t="s">
        <v>16</v>
      </c>
      <c r="F159" s="31"/>
      <c r="G159" s="19" t="str">
        <f>IFERROR(__xludf.DUMMYFUNCTION("IF(len(B159)&gt;0, ""Translation Complete, Google translate not required"", GOOGLETRANSLATE(A159,""en"",""ar""))"),"Translation Complete, Google translate not required")</f>
        <v>Translation Complete, Google translate not required</v>
      </c>
      <c r="H159" s="20">
        <f>IFERROR(__xludf.DUMMYFUNCTION("COUNTA(SPLIT(A159, "" ""))"),17.0)</f>
        <v>17</v>
      </c>
      <c r="I159" s="20" t="b">
        <f t="shared" si="1"/>
        <v>1</v>
      </c>
      <c r="J159" s="20"/>
      <c r="K159" s="20"/>
      <c r="L159" s="21"/>
    </row>
    <row r="160" ht="14.25" customHeight="1">
      <c r="A160" s="22" t="s">
        <v>425</v>
      </c>
      <c r="B160" s="36" t="s">
        <v>426</v>
      </c>
      <c r="C160" s="27" t="s">
        <v>26</v>
      </c>
      <c r="D160" s="24" t="s">
        <v>15</v>
      </c>
      <c r="E160" s="8" t="s">
        <v>16</v>
      </c>
      <c r="F160" s="33"/>
      <c r="G160" s="10" t="str">
        <f>IFERROR(__xludf.DUMMYFUNCTION("IF(len(B160)&gt;0, ""Translation Complete, Google translate not required"", GOOGLETRANSLATE(A160,""en"",""ar""))"),"Translation Complete, Google translate not required")</f>
        <v>Translation Complete, Google translate not required</v>
      </c>
      <c r="H160" s="11">
        <f>IFERROR(__xludf.DUMMYFUNCTION("COUNTA(SPLIT(A160, "" ""))"),16.0)</f>
        <v>16</v>
      </c>
      <c r="I160" s="11" t="b">
        <f t="shared" si="1"/>
        <v>1</v>
      </c>
      <c r="J160" s="11"/>
      <c r="K160" s="11"/>
      <c r="L160" s="25"/>
    </row>
    <row r="161" ht="14.25" customHeight="1">
      <c r="A161" s="15" t="s">
        <v>427</v>
      </c>
      <c r="B161" s="36" t="s">
        <v>428</v>
      </c>
      <c r="C161" s="27" t="s">
        <v>26</v>
      </c>
      <c r="D161" s="17" t="s">
        <v>15</v>
      </c>
      <c r="E161" s="18" t="s">
        <v>16</v>
      </c>
      <c r="F161" s="31"/>
      <c r="G161" s="19" t="str">
        <f>IFERROR(__xludf.DUMMYFUNCTION("IF(len(B161)&gt;0, ""Translation Complete, Google translate not required"", GOOGLETRANSLATE(A161,""en"",""ar""))"),"Translation Complete, Google translate not required")</f>
        <v>Translation Complete, Google translate not required</v>
      </c>
      <c r="H161" s="20">
        <f>IFERROR(__xludf.DUMMYFUNCTION("COUNTA(SPLIT(A161, "" ""))"),19.0)</f>
        <v>19</v>
      </c>
      <c r="I161" s="20" t="b">
        <f t="shared" si="1"/>
        <v>1</v>
      </c>
      <c r="J161" s="20"/>
      <c r="K161" s="20"/>
      <c r="L161" s="21"/>
    </row>
    <row r="162" ht="14.25" customHeight="1">
      <c r="A162" s="22" t="s">
        <v>429</v>
      </c>
      <c r="B162" s="36" t="s">
        <v>430</v>
      </c>
      <c r="C162" s="27" t="s">
        <v>26</v>
      </c>
      <c r="D162" s="24" t="s">
        <v>15</v>
      </c>
      <c r="E162" s="8" t="s">
        <v>16</v>
      </c>
      <c r="F162" s="33"/>
      <c r="G162" s="10" t="str">
        <f>IFERROR(__xludf.DUMMYFUNCTION("IF(len(B162)&gt;0, ""Translation Complete, Google translate not required"", GOOGLETRANSLATE(A162,""en"",""ar""))"),"Translation Complete, Google translate not required")</f>
        <v>Translation Complete, Google translate not required</v>
      </c>
      <c r="H162" s="11">
        <f>IFERROR(__xludf.DUMMYFUNCTION("COUNTA(SPLIT(A162, "" ""))"),10.0)</f>
        <v>10</v>
      </c>
      <c r="I162" s="11" t="b">
        <f t="shared" si="1"/>
        <v>1</v>
      </c>
      <c r="J162" s="11"/>
      <c r="K162" s="11"/>
      <c r="L162" s="25"/>
    </row>
    <row r="163" ht="14.25" customHeight="1">
      <c r="A163" s="15" t="s">
        <v>431</v>
      </c>
      <c r="B163" s="36" t="s">
        <v>432</v>
      </c>
      <c r="C163" s="27" t="s">
        <v>26</v>
      </c>
      <c r="D163" s="17" t="s">
        <v>15</v>
      </c>
      <c r="E163" s="18" t="s">
        <v>16</v>
      </c>
      <c r="F163" s="31"/>
      <c r="G163" s="19" t="str">
        <f>IFERROR(__xludf.DUMMYFUNCTION("IF(len(B163)&gt;0, ""Translation Complete, Google translate not required"", GOOGLETRANSLATE(A163,""en"",""ar""))"),"Translation Complete, Google translate not required")</f>
        <v>Translation Complete, Google translate not required</v>
      </c>
      <c r="H163" s="20">
        <f>IFERROR(__xludf.DUMMYFUNCTION("COUNTA(SPLIT(A163, "" ""))"),22.0)</f>
        <v>22</v>
      </c>
      <c r="I163" s="20" t="b">
        <f t="shared" si="1"/>
        <v>1</v>
      </c>
      <c r="J163" s="20"/>
      <c r="K163" s="20"/>
      <c r="L163" s="21"/>
    </row>
    <row r="164" ht="14.25" customHeight="1">
      <c r="A164" s="22" t="s">
        <v>433</v>
      </c>
      <c r="B164" s="36" t="s">
        <v>434</v>
      </c>
      <c r="C164" s="27" t="s">
        <v>26</v>
      </c>
      <c r="D164" s="24" t="s">
        <v>15</v>
      </c>
      <c r="E164" s="8" t="s">
        <v>16</v>
      </c>
      <c r="F164" s="33"/>
      <c r="G164" s="10" t="str">
        <f>IFERROR(__xludf.DUMMYFUNCTION("IF(len(B164)&gt;0, ""Translation Complete, Google translate not required"", GOOGLETRANSLATE(A164,""en"",""ar""))"),"Translation Complete, Google translate not required")</f>
        <v>Translation Complete, Google translate not required</v>
      </c>
      <c r="H164" s="11">
        <f>IFERROR(__xludf.DUMMYFUNCTION("COUNTA(SPLIT(A164, "" ""))"),15.0)</f>
        <v>15</v>
      </c>
      <c r="I164" s="11" t="b">
        <f t="shared" si="1"/>
        <v>1</v>
      </c>
      <c r="J164" s="11"/>
      <c r="K164" s="11"/>
      <c r="L164" s="25"/>
    </row>
    <row r="165" ht="14.25" customHeight="1">
      <c r="A165" s="15" t="s">
        <v>435</v>
      </c>
      <c r="B165" s="36" t="s">
        <v>435</v>
      </c>
      <c r="C165" s="27" t="s">
        <v>26</v>
      </c>
      <c r="D165" s="17" t="s">
        <v>15</v>
      </c>
      <c r="E165" s="18" t="s">
        <v>16</v>
      </c>
      <c r="F165" s="31"/>
      <c r="G165" s="19" t="str">
        <f>IFERROR(__xludf.DUMMYFUNCTION("IF(len(B165)&gt;0, ""Translation Complete, Google translate not required"", GOOGLETRANSLATE(A165,""en"",""ar""))"),"Translation Complete, Google translate not required")</f>
        <v>Translation Complete, Google translate not required</v>
      </c>
      <c r="H165" s="20">
        <f>IFERROR(__xludf.DUMMYFUNCTION("COUNTA(SPLIT(A165, "" ""))"),1.0)</f>
        <v>1</v>
      </c>
      <c r="I165" s="20" t="b">
        <f t="shared" si="1"/>
        <v>1</v>
      </c>
      <c r="J165" s="20"/>
      <c r="K165" s="20"/>
      <c r="L165" s="21"/>
    </row>
    <row r="166" ht="14.25" customHeight="1">
      <c r="A166" s="22" t="s">
        <v>436</v>
      </c>
      <c r="B166" s="36" t="s">
        <v>437</v>
      </c>
      <c r="C166" s="27" t="s">
        <v>26</v>
      </c>
      <c r="D166" s="24" t="s">
        <v>206</v>
      </c>
      <c r="E166" s="8" t="s">
        <v>16</v>
      </c>
      <c r="F166" s="33"/>
      <c r="G166" s="10" t="str">
        <f>IFERROR(__xludf.DUMMYFUNCTION("IF(len(B166)&gt;0, ""Translation Complete, Google translate not required"", GOOGLETRANSLATE(A166,""en"",""ar""))"),"Translation Complete, Google translate not required")</f>
        <v>Translation Complete, Google translate not required</v>
      </c>
      <c r="H166" s="11">
        <f>IFERROR(__xludf.DUMMYFUNCTION("COUNTA(SPLIT(A166, "" ""))"),10.0)</f>
        <v>10</v>
      </c>
      <c r="I166" s="11" t="b">
        <f t="shared" si="1"/>
        <v>1</v>
      </c>
      <c r="J166" s="11"/>
      <c r="K166" s="11"/>
      <c r="L166" s="25"/>
    </row>
    <row r="167" ht="14.25" customHeight="1">
      <c r="A167" s="15" t="s">
        <v>438</v>
      </c>
      <c r="B167" s="36" t="s">
        <v>439</v>
      </c>
      <c r="C167" s="27" t="s">
        <v>26</v>
      </c>
      <c r="D167" s="17" t="s">
        <v>15</v>
      </c>
      <c r="E167" s="18" t="s">
        <v>16</v>
      </c>
      <c r="F167" s="31"/>
      <c r="G167" s="19" t="str">
        <f>IFERROR(__xludf.DUMMYFUNCTION("IF(len(B167)&gt;0, ""Translation Complete, Google translate not required"", GOOGLETRANSLATE(A167,""en"",""ar""))"),"Translation Complete, Google translate not required")</f>
        <v>Translation Complete, Google translate not required</v>
      </c>
      <c r="H167" s="20">
        <f>IFERROR(__xludf.DUMMYFUNCTION("COUNTA(SPLIT(A167, "" ""))"),15.0)</f>
        <v>15</v>
      </c>
      <c r="I167" s="20" t="b">
        <f t="shared" si="1"/>
        <v>1</v>
      </c>
      <c r="J167" s="20"/>
      <c r="K167" s="20"/>
      <c r="L167" s="21"/>
    </row>
    <row r="168" ht="14.25" customHeight="1">
      <c r="A168" s="22" t="s">
        <v>440</v>
      </c>
      <c r="B168" s="36" t="s">
        <v>441</v>
      </c>
      <c r="C168" s="27" t="s">
        <v>26</v>
      </c>
      <c r="D168" s="24" t="s">
        <v>15</v>
      </c>
      <c r="E168" s="8" t="s">
        <v>16</v>
      </c>
      <c r="F168" s="33"/>
      <c r="G168" s="10" t="str">
        <f>IFERROR(__xludf.DUMMYFUNCTION("IF(len(B168)&gt;0, ""Translation Complete, Google translate not required"", GOOGLETRANSLATE(A168,""en"",""ar""))"),"Translation Complete, Google translate not required")</f>
        <v>Translation Complete, Google translate not required</v>
      </c>
      <c r="H168" s="11">
        <f>IFERROR(__xludf.DUMMYFUNCTION("COUNTA(SPLIT(A168, "" ""))"),4.0)</f>
        <v>4</v>
      </c>
      <c r="I168" s="11" t="b">
        <f t="shared" si="1"/>
        <v>1</v>
      </c>
      <c r="J168" s="11"/>
      <c r="K168" s="11"/>
      <c r="L168" s="25"/>
    </row>
    <row r="169" ht="14.25" customHeight="1">
      <c r="A169" s="15" t="s">
        <v>442</v>
      </c>
      <c r="B169" s="36" t="s">
        <v>443</v>
      </c>
      <c r="C169" s="27" t="s">
        <v>26</v>
      </c>
      <c r="D169" s="17" t="s">
        <v>15</v>
      </c>
      <c r="E169" s="18" t="s">
        <v>16</v>
      </c>
      <c r="F169" s="31"/>
      <c r="G169" s="19" t="str">
        <f>IFERROR(__xludf.DUMMYFUNCTION("IF(len(B169)&gt;0, ""Translation Complete, Google translate not required"", GOOGLETRANSLATE(A169,""en"",""ar""))"),"Translation Complete, Google translate not required")</f>
        <v>Translation Complete, Google translate not required</v>
      </c>
      <c r="H169" s="20">
        <f>IFERROR(__xludf.DUMMYFUNCTION("COUNTA(SPLIT(A169, "" ""))"),4.0)</f>
        <v>4</v>
      </c>
      <c r="I169" s="20" t="b">
        <f t="shared" si="1"/>
        <v>1</v>
      </c>
      <c r="J169" s="20"/>
      <c r="K169" s="20"/>
      <c r="L169" s="21"/>
    </row>
    <row r="170" ht="14.25" customHeight="1">
      <c r="A170" s="22" t="s">
        <v>444</v>
      </c>
      <c r="B170" s="36" t="s">
        <v>445</v>
      </c>
      <c r="C170" s="27" t="s">
        <v>26</v>
      </c>
      <c r="D170" s="24" t="s">
        <v>15</v>
      </c>
      <c r="E170" s="8" t="s">
        <v>16</v>
      </c>
      <c r="F170" s="33"/>
      <c r="G170" s="10" t="str">
        <f>IFERROR(__xludf.DUMMYFUNCTION("IF(len(B170)&gt;0, ""Translation Complete, Google translate not required"", GOOGLETRANSLATE(A170,""en"",""ar""))"),"Translation Complete, Google translate not required")</f>
        <v>Translation Complete, Google translate not required</v>
      </c>
      <c r="H170" s="11">
        <f>IFERROR(__xludf.DUMMYFUNCTION("COUNTA(SPLIT(A170, "" ""))"),2.0)</f>
        <v>2</v>
      </c>
      <c r="I170" s="11" t="b">
        <f t="shared" si="1"/>
        <v>1</v>
      </c>
      <c r="J170" s="11"/>
      <c r="K170" s="11"/>
      <c r="L170" s="25"/>
    </row>
    <row r="171" ht="14.25" customHeight="1">
      <c r="A171" s="15" t="s">
        <v>446</v>
      </c>
      <c r="B171" s="36" t="s">
        <v>447</v>
      </c>
      <c r="C171" s="27" t="s">
        <v>26</v>
      </c>
      <c r="D171" s="17" t="s">
        <v>15</v>
      </c>
      <c r="E171" s="18" t="s">
        <v>16</v>
      </c>
      <c r="F171" s="31"/>
      <c r="G171" s="19" t="str">
        <f>IFERROR(__xludf.DUMMYFUNCTION("IF(len(B171)&gt;0, ""Translation Complete, Google translate not required"", GOOGLETRANSLATE(A171,""en"",""ar""))"),"Translation Complete, Google translate not required")</f>
        <v>Translation Complete, Google translate not required</v>
      </c>
      <c r="H171" s="20">
        <f>IFERROR(__xludf.DUMMYFUNCTION("COUNTA(SPLIT(A171, "" ""))"),3.0)</f>
        <v>3</v>
      </c>
      <c r="I171" s="20" t="b">
        <f t="shared" si="1"/>
        <v>1</v>
      </c>
      <c r="J171" s="20"/>
      <c r="K171" s="20"/>
      <c r="L171" s="21"/>
    </row>
    <row r="172" ht="14.25" customHeight="1">
      <c r="A172" s="22" t="s">
        <v>448</v>
      </c>
      <c r="B172" s="36" t="s">
        <v>448</v>
      </c>
      <c r="C172" s="27" t="s">
        <v>26</v>
      </c>
      <c r="D172" s="24" t="s">
        <v>15</v>
      </c>
      <c r="E172" s="8" t="s">
        <v>16</v>
      </c>
      <c r="F172" s="33"/>
      <c r="G172" s="10" t="str">
        <f>IFERROR(__xludf.DUMMYFUNCTION("IF(len(B172)&gt;0, ""Translation Complete, Google translate not required"", GOOGLETRANSLATE(A172,""en"",""ar""))"),"Translation Complete, Google translate not required")</f>
        <v>Translation Complete, Google translate not required</v>
      </c>
      <c r="H172" s="11">
        <f>IFERROR(__xludf.DUMMYFUNCTION("COUNTA(SPLIT(A172, "" ""))"),2.0)</f>
        <v>2</v>
      </c>
      <c r="I172" s="11" t="b">
        <f t="shared" si="1"/>
        <v>1</v>
      </c>
      <c r="J172" s="11"/>
      <c r="K172" s="11"/>
      <c r="L172" s="25"/>
    </row>
    <row r="173" ht="14.25" customHeight="1">
      <c r="A173" s="15" t="s">
        <v>449</v>
      </c>
      <c r="B173" s="36" t="s">
        <v>450</v>
      </c>
      <c r="C173" s="27" t="s">
        <v>26</v>
      </c>
      <c r="D173" s="17" t="s">
        <v>15</v>
      </c>
      <c r="E173" s="18" t="s">
        <v>16</v>
      </c>
      <c r="F173" s="31"/>
      <c r="G173" s="19" t="str">
        <f>IFERROR(__xludf.DUMMYFUNCTION("IF(len(B173)&gt;0, ""Translation Complete, Google translate not required"", GOOGLETRANSLATE(A173,""en"",""ar""))"),"Translation Complete, Google translate not required")</f>
        <v>Translation Complete, Google translate not required</v>
      </c>
      <c r="H173" s="20">
        <f>IFERROR(__xludf.DUMMYFUNCTION("COUNTA(SPLIT(A173, "" ""))"),6.0)</f>
        <v>6</v>
      </c>
      <c r="I173" s="20" t="b">
        <f t="shared" si="1"/>
        <v>1</v>
      </c>
      <c r="J173" s="20"/>
      <c r="K173" s="20"/>
      <c r="L173" s="21"/>
    </row>
    <row r="174" ht="14.25" customHeight="1">
      <c r="A174" s="22" t="s">
        <v>451</v>
      </c>
      <c r="B174" s="36" t="s">
        <v>452</v>
      </c>
      <c r="C174" s="27" t="s">
        <v>26</v>
      </c>
      <c r="D174" s="24" t="s">
        <v>15</v>
      </c>
      <c r="E174" s="8" t="s">
        <v>16</v>
      </c>
      <c r="F174" s="33"/>
      <c r="G174" s="10" t="str">
        <f>IFERROR(__xludf.DUMMYFUNCTION("IF(len(B174)&gt;0, ""Translation Complete, Google translate not required"", GOOGLETRANSLATE(A174,""en"",""ar""))"),"Translation Complete, Google translate not required")</f>
        <v>Translation Complete, Google translate not required</v>
      </c>
      <c r="H174" s="11">
        <f>IFERROR(__xludf.DUMMYFUNCTION("COUNTA(SPLIT(A174, "" ""))"),12.0)</f>
        <v>12</v>
      </c>
      <c r="I174" s="11" t="b">
        <f t="shared" si="1"/>
        <v>1</v>
      </c>
      <c r="J174" s="11"/>
      <c r="K174" s="11"/>
      <c r="L174" s="25"/>
    </row>
    <row r="175" ht="14.25" customHeight="1">
      <c r="A175" s="15" t="s">
        <v>453</v>
      </c>
      <c r="B175" s="36" t="s">
        <v>454</v>
      </c>
      <c r="C175" s="27" t="s">
        <v>26</v>
      </c>
      <c r="D175" s="17" t="s">
        <v>15</v>
      </c>
      <c r="E175" s="18" t="s">
        <v>16</v>
      </c>
      <c r="F175" s="31"/>
      <c r="G175" s="19" t="str">
        <f>IFERROR(__xludf.DUMMYFUNCTION("IF(len(B175)&gt;0, ""Translation Complete, Google translate not required"", GOOGLETRANSLATE(A175,""en"",""ar""))"),"Translation Complete, Google translate not required")</f>
        <v>Translation Complete, Google translate not required</v>
      </c>
      <c r="H175" s="20">
        <f>IFERROR(__xludf.DUMMYFUNCTION("COUNTA(SPLIT(A175, "" ""))"),22.0)</f>
        <v>22</v>
      </c>
      <c r="I175" s="20" t="b">
        <f t="shared" si="1"/>
        <v>1</v>
      </c>
      <c r="J175" s="20"/>
      <c r="K175" s="20"/>
      <c r="L175" s="21"/>
    </row>
    <row r="176" ht="14.25" customHeight="1">
      <c r="A176" s="22" t="s">
        <v>455</v>
      </c>
      <c r="B176" s="36" t="s">
        <v>456</v>
      </c>
      <c r="C176" s="27" t="s">
        <v>26</v>
      </c>
      <c r="D176" s="24" t="s">
        <v>15</v>
      </c>
      <c r="E176" s="8" t="s">
        <v>16</v>
      </c>
      <c r="F176" s="33"/>
      <c r="G176" s="10" t="str">
        <f>IFERROR(__xludf.DUMMYFUNCTION("IF(len(B176)&gt;0, ""Translation Complete, Google translate not required"", GOOGLETRANSLATE(A176,""en"",""ar""))"),"Translation Complete, Google translate not required")</f>
        <v>Translation Complete, Google translate not required</v>
      </c>
      <c r="H176" s="11">
        <f>IFERROR(__xludf.DUMMYFUNCTION("COUNTA(SPLIT(A176, "" ""))"),22.0)</f>
        <v>22</v>
      </c>
      <c r="I176" s="11" t="b">
        <f t="shared" si="1"/>
        <v>1</v>
      </c>
      <c r="J176" s="11"/>
      <c r="K176" s="11"/>
      <c r="L176" s="25"/>
    </row>
    <row r="177" ht="14.25" customHeight="1">
      <c r="A177" s="15" t="s">
        <v>457</v>
      </c>
      <c r="B177" s="36" t="s">
        <v>458</v>
      </c>
      <c r="C177" s="27" t="s">
        <v>26</v>
      </c>
      <c r="D177" s="17" t="s">
        <v>15</v>
      </c>
      <c r="E177" s="18" t="s">
        <v>16</v>
      </c>
      <c r="F177" s="31"/>
      <c r="G177" s="19" t="str">
        <f>IFERROR(__xludf.DUMMYFUNCTION("IF(len(B177)&gt;0, ""Translation Complete, Google translate not required"", GOOGLETRANSLATE(A177,""en"",""ar""))"),"Translation Complete, Google translate not required")</f>
        <v>Translation Complete, Google translate not required</v>
      </c>
      <c r="H177" s="20">
        <f>IFERROR(__xludf.DUMMYFUNCTION("COUNTA(SPLIT(A177, "" ""))"),15.0)</f>
        <v>15</v>
      </c>
      <c r="I177" s="20" t="b">
        <f t="shared" si="1"/>
        <v>1</v>
      </c>
      <c r="J177" s="20"/>
      <c r="K177" s="20"/>
      <c r="L177" s="21"/>
    </row>
    <row r="178" ht="14.25" customHeight="1">
      <c r="A178" s="22" t="s">
        <v>459</v>
      </c>
      <c r="B178" s="36" t="s">
        <v>460</v>
      </c>
      <c r="C178" s="27" t="s">
        <v>26</v>
      </c>
      <c r="D178" s="24" t="s">
        <v>15</v>
      </c>
      <c r="E178" s="8" t="s">
        <v>16</v>
      </c>
      <c r="F178" s="33"/>
      <c r="G178" s="10" t="str">
        <f>IFERROR(__xludf.DUMMYFUNCTION("IF(len(B178)&gt;0, ""Translation Complete, Google translate not required"", GOOGLETRANSLATE(A178,""en"",""ar""))"),"Translation Complete, Google translate not required")</f>
        <v>Translation Complete, Google translate not required</v>
      </c>
      <c r="H178" s="11">
        <f>IFERROR(__xludf.DUMMYFUNCTION("COUNTA(SPLIT(A178, "" ""))"),14.0)</f>
        <v>14</v>
      </c>
      <c r="I178" s="11" t="b">
        <f t="shared" si="1"/>
        <v>1</v>
      </c>
      <c r="J178" s="11"/>
      <c r="K178" s="11"/>
      <c r="L178" s="25"/>
    </row>
    <row r="179" ht="14.25" customHeight="1">
      <c r="A179" s="15" t="s">
        <v>461</v>
      </c>
      <c r="B179" s="36" t="s">
        <v>462</v>
      </c>
      <c r="C179" s="27" t="s">
        <v>26</v>
      </c>
      <c r="D179" s="17" t="s">
        <v>15</v>
      </c>
      <c r="E179" s="18" t="s">
        <v>16</v>
      </c>
      <c r="F179" s="31"/>
      <c r="G179" s="19" t="str">
        <f>IFERROR(__xludf.DUMMYFUNCTION("IF(len(B179)&gt;0, ""Translation Complete, Google translate not required"", GOOGLETRANSLATE(A179,""en"",""ar""))"),"Translation Complete, Google translate not required")</f>
        <v>Translation Complete, Google translate not required</v>
      </c>
      <c r="H179" s="20">
        <f>IFERROR(__xludf.DUMMYFUNCTION("COUNTA(SPLIT(A179, "" ""))"),18.0)</f>
        <v>18</v>
      </c>
      <c r="I179" s="20" t="b">
        <f t="shared" si="1"/>
        <v>1</v>
      </c>
      <c r="J179" s="20"/>
      <c r="K179" s="20"/>
      <c r="L179" s="21"/>
    </row>
    <row r="180" ht="14.25" customHeight="1">
      <c r="A180" s="22" t="s">
        <v>463</v>
      </c>
      <c r="B180" s="36" t="s">
        <v>464</v>
      </c>
      <c r="C180" s="27" t="s">
        <v>26</v>
      </c>
      <c r="D180" s="24" t="s">
        <v>15</v>
      </c>
      <c r="E180" s="8" t="s">
        <v>16</v>
      </c>
      <c r="F180" s="33"/>
      <c r="G180" s="10" t="str">
        <f>IFERROR(__xludf.DUMMYFUNCTION("IF(len(B180)&gt;0, ""Translation Complete, Google translate not required"", GOOGLETRANSLATE(A180,""en"",""ar""))"),"Translation Complete, Google translate not required")</f>
        <v>Translation Complete, Google translate not required</v>
      </c>
      <c r="H180" s="11">
        <f>IFERROR(__xludf.DUMMYFUNCTION("COUNTA(SPLIT(A180, "" ""))"),4.0)</f>
        <v>4</v>
      </c>
      <c r="I180" s="11" t="b">
        <f t="shared" si="1"/>
        <v>1</v>
      </c>
      <c r="J180" s="11"/>
      <c r="K180" s="11"/>
      <c r="L180" s="25"/>
    </row>
    <row r="181" ht="14.25" customHeight="1">
      <c r="A181" s="15" t="s">
        <v>465</v>
      </c>
      <c r="B181" s="36" t="s">
        <v>466</v>
      </c>
      <c r="C181" s="27" t="s">
        <v>26</v>
      </c>
      <c r="D181" s="17" t="s">
        <v>15</v>
      </c>
      <c r="E181" s="18" t="s">
        <v>16</v>
      </c>
      <c r="F181" s="31"/>
      <c r="G181" s="19" t="str">
        <f>IFERROR(__xludf.DUMMYFUNCTION("IF(len(B181)&gt;0, ""Translation Complete, Google translate not required"", GOOGLETRANSLATE(A181,""en"",""ar""))"),"Translation Complete, Google translate not required")</f>
        <v>Translation Complete, Google translate not required</v>
      </c>
      <c r="H181" s="20">
        <f>IFERROR(__xludf.DUMMYFUNCTION("COUNTA(SPLIT(A181, "" ""))"),2.0)</f>
        <v>2</v>
      </c>
      <c r="I181" s="20" t="b">
        <f t="shared" si="1"/>
        <v>1</v>
      </c>
      <c r="J181" s="20"/>
      <c r="K181" s="20"/>
      <c r="L181" s="21"/>
    </row>
    <row r="182" ht="14.25" customHeight="1">
      <c r="A182" s="22" t="s">
        <v>467</v>
      </c>
      <c r="B182" s="36" t="s">
        <v>468</v>
      </c>
      <c r="C182" s="27" t="s">
        <v>26</v>
      </c>
      <c r="D182" s="24" t="s">
        <v>15</v>
      </c>
      <c r="E182" s="8" t="s">
        <v>16</v>
      </c>
      <c r="F182" s="33"/>
      <c r="G182" s="10" t="str">
        <f>IFERROR(__xludf.DUMMYFUNCTION("IF(len(B182)&gt;0, ""Translation Complete, Google translate not required"", GOOGLETRANSLATE(A182,""en"",""ar""))"),"Translation Complete, Google translate not required")</f>
        <v>Translation Complete, Google translate not required</v>
      </c>
      <c r="H182" s="11">
        <f>IFERROR(__xludf.DUMMYFUNCTION("COUNTA(SPLIT(A182, "" ""))"),4.0)</f>
        <v>4</v>
      </c>
      <c r="I182" s="11" t="b">
        <f t="shared" si="1"/>
        <v>1</v>
      </c>
      <c r="J182" s="11"/>
      <c r="K182" s="11"/>
      <c r="L182" s="25"/>
    </row>
    <row r="183" ht="14.25" customHeight="1">
      <c r="A183" s="15" t="s">
        <v>469</v>
      </c>
      <c r="B183" s="36" t="s">
        <v>470</v>
      </c>
      <c r="C183" s="27" t="s">
        <v>26</v>
      </c>
      <c r="D183" s="17" t="s">
        <v>15</v>
      </c>
      <c r="E183" s="18" t="s">
        <v>16</v>
      </c>
      <c r="F183" s="31"/>
      <c r="G183" s="19" t="str">
        <f>IFERROR(__xludf.DUMMYFUNCTION("IF(len(B183)&gt;0, ""Translation Complete, Google translate not required"", GOOGLETRANSLATE(A183,""en"",""ar""))"),"Translation Complete, Google translate not required")</f>
        <v>Translation Complete, Google translate not required</v>
      </c>
      <c r="H183" s="20">
        <f>IFERROR(__xludf.DUMMYFUNCTION("COUNTA(SPLIT(A183, "" ""))"),6.0)</f>
        <v>6</v>
      </c>
      <c r="I183" s="20" t="b">
        <f t="shared" si="1"/>
        <v>1</v>
      </c>
      <c r="J183" s="20"/>
      <c r="K183" s="20"/>
      <c r="L183" s="21"/>
    </row>
    <row r="184" ht="14.25" customHeight="1">
      <c r="A184" s="22" t="s">
        <v>471</v>
      </c>
      <c r="B184" s="36" t="s">
        <v>472</v>
      </c>
      <c r="C184" s="27" t="s">
        <v>26</v>
      </c>
      <c r="D184" s="24" t="s">
        <v>15</v>
      </c>
      <c r="E184" s="8" t="s">
        <v>16</v>
      </c>
      <c r="F184" s="33"/>
      <c r="G184" s="10" t="str">
        <f>IFERROR(__xludf.DUMMYFUNCTION("IF(len(B184)&gt;0, ""Translation Complete, Google translate not required"", GOOGLETRANSLATE(A184,""en"",""ar""))"),"Translation Complete, Google translate not required")</f>
        <v>Translation Complete, Google translate not required</v>
      </c>
      <c r="H184" s="11">
        <f>IFERROR(__xludf.DUMMYFUNCTION("COUNTA(SPLIT(A184, "" ""))"),17.0)</f>
        <v>17</v>
      </c>
      <c r="I184" s="11" t="b">
        <f t="shared" si="1"/>
        <v>1</v>
      </c>
      <c r="J184" s="11"/>
      <c r="K184" s="11"/>
      <c r="L184" s="25"/>
    </row>
    <row r="185" ht="14.25" customHeight="1">
      <c r="A185" s="15" t="s">
        <v>473</v>
      </c>
      <c r="B185" s="36" t="s">
        <v>474</v>
      </c>
      <c r="C185" s="27" t="s">
        <v>26</v>
      </c>
      <c r="D185" s="17" t="s">
        <v>15</v>
      </c>
      <c r="E185" s="18" t="s">
        <v>16</v>
      </c>
      <c r="F185" s="31"/>
      <c r="G185" s="19" t="str">
        <f>IFERROR(__xludf.DUMMYFUNCTION("IF(len(B185)&gt;0, ""Translation Complete, Google translate not required"", GOOGLETRANSLATE(A185,""en"",""ar""))"),"Translation Complete, Google translate not required")</f>
        <v>Translation Complete, Google translate not required</v>
      </c>
      <c r="H185" s="20">
        <f>IFERROR(__xludf.DUMMYFUNCTION("COUNTA(SPLIT(A185, "" ""))"),23.0)</f>
        <v>23</v>
      </c>
      <c r="I185" s="20" t="b">
        <f t="shared" si="1"/>
        <v>1</v>
      </c>
      <c r="J185" s="20"/>
      <c r="K185" s="20"/>
      <c r="L185" s="21"/>
    </row>
    <row r="186" ht="14.25" customHeight="1">
      <c r="A186" s="22" t="s">
        <v>475</v>
      </c>
      <c r="B186" s="36" t="s">
        <v>476</v>
      </c>
      <c r="C186" s="27" t="s">
        <v>26</v>
      </c>
      <c r="D186" s="24" t="s">
        <v>15</v>
      </c>
      <c r="E186" s="8" t="s">
        <v>16</v>
      </c>
      <c r="F186" s="33"/>
      <c r="G186" s="10" t="str">
        <f>IFERROR(__xludf.DUMMYFUNCTION("IF(len(B186)&gt;0, ""Translation Complete, Google translate not required"", GOOGLETRANSLATE(A186,""en"",""ar""))"),"Translation Complete, Google translate not required")</f>
        <v>Translation Complete, Google translate not required</v>
      </c>
      <c r="H186" s="11">
        <f>IFERROR(__xludf.DUMMYFUNCTION("COUNTA(SPLIT(A186, "" ""))"),8.0)</f>
        <v>8</v>
      </c>
      <c r="I186" s="11" t="b">
        <f t="shared" si="1"/>
        <v>1</v>
      </c>
      <c r="J186" s="11"/>
      <c r="K186" s="11"/>
      <c r="L186" s="25"/>
    </row>
    <row r="187" ht="14.25" customHeight="1">
      <c r="A187" s="15" t="s">
        <v>477</v>
      </c>
      <c r="B187" s="36" t="s">
        <v>478</v>
      </c>
      <c r="C187" s="27" t="s">
        <v>26</v>
      </c>
      <c r="D187" s="17" t="s">
        <v>15</v>
      </c>
      <c r="E187" s="18" t="s">
        <v>16</v>
      </c>
      <c r="F187" s="31"/>
      <c r="G187" s="19" t="str">
        <f>IFERROR(__xludf.DUMMYFUNCTION("IF(len(B187)&gt;0, ""Translation Complete, Google translate not required"", GOOGLETRANSLATE(A187,""en"",""ar""))"),"Translation Complete, Google translate not required")</f>
        <v>Translation Complete, Google translate not required</v>
      </c>
      <c r="H187" s="20">
        <f>IFERROR(__xludf.DUMMYFUNCTION("COUNTA(SPLIT(A187, "" ""))"),23.0)</f>
        <v>23</v>
      </c>
      <c r="I187" s="20" t="b">
        <f t="shared" si="1"/>
        <v>1</v>
      </c>
      <c r="J187" s="20"/>
      <c r="K187" s="20"/>
      <c r="L187" s="21"/>
    </row>
    <row r="188" ht="14.25" customHeight="1">
      <c r="A188" s="22" t="s">
        <v>479</v>
      </c>
      <c r="B188" s="36" t="s">
        <v>480</v>
      </c>
      <c r="C188" s="27" t="s">
        <v>26</v>
      </c>
      <c r="D188" s="24" t="s">
        <v>15</v>
      </c>
      <c r="E188" s="8" t="s">
        <v>16</v>
      </c>
      <c r="F188" s="33"/>
      <c r="G188" s="10" t="str">
        <f>IFERROR(__xludf.DUMMYFUNCTION("IF(len(B188)&gt;0, ""Translation Complete, Google translate not required"", GOOGLETRANSLATE(A188,""en"",""ar""))"),"Translation Complete, Google translate not required")</f>
        <v>Translation Complete, Google translate not required</v>
      </c>
      <c r="H188" s="11">
        <f>IFERROR(__xludf.DUMMYFUNCTION("COUNTA(SPLIT(A188, "" ""))"),20.0)</f>
        <v>20</v>
      </c>
      <c r="I188" s="11" t="b">
        <f t="shared" si="1"/>
        <v>1</v>
      </c>
      <c r="J188" s="11"/>
      <c r="K188" s="11"/>
      <c r="L188" s="25"/>
    </row>
    <row r="189" ht="14.25" customHeight="1">
      <c r="A189" s="15" t="s">
        <v>481</v>
      </c>
      <c r="B189" s="36" t="s">
        <v>482</v>
      </c>
      <c r="C189" s="27" t="s">
        <v>26</v>
      </c>
      <c r="D189" s="17" t="s">
        <v>15</v>
      </c>
      <c r="E189" s="18" t="s">
        <v>16</v>
      </c>
      <c r="F189" s="31"/>
      <c r="G189" s="19" t="str">
        <f>IFERROR(__xludf.DUMMYFUNCTION("IF(len(B189)&gt;0, ""Translation Complete, Google translate not required"", GOOGLETRANSLATE(A189,""en"",""ar""))"),"Translation Complete, Google translate not required")</f>
        <v>Translation Complete, Google translate not required</v>
      </c>
      <c r="H189" s="20">
        <f>IFERROR(__xludf.DUMMYFUNCTION("COUNTA(SPLIT(A189, "" ""))"),4.0)</f>
        <v>4</v>
      </c>
      <c r="I189" s="20" t="b">
        <f t="shared" si="1"/>
        <v>1</v>
      </c>
      <c r="J189" s="20"/>
      <c r="K189" s="20"/>
      <c r="L189" s="21"/>
    </row>
    <row r="190" ht="14.25" customHeight="1">
      <c r="A190" s="22" t="s">
        <v>483</v>
      </c>
      <c r="B190" s="36" t="s">
        <v>484</v>
      </c>
      <c r="C190" s="27" t="s">
        <v>26</v>
      </c>
      <c r="D190" s="24" t="s">
        <v>15</v>
      </c>
      <c r="E190" s="8" t="s">
        <v>16</v>
      </c>
      <c r="F190" s="33"/>
      <c r="G190" s="10" t="str">
        <f>IFERROR(__xludf.DUMMYFUNCTION("IF(len(B190)&gt;0, ""Translation Complete, Google translate not required"", GOOGLETRANSLATE(A190,""en"",""ar""))"),"Translation Complete, Google translate not required")</f>
        <v>Translation Complete, Google translate not required</v>
      </c>
      <c r="H190" s="11">
        <f>IFERROR(__xludf.DUMMYFUNCTION("COUNTA(SPLIT(A190, "" ""))"),9.0)</f>
        <v>9</v>
      </c>
      <c r="I190" s="11" t="b">
        <f t="shared" si="1"/>
        <v>1</v>
      </c>
      <c r="J190" s="11"/>
      <c r="K190" s="11"/>
      <c r="L190" s="25"/>
    </row>
    <row r="191" ht="14.25" customHeight="1">
      <c r="A191" s="15" t="s">
        <v>485</v>
      </c>
      <c r="B191" s="36" t="s">
        <v>486</v>
      </c>
      <c r="C191" s="27" t="s">
        <v>26</v>
      </c>
      <c r="D191" s="17" t="s">
        <v>15</v>
      </c>
      <c r="E191" s="18" t="s">
        <v>16</v>
      </c>
      <c r="F191" s="31"/>
      <c r="G191" s="19" t="str">
        <f>IFERROR(__xludf.DUMMYFUNCTION("IF(len(B191)&gt;0, ""Translation Complete, Google translate not required"", GOOGLETRANSLATE(A191,""en"",""ar""))"),"Translation Complete, Google translate not required")</f>
        <v>Translation Complete, Google translate not required</v>
      </c>
      <c r="H191" s="20">
        <f>IFERROR(__xludf.DUMMYFUNCTION("COUNTA(SPLIT(A191, "" ""))"),4.0)</f>
        <v>4</v>
      </c>
      <c r="I191" s="20" t="b">
        <f t="shared" si="1"/>
        <v>1</v>
      </c>
      <c r="J191" s="20"/>
      <c r="K191" s="20"/>
      <c r="L191" s="21"/>
    </row>
    <row r="192" ht="14.25" customHeight="1">
      <c r="A192" s="22" t="s">
        <v>487</v>
      </c>
      <c r="B192" s="36" t="s">
        <v>488</v>
      </c>
      <c r="C192" s="27" t="s">
        <v>26</v>
      </c>
      <c r="D192" s="24" t="s">
        <v>15</v>
      </c>
      <c r="E192" s="8" t="s">
        <v>16</v>
      </c>
      <c r="F192" s="33"/>
      <c r="G192" s="10" t="str">
        <f>IFERROR(__xludf.DUMMYFUNCTION("IF(len(B192)&gt;0, ""Translation Complete, Google translate not required"", GOOGLETRANSLATE(A192,""en"",""ar""))"),"Translation Complete, Google translate not required")</f>
        <v>Translation Complete, Google translate not required</v>
      </c>
      <c r="H192" s="11">
        <f>IFERROR(__xludf.DUMMYFUNCTION("COUNTA(SPLIT(A192, "" ""))"),39.0)</f>
        <v>39</v>
      </c>
      <c r="I192" s="11" t="b">
        <f t="shared" si="1"/>
        <v>1</v>
      </c>
      <c r="J192" s="11"/>
      <c r="K192" s="11"/>
      <c r="L192" s="25"/>
    </row>
    <row r="193" ht="14.25" customHeight="1">
      <c r="A193" s="15" t="s">
        <v>489</v>
      </c>
      <c r="B193" s="36" t="s">
        <v>490</v>
      </c>
      <c r="C193" s="27" t="s">
        <v>26</v>
      </c>
      <c r="D193" s="17" t="s">
        <v>15</v>
      </c>
      <c r="E193" s="18" t="s">
        <v>16</v>
      </c>
      <c r="F193" s="31"/>
      <c r="G193" s="19" t="str">
        <f>IFERROR(__xludf.DUMMYFUNCTION("IF(len(B193)&gt;0, ""Translation Complete, Google translate not required"", GOOGLETRANSLATE(A193,""en"",""ar""))"),"Translation Complete, Google translate not required")</f>
        <v>Translation Complete, Google translate not required</v>
      </c>
      <c r="H193" s="20">
        <f>IFERROR(__xludf.DUMMYFUNCTION("COUNTA(SPLIT(A193, "" ""))"),21.0)</f>
        <v>21</v>
      </c>
      <c r="I193" s="20" t="b">
        <f t="shared" si="1"/>
        <v>1</v>
      </c>
      <c r="J193" s="20"/>
      <c r="K193" s="20"/>
      <c r="L193" s="21"/>
    </row>
    <row r="194" ht="14.25" customHeight="1">
      <c r="A194" s="22" t="s">
        <v>491</v>
      </c>
      <c r="B194" s="36" t="s">
        <v>492</v>
      </c>
      <c r="C194" s="27" t="s">
        <v>26</v>
      </c>
      <c r="D194" s="24" t="s">
        <v>15</v>
      </c>
      <c r="E194" s="8" t="s">
        <v>16</v>
      </c>
      <c r="F194" s="33"/>
      <c r="G194" s="10" t="str">
        <f>IFERROR(__xludf.DUMMYFUNCTION("IF(len(B194)&gt;0, ""Translation Complete, Google translate not required"", GOOGLETRANSLATE(A194,""en"",""ar""))"),"Translation Complete, Google translate not required")</f>
        <v>Translation Complete, Google translate not required</v>
      </c>
      <c r="H194" s="11">
        <f>IFERROR(__xludf.DUMMYFUNCTION("COUNTA(SPLIT(A194, "" ""))"),20.0)</f>
        <v>20</v>
      </c>
      <c r="I194" s="11" t="b">
        <f t="shared" si="1"/>
        <v>1</v>
      </c>
      <c r="J194" s="11"/>
      <c r="K194" s="11"/>
      <c r="L194" s="25"/>
    </row>
    <row r="195" ht="14.25" customHeight="1">
      <c r="A195" s="15" t="s">
        <v>493</v>
      </c>
      <c r="B195" s="36" t="s">
        <v>494</v>
      </c>
      <c r="C195" s="27" t="s">
        <v>26</v>
      </c>
      <c r="D195" s="17" t="s">
        <v>15</v>
      </c>
      <c r="E195" s="18" t="s">
        <v>16</v>
      </c>
      <c r="F195" s="31"/>
      <c r="G195" s="19" t="str">
        <f>IFERROR(__xludf.DUMMYFUNCTION("IF(len(B195)&gt;0, ""Translation Complete, Google translate not required"", GOOGLETRANSLATE(A195,""en"",""ar""))"),"Translation Complete, Google translate not required")</f>
        <v>Translation Complete, Google translate not required</v>
      </c>
      <c r="H195" s="20">
        <f>IFERROR(__xludf.DUMMYFUNCTION("COUNTA(SPLIT(A195, "" ""))"),21.0)</f>
        <v>21</v>
      </c>
      <c r="I195" s="20" t="b">
        <f t="shared" si="1"/>
        <v>1</v>
      </c>
      <c r="J195" s="20"/>
      <c r="K195" s="20"/>
      <c r="L195" s="21"/>
    </row>
    <row r="196" ht="14.25" customHeight="1">
      <c r="A196" s="22" t="s">
        <v>495</v>
      </c>
      <c r="B196" s="36" t="s">
        <v>496</v>
      </c>
      <c r="C196" s="27" t="s">
        <v>26</v>
      </c>
      <c r="D196" s="24" t="s">
        <v>15</v>
      </c>
      <c r="E196" s="8" t="s">
        <v>16</v>
      </c>
      <c r="F196" s="33"/>
      <c r="G196" s="10" t="str">
        <f>IFERROR(__xludf.DUMMYFUNCTION("IF(len(B196)&gt;0, ""Translation Complete, Google translate not required"", GOOGLETRANSLATE(A196,""en"",""ar""))"),"Translation Complete, Google translate not required")</f>
        <v>Translation Complete, Google translate not required</v>
      </c>
      <c r="H196" s="11">
        <f>IFERROR(__xludf.DUMMYFUNCTION("COUNTA(SPLIT(A196, "" ""))"),30.0)</f>
        <v>30</v>
      </c>
      <c r="I196" s="11" t="b">
        <f t="shared" si="1"/>
        <v>1</v>
      </c>
      <c r="J196" s="11"/>
      <c r="K196" s="11"/>
      <c r="L196" s="25"/>
    </row>
    <row r="197" ht="14.25" customHeight="1">
      <c r="A197" s="15" t="s">
        <v>497</v>
      </c>
      <c r="B197" s="36" t="s">
        <v>498</v>
      </c>
      <c r="C197" s="27" t="s">
        <v>26</v>
      </c>
      <c r="D197" s="17" t="s">
        <v>15</v>
      </c>
      <c r="E197" s="18" t="s">
        <v>16</v>
      </c>
      <c r="F197" s="31"/>
      <c r="G197" s="19" t="str">
        <f>IFERROR(__xludf.DUMMYFUNCTION("IF(len(B197)&gt;0, ""Translation Complete, Google translate not required"", GOOGLETRANSLATE(A197,""en"",""ar""))"),"Translation Complete, Google translate not required")</f>
        <v>Translation Complete, Google translate not required</v>
      </c>
      <c r="H197" s="20">
        <f>IFERROR(__xludf.DUMMYFUNCTION("COUNTA(SPLIT(A197, "" ""))"),18.0)</f>
        <v>18</v>
      </c>
      <c r="I197" s="20" t="b">
        <f t="shared" si="1"/>
        <v>1</v>
      </c>
      <c r="J197" s="20"/>
      <c r="K197" s="20"/>
      <c r="L197" s="21"/>
    </row>
    <row r="198" ht="14.25" customHeight="1">
      <c r="A198" s="22" t="s">
        <v>499</v>
      </c>
      <c r="B198" s="36" t="s">
        <v>500</v>
      </c>
      <c r="C198" s="27" t="s">
        <v>26</v>
      </c>
      <c r="D198" s="24" t="s">
        <v>15</v>
      </c>
      <c r="E198" s="8" t="s">
        <v>16</v>
      </c>
      <c r="F198" s="33"/>
      <c r="G198" s="10" t="str">
        <f>IFERROR(__xludf.DUMMYFUNCTION("IF(len(B198)&gt;0, ""Translation Complete, Google translate not required"", GOOGLETRANSLATE(A198,""en"",""ar""))"),"Translation Complete, Google translate not required")</f>
        <v>Translation Complete, Google translate not required</v>
      </c>
      <c r="H198" s="11">
        <f>IFERROR(__xludf.DUMMYFUNCTION("COUNTA(SPLIT(A198, "" ""))"),13.0)</f>
        <v>13</v>
      </c>
      <c r="I198" s="11" t="b">
        <f t="shared" si="1"/>
        <v>1</v>
      </c>
      <c r="J198" s="11"/>
      <c r="K198" s="11"/>
      <c r="L198" s="25"/>
    </row>
    <row r="199" ht="14.25" customHeight="1">
      <c r="A199" s="15" t="s">
        <v>501</v>
      </c>
      <c r="B199" s="36" t="s">
        <v>502</v>
      </c>
      <c r="C199" s="27" t="s">
        <v>26</v>
      </c>
      <c r="D199" s="17" t="s">
        <v>15</v>
      </c>
      <c r="E199" s="18" t="s">
        <v>16</v>
      </c>
      <c r="F199" s="31"/>
      <c r="G199" s="19" t="str">
        <f>IFERROR(__xludf.DUMMYFUNCTION("IF(len(B199)&gt;0, ""Translation Complete, Google translate not required"", GOOGLETRANSLATE(A199,""en"",""ar""))"),"Translation Complete, Google translate not required")</f>
        <v>Translation Complete, Google translate not required</v>
      </c>
      <c r="H199" s="20">
        <f>IFERROR(__xludf.DUMMYFUNCTION("COUNTA(SPLIT(A199, "" ""))"),20.0)</f>
        <v>20</v>
      </c>
      <c r="I199" s="20" t="b">
        <f t="shared" si="1"/>
        <v>1</v>
      </c>
      <c r="J199" s="20"/>
      <c r="K199" s="20"/>
      <c r="L199" s="21"/>
    </row>
    <row r="200" ht="14.25" customHeight="1">
      <c r="A200" s="22" t="s">
        <v>503</v>
      </c>
      <c r="B200" s="36" t="s">
        <v>504</v>
      </c>
      <c r="C200" s="27" t="s">
        <v>26</v>
      </c>
      <c r="D200" s="24" t="s">
        <v>15</v>
      </c>
      <c r="E200" s="8" t="s">
        <v>16</v>
      </c>
      <c r="F200" s="33"/>
      <c r="G200" s="10" t="str">
        <f>IFERROR(__xludf.DUMMYFUNCTION("IF(len(B200)&gt;0, ""Translation Complete, Google translate not required"", GOOGLETRANSLATE(A200,""en"",""ar""))"),"Translation Complete, Google translate not required")</f>
        <v>Translation Complete, Google translate not required</v>
      </c>
      <c r="H200" s="11">
        <f>IFERROR(__xludf.DUMMYFUNCTION("COUNTA(SPLIT(A200, "" ""))"),4.0)</f>
        <v>4</v>
      </c>
      <c r="I200" s="11" t="b">
        <f t="shared" si="1"/>
        <v>1</v>
      </c>
      <c r="J200" s="11"/>
      <c r="K200" s="11"/>
      <c r="L200" s="25"/>
    </row>
    <row r="201" ht="14.25" customHeight="1">
      <c r="A201" s="15" t="s">
        <v>505</v>
      </c>
      <c r="B201" s="36" t="s">
        <v>506</v>
      </c>
      <c r="C201" s="27" t="s">
        <v>26</v>
      </c>
      <c r="D201" s="17" t="s">
        <v>15</v>
      </c>
      <c r="E201" s="18" t="s">
        <v>16</v>
      </c>
      <c r="F201" s="31"/>
      <c r="G201" s="19" t="str">
        <f>IFERROR(__xludf.DUMMYFUNCTION("IF(len(B201)&gt;0, ""Translation Complete, Google translate not required"", GOOGLETRANSLATE(A201,""en"",""ar""))"),"Translation Complete, Google translate not required")</f>
        <v>Translation Complete, Google translate not required</v>
      </c>
      <c r="H201" s="20">
        <f>IFERROR(__xludf.DUMMYFUNCTION("COUNTA(SPLIT(A201, "" ""))"),3.0)</f>
        <v>3</v>
      </c>
      <c r="I201" s="20" t="b">
        <f t="shared" si="1"/>
        <v>1</v>
      </c>
      <c r="J201" s="20"/>
      <c r="K201" s="20"/>
      <c r="L201" s="21"/>
    </row>
    <row r="202" ht="14.25" customHeight="1">
      <c r="A202" s="22" t="s">
        <v>507</v>
      </c>
      <c r="B202" s="36" t="s">
        <v>508</v>
      </c>
      <c r="C202" s="27" t="s">
        <v>26</v>
      </c>
      <c r="D202" s="24" t="s">
        <v>15</v>
      </c>
      <c r="E202" s="8" t="s">
        <v>16</v>
      </c>
      <c r="F202" s="33"/>
      <c r="G202" s="10" t="str">
        <f>IFERROR(__xludf.DUMMYFUNCTION("IF(len(B202)&gt;0, ""Translation Complete, Google translate not required"", GOOGLETRANSLATE(A202,""en"",""ar""))"),"Translation Complete, Google translate not required")</f>
        <v>Translation Complete, Google translate not required</v>
      </c>
      <c r="H202" s="11">
        <f>IFERROR(__xludf.DUMMYFUNCTION("COUNTA(SPLIT(A202, "" ""))"),4.0)</f>
        <v>4</v>
      </c>
      <c r="I202" s="11" t="b">
        <f t="shared" si="1"/>
        <v>1</v>
      </c>
      <c r="J202" s="11"/>
      <c r="K202" s="11"/>
      <c r="L202" s="25"/>
    </row>
    <row r="203" ht="14.25" customHeight="1">
      <c r="A203" s="15" t="s">
        <v>509</v>
      </c>
      <c r="B203" s="36" t="s">
        <v>510</v>
      </c>
      <c r="C203" s="27" t="s">
        <v>26</v>
      </c>
      <c r="D203" s="17" t="s">
        <v>15</v>
      </c>
      <c r="E203" s="18" t="s">
        <v>16</v>
      </c>
      <c r="F203" s="31"/>
      <c r="G203" s="19" t="str">
        <f>IFERROR(__xludf.DUMMYFUNCTION("IF(len(B203)&gt;0, ""Translation Complete, Google translate not required"", GOOGLETRANSLATE(A203,""en"",""ar""))"),"Translation Complete, Google translate not required")</f>
        <v>Translation Complete, Google translate not required</v>
      </c>
      <c r="H203" s="20">
        <f>IFERROR(__xludf.DUMMYFUNCTION("COUNTA(SPLIT(A203, "" ""))"),5.0)</f>
        <v>5</v>
      </c>
      <c r="I203" s="20" t="b">
        <f t="shared" si="1"/>
        <v>1</v>
      </c>
      <c r="J203" s="20"/>
      <c r="K203" s="20"/>
      <c r="L203" s="21"/>
    </row>
    <row r="204" ht="14.25" customHeight="1">
      <c r="A204" s="22" t="s">
        <v>511</v>
      </c>
      <c r="B204" s="36" t="s">
        <v>512</v>
      </c>
      <c r="C204" s="27" t="s">
        <v>26</v>
      </c>
      <c r="D204" s="24" t="s">
        <v>15</v>
      </c>
      <c r="E204" s="8" t="s">
        <v>16</v>
      </c>
      <c r="F204" s="33"/>
      <c r="G204" s="10" t="str">
        <f>IFERROR(__xludf.DUMMYFUNCTION("IF(len(B204)&gt;0, ""Translation Complete, Google translate not required"", GOOGLETRANSLATE(A204,""en"",""ar""))"),"Translation Complete, Google translate not required")</f>
        <v>Translation Complete, Google translate not required</v>
      </c>
      <c r="H204" s="11">
        <f>IFERROR(__xludf.DUMMYFUNCTION("COUNTA(SPLIT(A204, "" ""))"),13.0)</f>
        <v>13</v>
      </c>
      <c r="I204" s="11" t="b">
        <f t="shared" si="1"/>
        <v>1</v>
      </c>
      <c r="J204" s="11"/>
      <c r="K204" s="11"/>
      <c r="L204" s="25"/>
    </row>
    <row r="205" ht="14.25" customHeight="1">
      <c r="A205" s="26" t="s">
        <v>513</v>
      </c>
      <c r="B205" s="36" t="s">
        <v>514</v>
      </c>
      <c r="C205" s="27" t="s">
        <v>26</v>
      </c>
      <c r="D205" s="17" t="s">
        <v>206</v>
      </c>
      <c r="E205" s="18" t="s">
        <v>16</v>
      </c>
      <c r="F205" s="31"/>
      <c r="G205" s="19" t="str">
        <f>IFERROR(__xludf.DUMMYFUNCTION("IF(len(B205)&gt;0, ""Translation Complete, Google translate not required"", GOOGLETRANSLATE(A205,""en"",""ar""))"),"Translation Complete, Google translate not required")</f>
        <v>Translation Complete, Google translate not required</v>
      </c>
      <c r="H205" s="20">
        <f>IFERROR(__xludf.DUMMYFUNCTION("COUNTA(SPLIT(A205, "" ""))"),20.0)</f>
        <v>20</v>
      </c>
      <c r="I205" s="20" t="b">
        <f t="shared" si="1"/>
        <v>1</v>
      </c>
      <c r="J205" s="20"/>
      <c r="K205" s="20"/>
      <c r="L205" s="21"/>
    </row>
    <row r="206" ht="14.25" customHeight="1">
      <c r="A206" s="22" t="s">
        <v>515</v>
      </c>
      <c r="B206" s="36" t="s">
        <v>516</v>
      </c>
      <c r="C206" s="27" t="s">
        <v>26</v>
      </c>
      <c r="D206" s="24" t="s">
        <v>15</v>
      </c>
      <c r="E206" s="8" t="s">
        <v>16</v>
      </c>
      <c r="F206" s="33"/>
      <c r="G206" s="10" t="str">
        <f>IFERROR(__xludf.DUMMYFUNCTION("IF(len(B206)&gt;0, ""Translation Complete, Google translate not required"", GOOGLETRANSLATE(A206,""en"",""ar""))"),"Translation Complete, Google translate not required")</f>
        <v>Translation Complete, Google translate not required</v>
      </c>
      <c r="H206" s="11">
        <f>IFERROR(__xludf.DUMMYFUNCTION("COUNTA(SPLIT(A206, "" ""))"),21.0)</f>
        <v>21</v>
      </c>
      <c r="I206" s="11" t="b">
        <f t="shared" si="1"/>
        <v>1</v>
      </c>
      <c r="J206" s="11"/>
      <c r="K206" s="11"/>
      <c r="L206" s="25"/>
    </row>
    <row r="207" ht="14.25" customHeight="1">
      <c r="A207" s="15" t="s">
        <v>517</v>
      </c>
      <c r="B207" s="36" t="s">
        <v>518</v>
      </c>
      <c r="C207" s="27" t="s">
        <v>26</v>
      </c>
      <c r="D207" s="17" t="s">
        <v>15</v>
      </c>
      <c r="E207" s="18" t="s">
        <v>16</v>
      </c>
      <c r="F207" s="31"/>
      <c r="G207" s="19" t="str">
        <f>IFERROR(__xludf.DUMMYFUNCTION("IF(len(B207)&gt;0, ""Translation Complete, Google translate not required"", GOOGLETRANSLATE(A207,""en"",""ar""))"),"Translation Complete, Google translate not required")</f>
        <v>Translation Complete, Google translate not required</v>
      </c>
      <c r="H207" s="20">
        <f>IFERROR(__xludf.DUMMYFUNCTION("COUNTA(SPLIT(A207, "" ""))"),13.0)</f>
        <v>13</v>
      </c>
      <c r="I207" s="20" t="b">
        <f t="shared" si="1"/>
        <v>1</v>
      </c>
      <c r="J207" s="20"/>
      <c r="K207" s="20"/>
      <c r="L207" s="21"/>
    </row>
    <row r="208" ht="14.25" customHeight="1">
      <c r="A208" s="22" t="s">
        <v>519</v>
      </c>
      <c r="B208" s="36" t="s">
        <v>520</v>
      </c>
      <c r="C208" s="27" t="s">
        <v>26</v>
      </c>
      <c r="D208" s="24" t="s">
        <v>15</v>
      </c>
      <c r="E208" s="8" t="s">
        <v>16</v>
      </c>
      <c r="F208" s="33"/>
      <c r="G208" s="10" t="str">
        <f>IFERROR(__xludf.DUMMYFUNCTION("IF(len(B208)&gt;0, ""Translation Complete, Google translate not required"", GOOGLETRANSLATE(A208,""en"",""ar""))"),"Translation Complete, Google translate not required")</f>
        <v>Translation Complete, Google translate not required</v>
      </c>
      <c r="H208" s="11">
        <f>IFERROR(__xludf.DUMMYFUNCTION("COUNTA(SPLIT(A208, "" ""))"),19.0)</f>
        <v>19</v>
      </c>
      <c r="I208" s="11" t="b">
        <f t="shared" si="1"/>
        <v>1</v>
      </c>
      <c r="J208" s="11"/>
      <c r="K208" s="11"/>
      <c r="L208" s="25"/>
    </row>
    <row r="209" ht="14.25" customHeight="1">
      <c r="A209" s="26" t="s">
        <v>521</v>
      </c>
      <c r="B209" s="36" t="s">
        <v>522</v>
      </c>
      <c r="C209" s="27" t="s">
        <v>26</v>
      </c>
      <c r="D209" s="17" t="s">
        <v>206</v>
      </c>
      <c r="E209" s="18" t="s">
        <v>16</v>
      </c>
      <c r="F209" s="31"/>
      <c r="G209" s="19" t="str">
        <f>IFERROR(__xludf.DUMMYFUNCTION("IF(len(B209)&gt;0, ""Translation Complete, Google translate not required"", GOOGLETRANSLATE(A209,""en"",""ar""))"),"Translation Complete, Google translate not required")</f>
        <v>Translation Complete, Google translate not required</v>
      </c>
      <c r="H209" s="20">
        <f>IFERROR(__xludf.DUMMYFUNCTION("COUNTA(SPLIT(A209, "" ""))"),20.0)</f>
        <v>20</v>
      </c>
      <c r="I209" s="20" t="b">
        <f t="shared" si="1"/>
        <v>1</v>
      </c>
      <c r="J209" s="20"/>
      <c r="K209" s="20"/>
      <c r="L209" s="21"/>
    </row>
    <row r="210" ht="14.25" customHeight="1">
      <c r="A210" s="22" t="s">
        <v>523</v>
      </c>
      <c r="B210" s="36" t="s">
        <v>524</v>
      </c>
      <c r="C210" s="27" t="s">
        <v>26</v>
      </c>
      <c r="D210" s="24" t="s">
        <v>15</v>
      </c>
      <c r="E210" s="8" t="s">
        <v>16</v>
      </c>
      <c r="F210" s="33"/>
      <c r="G210" s="10" t="str">
        <f>IFERROR(__xludf.DUMMYFUNCTION("IF(len(B210)&gt;0, ""Translation Complete, Google translate not required"", GOOGLETRANSLATE(A210,""en"",""ar""))"),"Translation Complete, Google translate not required")</f>
        <v>Translation Complete, Google translate not required</v>
      </c>
      <c r="H210" s="11">
        <f>IFERROR(__xludf.DUMMYFUNCTION("COUNTA(SPLIT(A210, "" ""))"),15.0)</f>
        <v>15</v>
      </c>
      <c r="I210" s="11" t="b">
        <f t="shared" si="1"/>
        <v>1</v>
      </c>
      <c r="J210" s="11"/>
      <c r="K210" s="11"/>
      <c r="L210" s="25"/>
    </row>
    <row r="211" ht="14.25" customHeight="1">
      <c r="A211" s="15" t="s">
        <v>525</v>
      </c>
      <c r="B211" s="36" t="s">
        <v>526</v>
      </c>
      <c r="C211" s="27" t="s">
        <v>26</v>
      </c>
      <c r="D211" s="17" t="s">
        <v>15</v>
      </c>
      <c r="E211" s="18" t="s">
        <v>16</v>
      </c>
      <c r="F211" s="31"/>
      <c r="G211" s="19" t="str">
        <f>IFERROR(__xludf.DUMMYFUNCTION("IF(len(B211)&gt;0, ""Translation Complete, Google translate not required"", GOOGLETRANSLATE(A211,""en"",""ar""))"),"Translation Complete, Google translate not required")</f>
        <v>Translation Complete, Google translate not required</v>
      </c>
      <c r="H211" s="20">
        <f>IFERROR(__xludf.DUMMYFUNCTION("COUNTA(SPLIT(A211, "" ""))"),19.0)</f>
        <v>19</v>
      </c>
      <c r="I211" s="20" t="b">
        <f t="shared" si="1"/>
        <v>1</v>
      </c>
      <c r="J211" s="20"/>
      <c r="K211" s="20"/>
      <c r="L211" s="21"/>
    </row>
    <row r="212" ht="14.25" customHeight="1">
      <c r="A212" s="22" t="s">
        <v>527</v>
      </c>
      <c r="B212" s="36" t="s">
        <v>528</v>
      </c>
      <c r="C212" s="27" t="s">
        <v>26</v>
      </c>
      <c r="D212" s="24" t="s">
        <v>15</v>
      </c>
      <c r="E212" s="8" t="s">
        <v>16</v>
      </c>
      <c r="F212" s="33"/>
      <c r="G212" s="10" t="str">
        <f>IFERROR(__xludf.DUMMYFUNCTION("IF(len(B212)&gt;0, ""Translation Complete, Google translate not required"", GOOGLETRANSLATE(A212,""en"",""ar""))"),"Translation Complete, Google translate not required")</f>
        <v>Translation Complete, Google translate not required</v>
      </c>
      <c r="H212" s="11">
        <f>IFERROR(__xludf.DUMMYFUNCTION("COUNTA(SPLIT(A212, "" ""))"),11.0)</f>
        <v>11</v>
      </c>
      <c r="I212" s="11" t="b">
        <f t="shared" si="1"/>
        <v>1</v>
      </c>
      <c r="J212" s="11"/>
      <c r="K212" s="11"/>
      <c r="L212" s="25"/>
    </row>
    <row r="213" ht="14.25" customHeight="1">
      <c r="A213" s="26" t="s">
        <v>529</v>
      </c>
      <c r="B213" s="36" t="s">
        <v>530</v>
      </c>
      <c r="C213" s="27" t="s">
        <v>26</v>
      </c>
      <c r="D213" s="17" t="s">
        <v>15</v>
      </c>
      <c r="E213" s="18" t="s">
        <v>16</v>
      </c>
      <c r="F213" s="31"/>
      <c r="G213" s="19" t="str">
        <f>IFERROR(__xludf.DUMMYFUNCTION("IF(len(B213)&gt;0, ""Translation Complete, Google translate not required"", GOOGLETRANSLATE(A213,""en"",""ar""))"),"Translation Complete, Google translate not required")</f>
        <v>Translation Complete, Google translate not required</v>
      </c>
      <c r="H213" s="20">
        <f>IFERROR(__xludf.DUMMYFUNCTION("COUNTA(SPLIT(A213, "" ""))"),28.0)</f>
        <v>28</v>
      </c>
      <c r="I213" s="20" t="b">
        <f t="shared" si="1"/>
        <v>1</v>
      </c>
      <c r="J213" s="20"/>
      <c r="K213" s="20"/>
      <c r="L213" s="21"/>
    </row>
    <row r="214" ht="14.25" customHeight="1">
      <c r="A214" s="22" t="s">
        <v>531</v>
      </c>
      <c r="B214" s="36" t="s">
        <v>532</v>
      </c>
      <c r="C214" s="27" t="s">
        <v>26</v>
      </c>
      <c r="D214" s="24" t="s">
        <v>15</v>
      </c>
      <c r="E214" s="8" t="s">
        <v>16</v>
      </c>
      <c r="F214" s="33"/>
      <c r="G214" s="10" t="str">
        <f>IFERROR(__xludf.DUMMYFUNCTION("IF(len(B214)&gt;0, ""Translation Complete, Google translate not required"", GOOGLETRANSLATE(A214,""en"",""ar""))"),"Translation Complete, Google translate not required")</f>
        <v>Translation Complete, Google translate not required</v>
      </c>
      <c r="H214" s="11">
        <f>IFERROR(__xludf.DUMMYFUNCTION("COUNTA(SPLIT(A214, "" ""))"),3.0)</f>
        <v>3</v>
      </c>
      <c r="I214" s="11" t="b">
        <f t="shared" si="1"/>
        <v>1</v>
      </c>
      <c r="J214" s="11"/>
      <c r="K214" s="11"/>
      <c r="L214" s="25"/>
    </row>
    <row r="215" ht="14.25" customHeight="1">
      <c r="A215" s="15" t="s">
        <v>533</v>
      </c>
      <c r="B215" s="36" t="s">
        <v>534</v>
      </c>
      <c r="C215" s="27" t="s">
        <v>26</v>
      </c>
      <c r="D215" s="17" t="s">
        <v>15</v>
      </c>
      <c r="E215" s="18" t="s">
        <v>16</v>
      </c>
      <c r="F215" s="31"/>
      <c r="G215" s="19" t="str">
        <f>IFERROR(__xludf.DUMMYFUNCTION("IF(len(B215)&gt;0, ""Translation Complete, Google translate not required"", GOOGLETRANSLATE(A215,""en"",""ar""))"),"Translation Complete, Google translate not required")</f>
        <v>Translation Complete, Google translate not required</v>
      </c>
      <c r="H215" s="20">
        <f>IFERROR(__xludf.DUMMYFUNCTION("COUNTA(SPLIT(A215, "" ""))"),4.0)</f>
        <v>4</v>
      </c>
      <c r="I215" s="20" t="b">
        <f t="shared" si="1"/>
        <v>1</v>
      </c>
      <c r="J215" s="20"/>
      <c r="K215" s="20"/>
      <c r="L215" s="21"/>
    </row>
    <row r="216" ht="14.25" customHeight="1">
      <c r="A216" s="22" t="s">
        <v>535</v>
      </c>
      <c r="B216" s="36" t="s">
        <v>536</v>
      </c>
      <c r="C216" s="27" t="s">
        <v>26</v>
      </c>
      <c r="D216" s="24" t="s">
        <v>15</v>
      </c>
      <c r="E216" s="8" t="s">
        <v>16</v>
      </c>
      <c r="F216" s="33"/>
      <c r="G216" s="10" t="str">
        <f>IFERROR(__xludf.DUMMYFUNCTION("IF(len(B216)&gt;0, ""Translation Complete, Google translate not required"", GOOGLETRANSLATE(A216,""en"",""ar""))"),"Translation Complete, Google translate not required")</f>
        <v>Translation Complete, Google translate not required</v>
      </c>
      <c r="H216" s="11">
        <f>IFERROR(__xludf.DUMMYFUNCTION("COUNTA(SPLIT(A216, "" ""))"),5.0)</f>
        <v>5</v>
      </c>
      <c r="I216" s="11" t="b">
        <f t="shared" si="1"/>
        <v>1</v>
      </c>
      <c r="J216" s="11"/>
      <c r="K216" s="11"/>
      <c r="L216" s="25"/>
    </row>
    <row r="217" ht="14.25" customHeight="1">
      <c r="A217" s="15" t="s">
        <v>537</v>
      </c>
      <c r="B217" s="36" t="s">
        <v>538</v>
      </c>
      <c r="C217" s="27" t="s">
        <v>26</v>
      </c>
      <c r="D217" s="17" t="s">
        <v>15</v>
      </c>
      <c r="E217" s="18" t="s">
        <v>16</v>
      </c>
      <c r="F217" s="31"/>
      <c r="G217" s="19" t="str">
        <f>IFERROR(__xludf.DUMMYFUNCTION("IF(len(B217)&gt;0, ""Translation Complete, Google translate not required"", GOOGLETRANSLATE(A217,""en"",""ar""))"),"Translation Complete, Google translate not required")</f>
        <v>Translation Complete, Google translate not required</v>
      </c>
      <c r="H217" s="20">
        <f>IFERROR(__xludf.DUMMYFUNCTION("COUNTA(SPLIT(A217, "" ""))"),25.0)</f>
        <v>25</v>
      </c>
      <c r="I217" s="20" t="b">
        <f t="shared" si="1"/>
        <v>1</v>
      </c>
      <c r="J217" s="20"/>
      <c r="K217" s="20"/>
      <c r="L217" s="21"/>
    </row>
    <row r="218" ht="14.25" customHeight="1">
      <c r="A218" s="22" t="s">
        <v>539</v>
      </c>
      <c r="B218" s="36" t="s">
        <v>540</v>
      </c>
      <c r="C218" s="27" t="s">
        <v>26</v>
      </c>
      <c r="D218" s="24" t="s">
        <v>15</v>
      </c>
      <c r="E218" s="8" t="s">
        <v>16</v>
      </c>
      <c r="F218" s="33"/>
      <c r="G218" s="10" t="str">
        <f>IFERROR(__xludf.DUMMYFUNCTION("IF(len(B218)&gt;0, ""Translation Complete, Google translate not required"", GOOGLETRANSLATE(A218,""en"",""ar""))"),"Translation Complete, Google translate not required")</f>
        <v>Translation Complete, Google translate not required</v>
      </c>
      <c r="H218" s="11">
        <f>IFERROR(__xludf.DUMMYFUNCTION("COUNTA(SPLIT(A218, "" ""))"),21.0)</f>
        <v>21</v>
      </c>
      <c r="I218" s="11" t="b">
        <f t="shared" si="1"/>
        <v>1</v>
      </c>
      <c r="J218" s="11"/>
      <c r="K218" s="11"/>
      <c r="L218" s="25"/>
    </row>
    <row r="219" ht="14.25" customHeight="1">
      <c r="A219" s="15" t="s">
        <v>541</v>
      </c>
      <c r="B219" s="36" t="s">
        <v>542</v>
      </c>
      <c r="C219" s="27" t="s">
        <v>26</v>
      </c>
      <c r="D219" s="17" t="s">
        <v>15</v>
      </c>
      <c r="E219" s="18" t="s">
        <v>16</v>
      </c>
      <c r="F219" s="31"/>
      <c r="G219" s="19" t="str">
        <f>IFERROR(__xludf.DUMMYFUNCTION("IF(len(B219)&gt;0, ""Translation Complete, Google translate not required"", GOOGLETRANSLATE(A219,""en"",""ar""))"),"Translation Complete, Google translate not required")</f>
        <v>Translation Complete, Google translate not required</v>
      </c>
      <c r="H219" s="20">
        <f>IFERROR(__xludf.DUMMYFUNCTION("COUNTA(SPLIT(A219, "" ""))"),24.0)</f>
        <v>24</v>
      </c>
      <c r="I219" s="20" t="b">
        <f t="shared" si="1"/>
        <v>1</v>
      </c>
      <c r="J219" s="20"/>
      <c r="K219" s="20"/>
      <c r="L219" s="21"/>
    </row>
    <row r="220" ht="14.25" customHeight="1">
      <c r="A220" s="22" t="s">
        <v>543</v>
      </c>
      <c r="B220" s="36" t="s">
        <v>544</v>
      </c>
      <c r="C220" s="27" t="s">
        <v>26</v>
      </c>
      <c r="D220" s="24" t="s">
        <v>15</v>
      </c>
      <c r="E220" s="8" t="s">
        <v>16</v>
      </c>
      <c r="F220" s="33"/>
      <c r="G220" s="10" t="str">
        <f>IFERROR(__xludf.DUMMYFUNCTION("IF(len(B220)&gt;0, ""Translation Complete, Google translate not required"", GOOGLETRANSLATE(A220,""en"",""ar""))"),"Translation Complete, Google translate not required")</f>
        <v>Translation Complete, Google translate not required</v>
      </c>
      <c r="H220" s="11">
        <f>IFERROR(__xludf.DUMMYFUNCTION("COUNTA(SPLIT(A220, "" ""))"),6.0)</f>
        <v>6</v>
      </c>
      <c r="I220" s="11" t="b">
        <f t="shared" si="1"/>
        <v>1</v>
      </c>
      <c r="J220" s="11"/>
      <c r="K220" s="11"/>
      <c r="L220" s="25"/>
    </row>
    <row r="221" ht="14.25" customHeight="1">
      <c r="A221" s="15" t="s">
        <v>545</v>
      </c>
      <c r="B221" s="36" t="s">
        <v>546</v>
      </c>
      <c r="C221" s="27" t="s">
        <v>26</v>
      </c>
      <c r="D221" s="17" t="s">
        <v>15</v>
      </c>
      <c r="E221" s="18" t="s">
        <v>16</v>
      </c>
      <c r="F221" s="31"/>
      <c r="G221" s="19" t="str">
        <f>IFERROR(__xludf.DUMMYFUNCTION("IF(len(B221)&gt;0, ""Translation Complete, Google translate not required"", GOOGLETRANSLATE(A221,""en"",""ar""))"),"Translation Complete, Google translate not required")</f>
        <v>Translation Complete, Google translate not required</v>
      </c>
      <c r="H221" s="20">
        <f>IFERROR(__xludf.DUMMYFUNCTION("COUNTA(SPLIT(A221, "" ""))"),16.0)</f>
        <v>16</v>
      </c>
      <c r="I221" s="20" t="b">
        <f t="shared" si="1"/>
        <v>1</v>
      </c>
      <c r="J221" s="20"/>
      <c r="K221" s="20"/>
      <c r="L221" s="21"/>
    </row>
    <row r="222" ht="14.25" customHeight="1">
      <c r="A222" s="22" t="s">
        <v>547</v>
      </c>
      <c r="B222" s="36" t="s">
        <v>548</v>
      </c>
      <c r="C222" s="27" t="s">
        <v>26</v>
      </c>
      <c r="D222" s="24" t="s">
        <v>15</v>
      </c>
      <c r="E222" s="8" t="s">
        <v>16</v>
      </c>
      <c r="F222" s="33"/>
      <c r="G222" s="10" t="str">
        <f>IFERROR(__xludf.DUMMYFUNCTION("IF(len(B222)&gt;0, ""Translation Complete, Google translate not required"", GOOGLETRANSLATE(A222,""en"",""ar""))"),"Translation Complete, Google translate not required")</f>
        <v>Translation Complete, Google translate not required</v>
      </c>
      <c r="H222" s="11">
        <f>IFERROR(__xludf.DUMMYFUNCTION("COUNTA(SPLIT(A222, "" ""))"),8.0)</f>
        <v>8</v>
      </c>
      <c r="I222" s="11" t="b">
        <f t="shared" si="1"/>
        <v>1</v>
      </c>
      <c r="J222" s="11"/>
      <c r="K222" s="11"/>
      <c r="L222" s="25"/>
    </row>
    <row r="223" ht="14.25" customHeight="1">
      <c r="A223" s="15" t="s">
        <v>549</v>
      </c>
      <c r="B223" s="36" t="s">
        <v>550</v>
      </c>
      <c r="C223" s="27" t="s">
        <v>26</v>
      </c>
      <c r="D223" s="17" t="s">
        <v>15</v>
      </c>
      <c r="E223" s="18" t="s">
        <v>16</v>
      </c>
      <c r="F223" s="31"/>
      <c r="G223" s="19" t="str">
        <f>IFERROR(__xludf.DUMMYFUNCTION("IF(len(B223)&gt;0, ""Translation Complete, Google translate not required"", GOOGLETRANSLATE(A223,""en"",""ar""))"),"Translation Complete, Google translate not required")</f>
        <v>Translation Complete, Google translate not required</v>
      </c>
      <c r="H223" s="20">
        <f>IFERROR(__xludf.DUMMYFUNCTION("COUNTA(SPLIT(A223, "" ""))"),26.0)</f>
        <v>26</v>
      </c>
      <c r="I223" s="20" t="b">
        <f t="shared" si="1"/>
        <v>1</v>
      </c>
      <c r="J223" s="20"/>
      <c r="K223" s="20"/>
      <c r="L223" s="21"/>
    </row>
    <row r="224" ht="14.25" customHeight="1">
      <c r="A224" s="22" t="s">
        <v>551</v>
      </c>
      <c r="B224" s="36" t="s">
        <v>552</v>
      </c>
      <c r="C224" s="27" t="s">
        <v>26</v>
      </c>
      <c r="D224" s="24" t="s">
        <v>15</v>
      </c>
      <c r="E224" s="8" t="s">
        <v>16</v>
      </c>
      <c r="F224" s="33"/>
      <c r="G224" s="10" t="str">
        <f>IFERROR(__xludf.DUMMYFUNCTION("IF(len(B224)&gt;0, ""Translation Complete, Google translate not required"", GOOGLETRANSLATE(A224,""en"",""ar""))"),"Translation Complete, Google translate not required")</f>
        <v>Translation Complete, Google translate not required</v>
      </c>
      <c r="H224" s="11">
        <f>IFERROR(__xludf.DUMMYFUNCTION("COUNTA(SPLIT(A224, "" ""))"),13.0)</f>
        <v>13</v>
      </c>
      <c r="I224" s="11" t="b">
        <f t="shared" si="1"/>
        <v>1</v>
      </c>
      <c r="J224" s="11"/>
      <c r="K224" s="11"/>
      <c r="L224" s="25"/>
    </row>
    <row r="225" ht="14.25" customHeight="1">
      <c r="A225" s="15" t="s">
        <v>553</v>
      </c>
      <c r="B225" s="36" t="s">
        <v>554</v>
      </c>
      <c r="C225" s="27" t="s">
        <v>26</v>
      </c>
      <c r="D225" s="17" t="s">
        <v>15</v>
      </c>
      <c r="E225" s="18" t="s">
        <v>16</v>
      </c>
      <c r="F225" s="31"/>
      <c r="G225" s="19" t="str">
        <f>IFERROR(__xludf.DUMMYFUNCTION("IF(len(B225)&gt;0, ""Translation Complete, Google translate not required"", GOOGLETRANSLATE(A225,""en"",""ar""))"),"Translation Complete, Google translate not required")</f>
        <v>Translation Complete, Google translate not required</v>
      </c>
      <c r="H225" s="20">
        <f>IFERROR(__xludf.DUMMYFUNCTION("COUNTA(SPLIT(A225, "" ""))"),17.0)</f>
        <v>17</v>
      </c>
      <c r="I225" s="20" t="b">
        <f t="shared" si="1"/>
        <v>1</v>
      </c>
      <c r="J225" s="20"/>
      <c r="K225" s="20"/>
      <c r="L225" s="21"/>
    </row>
    <row r="226" ht="14.25" customHeight="1">
      <c r="A226" s="22" t="s">
        <v>555</v>
      </c>
      <c r="B226" s="36" t="s">
        <v>556</v>
      </c>
      <c r="C226" s="27" t="s">
        <v>26</v>
      </c>
      <c r="D226" s="24" t="s">
        <v>15</v>
      </c>
      <c r="E226" s="8" t="s">
        <v>16</v>
      </c>
      <c r="F226" s="33"/>
      <c r="G226" s="10" t="str">
        <f>IFERROR(__xludf.DUMMYFUNCTION("IF(len(B226)&gt;0, ""Translation Complete, Google translate not required"", GOOGLETRANSLATE(A226,""en"",""ar""))"),"Translation Complete, Google translate not required")</f>
        <v>Translation Complete, Google translate not required</v>
      </c>
      <c r="H226" s="11">
        <f>IFERROR(__xludf.DUMMYFUNCTION("COUNTA(SPLIT(A226, "" ""))"),9.0)</f>
        <v>9</v>
      </c>
      <c r="I226" s="11" t="b">
        <f t="shared" si="1"/>
        <v>1</v>
      </c>
      <c r="J226" s="11"/>
      <c r="K226" s="11"/>
      <c r="L226" s="25"/>
    </row>
    <row r="227" ht="14.25" customHeight="1">
      <c r="A227" s="15" t="s">
        <v>557</v>
      </c>
      <c r="B227" s="36" t="s">
        <v>558</v>
      </c>
      <c r="C227" s="27" t="s">
        <v>26</v>
      </c>
      <c r="D227" s="17" t="s">
        <v>15</v>
      </c>
      <c r="E227" s="18" t="s">
        <v>16</v>
      </c>
      <c r="F227" s="31"/>
      <c r="G227" s="19" t="str">
        <f>IFERROR(__xludf.DUMMYFUNCTION("IF(len(B227)&gt;0, ""Translation Complete, Google translate not required"", GOOGLETRANSLATE(A227,""en"",""ar""))"),"Translation Complete, Google translate not required")</f>
        <v>Translation Complete, Google translate not required</v>
      </c>
      <c r="H227" s="20">
        <f>IFERROR(__xludf.DUMMYFUNCTION("COUNTA(SPLIT(A227, "" ""))"),10.0)</f>
        <v>10</v>
      </c>
      <c r="I227" s="20" t="b">
        <f t="shared" si="1"/>
        <v>1</v>
      </c>
      <c r="J227" s="20"/>
      <c r="K227" s="20"/>
      <c r="L227" s="21"/>
    </row>
    <row r="228" ht="14.25" customHeight="1">
      <c r="A228" s="22" t="s">
        <v>559</v>
      </c>
      <c r="B228" s="36" t="s">
        <v>560</v>
      </c>
      <c r="C228" s="27" t="s">
        <v>26</v>
      </c>
      <c r="D228" s="24" t="s">
        <v>15</v>
      </c>
      <c r="E228" s="8" t="s">
        <v>16</v>
      </c>
      <c r="F228" s="33"/>
      <c r="G228" s="10" t="str">
        <f>IFERROR(__xludf.DUMMYFUNCTION("IF(len(B228)&gt;0, ""Translation Complete, Google translate not required"", GOOGLETRANSLATE(A228,""en"",""ar""))"),"Translation Complete, Google translate not required")</f>
        <v>Translation Complete, Google translate not required</v>
      </c>
      <c r="H228" s="11">
        <f>IFERROR(__xludf.DUMMYFUNCTION("COUNTA(SPLIT(A228, "" ""))"),12.0)</f>
        <v>12</v>
      </c>
      <c r="I228" s="11" t="b">
        <f t="shared" si="1"/>
        <v>1</v>
      </c>
      <c r="J228" s="11"/>
      <c r="K228" s="11"/>
      <c r="L228" s="25"/>
    </row>
    <row r="229" ht="14.25" customHeight="1">
      <c r="A229" s="15" t="s">
        <v>561</v>
      </c>
      <c r="B229" s="36" t="s">
        <v>562</v>
      </c>
      <c r="C229" s="27" t="s">
        <v>26</v>
      </c>
      <c r="D229" s="17" t="s">
        <v>15</v>
      </c>
      <c r="E229" s="18" t="s">
        <v>16</v>
      </c>
      <c r="F229" s="31"/>
      <c r="G229" s="19" t="str">
        <f>IFERROR(__xludf.DUMMYFUNCTION("IF(len(B229)&gt;0, ""Translation Complete, Google translate not required"", GOOGLETRANSLATE(A229,""en"",""ar""))"),"Translation Complete, Google translate not required")</f>
        <v>Translation Complete, Google translate not required</v>
      </c>
      <c r="H229" s="20">
        <f>IFERROR(__xludf.DUMMYFUNCTION("COUNTA(SPLIT(A229, "" ""))"),13.0)</f>
        <v>13</v>
      </c>
      <c r="I229" s="20" t="b">
        <f t="shared" si="1"/>
        <v>1</v>
      </c>
      <c r="J229" s="20"/>
      <c r="K229" s="20"/>
      <c r="L229" s="21"/>
    </row>
    <row r="230" ht="14.25" customHeight="1">
      <c r="A230" s="22" t="s">
        <v>563</v>
      </c>
      <c r="B230" s="36" t="s">
        <v>564</v>
      </c>
      <c r="C230" s="27" t="s">
        <v>26</v>
      </c>
      <c r="D230" s="24" t="s">
        <v>15</v>
      </c>
      <c r="E230" s="8" t="s">
        <v>16</v>
      </c>
      <c r="F230" s="33"/>
      <c r="G230" s="10" t="str">
        <f>IFERROR(__xludf.DUMMYFUNCTION("IF(len(B230)&gt;0, ""Translation Complete, Google translate not required"", GOOGLETRANSLATE(A230,""en"",""ar""))"),"Translation Complete, Google translate not required")</f>
        <v>Translation Complete, Google translate not required</v>
      </c>
      <c r="H230" s="11">
        <f>IFERROR(__xludf.DUMMYFUNCTION("COUNTA(SPLIT(A230, "" ""))"),4.0)</f>
        <v>4</v>
      </c>
      <c r="I230" s="11" t="b">
        <f t="shared" si="1"/>
        <v>1</v>
      </c>
      <c r="J230" s="11"/>
      <c r="K230" s="11"/>
      <c r="L230" s="25"/>
    </row>
    <row r="231" ht="14.25" customHeight="1">
      <c r="A231" s="15" t="s">
        <v>565</v>
      </c>
      <c r="B231" s="36" t="s">
        <v>566</v>
      </c>
      <c r="C231" s="27" t="s">
        <v>26</v>
      </c>
      <c r="D231" s="17" t="s">
        <v>15</v>
      </c>
      <c r="E231" s="18" t="s">
        <v>16</v>
      </c>
      <c r="F231" s="31"/>
      <c r="G231" s="19" t="str">
        <f>IFERROR(__xludf.DUMMYFUNCTION("IF(len(B231)&gt;0, ""Translation Complete, Google translate not required"", GOOGLETRANSLATE(A231,""en"",""ar""))"),"Translation Complete, Google translate not required")</f>
        <v>Translation Complete, Google translate not required</v>
      </c>
      <c r="H231" s="20">
        <f>IFERROR(__xludf.DUMMYFUNCTION("COUNTA(SPLIT(A231, "" ""))"),4.0)</f>
        <v>4</v>
      </c>
      <c r="I231" s="20" t="b">
        <f t="shared" si="1"/>
        <v>1</v>
      </c>
      <c r="J231" s="20"/>
      <c r="K231" s="20"/>
      <c r="L231" s="21"/>
    </row>
    <row r="232" ht="14.25" customHeight="1">
      <c r="A232" s="22" t="s">
        <v>567</v>
      </c>
      <c r="B232" s="36" t="s">
        <v>568</v>
      </c>
      <c r="C232" s="27" t="s">
        <v>26</v>
      </c>
      <c r="D232" s="24" t="s">
        <v>15</v>
      </c>
      <c r="E232" s="8" t="s">
        <v>16</v>
      </c>
      <c r="F232" s="33"/>
      <c r="G232" s="10" t="str">
        <f>IFERROR(__xludf.DUMMYFUNCTION("IF(len(B232)&gt;0, ""Translation Complete, Google translate not required"", GOOGLETRANSLATE(A232,""en"",""ar""))"),"Translation Complete, Google translate not required")</f>
        <v>Translation Complete, Google translate not required</v>
      </c>
      <c r="H232" s="11">
        <f>IFERROR(__xludf.DUMMYFUNCTION("COUNTA(SPLIT(A232, "" ""))"),4.0)</f>
        <v>4</v>
      </c>
      <c r="I232" s="11" t="b">
        <f t="shared" si="1"/>
        <v>1</v>
      </c>
      <c r="J232" s="11"/>
      <c r="K232" s="11"/>
      <c r="L232" s="25"/>
    </row>
    <row r="233" ht="14.25" customHeight="1">
      <c r="A233" s="15" t="s">
        <v>569</v>
      </c>
      <c r="B233" s="36" t="s">
        <v>570</v>
      </c>
      <c r="C233" s="27" t="s">
        <v>26</v>
      </c>
      <c r="D233" s="17" t="s">
        <v>15</v>
      </c>
      <c r="E233" s="18" t="s">
        <v>16</v>
      </c>
      <c r="F233" s="31"/>
      <c r="G233" s="19" t="str">
        <f>IFERROR(__xludf.DUMMYFUNCTION("IF(len(B233)&gt;0, ""Translation Complete, Google translate not required"", GOOGLETRANSLATE(A233,""en"",""ar""))"),"Translation Complete, Google translate not required")</f>
        <v>Translation Complete, Google translate not required</v>
      </c>
      <c r="H233" s="20">
        <f>IFERROR(__xludf.DUMMYFUNCTION("COUNTA(SPLIT(A233, "" ""))"),10.0)</f>
        <v>10</v>
      </c>
      <c r="I233" s="20" t="b">
        <f t="shared" si="1"/>
        <v>1</v>
      </c>
      <c r="J233" s="20"/>
      <c r="K233" s="20"/>
      <c r="L233" s="21"/>
    </row>
    <row r="234" ht="14.25" customHeight="1">
      <c r="A234" s="22" t="s">
        <v>571</v>
      </c>
      <c r="B234" s="36" t="s">
        <v>564</v>
      </c>
      <c r="C234" s="27" t="s">
        <v>26</v>
      </c>
      <c r="D234" s="24" t="s">
        <v>15</v>
      </c>
      <c r="E234" s="8" t="s">
        <v>16</v>
      </c>
      <c r="F234" s="33"/>
      <c r="G234" s="10" t="str">
        <f>IFERROR(__xludf.DUMMYFUNCTION("IF(len(B234)&gt;0, ""Translation Complete, Google translate not required"", GOOGLETRANSLATE(A234,""en"",""ar""))"),"Translation Complete, Google translate not required")</f>
        <v>Translation Complete, Google translate not required</v>
      </c>
      <c r="H234" s="11">
        <f>IFERROR(__xludf.DUMMYFUNCTION("COUNTA(SPLIT(A234, "" ""))"),4.0)</f>
        <v>4</v>
      </c>
      <c r="I234" s="11" t="b">
        <f t="shared" si="1"/>
        <v>1</v>
      </c>
      <c r="J234" s="11"/>
      <c r="K234" s="11"/>
      <c r="L234" s="25"/>
    </row>
    <row r="235" ht="14.25" customHeight="1">
      <c r="A235" s="15" t="s">
        <v>572</v>
      </c>
      <c r="B235" s="36" t="s">
        <v>573</v>
      </c>
      <c r="C235" s="27" t="s">
        <v>26</v>
      </c>
      <c r="D235" s="17" t="s">
        <v>15</v>
      </c>
      <c r="E235" s="18" t="s">
        <v>16</v>
      </c>
      <c r="F235" s="31"/>
      <c r="G235" s="19" t="str">
        <f>IFERROR(__xludf.DUMMYFUNCTION("IF(len(B235)&gt;0, ""Translation Complete, Google translate not required"", GOOGLETRANSLATE(A235,""en"",""ar""))"),"Translation Complete, Google translate not required")</f>
        <v>Translation Complete, Google translate not required</v>
      </c>
      <c r="H235" s="20">
        <f>IFERROR(__xludf.DUMMYFUNCTION("COUNTA(SPLIT(A235, "" ""))"),11.0)</f>
        <v>11</v>
      </c>
      <c r="I235" s="20" t="b">
        <f t="shared" si="1"/>
        <v>1</v>
      </c>
      <c r="J235" s="20"/>
      <c r="K235" s="20"/>
      <c r="L235" s="21"/>
    </row>
    <row r="236" ht="14.25" customHeight="1">
      <c r="A236" s="22" t="s">
        <v>574</v>
      </c>
      <c r="B236" s="36" t="s">
        <v>575</v>
      </c>
      <c r="C236" s="27" t="s">
        <v>26</v>
      </c>
      <c r="D236" s="24" t="s">
        <v>15</v>
      </c>
      <c r="E236" s="8" t="s">
        <v>16</v>
      </c>
      <c r="F236" s="33"/>
      <c r="G236" s="10" t="str">
        <f>IFERROR(__xludf.DUMMYFUNCTION("IF(len(B236)&gt;0, ""Translation Complete, Google translate not required"", GOOGLETRANSLATE(A236,""en"",""ar""))"),"Translation Complete, Google translate not required")</f>
        <v>Translation Complete, Google translate not required</v>
      </c>
      <c r="H236" s="11">
        <f>IFERROR(__xludf.DUMMYFUNCTION("COUNTA(SPLIT(A236, "" ""))"),18.0)</f>
        <v>18</v>
      </c>
      <c r="I236" s="11" t="b">
        <f t="shared" si="1"/>
        <v>1</v>
      </c>
      <c r="J236" s="11"/>
      <c r="K236" s="11"/>
      <c r="L236" s="25"/>
    </row>
    <row r="237" ht="14.25" customHeight="1">
      <c r="A237" s="15" t="s">
        <v>576</v>
      </c>
      <c r="B237" s="36" t="s">
        <v>577</v>
      </c>
      <c r="C237" s="27" t="s">
        <v>26</v>
      </c>
      <c r="D237" s="17" t="s">
        <v>15</v>
      </c>
      <c r="E237" s="18" t="s">
        <v>16</v>
      </c>
      <c r="F237" s="31"/>
      <c r="G237" s="19" t="str">
        <f>IFERROR(__xludf.DUMMYFUNCTION("IF(len(B237)&gt;0, ""Translation Complete, Google translate not required"", GOOGLETRANSLATE(A237,""en"",""ar""))"),"Translation Complete, Google translate not required")</f>
        <v>Translation Complete, Google translate not required</v>
      </c>
      <c r="H237" s="20">
        <f>IFERROR(__xludf.DUMMYFUNCTION("COUNTA(SPLIT(A237, "" ""))"),17.0)</f>
        <v>17</v>
      </c>
      <c r="I237" s="20" t="b">
        <f t="shared" si="1"/>
        <v>1</v>
      </c>
      <c r="J237" s="20"/>
      <c r="K237" s="20"/>
      <c r="L237" s="21"/>
    </row>
    <row r="238" ht="14.25" customHeight="1">
      <c r="A238" s="22" t="s">
        <v>578</v>
      </c>
      <c r="B238" s="36" t="s">
        <v>579</v>
      </c>
      <c r="C238" s="27" t="s">
        <v>26</v>
      </c>
      <c r="D238" s="24" t="s">
        <v>15</v>
      </c>
      <c r="E238" s="8" t="s">
        <v>16</v>
      </c>
      <c r="F238" s="33"/>
      <c r="G238" s="10" t="str">
        <f>IFERROR(__xludf.DUMMYFUNCTION("IF(len(B238)&gt;0, ""Translation Complete, Google translate not required"", GOOGLETRANSLATE(A238,""en"",""ar""))"),"Translation Complete, Google translate not required")</f>
        <v>Translation Complete, Google translate not required</v>
      </c>
      <c r="H238" s="11">
        <f>IFERROR(__xludf.DUMMYFUNCTION("COUNTA(SPLIT(A238, "" ""))"),11.0)</f>
        <v>11</v>
      </c>
      <c r="I238" s="11" t="b">
        <f t="shared" si="1"/>
        <v>1</v>
      </c>
      <c r="J238" s="11"/>
      <c r="K238" s="11"/>
      <c r="L238" s="25"/>
    </row>
    <row r="239" ht="14.25" customHeight="1">
      <c r="A239" s="15" t="s">
        <v>580</v>
      </c>
      <c r="B239" s="36" t="s">
        <v>581</v>
      </c>
      <c r="C239" s="27" t="s">
        <v>26</v>
      </c>
      <c r="D239" s="17" t="s">
        <v>15</v>
      </c>
      <c r="E239" s="18" t="s">
        <v>16</v>
      </c>
      <c r="F239" s="31"/>
      <c r="G239" s="19" t="str">
        <f>IFERROR(__xludf.DUMMYFUNCTION("IF(len(B239)&gt;0, ""Translation Complete, Google translate not required"", GOOGLETRANSLATE(A239,""en"",""ar""))"),"Translation Complete, Google translate not required")</f>
        <v>Translation Complete, Google translate not required</v>
      </c>
      <c r="H239" s="20">
        <f>IFERROR(__xludf.DUMMYFUNCTION("COUNTA(SPLIT(A239, "" ""))"),12.0)</f>
        <v>12</v>
      </c>
      <c r="I239" s="20" t="b">
        <f t="shared" si="1"/>
        <v>1</v>
      </c>
      <c r="J239" s="20"/>
      <c r="K239" s="20"/>
      <c r="L239" s="21"/>
    </row>
    <row r="240" ht="14.25" customHeight="1">
      <c r="A240" s="22" t="s">
        <v>582</v>
      </c>
      <c r="B240" s="36" t="s">
        <v>583</v>
      </c>
      <c r="C240" s="27" t="s">
        <v>26</v>
      </c>
      <c r="D240" s="24" t="s">
        <v>15</v>
      </c>
      <c r="E240" s="8" t="s">
        <v>16</v>
      </c>
      <c r="F240" s="33"/>
      <c r="G240" s="10" t="str">
        <f>IFERROR(__xludf.DUMMYFUNCTION("IF(len(B240)&gt;0, ""Translation Complete, Google translate not required"", GOOGLETRANSLATE(A240,""en"",""ar""))"),"Translation Complete, Google translate not required")</f>
        <v>Translation Complete, Google translate not required</v>
      </c>
      <c r="H240" s="11">
        <f>IFERROR(__xludf.DUMMYFUNCTION("COUNTA(SPLIT(A240, "" ""))"),14.0)</f>
        <v>14</v>
      </c>
      <c r="I240" s="11" t="b">
        <f t="shared" si="1"/>
        <v>1</v>
      </c>
      <c r="J240" s="11"/>
      <c r="K240" s="11"/>
      <c r="L240" s="25"/>
    </row>
    <row r="241" ht="14.25" customHeight="1">
      <c r="A241" s="15" t="s">
        <v>584</v>
      </c>
      <c r="B241" s="36" t="s">
        <v>585</v>
      </c>
      <c r="C241" s="27" t="s">
        <v>26</v>
      </c>
      <c r="D241" s="17" t="s">
        <v>15</v>
      </c>
      <c r="E241" s="18" t="s">
        <v>16</v>
      </c>
      <c r="F241" s="31"/>
      <c r="G241" s="19" t="str">
        <f>IFERROR(__xludf.DUMMYFUNCTION("IF(len(B241)&gt;0, ""Translation Complete, Google translate not required"", GOOGLETRANSLATE(A241,""en"",""ar""))"),"Translation Complete, Google translate not required")</f>
        <v>Translation Complete, Google translate not required</v>
      </c>
      <c r="H241" s="20">
        <f>IFERROR(__xludf.DUMMYFUNCTION("COUNTA(SPLIT(A241, "" ""))"),18.0)</f>
        <v>18</v>
      </c>
      <c r="I241" s="20" t="b">
        <f t="shared" si="1"/>
        <v>1</v>
      </c>
      <c r="J241" s="20"/>
      <c r="K241" s="20"/>
      <c r="L241" s="21"/>
    </row>
    <row r="242" ht="14.25" customHeight="1">
      <c r="A242" s="22" t="s">
        <v>586</v>
      </c>
      <c r="B242" s="36" t="s">
        <v>587</v>
      </c>
      <c r="C242" s="27" t="s">
        <v>26</v>
      </c>
      <c r="D242" s="24" t="s">
        <v>15</v>
      </c>
      <c r="E242" s="8" t="s">
        <v>16</v>
      </c>
      <c r="F242" s="33"/>
      <c r="G242" s="10" t="str">
        <f>IFERROR(__xludf.DUMMYFUNCTION("IF(len(B242)&gt;0, ""Translation Complete, Google translate not required"", GOOGLETRANSLATE(A242,""en"",""ar""))"),"Translation Complete, Google translate not required")</f>
        <v>Translation Complete, Google translate not required</v>
      </c>
      <c r="H242" s="11">
        <f>IFERROR(__xludf.DUMMYFUNCTION("COUNTA(SPLIT(A242, "" ""))"),14.0)</f>
        <v>14</v>
      </c>
      <c r="I242" s="11" t="b">
        <f t="shared" si="1"/>
        <v>1</v>
      </c>
      <c r="J242" s="11"/>
      <c r="K242" s="11"/>
      <c r="L242" s="25"/>
    </row>
    <row r="243" ht="14.25" customHeight="1">
      <c r="A243" s="15" t="s">
        <v>588</v>
      </c>
      <c r="B243" s="36" t="s">
        <v>589</v>
      </c>
      <c r="C243" s="27" t="s">
        <v>26</v>
      </c>
      <c r="D243" s="17" t="s">
        <v>15</v>
      </c>
      <c r="E243" s="18" t="s">
        <v>16</v>
      </c>
      <c r="F243" s="31"/>
      <c r="G243" s="19" t="str">
        <f>IFERROR(__xludf.DUMMYFUNCTION("IF(len(B243)&gt;0, ""Translation Complete, Google translate not required"", GOOGLETRANSLATE(A243,""en"",""ar""))"),"Translation Complete, Google translate not required")</f>
        <v>Translation Complete, Google translate not required</v>
      </c>
      <c r="H243" s="20">
        <f>IFERROR(__xludf.DUMMYFUNCTION("COUNTA(SPLIT(A243, "" ""))"),10.0)</f>
        <v>10</v>
      </c>
      <c r="I243" s="20" t="b">
        <f t="shared" si="1"/>
        <v>1</v>
      </c>
      <c r="J243" s="20"/>
      <c r="K243" s="20"/>
      <c r="L243" s="21"/>
    </row>
    <row r="244" ht="14.25" customHeight="1">
      <c r="A244" s="22" t="s">
        <v>590</v>
      </c>
      <c r="B244" s="36" t="s">
        <v>591</v>
      </c>
      <c r="C244" s="27" t="s">
        <v>26</v>
      </c>
      <c r="D244" s="24" t="s">
        <v>15</v>
      </c>
      <c r="E244" s="8" t="s">
        <v>16</v>
      </c>
      <c r="F244" s="33"/>
      <c r="G244" s="10" t="str">
        <f>IFERROR(__xludf.DUMMYFUNCTION("IF(len(B244)&gt;0, ""Translation Complete, Google translate not required"", GOOGLETRANSLATE(A244,""en"",""ar""))"),"Translation Complete, Google translate not required")</f>
        <v>Translation Complete, Google translate not required</v>
      </c>
      <c r="H244" s="11">
        <f>IFERROR(__xludf.DUMMYFUNCTION("COUNTA(SPLIT(A244, "" ""))"),15.0)</f>
        <v>15</v>
      </c>
      <c r="I244" s="11" t="b">
        <f t="shared" si="1"/>
        <v>1</v>
      </c>
      <c r="J244" s="11"/>
      <c r="K244" s="11"/>
      <c r="L244" s="25"/>
    </row>
    <row r="245" ht="14.25" customHeight="1">
      <c r="A245" s="15" t="s">
        <v>592</v>
      </c>
      <c r="B245" s="36" t="s">
        <v>593</v>
      </c>
      <c r="C245" s="27" t="s">
        <v>26</v>
      </c>
      <c r="D245" s="17" t="s">
        <v>15</v>
      </c>
      <c r="E245" s="18" t="s">
        <v>16</v>
      </c>
      <c r="F245" s="31"/>
      <c r="G245" s="19" t="str">
        <f>IFERROR(__xludf.DUMMYFUNCTION("IF(len(B245)&gt;0, ""Translation Complete, Google translate not required"", GOOGLETRANSLATE(A245,""en"",""ar""))"),"Translation Complete, Google translate not required")</f>
        <v>Translation Complete, Google translate not required</v>
      </c>
      <c r="H245" s="20">
        <f>IFERROR(__xludf.DUMMYFUNCTION("COUNTA(SPLIT(A245, "" ""))"),20.0)</f>
        <v>20</v>
      </c>
      <c r="I245" s="20" t="b">
        <f t="shared" si="1"/>
        <v>1</v>
      </c>
      <c r="J245" s="20"/>
      <c r="K245" s="20"/>
      <c r="L245" s="21"/>
    </row>
    <row r="246" ht="14.25" customHeight="1">
      <c r="A246" s="22" t="s">
        <v>594</v>
      </c>
      <c r="B246" s="36" t="s">
        <v>595</v>
      </c>
      <c r="C246" s="27" t="s">
        <v>26</v>
      </c>
      <c r="D246" s="24" t="s">
        <v>15</v>
      </c>
      <c r="E246" s="8" t="s">
        <v>16</v>
      </c>
      <c r="F246" s="33"/>
      <c r="G246" s="10" t="str">
        <f>IFERROR(__xludf.DUMMYFUNCTION("IF(len(B246)&gt;0, ""Translation Complete, Google translate not required"", GOOGLETRANSLATE(A246,""en"",""ar""))"),"Translation Complete, Google translate not required")</f>
        <v>Translation Complete, Google translate not required</v>
      </c>
      <c r="H246" s="11">
        <f>IFERROR(__xludf.DUMMYFUNCTION("COUNTA(SPLIT(A246, "" ""))"),14.0)</f>
        <v>14</v>
      </c>
      <c r="I246" s="11" t="b">
        <f t="shared" si="1"/>
        <v>1</v>
      </c>
      <c r="J246" s="11"/>
      <c r="K246" s="11"/>
      <c r="L246" s="25"/>
    </row>
    <row r="247" ht="14.25" customHeight="1">
      <c r="A247" s="15" t="s">
        <v>596</v>
      </c>
      <c r="B247" s="36" t="s">
        <v>597</v>
      </c>
      <c r="C247" s="27" t="s">
        <v>26</v>
      </c>
      <c r="D247" s="17" t="s">
        <v>15</v>
      </c>
      <c r="E247" s="18" t="s">
        <v>16</v>
      </c>
      <c r="F247" s="31"/>
      <c r="G247" s="19" t="str">
        <f>IFERROR(__xludf.DUMMYFUNCTION("IF(len(B247)&gt;0, ""Translation Complete, Google translate not required"", GOOGLETRANSLATE(A247,""en"",""ar""))"),"Translation Complete, Google translate not required")</f>
        <v>Translation Complete, Google translate not required</v>
      </c>
      <c r="H247" s="20">
        <f>IFERROR(__xludf.DUMMYFUNCTION("COUNTA(SPLIT(A247, "" ""))"),4.0)</f>
        <v>4</v>
      </c>
      <c r="I247" s="20" t="b">
        <f t="shared" si="1"/>
        <v>1</v>
      </c>
      <c r="J247" s="20"/>
      <c r="K247" s="20"/>
      <c r="L247" s="21"/>
    </row>
    <row r="248" ht="14.25" customHeight="1">
      <c r="A248" s="22" t="s">
        <v>598</v>
      </c>
      <c r="B248" s="36" t="s">
        <v>599</v>
      </c>
      <c r="C248" s="27" t="s">
        <v>26</v>
      </c>
      <c r="D248" s="24" t="s">
        <v>15</v>
      </c>
      <c r="E248" s="8" t="s">
        <v>16</v>
      </c>
      <c r="F248" s="33"/>
      <c r="G248" s="10" t="str">
        <f>IFERROR(__xludf.DUMMYFUNCTION("IF(len(B248)&gt;0, ""Translation Complete, Google translate not required"", GOOGLETRANSLATE(A248,""en"",""ar""))"),"Translation Complete, Google translate not required")</f>
        <v>Translation Complete, Google translate not required</v>
      </c>
      <c r="H248" s="11">
        <f>IFERROR(__xludf.DUMMYFUNCTION("COUNTA(SPLIT(A248, "" ""))"),4.0)</f>
        <v>4</v>
      </c>
      <c r="I248" s="11" t="b">
        <f t="shared" si="1"/>
        <v>1</v>
      </c>
      <c r="J248" s="11"/>
      <c r="K248" s="11"/>
      <c r="L248" s="25"/>
    </row>
    <row r="249" ht="14.25" customHeight="1">
      <c r="A249" s="15" t="s">
        <v>600</v>
      </c>
      <c r="B249" s="36" t="s">
        <v>601</v>
      </c>
      <c r="C249" s="27" t="s">
        <v>26</v>
      </c>
      <c r="D249" s="17" t="s">
        <v>15</v>
      </c>
      <c r="E249" s="18" t="s">
        <v>16</v>
      </c>
      <c r="F249" s="31"/>
      <c r="G249" s="19" t="str">
        <f>IFERROR(__xludf.DUMMYFUNCTION("IF(len(B249)&gt;0, ""Translation Complete, Google translate not required"", GOOGLETRANSLATE(A249,""en"",""ar""))"),"Translation Complete, Google translate not required")</f>
        <v>Translation Complete, Google translate not required</v>
      </c>
      <c r="H249" s="20">
        <f>IFERROR(__xludf.DUMMYFUNCTION("COUNTA(SPLIT(A249, "" ""))"),3.0)</f>
        <v>3</v>
      </c>
      <c r="I249" s="20" t="b">
        <f t="shared" si="1"/>
        <v>1</v>
      </c>
      <c r="J249" s="20"/>
      <c r="K249" s="20"/>
      <c r="L249" s="21"/>
    </row>
    <row r="250" ht="14.25" customHeight="1">
      <c r="A250" s="22" t="s">
        <v>602</v>
      </c>
      <c r="B250" s="36" t="s">
        <v>603</v>
      </c>
      <c r="C250" s="27" t="s">
        <v>26</v>
      </c>
      <c r="D250" s="24" t="s">
        <v>15</v>
      </c>
      <c r="E250" s="8" t="s">
        <v>16</v>
      </c>
      <c r="F250" s="33"/>
      <c r="G250" s="10" t="str">
        <f>IFERROR(__xludf.DUMMYFUNCTION("IF(len(B250)&gt;0, ""Translation Complete, Google translate not required"", GOOGLETRANSLATE(A250,""en"",""ar""))"),"Translation Complete, Google translate not required")</f>
        <v>Translation Complete, Google translate not required</v>
      </c>
      <c r="H250" s="11">
        <f>IFERROR(__xludf.DUMMYFUNCTION("COUNTA(SPLIT(A250, "" ""))"),3.0)</f>
        <v>3</v>
      </c>
      <c r="I250" s="11" t="b">
        <f t="shared" si="1"/>
        <v>1</v>
      </c>
      <c r="J250" s="11"/>
      <c r="K250" s="11"/>
      <c r="L250" s="25"/>
    </row>
    <row r="251" ht="14.25" customHeight="1">
      <c r="A251" s="15" t="s">
        <v>604</v>
      </c>
      <c r="B251" s="36" t="s">
        <v>605</v>
      </c>
      <c r="C251" s="27" t="s">
        <v>26</v>
      </c>
      <c r="D251" s="17" t="s">
        <v>15</v>
      </c>
      <c r="E251" s="18" t="s">
        <v>16</v>
      </c>
      <c r="F251" s="31"/>
      <c r="G251" s="19" t="str">
        <f>IFERROR(__xludf.DUMMYFUNCTION("IF(len(B251)&gt;0, ""Translation Complete, Google translate not required"", GOOGLETRANSLATE(A251,""en"",""ar""))"),"Translation Complete, Google translate not required")</f>
        <v>Translation Complete, Google translate not required</v>
      </c>
      <c r="H251" s="20">
        <f>IFERROR(__xludf.DUMMYFUNCTION("COUNTA(SPLIT(A251, "" ""))"),3.0)</f>
        <v>3</v>
      </c>
      <c r="I251" s="20" t="b">
        <f t="shared" si="1"/>
        <v>1</v>
      </c>
      <c r="J251" s="20"/>
      <c r="K251" s="20"/>
      <c r="L251" s="21"/>
    </row>
    <row r="252" ht="14.25" customHeight="1">
      <c r="A252" s="22" t="s">
        <v>606</v>
      </c>
      <c r="B252" s="36" t="s">
        <v>607</v>
      </c>
      <c r="C252" s="27" t="s">
        <v>26</v>
      </c>
      <c r="D252" s="24" t="s">
        <v>15</v>
      </c>
      <c r="E252" s="8" t="s">
        <v>16</v>
      </c>
      <c r="F252" s="33"/>
      <c r="G252" s="10" t="str">
        <f>IFERROR(__xludf.DUMMYFUNCTION("IF(len(B252)&gt;0, ""Translation Complete, Google translate not required"", GOOGLETRANSLATE(A252,""en"",""ar""))"),"Translation Complete, Google translate not required")</f>
        <v>Translation Complete, Google translate not required</v>
      </c>
      <c r="H252" s="11">
        <f>IFERROR(__xludf.DUMMYFUNCTION("COUNTA(SPLIT(A252, "" ""))"),17.0)</f>
        <v>17</v>
      </c>
      <c r="I252" s="11" t="b">
        <f t="shared" si="1"/>
        <v>1</v>
      </c>
      <c r="J252" s="11"/>
      <c r="K252" s="11"/>
      <c r="L252" s="25"/>
    </row>
    <row r="253" ht="14.25" customHeight="1">
      <c r="A253" s="15" t="s">
        <v>608</v>
      </c>
      <c r="B253" s="36" t="s">
        <v>609</v>
      </c>
      <c r="C253" s="27" t="s">
        <v>26</v>
      </c>
      <c r="D253" s="17" t="s">
        <v>15</v>
      </c>
      <c r="E253" s="18" t="s">
        <v>16</v>
      </c>
      <c r="F253" s="31"/>
      <c r="G253" s="19" t="str">
        <f>IFERROR(__xludf.DUMMYFUNCTION("IF(len(B253)&gt;0, ""Translation Complete, Google translate not required"", GOOGLETRANSLATE(A253,""en"",""ar""))"),"Translation Complete, Google translate not required")</f>
        <v>Translation Complete, Google translate not required</v>
      </c>
      <c r="H253" s="20">
        <f>IFERROR(__xludf.DUMMYFUNCTION("COUNTA(SPLIT(A253, "" ""))"),13.0)</f>
        <v>13</v>
      </c>
      <c r="I253" s="20" t="b">
        <f t="shared" si="1"/>
        <v>1</v>
      </c>
      <c r="J253" s="20"/>
      <c r="K253" s="20"/>
      <c r="L253" s="21"/>
    </row>
    <row r="254" ht="14.25" customHeight="1">
      <c r="A254" s="22" t="s">
        <v>610</v>
      </c>
      <c r="B254" s="36" t="s">
        <v>611</v>
      </c>
      <c r="C254" s="27" t="s">
        <v>26</v>
      </c>
      <c r="D254" s="24" t="s">
        <v>15</v>
      </c>
      <c r="E254" s="8" t="s">
        <v>16</v>
      </c>
      <c r="F254" s="33"/>
      <c r="G254" s="10" t="str">
        <f>IFERROR(__xludf.DUMMYFUNCTION("IF(len(B254)&gt;0, ""Translation Complete, Google translate not required"", GOOGLETRANSLATE(A254,""en"",""ar""))"),"Translation Complete, Google translate not required")</f>
        <v>Translation Complete, Google translate not required</v>
      </c>
      <c r="H254" s="11">
        <f>IFERROR(__xludf.DUMMYFUNCTION("COUNTA(SPLIT(A254, "" ""))"),23.0)</f>
        <v>23</v>
      </c>
      <c r="I254" s="11" t="b">
        <f t="shared" si="1"/>
        <v>1</v>
      </c>
      <c r="J254" s="11"/>
      <c r="K254" s="11"/>
      <c r="L254" s="25"/>
    </row>
    <row r="255" ht="14.25" customHeight="1">
      <c r="A255" s="15" t="s">
        <v>612</v>
      </c>
      <c r="B255" s="36" t="s">
        <v>613</v>
      </c>
      <c r="C255" s="27" t="s">
        <v>26</v>
      </c>
      <c r="D255" s="17" t="s">
        <v>15</v>
      </c>
      <c r="E255" s="18" t="s">
        <v>16</v>
      </c>
      <c r="F255" s="31"/>
      <c r="G255" s="19" t="str">
        <f>IFERROR(__xludf.DUMMYFUNCTION("IF(len(B255)&gt;0, ""Translation Complete, Google translate not required"", GOOGLETRANSLATE(A255,""en"",""ar""))"),"Translation Complete, Google translate not required")</f>
        <v>Translation Complete, Google translate not required</v>
      </c>
      <c r="H255" s="20">
        <f>IFERROR(__xludf.DUMMYFUNCTION("COUNTA(SPLIT(A255, "" ""))"),13.0)</f>
        <v>13</v>
      </c>
      <c r="I255" s="20" t="b">
        <f t="shared" si="1"/>
        <v>1</v>
      </c>
      <c r="J255" s="20"/>
      <c r="K255" s="20"/>
      <c r="L255" s="21"/>
    </row>
    <row r="256" ht="14.25" customHeight="1">
      <c r="A256" s="22" t="s">
        <v>614</v>
      </c>
      <c r="B256" s="36" t="s">
        <v>615</v>
      </c>
      <c r="C256" s="27" t="s">
        <v>26</v>
      </c>
      <c r="D256" s="24" t="s">
        <v>15</v>
      </c>
      <c r="E256" s="8" t="s">
        <v>16</v>
      </c>
      <c r="F256" s="33"/>
      <c r="G256" s="10" t="str">
        <f>IFERROR(__xludf.DUMMYFUNCTION("IF(len(B256)&gt;0, ""Translation Complete, Google translate not required"", GOOGLETRANSLATE(A256,""en"",""ar""))"),"Translation Complete, Google translate not required")</f>
        <v>Translation Complete, Google translate not required</v>
      </c>
      <c r="H256" s="11">
        <f>IFERROR(__xludf.DUMMYFUNCTION("COUNTA(SPLIT(A256, "" ""))"),21.0)</f>
        <v>21</v>
      </c>
      <c r="I256" s="11" t="b">
        <f t="shared" si="1"/>
        <v>1</v>
      </c>
      <c r="J256" s="11"/>
      <c r="K256" s="11"/>
      <c r="L256" s="25"/>
    </row>
    <row r="257" ht="14.25" customHeight="1">
      <c r="A257" s="15" t="s">
        <v>616</v>
      </c>
      <c r="B257" s="36" t="s">
        <v>617</v>
      </c>
      <c r="C257" s="27" t="s">
        <v>26</v>
      </c>
      <c r="D257" s="17" t="s">
        <v>15</v>
      </c>
      <c r="E257" s="18" t="s">
        <v>16</v>
      </c>
      <c r="F257" s="31"/>
      <c r="G257" s="19" t="str">
        <f>IFERROR(__xludf.DUMMYFUNCTION("IF(len(B257)&gt;0, ""Translation Complete, Google translate not required"", GOOGLETRANSLATE(A257,""en"",""ar""))"),"Translation Complete, Google translate not required")</f>
        <v>Translation Complete, Google translate not required</v>
      </c>
      <c r="H257" s="20">
        <f>IFERROR(__xludf.DUMMYFUNCTION("COUNTA(SPLIT(A257, "" ""))"),20.0)</f>
        <v>20</v>
      </c>
      <c r="I257" s="20" t="b">
        <f t="shared" si="1"/>
        <v>1</v>
      </c>
      <c r="J257" s="20"/>
      <c r="K257" s="20"/>
      <c r="L257" s="21"/>
    </row>
    <row r="258" ht="14.25" customHeight="1">
      <c r="A258" s="22" t="s">
        <v>618</v>
      </c>
      <c r="B258" s="36" t="s">
        <v>619</v>
      </c>
      <c r="C258" s="27" t="s">
        <v>26</v>
      </c>
      <c r="D258" s="24" t="s">
        <v>15</v>
      </c>
      <c r="E258" s="8" t="s">
        <v>16</v>
      </c>
      <c r="F258" s="33"/>
      <c r="G258" s="10" t="str">
        <f>IFERROR(__xludf.DUMMYFUNCTION("IF(len(B258)&gt;0, ""Translation Complete, Google translate not required"", GOOGLETRANSLATE(A258,""en"",""ar""))"),"Translation Complete, Google translate not required")</f>
        <v>Translation Complete, Google translate not required</v>
      </c>
      <c r="H258" s="11">
        <f>IFERROR(__xludf.DUMMYFUNCTION("COUNTA(SPLIT(A258, "" ""))"),22.0)</f>
        <v>22</v>
      </c>
      <c r="I258" s="11" t="b">
        <f t="shared" si="1"/>
        <v>1</v>
      </c>
      <c r="J258" s="11"/>
      <c r="K258" s="11"/>
      <c r="L258" s="25"/>
    </row>
    <row r="259" ht="14.25" customHeight="1">
      <c r="A259" s="15" t="s">
        <v>620</v>
      </c>
      <c r="B259" s="36" t="s">
        <v>621</v>
      </c>
      <c r="C259" s="27" t="s">
        <v>26</v>
      </c>
      <c r="D259" s="17" t="s">
        <v>15</v>
      </c>
      <c r="E259" s="18" t="s">
        <v>16</v>
      </c>
      <c r="F259" s="31"/>
      <c r="G259" s="19" t="str">
        <f>IFERROR(__xludf.DUMMYFUNCTION("IF(len(B259)&gt;0, ""Translation Complete, Google translate not required"", GOOGLETRANSLATE(A259,""en"",""ar""))"),"Translation Complete, Google translate not required")</f>
        <v>Translation Complete, Google translate not required</v>
      </c>
      <c r="H259" s="20">
        <f>IFERROR(__xludf.DUMMYFUNCTION("COUNTA(SPLIT(A259, "" ""))"),17.0)</f>
        <v>17</v>
      </c>
      <c r="I259" s="20" t="b">
        <f t="shared" si="1"/>
        <v>1</v>
      </c>
      <c r="J259" s="20"/>
      <c r="K259" s="20"/>
      <c r="L259" s="21"/>
    </row>
    <row r="260" ht="14.25" customHeight="1">
      <c r="A260" s="22" t="s">
        <v>622</v>
      </c>
      <c r="B260" s="36" t="s">
        <v>623</v>
      </c>
      <c r="C260" s="27" t="s">
        <v>26</v>
      </c>
      <c r="D260" s="24" t="s">
        <v>15</v>
      </c>
      <c r="E260" s="8" t="s">
        <v>16</v>
      </c>
      <c r="F260" s="33"/>
      <c r="G260" s="10" t="str">
        <f>IFERROR(__xludf.DUMMYFUNCTION("IF(len(B260)&gt;0, ""Translation Complete, Google translate not required"", GOOGLETRANSLATE(A260,""en"",""ar""))"),"Translation Complete, Google translate not required")</f>
        <v>Translation Complete, Google translate not required</v>
      </c>
      <c r="H260" s="11">
        <f>IFERROR(__xludf.DUMMYFUNCTION("COUNTA(SPLIT(A260, "" ""))"),16.0)</f>
        <v>16</v>
      </c>
      <c r="I260" s="11" t="b">
        <f t="shared" si="1"/>
        <v>1</v>
      </c>
      <c r="J260" s="11"/>
      <c r="K260" s="11"/>
      <c r="L260" s="25"/>
    </row>
    <row r="261" ht="14.25" customHeight="1">
      <c r="A261" s="15" t="s">
        <v>624</v>
      </c>
      <c r="B261" s="36" t="s">
        <v>625</v>
      </c>
      <c r="C261" s="27" t="s">
        <v>26</v>
      </c>
      <c r="D261" s="17" t="s">
        <v>15</v>
      </c>
      <c r="E261" s="18" t="s">
        <v>16</v>
      </c>
      <c r="F261" s="31"/>
      <c r="G261" s="19" t="str">
        <f>IFERROR(__xludf.DUMMYFUNCTION("IF(len(B261)&gt;0, ""Translation Complete, Google translate not required"", GOOGLETRANSLATE(A261,""en"",""ar""))"),"Translation Complete, Google translate not required")</f>
        <v>Translation Complete, Google translate not required</v>
      </c>
      <c r="H261" s="20">
        <f>IFERROR(__xludf.DUMMYFUNCTION("COUNTA(SPLIT(A261, "" ""))"),19.0)</f>
        <v>19</v>
      </c>
      <c r="I261" s="20" t="b">
        <f t="shared" si="1"/>
        <v>1</v>
      </c>
      <c r="J261" s="20"/>
      <c r="K261" s="20"/>
      <c r="L261" s="21"/>
    </row>
    <row r="262" ht="14.25" customHeight="1">
      <c r="A262" s="5" t="s">
        <v>626</v>
      </c>
      <c r="B262" s="37" t="s">
        <v>626</v>
      </c>
      <c r="C262" s="27" t="s">
        <v>26</v>
      </c>
      <c r="D262" s="24" t="s">
        <v>206</v>
      </c>
      <c r="E262" s="8" t="s">
        <v>16</v>
      </c>
      <c r="F262" s="33"/>
      <c r="G262" s="10" t="str">
        <f>IFERROR(__xludf.DUMMYFUNCTION("IF(len(B262)&gt;0, ""Translation Complete, Google translate not required"", GOOGLETRANSLATE(A262,""en"",""ar""))"),"Translation Complete, Google translate not required")</f>
        <v>Translation Complete, Google translate not required</v>
      </c>
      <c r="H262" s="11">
        <f>IFERROR(__xludf.DUMMYFUNCTION("COUNTA(SPLIT(A262, "" ""))"),1.0)</f>
        <v>1</v>
      </c>
      <c r="I262" s="11" t="b">
        <f t="shared" si="1"/>
        <v>1</v>
      </c>
      <c r="J262" s="11"/>
      <c r="K262" s="11"/>
      <c r="L262" s="25"/>
    </row>
    <row r="263" ht="14.25" customHeight="1">
      <c r="A263" s="15" t="s">
        <v>627</v>
      </c>
      <c r="B263" s="36" t="s">
        <v>628</v>
      </c>
      <c r="C263" s="27" t="s">
        <v>26</v>
      </c>
      <c r="D263" s="17" t="s">
        <v>15</v>
      </c>
      <c r="E263" s="18" t="s">
        <v>16</v>
      </c>
      <c r="F263" s="31"/>
      <c r="G263" s="19" t="str">
        <f>IFERROR(__xludf.DUMMYFUNCTION("IF(len(B263)&gt;0, ""Translation Complete, Google translate not required"", GOOGLETRANSLATE(A263,""en"",""ar""))"),"Translation Complete, Google translate not required")</f>
        <v>Translation Complete, Google translate not required</v>
      </c>
      <c r="H263" s="20">
        <f>IFERROR(__xludf.DUMMYFUNCTION("COUNTA(SPLIT(A263, "" ""))"),25.0)</f>
        <v>25</v>
      </c>
      <c r="I263" s="20" t="b">
        <f t="shared" si="1"/>
        <v>1</v>
      </c>
      <c r="J263" s="20"/>
      <c r="K263" s="20"/>
      <c r="L263" s="21"/>
    </row>
    <row r="264" ht="14.25" customHeight="1">
      <c r="A264" s="22" t="s">
        <v>629</v>
      </c>
      <c r="B264" s="36" t="s">
        <v>630</v>
      </c>
      <c r="C264" s="27" t="s">
        <v>26</v>
      </c>
      <c r="D264" s="24" t="s">
        <v>15</v>
      </c>
      <c r="E264" s="8" t="s">
        <v>16</v>
      </c>
      <c r="F264" s="33"/>
      <c r="G264" s="10" t="str">
        <f>IFERROR(__xludf.DUMMYFUNCTION("IF(len(B264)&gt;0, ""Translation Complete, Google translate not required"", GOOGLETRANSLATE(A264,""en"",""ar""))"),"Translation Complete, Google translate not required")</f>
        <v>Translation Complete, Google translate not required</v>
      </c>
      <c r="H264" s="11">
        <f>IFERROR(__xludf.DUMMYFUNCTION("COUNTA(SPLIT(A264, "" ""))"),18.0)</f>
        <v>18</v>
      </c>
      <c r="I264" s="11" t="b">
        <f t="shared" si="1"/>
        <v>1</v>
      </c>
      <c r="J264" s="11"/>
      <c r="K264" s="11"/>
      <c r="L264" s="25"/>
    </row>
    <row r="265" ht="14.25" customHeight="1">
      <c r="A265" s="15" t="s">
        <v>631</v>
      </c>
      <c r="B265" s="36" t="s">
        <v>632</v>
      </c>
      <c r="C265" s="27" t="s">
        <v>26</v>
      </c>
      <c r="D265" s="17" t="s">
        <v>15</v>
      </c>
      <c r="E265" s="18" t="s">
        <v>16</v>
      </c>
      <c r="F265" s="31"/>
      <c r="G265" s="19" t="str">
        <f>IFERROR(__xludf.DUMMYFUNCTION("IF(len(B265)&gt;0, ""Translation Complete, Google translate not required"", GOOGLETRANSLATE(A265,""en"",""ar""))"),"Translation Complete, Google translate not required")</f>
        <v>Translation Complete, Google translate not required</v>
      </c>
      <c r="H265" s="20">
        <f>IFERROR(__xludf.DUMMYFUNCTION("COUNTA(SPLIT(A265, "" ""))"),13.0)</f>
        <v>13</v>
      </c>
      <c r="I265" s="20" t="b">
        <f t="shared" si="1"/>
        <v>1</v>
      </c>
      <c r="J265" s="20"/>
      <c r="K265" s="20"/>
      <c r="L265" s="21"/>
    </row>
    <row r="266" ht="14.25" customHeight="1">
      <c r="A266" s="22" t="s">
        <v>633</v>
      </c>
      <c r="B266" s="36" t="s">
        <v>634</v>
      </c>
      <c r="C266" s="27" t="s">
        <v>26</v>
      </c>
      <c r="D266" s="24" t="s">
        <v>15</v>
      </c>
      <c r="E266" s="8" t="s">
        <v>16</v>
      </c>
      <c r="F266" s="33"/>
      <c r="G266" s="10" t="str">
        <f>IFERROR(__xludf.DUMMYFUNCTION("IF(len(B266)&gt;0, ""Translation Complete, Google translate not required"", GOOGLETRANSLATE(A266,""en"",""ar""))"),"Translation Complete, Google translate not required")</f>
        <v>Translation Complete, Google translate not required</v>
      </c>
      <c r="H266" s="11">
        <f>IFERROR(__xludf.DUMMYFUNCTION("COUNTA(SPLIT(A266, "" ""))"),17.0)</f>
        <v>17</v>
      </c>
      <c r="I266" s="11" t="b">
        <f t="shared" si="1"/>
        <v>1</v>
      </c>
      <c r="J266" s="11"/>
      <c r="K266" s="11"/>
      <c r="L266" s="25"/>
    </row>
    <row r="267" ht="14.25" customHeight="1">
      <c r="A267" s="15" t="s">
        <v>635</v>
      </c>
      <c r="B267" s="36" t="s">
        <v>636</v>
      </c>
      <c r="C267" s="27" t="s">
        <v>26</v>
      </c>
      <c r="D267" s="17" t="s">
        <v>15</v>
      </c>
      <c r="E267" s="18" t="s">
        <v>16</v>
      </c>
      <c r="F267" s="31"/>
      <c r="G267" s="19" t="str">
        <f>IFERROR(__xludf.DUMMYFUNCTION("IF(len(B267)&gt;0, ""Translation Complete, Google translate not required"", GOOGLETRANSLATE(A267,""en"",""ar""))"),"Translation Complete, Google translate not required")</f>
        <v>Translation Complete, Google translate not required</v>
      </c>
      <c r="H267" s="20">
        <f>IFERROR(__xludf.DUMMYFUNCTION("COUNTA(SPLIT(A267, "" ""))"),16.0)</f>
        <v>16</v>
      </c>
      <c r="I267" s="20" t="b">
        <f t="shared" si="1"/>
        <v>1</v>
      </c>
      <c r="J267" s="20"/>
      <c r="K267" s="20"/>
      <c r="L267" s="21"/>
    </row>
    <row r="268" ht="14.25" customHeight="1">
      <c r="A268" s="22" t="s">
        <v>637</v>
      </c>
      <c r="B268" s="30" t="s">
        <v>638</v>
      </c>
      <c r="C268" s="27" t="s">
        <v>26</v>
      </c>
      <c r="D268" s="8" t="s">
        <v>15</v>
      </c>
      <c r="E268" s="8" t="s">
        <v>16</v>
      </c>
      <c r="F268" s="30" t="s">
        <v>638</v>
      </c>
      <c r="G268" s="10" t="str">
        <f>IFERROR(__xludf.DUMMYFUNCTION("IF(len(B268)&gt;0, ""Translation Complete, Google translate not required"", GOOGLETRANSLATE(A268,""en"",""ar""))"),"Translation Complete, Google translate not required")</f>
        <v>Translation Complete, Google translate not required</v>
      </c>
      <c r="H268" s="11">
        <f>IFERROR(__xludf.DUMMYFUNCTION("COUNTA(SPLIT(A268, "" ""))"),5.0)</f>
        <v>5</v>
      </c>
      <c r="I268" s="11" t="b">
        <f t="shared" si="1"/>
        <v>1</v>
      </c>
      <c r="J268" s="11"/>
      <c r="K268" s="11"/>
      <c r="L268" s="25"/>
    </row>
    <row r="269" ht="14.25" customHeight="1">
      <c r="A269" s="15" t="s">
        <v>639</v>
      </c>
      <c r="B269" s="29" t="s">
        <v>640</v>
      </c>
      <c r="C269" s="27" t="s">
        <v>26</v>
      </c>
      <c r="D269" s="17" t="s">
        <v>15</v>
      </c>
      <c r="E269" s="18" t="s">
        <v>16</v>
      </c>
      <c r="F269" s="29" t="s">
        <v>640</v>
      </c>
      <c r="G269" s="19" t="str">
        <f>IFERROR(__xludf.DUMMYFUNCTION("IF(len(B269)&gt;0, ""Translation Complete, Google translate not required"", GOOGLETRANSLATE(A269,""en"",""ar""))"),"Translation Complete, Google translate not required")</f>
        <v>Translation Complete, Google translate not required</v>
      </c>
      <c r="H269" s="20">
        <f>IFERROR(__xludf.DUMMYFUNCTION("COUNTA(SPLIT(A269, "" ""))"),15.0)</f>
        <v>15</v>
      </c>
      <c r="I269" s="20" t="b">
        <f t="shared" si="1"/>
        <v>1</v>
      </c>
      <c r="J269" s="20"/>
      <c r="K269" s="20"/>
      <c r="L269" s="21"/>
    </row>
    <row r="270" ht="14.25" customHeight="1">
      <c r="A270" s="22" t="s">
        <v>641</v>
      </c>
      <c r="B270" s="30" t="s">
        <v>642</v>
      </c>
      <c r="C270" s="27" t="s">
        <v>26</v>
      </c>
      <c r="D270" s="8" t="s">
        <v>15</v>
      </c>
      <c r="E270" s="8" t="s">
        <v>16</v>
      </c>
      <c r="F270" s="30" t="s">
        <v>642</v>
      </c>
      <c r="G270" s="10" t="str">
        <f>IFERROR(__xludf.DUMMYFUNCTION("IF(len(B270)&gt;0, ""Translation Complete, Google translate not required"", GOOGLETRANSLATE(A270,""en"",""ar""))"),"Translation Complete, Google translate not required")</f>
        <v>Translation Complete, Google translate not required</v>
      </c>
      <c r="H270" s="11">
        <f>IFERROR(__xludf.DUMMYFUNCTION("COUNTA(SPLIT(A270, "" ""))"),22.0)</f>
        <v>22</v>
      </c>
      <c r="I270" s="11" t="b">
        <f t="shared" si="1"/>
        <v>1</v>
      </c>
      <c r="J270" s="11"/>
      <c r="K270" s="11"/>
      <c r="L270" s="25"/>
    </row>
    <row r="271" ht="14.25" customHeight="1">
      <c r="A271" s="15" t="s">
        <v>643</v>
      </c>
      <c r="B271" s="29" t="s">
        <v>644</v>
      </c>
      <c r="C271" s="27" t="s">
        <v>26</v>
      </c>
      <c r="D271" s="18" t="s">
        <v>15</v>
      </c>
      <c r="E271" s="18" t="s">
        <v>16</v>
      </c>
      <c r="F271" s="29" t="s">
        <v>644</v>
      </c>
      <c r="G271" s="19" t="str">
        <f>IFERROR(__xludf.DUMMYFUNCTION("IF(len(B271)&gt;0, ""Translation Complete, Google translate not required"", GOOGLETRANSLATE(A271,""en"",""ar""))"),"Translation Complete, Google translate not required")</f>
        <v>Translation Complete, Google translate not required</v>
      </c>
      <c r="H271" s="20">
        <f>IFERROR(__xludf.DUMMYFUNCTION("COUNTA(SPLIT(A271, "" ""))"),29.0)</f>
        <v>29</v>
      </c>
      <c r="I271" s="20" t="b">
        <f t="shared" si="1"/>
        <v>1</v>
      </c>
      <c r="J271" s="20"/>
      <c r="K271" s="20"/>
      <c r="L271" s="21"/>
    </row>
    <row r="272" ht="14.25" customHeight="1">
      <c r="A272" s="22" t="s">
        <v>645</v>
      </c>
      <c r="B272" s="30" t="s">
        <v>646</v>
      </c>
      <c r="C272" s="27" t="s">
        <v>26</v>
      </c>
      <c r="D272" s="8" t="s">
        <v>15</v>
      </c>
      <c r="E272" s="8" t="s">
        <v>16</v>
      </c>
      <c r="F272" s="30" t="s">
        <v>646</v>
      </c>
      <c r="G272" s="10" t="str">
        <f>IFERROR(__xludf.DUMMYFUNCTION("IF(len(B272)&gt;0, ""Translation Complete, Google translate not required"", GOOGLETRANSLATE(A272,""en"",""ar""))"),"Translation Complete, Google translate not required")</f>
        <v>Translation Complete, Google translate not required</v>
      </c>
      <c r="H272" s="11">
        <f>IFERROR(__xludf.DUMMYFUNCTION("COUNTA(SPLIT(A272, "" ""))"),34.0)</f>
        <v>34</v>
      </c>
      <c r="I272" s="11" t="b">
        <f t="shared" si="1"/>
        <v>1</v>
      </c>
      <c r="J272" s="11"/>
      <c r="K272" s="11"/>
      <c r="L272" s="25"/>
    </row>
    <row r="273" ht="14.25" customHeight="1">
      <c r="A273" s="15" t="s">
        <v>647</v>
      </c>
      <c r="B273" s="29" t="s">
        <v>648</v>
      </c>
      <c r="C273" s="27" t="s">
        <v>26</v>
      </c>
      <c r="D273" s="17" t="s">
        <v>15</v>
      </c>
      <c r="E273" s="18" t="s">
        <v>16</v>
      </c>
      <c r="F273" s="29" t="s">
        <v>648</v>
      </c>
      <c r="G273" s="19" t="str">
        <f>IFERROR(__xludf.DUMMYFUNCTION("IF(len(B273)&gt;0, ""Translation Complete, Google translate not required"", GOOGLETRANSLATE(A273,""en"",""ar""))"),"Translation Complete, Google translate not required")</f>
        <v>Translation Complete, Google translate not required</v>
      </c>
      <c r="H273" s="20">
        <f>IFERROR(__xludf.DUMMYFUNCTION("COUNTA(SPLIT(A273, "" ""))"),18.0)</f>
        <v>18</v>
      </c>
      <c r="I273" s="20" t="b">
        <f t="shared" si="1"/>
        <v>1</v>
      </c>
      <c r="J273" s="20"/>
      <c r="K273" s="20"/>
      <c r="L273" s="21"/>
    </row>
    <row r="274" ht="14.25" customHeight="1">
      <c r="A274" s="22" t="s">
        <v>649</v>
      </c>
      <c r="B274" s="30" t="s">
        <v>650</v>
      </c>
      <c r="C274" s="27" t="s">
        <v>26</v>
      </c>
      <c r="D274" s="24" t="s">
        <v>15</v>
      </c>
      <c r="E274" s="8" t="s">
        <v>16</v>
      </c>
      <c r="F274" s="30" t="s">
        <v>650</v>
      </c>
      <c r="G274" s="10" t="str">
        <f>IFERROR(__xludf.DUMMYFUNCTION("IF(len(B274)&gt;0, ""Translation Complete, Google translate not required"", GOOGLETRANSLATE(A274,""en"",""ar""))"),"Translation Complete, Google translate not required")</f>
        <v>Translation Complete, Google translate not required</v>
      </c>
      <c r="H274" s="11">
        <f>IFERROR(__xludf.DUMMYFUNCTION("COUNTA(SPLIT(A274, "" ""))"),4.0)</f>
        <v>4</v>
      </c>
      <c r="I274" s="11" t="b">
        <f t="shared" si="1"/>
        <v>1</v>
      </c>
      <c r="J274" s="11"/>
      <c r="K274" s="11"/>
      <c r="L274" s="25"/>
    </row>
    <row r="275" ht="14.25" customHeight="1">
      <c r="A275" s="15" t="s">
        <v>651</v>
      </c>
      <c r="B275" s="29" t="s">
        <v>652</v>
      </c>
      <c r="C275" s="27" t="s">
        <v>26</v>
      </c>
      <c r="D275" s="17" t="s">
        <v>15</v>
      </c>
      <c r="E275" s="18" t="s">
        <v>16</v>
      </c>
      <c r="F275" s="29" t="s">
        <v>652</v>
      </c>
      <c r="G275" s="19" t="str">
        <f>IFERROR(__xludf.DUMMYFUNCTION("IF(len(B275)&gt;0, ""Translation Complete, Google translate not required"", GOOGLETRANSLATE(A275,""en"",""ar""))"),"Translation Complete, Google translate not required")</f>
        <v>Translation Complete, Google translate not required</v>
      </c>
      <c r="H275" s="20">
        <f>IFERROR(__xludf.DUMMYFUNCTION("COUNTA(SPLIT(A275, "" ""))"),3.0)</f>
        <v>3</v>
      </c>
      <c r="I275" s="20" t="b">
        <f t="shared" si="1"/>
        <v>1</v>
      </c>
      <c r="J275" s="20"/>
      <c r="K275" s="20"/>
      <c r="L275" s="21"/>
    </row>
    <row r="276" ht="14.25" customHeight="1">
      <c r="A276" s="22" t="s">
        <v>653</v>
      </c>
      <c r="B276" s="30" t="s">
        <v>654</v>
      </c>
      <c r="C276" s="27" t="s">
        <v>26</v>
      </c>
      <c r="D276" s="24" t="s">
        <v>15</v>
      </c>
      <c r="E276" s="8" t="s">
        <v>16</v>
      </c>
      <c r="F276" s="30" t="s">
        <v>654</v>
      </c>
      <c r="G276" s="10" t="str">
        <f>IFERROR(__xludf.DUMMYFUNCTION("IF(len(B276)&gt;0, ""Translation Complete, Google translate not required"", GOOGLETRANSLATE(A276,""en"",""ar""))"),"Translation Complete, Google translate not required")</f>
        <v>Translation Complete, Google translate not required</v>
      </c>
      <c r="H276" s="11">
        <f>IFERROR(__xludf.DUMMYFUNCTION("COUNTA(SPLIT(A276, "" ""))"),16.0)</f>
        <v>16</v>
      </c>
      <c r="I276" s="11" t="b">
        <f t="shared" si="1"/>
        <v>1</v>
      </c>
      <c r="J276" s="11"/>
      <c r="K276" s="11"/>
      <c r="L276" s="25"/>
    </row>
    <row r="277" ht="14.25" customHeight="1">
      <c r="A277" s="15" t="s">
        <v>655</v>
      </c>
      <c r="B277" s="29" t="s">
        <v>656</v>
      </c>
      <c r="C277" s="27" t="s">
        <v>26</v>
      </c>
      <c r="D277" s="18" t="s">
        <v>15</v>
      </c>
      <c r="E277" s="18" t="s">
        <v>16</v>
      </c>
      <c r="F277" s="29" t="s">
        <v>656</v>
      </c>
      <c r="G277" s="19" t="str">
        <f>IFERROR(__xludf.DUMMYFUNCTION("IF(len(B277)&gt;0, ""Translation Complete, Google translate not required"", GOOGLETRANSLATE(A277,""en"",""ar""))"),"Translation Complete, Google translate not required")</f>
        <v>Translation Complete, Google translate not required</v>
      </c>
      <c r="H277" s="20">
        <f>IFERROR(__xludf.DUMMYFUNCTION("COUNTA(SPLIT(A277, "" ""))"),16.0)</f>
        <v>16</v>
      </c>
      <c r="I277" s="20" t="b">
        <f t="shared" si="1"/>
        <v>1</v>
      </c>
      <c r="J277" s="20"/>
      <c r="K277" s="20"/>
      <c r="L277" s="21"/>
    </row>
    <row r="278" ht="14.25" customHeight="1">
      <c r="A278" s="22" t="s">
        <v>657</v>
      </c>
      <c r="B278" s="30" t="s">
        <v>658</v>
      </c>
      <c r="C278" s="27" t="s">
        <v>26</v>
      </c>
      <c r="D278" s="8" t="s">
        <v>15</v>
      </c>
      <c r="E278" s="8" t="s">
        <v>16</v>
      </c>
      <c r="F278" s="30" t="s">
        <v>658</v>
      </c>
      <c r="G278" s="10" t="str">
        <f>IFERROR(__xludf.DUMMYFUNCTION("IF(len(B278)&gt;0, ""Translation Complete, Google translate not required"", GOOGLETRANSLATE(A278,""en"",""ar""))"),"Translation Complete, Google translate not required")</f>
        <v>Translation Complete, Google translate not required</v>
      </c>
      <c r="H278" s="11">
        <f>IFERROR(__xludf.DUMMYFUNCTION("COUNTA(SPLIT(A278, "" ""))"),10.0)</f>
        <v>10</v>
      </c>
      <c r="I278" s="11" t="b">
        <f t="shared" si="1"/>
        <v>1</v>
      </c>
      <c r="J278" s="11"/>
      <c r="K278" s="11"/>
      <c r="L278" s="25"/>
    </row>
    <row r="279" ht="14.25" customHeight="1">
      <c r="A279" s="15" t="s">
        <v>659</v>
      </c>
      <c r="B279" s="29" t="s">
        <v>660</v>
      </c>
      <c r="C279" s="27" t="s">
        <v>26</v>
      </c>
      <c r="D279" s="18" t="s">
        <v>15</v>
      </c>
      <c r="E279" s="18" t="s">
        <v>16</v>
      </c>
      <c r="F279" s="29" t="s">
        <v>660</v>
      </c>
      <c r="G279" s="19" t="str">
        <f>IFERROR(__xludf.DUMMYFUNCTION("IF(len(B279)&gt;0, ""Translation Complete, Google translate not required"", GOOGLETRANSLATE(A279,""en"",""ar""))"),"Translation Complete, Google translate not required")</f>
        <v>Translation Complete, Google translate not required</v>
      </c>
      <c r="H279" s="20">
        <f>IFERROR(__xludf.DUMMYFUNCTION("COUNTA(SPLIT(A279, "" ""))"),8.0)</f>
        <v>8</v>
      </c>
      <c r="I279" s="20" t="b">
        <f t="shared" si="1"/>
        <v>1</v>
      </c>
      <c r="J279" s="20"/>
      <c r="K279" s="20"/>
      <c r="L279" s="21"/>
    </row>
    <row r="280" ht="14.25" customHeight="1">
      <c r="A280" s="5" t="s">
        <v>661</v>
      </c>
      <c r="B280" s="30" t="s">
        <v>662</v>
      </c>
      <c r="C280" s="27" t="s">
        <v>26</v>
      </c>
      <c r="D280" s="8" t="s">
        <v>15</v>
      </c>
      <c r="E280" s="8" t="s">
        <v>16</v>
      </c>
      <c r="F280" s="30" t="s">
        <v>662</v>
      </c>
      <c r="G280" s="10" t="str">
        <f>IFERROR(__xludf.DUMMYFUNCTION("IF(len(B280)&gt;0, ""Translation Complete, Google translate not required"", GOOGLETRANSLATE(A280,""en"",""ar""))"),"Translation Complete, Google translate not required")</f>
        <v>Translation Complete, Google translate not required</v>
      </c>
      <c r="H280" s="11">
        <f>IFERROR(__xludf.DUMMYFUNCTION("COUNTA(SPLIT(A280, "" ""))"),14.0)</f>
        <v>14</v>
      </c>
      <c r="I280" s="11" t="b">
        <f t="shared" si="1"/>
        <v>1</v>
      </c>
      <c r="J280" s="11"/>
      <c r="K280" s="11"/>
      <c r="L280" s="25"/>
    </row>
    <row r="281" ht="14.25" customHeight="1">
      <c r="A281" s="15" t="s">
        <v>663</v>
      </c>
      <c r="B281" s="29" t="s">
        <v>664</v>
      </c>
      <c r="C281" s="27" t="s">
        <v>26</v>
      </c>
      <c r="D281" s="18" t="s">
        <v>15</v>
      </c>
      <c r="E281" s="18" t="s">
        <v>16</v>
      </c>
      <c r="F281" s="29" t="s">
        <v>664</v>
      </c>
      <c r="G281" s="19" t="str">
        <f>IFERROR(__xludf.DUMMYFUNCTION("IF(len(B281)&gt;0, ""Translation Complete, Google translate not required"", GOOGLETRANSLATE(A281,""en"",""ar""))"),"Translation Complete, Google translate not required")</f>
        <v>Translation Complete, Google translate not required</v>
      </c>
      <c r="H281" s="20">
        <f>IFERROR(__xludf.DUMMYFUNCTION("COUNTA(SPLIT(A281, "" ""))"),15.0)</f>
        <v>15</v>
      </c>
      <c r="I281" s="20" t="b">
        <f t="shared" si="1"/>
        <v>1</v>
      </c>
      <c r="J281" s="20"/>
      <c r="K281" s="20"/>
      <c r="L281" s="21"/>
    </row>
    <row r="282" ht="14.25" customHeight="1">
      <c r="A282" s="22" t="s">
        <v>665</v>
      </c>
      <c r="B282" s="30" t="s">
        <v>666</v>
      </c>
      <c r="C282" s="27" t="s">
        <v>26</v>
      </c>
      <c r="D282" s="8" t="s">
        <v>15</v>
      </c>
      <c r="E282" s="8" t="s">
        <v>16</v>
      </c>
      <c r="F282" s="30" t="s">
        <v>666</v>
      </c>
      <c r="G282" s="10" t="str">
        <f>IFERROR(__xludf.DUMMYFUNCTION("IF(len(B282)&gt;0, ""Translation Complete, Google translate not required"", GOOGLETRANSLATE(A282,""en"",""ar""))"),"Translation Complete, Google translate not required")</f>
        <v>Translation Complete, Google translate not required</v>
      </c>
      <c r="H282" s="11">
        <f>IFERROR(__xludf.DUMMYFUNCTION("COUNTA(SPLIT(A282, "" ""))"),15.0)</f>
        <v>15</v>
      </c>
      <c r="I282" s="11" t="b">
        <f t="shared" si="1"/>
        <v>1</v>
      </c>
      <c r="J282" s="11"/>
      <c r="K282" s="11"/>
      <c r="L282" s="25"/>
    </row>
    <row r="283" ht="14.25" customHeight="1">
      <c r="A283" s="15" t="s">
        <v>667</v>
      </c>
      <c r="B283" s="29" t="s">
        <v>668</v>
      </c>
      <c r="C283" s="27" t="s">
        <v>26</v>
      </c>
      <c r="D283" s="18" t="s">
        <v>15</v>
      </c>
      <c r="E283" s="18" t="s">
        <v>16</v>
      </c>
      <c r="F283" s="29" t="s">
        <v>668</v>
      </c>
      <c r="G283" s="19" t="str">
        <f>IFERROR(__xludf.DUMMYFUNCTION("IF(len(B283)&gt;0, ""Translation Complete, Google translate not required"", GOOGLETRANSLATE(A283,""en"",""ar""))"),"Translation Complete, Google translate not required")</f>
        <v>Translation Complete, Google translate not required</v>
      </c>
      <c r="H283" s="20">
        <f>IFERROR(__xludf.DUMMYFUNCTION("COUNTA(SPLIT(A283, "" ""))"),23.0)</f>
        <v>23</v>
      </c>
      <c r="I283" s="20" t="b">
        <f t="shared" si="1"/>
        <v>1</v>
      </c>
      <c r="J283" s="20"/>
      <c r="K283" s="20"/>
      <c r="L283" s="21"/>
    </row>
    <row r="284" ht="14.25" customHeight="1">
      <c r="A284" s="22" t="s">
        <v>669</v>
      </c>
      <c r="B284" s="30" t="s">
        <v>670</v>
      </c>
      <c r="C284" s="27" t="s">
        <v>26</v>
      </c>
      <c r="D284" s="8" t="s">
        <v>15</v>
      </c>
      <c r="E284" s="8" t="s">
        <v>16</v>
      </c>
      <c r="F284" s="30" t="s">
        <v>670</v>
      </c>
      <c r="G284" s="10" t="str">
        <f>IFERROR(__xludf.DUMMYFUNCTION("IF(len(B284)&gt;0, ""Translation Complete, Google translate not required"", GOOGLETRANSLATE(A284,""en"",""ar""))"),"Translation Complete, Google translate not required")</f>
        <v>Translation Complete, Google translate not required</v>
      </c>
      <c r="H284" s="11">
        <f>IFERROR(__xludf.DUMMYFUNCTION("COUNTA(SPLIT(A284, "" ""))"),26.0)</f>
        <v>26</v>
      </c>
      <c r="I284" s="11" t="b">
        <f t="shared" si="1"/>
        <v>1</v>
      </c>
      <c r="J284" s="11"/>
      <c r="K284" s="11"/>
      <c r="L284" s="25"/>
    </row>
    <row r="285" ht="14.25" customHeight="1">
      <c r="A285" s="15" t="s">
        <v>671</v>
      </c>
      <c r="B285" s="29" t="s">
        <v>672</v>
      </c>
      <c r="C285" s="27" t="s">
        <v>26</v>
      </c>
      <c r="D285" s="18" t="s">
        <v>15</v>
      </c>
      <c r="E285" s="18" t="s">
        <v>16</v>
      </c>
      <c r="F285" s="29" t="s">
        <v>672</v>
      </c>
      <c r="G285" s="19" t="str">
        <f>IFERROR(__xludf.DUMMYFUNCTION("IF(len(B285)&gt;0, ""Translation Complete, Google translate not required"", GOOGLETRANSLATE(A285,""en"",""ar""))"),"Translation Complete, Google translate not required")</f>
        <v>Translation Complete, Google translate not required</v>
      </c>
      <c r="H285" s="20">
        <f>IFERROR(__xludf.DUMMYFUNCTION("COUNTA(SPLIT(A285, "" ""))"),27.0)</f>
        <v>27</v>
      </c>
      <c r="I285" s="20" t="b">
        <f t="shared" si="1"/>
        <v>1</v>
      </c>
      <c r="J285" s="20"/>
      <c r="K285" s="20"/>
      <c r="L285" s="21"/>
    </row>
    <row r="286" ht="14.25" customHeight="1">
      <c r="A286" s="22" t="s">
        <v>673</v>
      </c>
      <c r="B286" s="6" t="s">
        <v>26</v>
      </c>
      <c r="C286" s="27" t="s">
        <v>26</v>
      </c>
      <c r="D286" s="8" t="s">
        <v>206</v>
      </c>
      <c r="E286" s="8" t="s">
        <v>16</v>
      </c>
      <c r="F286" s="30" t="s">
        <v>674</v>
      </c>
      <c r="G286" s="10" t="str">
        <f>IFERROR(__xludf.DUMMYFUNCTION("IF(len(B286)&gt;0, ""Translation Complete, Google translate not required"", GOOGLETRANSLATE(A286,""en"",""ar""))"),"**دعونا نتوقف معًا.**")</f>
        <v>**دعونا نتوقف معًا.**</v>
      </c>
      <c r="H286" s="11">
        <f>IFERROR(__xludf.DUMMYFUNCTION("COUNTA(SPLIT(A286, "" ""))"),5.0)</f>
        <v>5</v>
      </c>
      <c r="I286" s="11" t="b">
        <f t="shared" si="1"/>
        <v>0</v>
      </c>
      <c r="J286" s="11"/>
      <c r="K286" s="11"/>
      <c r="L286" s="25"/>
    </row>
    <row r="287" ht="14.25" customHeight="1">
      <c r="A287" s="15" t="s">
        <v>675</v>
      </c>
      <c r="B287" s="6" t="s">
        <v>26</v>
      </c>
      <c r="C287" s="27" t="s">
        <v>26</v>
      </c>
      <c r="D287" s="18" t="s">
        <v>206</v>
      </c>
      <c r="E287" s="18" t="s">
        <v>16</v>
      </c>
      <c r="F287" s="29" t="s">
        <v>676</v>
      </c>
      <c r="G287" s="19" t="str">
        <f>IFERROR(__xludf.DUMMYFUNCTION("IF(len(B287)&gt;0, ""Translation Complete, Google translate not required"", GOOGLETRANSLATE(A287,""en"",""ar""))"),"تذكر أن هذا شيء يمكنك القيام به عندما تشعر بالتوتر.")</f>
        <v>تذكر أن هذا شيء يمكنك القيام به عندما تشعر بالتوتر.</v>
      </c>
      <c r="H287" s="20">
        <f>IFERROR(__xludf.DUMMYFUNCTION("COUNTA(SPLIT(A287, "" ""))"),12.0)</f>
        <v>12</v>
      </c>
      <c r="I287" s="20" t="b">
        <f t="shared" si="1"/>
        <v>0</v>
      </c>
      <c r="J287" s="20"/>
      <c r="K287" s="20"/>
      <c r="L287" s="21"/>
    </row>
    <row r="288" ht="14.25" customHeight="1">
      <c r="A288" s="5" t="s">
        <v>677</v>
      </c>
      <c r="B288" s="6" t="s">
        <v>26</v>
      </c>
      <c r="C288" s="27" t="s">
        <v>26</v>
      </c>
      <c r="D288" s="8" t="s">
        <v>206</v>
      </c>
      <c r="E288" s="8" t="s">
        <v>16</v>
      </c>
      <c r="F288" s="30" t="s">
        <v>678</v>
      </c>
      <c r="G288" s="10" t="str">
        <f>IFERROR(__xludf.DUMMYFUNCTION("IF(len(B288)&gt;0, ""Translation Complete, Google translate not required"", GOOGLETRANSLATE(A288,""en"",""ar""))"),"اضغط على ◀️ للتوقف معًا.")</f>
        <v>اضغط على ◀️ للتوقف معًا.</v>
      </c>
      <c r="H288" s="11">
        <f>IFERROR(__xludf.DUMMYFUNCTION("COUNTA(SPLIT(A288, "" ""))"),7.0)</f>
        <v>7</v>
      </c>
      <c r="I288" s="11" t="b">
        <f t="shared" si="1"/>
        <v>0</v>
      </c>
      <c r="J288" s="11"/>
      <c r="K288" s="11"/>
      <c r="L288" s="25"/>
    </row>
    <row r="289" ht="14.25" customHeight="1">
      <c r="A289" s="15" t="s">
        <v>679</v>
      </c>
      <c r="B289" s="29" t="s">
        <v>680</v>
      </c>
      <c r="C289" s="16" t="s">
        <v>14</v>
      </c>
      <c r="D289" s="18" t="s">
        <v>15</v>
      </c>
      <c r="E289" s="18" t="s">
        <v>16</v>
      </c>
      <c r="F289" s="29" t="s">
        <v>680</v>
      </c>
      <c r="G289" s="19" t="str">
        <f>IFERROR(__xludf.DUMMYFUNCTION("IF(len(B289)&gt;0, ""Translation Complete, Google translate not required"", GOOGLETRANSLATE(A289,""en"",""ar""))"),"Translation Complete, Google translate not required")</f>
        <v>Translation Complete, Google translate not required</v>
      </c>
      <c r="H289" s="20">
        <f>IFERROR(__xludf.DUMMYFUNCTION("COUNTA(SPLIT(A289, "" ""))"),15.0)</f>
        <v>15</v>
      </c>
      <c r="I289" s="20" t="b">
        <f t="shared" si="1"/>
        <v>1</v>
      </c>
      <c r="J289" s="20"/>
      <c r="K289" s="20"/>
      <c r="L289" s="21"/>
    </row>
    <row r="290" ht="14.25" customHeight="1">
      <c r="A290" s="22" t="s">
        <v>681</v>
      </c>
      <c r="B290" s="6" t="s">
        <v>26</v>
      </c>
      <c r="C290" s="27" t="s">
        <v>26</v>
      </c>
      <c r="D290" s="8" t="s">
        <v>206</v>
      </c>
      <c r="E290" s="8" t="s">
        <v>16</v>
      </c>
      <c r="F290" s="30" t="s">
        <v>682</v>
      </c>
      <c r="G290" s="10" t="str">
        <f>IFERROR(__xludf.DUMMYFUNCTION("IF(len(B290)&gt;0, ""Translation Complete, Google translate not required"", GOOGLETRANSLATE(A290,""en"",""ar""))"),"**دعونا نتوقف معًا.**")</f>
        <v>**دعونا نتوقف معًا.**</v>
      </c>
      <c r="H290" s="11">
        <f>IFERROR(__xludf.DUMMYFUNCTION("COUNTA(SPLIT(A290, "" ""))"),5.0)</f>
        <v>5</v>
      </c>
      <c r="I290" s="11" t="b">
        <f t="shared" si="1"/>
        <v>0</v>
      </c>
      <c r="J290" s="11"/>
      <c r="K290" s="11"/>
      <c r="L290" s="25"/>
    </row>
    <row r="291" ht="14.25" customHeight="1">
      <c r="A291" s="15" t="s">
        <v>683</v>
      </c>
      <c r="B291" s="6" t="s">
        <v>26</v>
      </c>
      <c r="C291" s="27" t="s">
        <v>26</v>
      </c>
      <c r="D291" s="18" t="s">
        <v>206</v>
      </c>
      <c r="E291" s="18" t="s">
        <v>16</v>
      </c>
      <c r="F291" s="29" t="s">
        <v>684</v>
      </c>
      <c r="G291" s="19" t="str">
        <f>IFERROR(__xludf.DUMMYFUNCTION("IF(len(B291)&gt;0, ""Translation Complete, Google translate not required"", GOOGLETRANSLATE(A291,""en"",""ar""))"),"عندما تشعر بالتوتر، تذكر أن أخذ وقفة كهذه يمكن أن يساعدك على الشعور بمزيد من الثبات والهدوء.")</f>
        <v>عندما تشعر بالتوتر، تذكر أن أخذ وقفة كهذه يمكن أن يساعدك على الشعور بمزيد من الثبات والهدوء.</v>
      </c>
      <c r="H291" s="20">
        <f>IFERROR(__xludf.DUMMYFUNCTION("COUNTA(SPLIT(A291, "" ""))"),19.0)</f>
        <v>19</v>
      </c>
      <c r="I291" s="20" t="b">
        <f t="shared" si="1"/>
        <v>0</v>
      </c>
      <c r="J291" s="20"/>
      <c r="K291" s="20"/>
      <c r="L291" s="21"/>
    </row>
    <row r="292" ht="14.25" customHeight="1">
      <c r="A292" s="22" t="s">
        <v>685</v>
      </c>
      <c r="B292" s="30" t="s">
        <v>686</v>
      </c>
      <c r="C292" s="27" t="s">
        <v>26</v>
      </c>
      <c r="D292" s="8" t="s">
        <v>15</v>
      </c>
      <c r="E292" s="8" t="s">
        <v>16</v>
      </c>
      <c r="F292" s="30" t="s">
        <v>686</v>
      </c>
      <c r="G292" s="10" t="str">
        <f>IFERROR(__xludf.DUMMYFUNCTION("IF(len(B292)&gt;0, ""Translation Complete, Google translate not required"", GOOGLETRANSLATE(A292,""en"",""ar""))"),"Translation Complete, Google translate not required")</f>
        <v>Translation Complete, Google translate not required</v>
      </c>
      <c r="H292" s="11">
        <f>IFERROR(__xludf.DUMMYFUNCTION("COUNTA(SPLIT(A292, "" ""))"),21.0)</f>
        <v>21</v>
      </c>
      <c r="I292" s="11" t="b">
        <f t="shared" si="1"/>
        <v>1</v>
      </c>
      <c r="J292" s="11"/>
      <c r="K292" s="11"/>
      <c r="L292" s="25"/>
    </row>
    <row r="293" ht="14.25" customHeight="1">
      <c r="A293" s="15" t="s">
        <v>687</v>
      </c>
      <c r="B293" s="29" t="s">
        <v>688</v>
      </c>
      <c r="C293" s="27" t="s">
        <v>26</v>
      </c>
      <c r="D293" s="18" t="s">
        <v>15</v>
      </c>
      <c r="E293" s="18" t="s">
        <v>16</v>
      </c>
      <c r="F293" s="29" t="s">
        <v>688</v>
      </c>
      <c r="G293" s="19" t="str">
        <f>IFERROR(__xludf.DUMMYFUNCTION("IF(len(B293)&gt;0, ""Translation Complete, Google translate not required"", GOOGLETRANSLATE(A293,""en"",""ar""))"),"Translation Complete, Google translate not required")</f>
        <v>Translation Complete, Google translate not required</v>
      </c>
      <c r="H293" s="20">
        <f>IFERROR(__xludf.DUMMYFUNCTION("COUNTA(SPLIT(A293, "" ""))"),8.0)</f>
        <v>8</v>
      </c>
      <c r="I293" s="20" t="b">
        <f t="shared" si="1"/>
        <v>1</v>
      </c>
      <c r="J293" s="20"/>
      <c r="K293" s="20"/>
      <c r="L293" s="21"/>
    </row>
    <row r="294" ht="14.25" customHeight="1">
      <c r="A294" s="22" t="s">
        <v>689</v>
      </c>
      <c r="B294" s="30" t="s">
        <v>690</v>
      </c>
      <c r="C294" s="27" t="s">
        <v>26</v>
      </c>
      <c r="D294" s="8" t="s">
        <v>15</v>
      </c>
      <c r="E294" s="8" t="s">
        <v>16</v>
      </c>
      <c r="F294" s="30" t="s">
        <v>690</v>
      </c>
      <c r="G294" s="10" t="str">
        <f>IFERROR(__xludf.DUMMYFUNCTION("IF(len(B294)&gt;0, ""Translation Complete, Google translate not required"", GOOGLETRANSLATE(A294,""en"",""ar""))"),"Translation Complete, Google translate not required")</f>
        <v>Translation Complete, Google translate not required</v>
      </c>
      <c r="H294" s="11">
        <f>IFERROR(__xludf.DUMMYFUNCTION("COUNTA(SPLIT(A294, "" ""))"),13.0)</f>
        <v>13</v>
      </c>
      <c r="I294" s="11" t="b">
        <f t="shared" si="1"/>
        <v>1</v>
      </c>
      <c r="J294" s="11"/>
      <c r="K294" s="11"/>
      <c r="L294" s="25"/>
    </row>
    <row r="295" ht="14.25" customHeight="1">
      <c r="A295" s="15" t="s">
        <v>691</v>
      </c>
      <c r="B295" s="29" t="s">
        <v>692</v>
      </c>
      <c r="C295" s="27" t="s">
        <v>26</v>
      </c>
      <c r="D295" s="18" t="s">
        <v>15</v>
      </c>
      <c r="E295" s="18" t="s">
        <v>16</v>
      </c>
      <c r="F295" s="29" t="s">
        <v>692</v>
      </c>
      <c r="G295" s="19" t="str">
        <f>IFERROR(__xludf.DUMMYFUNCTION("IF(len(B295)&gt;0, ""Translation Complete, Google translate not required"", GOOGLETRANSLATE(A295,""en"",""ar""))"),"Translation Complete, Google translate not required")</f>
        <v>Translation Complete, Google translate not required</v>
      </c>
      <c r="H295" s="20">
        <f>IFERROR(__xludf.DUMMYFUNCTION("COUNTA(SPLIT(A295, "" ""))"),10.0)</f>
        <v>10</v>
      </c>
      <c r="I295" s="20" t="b">
        <f t="shared" si="1"/>
        <v>1</v>
      </c>
      <c r="J295" s="20"/>
      <c r="K295" s="20"/>
      <c r="L295" s="21"/>
    </row>
    <row r="296" ht="14.25" customHeight="1">
      <c r="A296" s="22" t="s">
        <v>693</v>
      </c>
      <c r="B296" s="6" t="s">
        <v>26</v>
      </c>
      <c r="C296" s="27" t="s">
        <v>26</v>
      </c>
      <c r="D296" s="8" t="s">
        <v>15</v>
      </c>
      <c r="E296" s="8" t="s">
        <v>16</v>
      </c>
      <c r="F296" s="30" t="s">
        <v>694</v>
      </c>
      <c r="G296" s="10" t="str">
        <f>IFERROR(__xludf.DUMMYFUNCTION("IF(len(B296)&gt;0, ""Translation Complete, Google translate not required"", GOOGLETRANSLATE(A296,""en"",""ar""))"),"يمكنك القيام بذلك في أي وقت تشعر فيه بالتوتر أو القلق.")</f>
        <v>يمكنك القيام بذلك في أي وقت تشعر فيه بالتوتر أو القلق.</v>
      </c>
      <c r="H296" s="11">
        <f>IFERROR(__xludf.DUMMYFUNCTION("COUNTA(SPLIT(A296, "" ""))"),10.0)</f>
        <v>10</v>
      </c>
      <c r="I296" s="11" t="b">
        <f t="shared" si="1"/>
        <v>0</v>
      </c>
      <c r="J296" s="11"/>
      <c r="K296" s="11"/>
      <c r="L296" s="25"/>
    </row>
    <row r="297" ht="14.25" customHeight="1">
      <c r="A297" s="38" t="s">
        <v>695</v>
      </c>
      <c r="B297" s="6" t="s">
        <v>696</v>
      </c>
      <c r="C297" s="39" t="s">
        <v>26</v>
      </c>
      <c r="D297" s="40" t="s">
        <v>15</v>
      </c>
      <c r="E297" s="41" t="s">
        <v>15</v>
      </c>
      <c r="F297" s="42" t="s">
        <v>696</v>
      </c>
      <c r="G297" s="43" t="str">
        <f>IFERROR(__xludf.DUMMYFUNCTION("IF(len(B297)&gt;0, ""Translation Complete, Google translate not required"", GOOGLETRANSLATE(A297,""en"",""ar""))"),"Translation Complete, Google translate not required")</f>
        <v>Translation Complete, Google translate not required</v>
      </c>
      <c r="H297" s="44">
        <f>IFERROR(__xludf.DUMMYFUNCTION("COUNTA(SPLIT(A297, "" ""))"),1.0)</f>
        <v>1</v>
      </c>
      <c r="I297" s="44" t="b">
        <f t="shared" si="1"/>
        <v>1</v>
      </c>
      <c r="J297" s="44">
        <f>COUNTIF(Latest_Modules_and_Activites[Proofreaders], "Revised")</f>
        <v>295</v>
      </c>
      <c r="K297" s="44">
        <f>COUNTIF(Latest_Modules_and_Activites[Proofreaders], "To Do")</f>
        <v>0</v>
      </c>
      <c r="L297" s="45">
        <f>296-Latest_Modules_and_Activites[[#TOTALS],[Column 2]]</f>
        <v>296</v>
      </c>
    </row>
  </sheetData>
  <conditionalFormatting sqref="B1:B267 C1:E297 F1:I1 B286:B288 B290:B291 B296:B297">
    <cfRule type="containsBlanks" dxfId="0" priority="1">
      <formula>LEN(TRIM(B1))=0</formula>
    </cfRule>
  </conditionalFormatting>
  <dataValidations>
    <dataValidation type="list" allowBlank="1" sqref="D2:E296">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hidden="1" min="4" max="4" width="17.5"/>
    <col customWidth="1" min="5" max="5" width="18.63"/>
    <col customWidth="1" min="6" max="6" width="39.13"/>
    <col customWidth="1" hidden="1" min="7" max="7" width="72.63"/>
    <col customWidth="1" hidden="1" min="8" max="8" width="29.0"/>
    <col customWidth="1" hidden="1" min="9" max="9" width="13.63"/>
    <col customWidth="1" min="10" max="27" width="8.63"/>
  </cols>
  <sheetData>
    <row r="1" ht="14.25" customHeight="1">
      <c r="A1" s="1" t="s">
        <v>0</v>
      </c>
      <c r="B1" s="2" t="s">
        <v>1</v>
      </c>
      <c r="C1" s="3" t="s">
        <v>2</v>
      </c>
      <c r="D1" s="3" t="s">
        <v>3</v>
      </c>
      <c r="E1" s="3" t="s">
        <v>4</v>
      </c>
      <c r="F1" s="3" t="s">
        <v>5</v>
      </c>
      <c r="G1" s="3" t="s">
        <v>697</v>
      </c>
      <c r="H1" s="3" t="s">
        <v>7</v>
      </c>
      <c r="I1" s="46" t="s">
        <v>8</v>
      </c>
    </row>
    <row r="2" ht="14.25" customHeight="1">
      <c r="A2" s="22" t="s">
        <v>698</v>
      </c>
      <c r="B2" s="47" t="s">
        <v>699</v>
      </c>
      <c r="C2" s="7" t="s">
        <v>700</v>
      </c>
      <c r="D2" s="8" t="s">
        <v>206</v>
      </c>
      <c r="E2" s="8" t="s">
        <v>15</v>
      </c>
      <c r="F2" s="33"/>
      <c r="G2" s="10" t="str">
        <f>IFERROR(__xludf.DUMMYFUNCTION("IF(len(B2)&gt;0, ""Translation Complete, Google translate not required"", GOOGLETRANSLATE(A2,""en"",""ar""))"),"Translation Complete, Google translate not required")</f>
        <v>Translation Complete, Google translate not required</v>
      </c>
      <c r="H2" s="48">
        <f>IFERROR(__xludf.DUMMYFUNCTION("COUNTA(SPLIT(A2, "" ""))"),10.0)</f>
        <v>10</v>
      </c>
      <c r="I2" s="25" t="b">
        <f t="shared" ref="I2:I221" si="1">if(len(B2)&gt;0,TRUE,FALSE)</f>
        <v>1</v>
      </c>
    </row>
    <row r="3" ht="14.25" customHeight="1">
      <c r="A3" s="15" t="s">
        <v>701</v>
      </c>
      <c r="B3" s="47" t="s">
        <v>702</v>
      </c>
      <c r="C3" s="16" t="s">
        <v>700</v>
      </c>
      <c r="D3" s="17" t="s">
        <v>206</v>
      </c>
      <c r="E3" s="18" t="s">
        <v>15</v>
      </c>
      <c r="F3" s="31"/>
      <c r="G3" s="19" t="str">
        <f>IFERROR(__xludf.DUMMYFUNCTION("IF(len(B3)&gt;0, ""Translation Complete, Google translate not required"", GOOGLETRANSLATE(A3,""en"",""ar""))"),"Translation Complete, Google translate not required")</f>
        <v>Translation Complete, Google translate not required</v>
      </c>
      <c r="H3" s="49">
        <f>IFERROR(__xludf.DUMMYFUNCTION("COUNTA(SPLIT(A3, "" ""))"),19.0)</f>
        <v>19</v>
      </c>
      <c r="I3" s="21" t="b">
        <f t="shared" si="1"/>
        <v>1</v>
      </c>
    </row>
    <row r="4" ht="14.25" customHeight="1">
      <c r="A4" s="22" t="s">
        <v>703</v>
      </c>
      <c r="B4" s="47" t="s">
        <v>704</v>
      </c>
      <c r="C4" s="7" t="s">
        <v>700</v>
      </c>
      <c r="D4" s="24" t="s">
        <v>206</v>
      </c>
      <c r="E4" s="8" t="s">
        <v>15</v>
      </c>
      <c r="F4" s="33"/>
      <c r="G4" s="10" t="str">
        <f>IFERROR(__xludf.DUMMYFUNCTION("IF(len(B4)&gt;0, ""Translation Complete, Google translate not required"", GOOGLETRANSLATE(A4,""en"",""ar""))"),"Translation Complete, Google translate not required")</f>
        <v>Translation Complete, Google translate not required</v>
      </c>
      <c r="H4" s="48">
        <f>IFERROR(__xludf.DUMMYFUNCTION("COUNTA(SPLIT(A4, "" ""))"),7.0)</f>
        <v>7</v>
      </c>
      <c r="I4" s="25" t="b">
        <f t="shared" si="1"/>
        <v>1</v>
      </c>
    </row>
    <row r="5" ht="14.25" customHeight="1">
      <c r="A5" s="15" t="s">
        <v>705</v>
      </c>
      <c r="B5" s="47" t="s">
        <v>706</v>
      </c>
      <c r="C5" s="27" t="s">
        <v>26</v>
      </c>
      <c r="D5" s="17" t="s">
        <v>206</v>
      </c>
      <c r="E5" s="18" t="s">
        <v>15</v>
      </c>
      <c r="F5" s="31"/>
      <c r="G5" s="19" t="str">
        <f>IFERROR(__xludf.DUMMYFUNCTION("IF(len(B5)&gt;0, ""Translation Complete, Google translate not required"", GOOGLETRANSLATE(A5,""en"",""ar""))"),"Translation Complete, Google translate not required")</f>
        <v>Translation Complete, Google translate not required</v>
      </c>
      <c r="H5" s="49">
        <f>IFERROR(__xludf.DUMMYFUNCTION("COUNTA(SPLIT(A5, "" ""))"),10.0)</f>
        <v>10</v>
      </c>
      <c r="I5" s="21" t="b">
        <f t="shared" si="1"/>
        <v>1</v>
      </c>
    </row>
    <row r="6" ht="14.25" customHeight="1">
      <c r="A6" s="22" t="s">
        <v>707</v>
      </c>
      <c r="B6" s="47" t="s">
        <v>707</v>
      </c>
      <c r="C6" s="7" t="s">
        <v>700</v>
      </c>
      <c r="D6" s="24" t="s">
        <v>206</v>
      </c>
      <c r="E6" s="8" t="s">
        <v>15</v>
      </c>
      <c r="F6" s="33"/>
      <c r="G6" s="10" t="str">
        <f>IFERROR(__xludf.DUMMYFUNCTION("IF(len(B6)&gt;0, ""Translation Complete, Google translate not required"", GOOGLETRANSLATE(A6,""en"",""ar""))"),"Translation Complete, Google translate not required")</f>
        <v>Translation Complete, Google translate not required</v>
      </c>
      <c r="H6" s="48">
        <f>IFERROR(__xludf.DUMMYFUNCTION("COUNTA(SPLIT(A6, "" ""))"),2.0)</f>
        <v>2</v>
      </c>
      <c r="I6" s="25" t="b">
        <f t="shared" si="1"/>
        <v>1</v>
      </c>
    </row>
    <row r="7" ht="14.25" customHeight="1">
      <c r="A7" s="15" t="s">
        <v>708</v>
      </c>
      <c r="B7" s="47" t="s">
        <v>709</v>
      </c>
      <c r="C7" s="16" t="s">
        <v>700</v>
      </c>
      <c r="D7" s="17" t="s">
        <v>206</v>
      </c>
      <c r="E7" s="18" t="s">
        <v>15</v>
      </c>
      <c r="F7" s="31"/>
      <c r="G7" s="19" t="str">
        <f>IFERROR(__xludf.DUMMYFUNCTION("IF(len(B7)&gt;0, ""Translation Complete, Google translate not required"", GOOGLETRANSLATE(A7,""en"",""ar""))"),"Translation Complete, Google translate not required")</f>
        <v>Translation Complete, Google translate not required</v>
      </c>
      <c r="H7" s="49">
        <f>IFERROR(__xludf.DUMMYFUNCTION("COUNTA(SPLIT(A7, "" ""))"),25.0)</f>
        <v>25</v>
      </c>
      <c r="I7" s="21" t="b">
        <f t="shared" si="1"/>
        <v>1</v>
      </c>
    </row>
    <row r="8" ht="14.25" customHeight="1">
      <c r="A8" s="22" t="s">
        <v>710</v>
      </c>
      <c r="B8" s="47" t="s">
        <v>710</v>
      </c>
      <c r="C8" s="7" t="s">
        <v>700</v>
      </c>
      <c r="D8" s="24" t="s">
        <v>206</v>
      </c>
      <c r="E8" s="8" t="s">
        <v>15</v>
      </c>
      <c r="F8" s="33"/>
      <c r="G8" s="10" t="str">
        <f>IFERROR(__xludf.DUMMYFUNCTION("IF(len(B8)&gt;0, ""Translation Complete, Google translate not required"", GOOGLETRANSLATE(A8,""en"",""ar""))"),"Translation Complete, Google translate not required")</f>
        <v>Translation Complete, Google translate not required</v>
      </c>
      <c r="H8" s="48">
        <f>IFERROR(__xludf.DUMMYFUNCTION("COUNTA(SPLIT(A8, "" ""))"),2.0)</f>
        <v>2</v>
      </c>
      <c r="I8" s="25" t="b">
        <f t="shared" si="1"/>
        <v>1</v>
      </c>
    </row>
    <row r="9" ht="14.25" customHeight="1">
      <c r="A9" s="15" t="s">
        <v>711</v>
      </c>
      <c r="B9" s="47" t="s">
        <v>711</v>
      </c>
      <c r="C9" s="16" t="s">
        <v>700</v>
      </c>
      <c r="D9" s="17" t="s">
        <v>206</v>
      </c>
      <c r="E9" s="18" t="s">
        <v>15</v>
      </c>
      <c r="F9" s="31"/>
      <c r="G9" s="19" t="str">
        <f>IFERROR(__xludf.DUMMYFUNCTION("IF(len(B9)&gt;0, ""Translation Complete, Google translate not required"", GOOGLETRANSLATE(A9,""en"",""ar""))"),"Translation Complete, Google translate not required")</f>
        <v>Translation Complete, Google translate not required</v>
      </c>
      <c r="H9" s="49">
        <f>IFERROR(__xludf.DUMMYFUNCTION("COUNTA(SPLIT(A9, "" ""))"),2.0)</f>
        <v>2</v>
      </c>
      <c r="I9" s="21" t="b">
        <f t="shared" si="1"/>
        <v>1</v>
      </c>
    </row>
    <row r="10" ht="14.25" customHeight="1">
      <c r="A10" s="22" t="s">
        <v>712</v>
      </c>
      <c r="B10" s="47" t="s">
        <v>712</v>
      </c>
      <c r="C10" s="7" t="s">
        <v>700</v>
      </c>
      <c r="D10" s="24" t="s">
        <v>206</v>
      </c>
      <c r="E10" s="8" t="s">
        <v>15</v>
      </c>
      <c r="F10" s="33"/>
      <c r="G10" s="10" t="str">
        <f>IFERROR(__xludf.DUMMYFUNCTION("IF(len(B10)&gt;0, ""Translation Complete, Google translate not required"", GOOGLETRANSLATE(A10,""en"",""ar""))"),"Translation Complete, Google translate not required")</f>
        <v>Translation Complete, Google translate not required</v>
      </c>
      <c r="H10" s="48">
        <f>IFERROR(__xludf.DUMMYFUNCTION("COUNTA(SPLIT(A10, "" ""))"),2.0)</f>
        <v>2</v>
      </c>
      <c r="I10" s="25" t="b">
        <f t="shared" si="1"/>
        <v>1</v>
      </c>
    </row>
    <row r="11" ht="14.25" customHeight="1">
      <c r="A11" s="26" t="s">
        <v>713</v>
      </c>
      <c r="B11" s="47" t="s">
        <v>714</v>
      </c>
      <c r="C11" s="27" t="s">
        <v>26</v>
      </c>
      <c r="D11" s="17" t="s">
        <v>206</v>
      </c>
      <c r="E11" s="18" t="s">
        <v>15</v>
      </c>
      <c r="F11" s="31"/>
      <c r="G11" s="19" t="str">
        <f>IFERROR(__xludf.DUMMYFUNCTION("IF(len(B11)&gt;0, ""Translation Complete, Google translate not required"", GOOGLETRANSLATE(A11,""en"",""ar""))"),"Translation Complete, Google translate not required")</f>
        <v>Translation Complete, Google translate not required</v>
      </c>
      <c r="H11" s="49">
        <f>IFERROR(__xludf.DUMMYFUNCTION("COUNTA(SPLIT(A11, "" ""))"),15.0)</f>
        <v>15</v>
      </c>
      <c r="I11" s="21" t="b">
        <f t="shared" si="1"/>
        <v>1</v>
      </c>
    </row>
    <row r="12" ht="14.25" customHeight="1">
      <c r="A12" s="22" t="s">
        <v>715</v>
      </c>
      <c r="B12" s="47" t="s">
        <v>716</v>
      </c>
      <c r="C12" s="7" t="s">
        <v>700</v>
      </c>
      <c r="D12" s="24" t="s">
        <v>206</v>
      </c>
      <c r="E12" s="8" t="s">
        <v>15</v>
      </c>
      <c r="F12" s="33"/>
      <c r="G12" s="10" t="str">
        <f>IFERROR(__xludf.DUMMYFUNCTION("IF(len(B12)&gt;0, ""Translation Complete, Google translate not required"", GOOGLETRANSLATE(A12,""en"",""ar""))"),"Translation Complete, Google translate not required")</f>
        <v>Translation Complete, Google translate not required</v>
      </c>
      <c r="H12" s="48">
        <f>IFERROR(__xludf.DUMMYFUNCTION("COUNTA(SPLIT(A12, "" ""))"),9.0)</f>
        <v>9</v>
      </c>
      <c r="I12" s="25" t="b">
        <f t="shared" si="1"/>
        <v>1</v>
      </c>
    </row>
    <row r="13" ht="14.25" customHeight="1">
      <c r="A13" s="15" t="s">
        <v>717</v>
      </c>
      <c r="B13" s="47" t="s">
        <v>718</v>
      </c>
      <c r="C13" s="16" t="s">
        <v>700</v>
      </c>
      <c r="D13" s="17" t="s">
        <v>206</v>
      </c>
      <c r="E13" s="18" t="s">
        <v>15</v>
      </c>
      <c r="F13" s="31"/>
      <c r="G13" s="19" t="str">
        <f>IFERROR(__xludf.DUMMYFUNCTION("IF(len(B13)&gt;0, ""Translation Complete, Google translate not required"", GOOGLETRANSLATE(A13,""en"",""ar""))"),"Translation Complete, Google translate not required")</f>
        <v>Translation Complete, Google translate not required</v>
      </c>
      <c r="H13" s="49">
        <f>IFERROR(__xludf.DUMMYFUNCTION("COUNTA(SPLIT(A13, "" ""))"),7.0)</f>
        <v>7</v>
      </c>
      <c r="I13" s="21" t="b">
        <f t="shared" si="1"/>
        <v>1</v>
      </c>
    </row>
    <row r="14" ht="14.25" customHeight="1">
      <c r="A14" s="22" t="s">
        <v>719</v>
      </c>
      <c r="B14" s="47" t="s">
        <v>720</v>
      </c>
      <c r="C14" s="7" t="s">
        <v>700</v>
      </c>
      <c r="D14" s="24" t="s">
        <v>206</v>
      </c>
      <c r="E14" s="8" t="s">
        <v>15</v>
      </c>
      <c r="F14" s="33"/>
      <c r="G14" s="10" t="str">
        <f>IFERROR(__xludf.DUMMYFUNCTION("IF(len(B14)&gt;0, ""Translation Complete, Google translate not required"", GOOGLETRANSLATE(A14,""en"",""ar""))"),"Translation Complete, Google translate not required")</f>
        <v>Translation Complete, Google translate not required</v>
      </c>
      <c r="H14" s="48">
        <f>IFERROR(__xludf.DUMMYFUNCTION("COUNTA(SPLIT(A14, "" ""))"),5.0)</f>
        <v>5</v>
      </c>
      <c r="I14" s="25" t="b">
        <f t="shared" si="1"/>
        <v>1</v>
      </c>
    </row>
    <row r="15" ht="14.25" customHeight="1">
      <c r="A15" s="15" t="s">
        <v>721</v>
      </c>
      <c r="B15" s="47" t="s">
        <v>722</v>
      </c>
      <c r="C15" s="16" t="s">
        <v>700</v>
      </c>
      <c r="D15" s="17" t="s">
        <v>206</v>
      </c>
      <c r="E15" s="18" t="s">
        <v>15</v>
      </c>
      <c r="F15" s="31"/>
      <c r="G15" s="19" t="str">
        <f>IFERROR(__xludf.DUMMYFUNCTION("IF(len(B15)&gt;0, ""Translation Complete, Google translate not required"", GOOGLETRANSLATE(A15,""en"",""ar""))"),"Translation Complete, Google translate not required")</f>
        <v>Translation Complete, Google translate not required</v>
      </c>
      <c r="H15" s="49">
        <f>IFERROR(__xludf.DUMMYFUNCTION("COUNTA(SPLIT(A15, "" ""))"),19.0)</f>
        <v>19</v>
      </c>
      <c r="I15" s="21" t="b">
        <f t="shared" si="1"/>
        <v>1</v>
      </c>
    </row>
    <row r="16" ht="14.25" customHeight="1">
      <c r="A16" s="22" t="s">
        <v>723</v>
      </c>
      <c r="B16" s="47" t="s">
        <v>723</v>
      </c>
      <c r="C16" s="7" t="s">
        <v>700</v>
      </c>
      <c r="D16" s="24" t="s">
        <v>206</v>
      </c>
      <c r="E16" s="8" t="s">
        <v>15</v>
      </c>
      <c r="F16" s="33"/>
      <c r="G16" s="10" t="str">
        <f>IFERROR(__xludf.DUMMYFUNCTION("IF(len(B16)&gt;0, ""Translation Complete, Google translate not required"", GOOGLETRANSLATE(A16,""en"",""ar""))"),"Translation Complete, Google translate not required")</f>
        <v>Translation Complete, Google translate not required</v>
      </c>
      <c r="H16" s="48">
        <f>IFERROR(__xludf.DUMMYFUNCTION("COUNTA(SPLIT(A16, "" ""))"),2.0)</f>
        <v>2</v>
      </c>
      <c r="I16" s="25" t="b">
        <f t="shared" si="1"/>
        <v>1</v>
      </c>
    </row>
    <row r="17" ht="14.25" customHeight="1">
      <c r="A17" s="15" t="s">
        <v>724</v>
      </c>
      <c r="B17" s="47" t="s">
        <v>725</v>
      </c>
      <c r="C17" s="16" t="s">
        <v>700</v>
      </c>
      <c r="D17" s="17" t="s">
        <v>206</v>
      </c>
      <c r="E17" s="18" t="s">
        <v>15</v>
      </c>
      <c r="F17" s="31"/>
      <c r="G17" s="19" t="str">
        <f>IFERROR(__xludf.DUMMYFUNCTION("IF(len(B17)&gt;0, ""Translation Complete, Google translate not required"", GOOGLETRANSLATE(A17,""en"",""ar""))"),"Translation Complete, Google translate not required")</f>
        <v>Translation Complete, Google translate not required</v>
      </c>
      <c r="H17" s="49">
        <f>IFERROR(__xludf.DUMMYFUNCTION("COUNTA(SPLIT(A17, "" ""))"),6.0)</f>
        <v>6</v>
      </c>
      <c r="I17" s="21" t="b">
        <f t="shared" si="1"/>
        <v>1</v>
      </c>
    </row>
    <row r="18" ht="14.25" customHeight="1">
      <c r="A18" s="22" t="s">
        <v>726</v>
      </c>
      <c r="B18" s="47" t="s">
        <v>727</v>
      </c>
      <c r="C18" s="7" t="s">
        <v>700</v>
      </c>
      <c r="D18" s="24" t="s">
        <v>206</v>
      </c>
      <c r="E18" s="8" t="s">
        <v>15</v>
      </c>
      <c r="F18" s="33"/>
      <c r="G18" s="10" t="str">
        <f>IFERROR(__xludf.DUMMYFUNCTION("IF(len(B18)&gt;0, ""Translation Complete, Google translate not required"", GOOGLETRANSLATE(A18,""en"",""ar""))"),"Translation Complete, Google translate not required")</f>
        <v>Translation Complete, Google translate not required</v>
      </c>
      <c r="H18" s="48">
        <f>IFERROR(__xludf.DUMMYFUNCTION("COUNTA(SPLIT(A18, "" ""))"),16.0)</f>
        <v>16</v>
      </c>
      <c r="I18" s="25" t="b">
        <f t="shared" si="1"/>
        <v>1</v>
      </c>
    </row>
    <row r="19" ht="14.25" customHeight="1">
      <c r="A19" s="15" t="s">
        <v>728</v>
      </c>
      <c r="B19" s="47" t="s">
        <v>729</v>
      </c>
      <c r="C19" s="16" t="s">
        <v>700</v>
      </c>
      <c r="D19" s="17" t="s">
        <v>206</v>
      </c>
      <c r="E19" s="18" t="s">
        <v>15</v>
      </c>
      <c r="F19" s="31"/>
      <c r="G19" s="19" t="str">
        <f>IFERROR(__xludf.DUMMYFUNCTION("IF(len(B19)&gt;0, ""Translation Complete, Google translate not required"", GOOGLETRANSLATE(A19,""en"",""ar""))"),"Translation Complete, Google translate not required")</f>
        <v>Translation Complete, Google translate not required</v>
      </c>
      <c r="H19" s="49">
        <f>IFERROR(__xludf.DUMMYFUNCTION("COUNTA(SPLIT(A19, "" ""))"),4.0)</f>
        <v>4</v>
      </c>
      <c r="I19" s="21" t="b">
        <f t="shared" si="1"/>
        <v>1</v>
      </c>
    </row>
    <row r="20" ht="14.25" customHeight="1">
      <c r="A20" s="22" t="s">
        <v>730</v>
      </c>
      <c r="B20" s="47" t="s">
        <v>731</v>
      </c>
      <c r="C20" s="7" t="s">
        <v>700</v>
      </c>
      <c r="D20" s="24" t="s">
        <v>206</v>
      </c>
      <c r="E20" s="8" t="s">
        <v>15</v>
      </c>
      <c r="F20" s="33"/>
      <c r="G20" s="10" t="str">
        <f>IFERROR(__xludf.DUMMYFUNCTION("IF(len(B20)&gt;0, ""Translation Complete, Google translate not required"", GOOGLETRANSLATE(A20,""en"",""ar""))"),"Translation Complete, Google translate not required")</f>
        <v>Translation Complete, Google translate not required</v>
      </c>
      <c r="H20" s="48">
        <f>IFERROR(__xludf.DUMMYFUNCTION("COUNTA(SPLIT(A20, "" ""))"),5.0)</f>
        <v>5</v>
      </c>
      <c r="I20" s="25" t="b">
        <f t="shared" si="1"/>
        <v>1</v>
      </c>
    </row>
    <row r="21" ht="14.25" customHeight="1">
      <c r="A21" s="15" t="s">
        <v>732</v>
      </c>
      <c r="B21" s="47" t="s">
        <v>733</v>
      </c>
      <c r="C21" s="16" t="s">
        <v>700</v>
      </c>
      <c r="D21" s="17" t="s">
        <v>206</v>
      </c>
      <c r="E21" s="18" t="s">
        <v>15</v>
      </c>
      <c r="F21" s="31"/>
      <c r="G21" s="19" t="str">
        <f>IFERROR(__xludf.DUMMYFUNCTION("IF(len(B21)&gt;0, ""Translation Complete, Google translate not required"", GOOGLETRANSLATE(A21,""en"",""ar""))"),"Translation Complete, Google translate not required")</f>
        <v>Translation Complete, Google translate not required</v>
      </c>
      <c r="H21" s="49">
        <f>IFERROR(__xludf.DUMMYFUNCTION("COUNTA(SPLIT(A21, "" ""))"),29.0)</f>
        <v>29</v>
      </c>
      <c r="I21" s="21" t="b">
        <f t="shared" si="1"/>
        <v>1</v>
      </c>
    </row>
    <row r="22" ht="14.25" customHeight="1">
      <c r="A22" s="22" t="s">
        <v>734</v>
      </c>
      <c r="B22" s="47" t="s">
        <v>735</v>
      </c>
      <c r="C22" s="7" t="s">
        <v>700</v>
      </c>
      <c r="D22" s="24" t="s">
        <v>206</v>
      </c>
      <c r="E22" s="8" t="s">
        <v>15</v>
      </c>
      <c r="F22" s="33"/>
      <c r="G22" s="10" t="str">
        <f>IFERROR(__xludf.DUMMYFUNCTION("IF(len(B22)&gt;0, ""Translation Complete, Google translate not required"", GOOGLETRANSLATE(A22,""en"",""ar""))"),"Translation Complete, Google translate not required")</f>
        <v>Translation Complete, Google translate not required</v>
      </c>
      <c r="H22" s="48">
        <f>IFERROR(__xludf.DUMMYFUNCTION("COUNTA(SPLIT(A22, "" ""))"),15.0)</f>
        <v>15</v>
      </c>
      <c r="I22" s="25" t="b">
        <f t="shared" si="1"/>
        <v>1</v>
      </c>
    </row>
    <row r="23" ht="14.25" customHeight="1">
      <c r="A23" s="15" t="s">
        <v>736</v>
      </c>
      <c r="B23" s="50" t="s">
        <v>737</v>
      </c>
      <c r="C23" s="27"/>
      <c r="D23" s="17" t="s">
        <v>206</v>
      </c>
      <c r="E23" s="18" t="s">
        <v>15</v>
      </c>
      <c r="F23" s="31"/>
      <c r="G23" s="19" t="str">
        <f>IFERROR(__xludf.DUMMYFUNCTION("IF(len(B23)&gt;0, ""Translation Complete, Google translate not required"", GOOGLETRANSLATE(A23,""en"",""ar""))"),"Translation Complete, Google translate not required")</f>
        <v>Translation Complete, Google translate not required</v>
      </c>
      <c r="H23" s="49">
        <f>IFERROR(__xludf.DUMMYFUNCTION("COUNTA(SPLIT(A23, "" ""))"),14.0)</f>
        <v>14</v>
      </c>
      <c r="I23" s="21" t="b">
        <f t="shared" si="1"/>
        <v>1</v>
      </c>
    </row>
    <row r="24" ht="14.25" customHeight="1">
      <c r="A24" s="22" t="s">
        <v>738</v>
      </c>
      <c r="B24" s="47" t="s">
        <v>739</v>
      </c>
      <c r="C24" s="7" t="s">
        <v>700</v>
      </c>
      <c r="D24" s="24" t="s">
        <v>206</v>
      </c>
      <c r="E24" s="8" t="s">
        <v>15</v>
      </c>
      <c r="F24" s="33"/>
      <c r="G24" s="10" t="str">
        <f>IFERROR(__xludf.DUMMYFUNCTION("IF(len(B24)&gt;0, ""Translation Complete, Google translate not required"", GOOGLETRANSLATE(A24,""en"",""ar""))"),"Translation Complete, Google translate not required")</f>
        <v>Translation Complete, Google translate not required</v>
      </c>
      <c r="H24" s="48">
        <f>IFERROR(__xludf.DUMMYFUNCTION("COUNTA(SPLIT(A24, "" ""))"),7.0)</f>
        <v>7</v>
      </c>
      <c r="I24" s="25" t="b">
        <f t="shared" si="1"/>
        <v>1</v>
      </c>
    </row>
    <row r="25" ht="14.25" customHeight="1">
      <c r="A25" s="26" t="s">
        <v>740</v>
      </c>
      <c r="B25" s="50" t="s">
        <v>741</v>
      </c>
      <c r="C25" s="16" t="s">
        <v>700</v>
      </c>
      <c r="D25" s="17" t="s">
        <v>206</v>
      </c>
      <c r="E25" s="18" t="s">
        <v>15</v>
      </c>
      <c r="F25" s="31"/>
      <c r="G25" s="19" t="str">
        <f>IFERROR(__xludf.DUMMYFUNCTION("IF(len(B25)&gt;0, ""Translation Complete, Google translate not required"", GOOGLETRANSLATE(A25,""en"",""ar""))"),"Translation Complete, Google translate not required")</f>
        <v>Translation Complete, Google translate not required</v>
      </c>
      <c r="H25" s="49">
        <f>IFERROR(__xludf.DUMMYFUNCTION("COUNTA(SPLIT(A25, "" ""))"),17.0)</f>
        <v>17</v>
      </c>
      <c r="I25" s="21" t="b">
        <f t="shared" si="1"/>
        <v>1</v>
      </c>
    </row>
    <row r="26" ht="14.25" customHeight="1">
      <c r="A26" s="22" t="s">
        <v>742</v>
      </c>
      <c r="B26" s="51" t="s">
        <v>743</v>
      </c>
      <c r="C26" s="27"/>
      <c r="D26" s="24" t="s">
        <v>206</v>
      </c>
      <c r="E26" s="8" t="s">
        <v>15</v>
      </c>
      <c r="F26" s="33"/>
      <c r="G26" s="10" t="str">
        <f>IFERROR(__xludf.DUMMYFUNCTION("IF(len(B26)&gt;0, ""Translation Complete, Google translate not required"", GOOGLETRANSLATE(A26,""en"",""ar""))"),"Translation Complete, Google translate not required")</f>
        <v>Translation Complete, Google translate not required</v>
      </c>
      <c r="H26" s="48">
        <f>IFERROR(__xludf.DUMMYFUNCTION("COUNTA(SPLIT(A26, "" ""))"),11.0)</f>
        <v>11</v>
      </c>
      <c r="I26" s="25" t="b">
        <f t="shared" si="1"/>
        <v>1</v>
      </c>
    </row>
    <row r="27" ht="14.25" customHeight="1">
      <c r="A27" s="15" t="s">
        <v>744</v>
      </c>
      <c r="B27" s="47" t="s">
        <v>745</v>
      </c>
      <c r="C27" s="27" t="s">
        <v>26</v>
      </c>
      <c r="D27" s="17" t="s">
        <v>206</v>
      </c>
      <c r="E27" s="18" t="s">
        <v>15</v>
      </c>
      <c r="F27" s="31"/>
      <c r="G27" s="19" t="str">
        <f>IFERROR(__xludf.DUMMYFUNCTION("IF(len(B27)&gt;0, ""Translation Complete, Google translate not required"", GOOGLETRANSLATE(A27,""en"",""ar""))"),"Translation Complete, Google translate not required")</f>
        <v>Translation Complete, Google translate not required</v>
      </c>
      <c r="H27" s="49">
        <f>IFERROR(__xludf.DUMMYFUNCTION("COUNTA(SPLIT(A27, "" ""))"),16.0)</f>
        <v>16</v>
      </c>
      <c r="I27" s="21" t="b">
        <f t="shared" si="1"/>
        <v>1</v>
      </c>
    </row>
    <row r="28" ht="14.25" customHeight="1">
      <c r="A28" s="22" t="s">
        <v>746</v>
      </c>
      <c r="B28" s="47" t="s">
        <v>747</v>
      </c>
      <c r="C28" s="7" t="s">
        <v>700</v>
      </c>
      <c r="D28" s="24" t="s">
        <v>206</v>
      </c>
      <c r="E28" s="8" t="s">
        <v>15</v>
      </c>
      <c r="F28" s="33"/>
      <c r="G28" s="10" t="str">
        <f>IFERROR(__xludf.DUMMYFUNCTION("IF(len(B28)&gt;0, ""Translation Complete, Google translate not required"", GOOGLETRANSLATE(A28,""en"",""ar""))"),"Translation Complete, Google translate not required")</f>
        <v>Translation Complete, Google translate not required</v>
      </c>
      <c r="H28" s="48">
        <f>IFERROR(__xludf.DUMMYFUNCTION("COUNTA(SPLIT(A28, "" ""))"),6.0)</f>
        <v>6</v>
      </c>
      <c r="I28" s="25" t="b">
        <f t="shared" si="1"/>
        <v>1</v>
      </c>
    </row>
    <row r="29" ht="14.25" customHeight="1">
      <c r="A29" s="15" t="s">
        <v>748</v>
      </c>
      <c r="B29" s="47" t="s">
        <v>749</v>
      </c>
      <c r="C29" s="16" t="s">
        <v>700</v>
      </c>
      <c r="D29" s="17" t="s">
        <v>206</v>
      </c>
      <c r="E29" s="18" t="s">
        <v>15</v>
      </c>
      <c r="F29" s="31"/>
      <c r="G29" s="19" t="str">
        <f>IFERROR(__xludf.DUMMYFUNCTION("IF(len(B29)&gt;0, ""Translation Complete, Google translate not required"", GOOGLETRANSLATE(A29,""en"",""ar""))"),"Translation Complete, Google translate not required")</f>
        <v>Translation Complete, Google translate not required</v>
      </c>
      <c r="H29" s="49">
        <f>IFERROR(__xludf.DUMMYFUNCTION("COUNTA(SPLIT(A29, "" ""))"),15.0)</f>
        <v>15</v>
      </c>
      <c r="I29" s="21" t="b">
        <f t="shared" si="1"/>
        <v>1</v>
      </c>
    </row>
    <row r="30" ht="14.25" customHeight="1">
      <c r="A30" s="22" t="s">
        <v>750</v>
      </c>
      <c r="B30" s="47" t="s">
        <v>751</v>
      </c>
      <c r="C30" s="7" t="s">
        <v>700</v>
      </c>
      <c r="D30" s="24" t="s">
        <v>206</v>
      </c>
      <c r="E30" s="8" t="s">
        <v>15</v>
      </c>
      <c r="F30" s="33"/>
      <c r="G30" s="10" t="str">
        <f>IFERROR(__xludf.DUMMYFUNCTION("IF(len(B30)&gt;0, ""Translation Complete, Google translate not required"", GOOGLETRANSLATE(A30,""en"",""ar""))"),"Translation Complete, Google translate not required")</f>
        <v>Translation Complete, Google translate not required</v>
      </c>
      <c r="H30" s="48">
        <f>IFERROR(__xludf.DUMMYFUNCTION("COUNTA(SPLIT(A30, "" ""))"),4.0)</f>
        <v>4</v>
      </c>
      <c r="I30" s="25" t="b">
        <f t="shared" si="1"/>
        <v>1</v>
      </c>
    </row>
    <row r="31" ht="14.25" customHeight="1">
      <c r="A31" s="15" t="s">
        <v>752</v>
      </c>
      <c r="B31" s="47" t="s">
        <v>753</v>
      </c>
      <c r="C31" s="27" t="s">
        <v>26</v>
      </c>
      <c r="D31" s="17" t="s">
        <v>206</v>
      </c>
      <c r="E31" s="18" t="s">
        <v>15</v>
      </c>
      <c r="F31" s="31"/>
      <c r="G31" s="19" t="str">
        <f>IFERROR(__xludf.DUMMYFUNCTION("IF(len(B31)&gt;0, ""Translation Complete, Google translate not required"", GOOGLETRANSLATE(A31,""en"",""ar""))"),"Translation Complete, Google translate not required")</f>
        <v>Translation Complete, Google translate not required</v>
      </c>
      <c r="H31" s="49">
        <f>IFERROR(__xludf.DUMMYFUNCTION("COUNTA(SPLIT(A31, "" ""))"),9.0)</f>
        <v>9</v>
      </c>
      <c r="I31" s="21" t="b">
        <f t="shared" si="1"/>
        <v>1</v>
      </c>
    </row>
    <row r="32" ht="14.25" customHeight="1">
      <c r="A32" s="22" t="s">
        <v>754</v>
      </c>
      <c r="B32" s="50" t="s">
        <v>755</v>
      </c>
      <c r="C32" s="7" t="s">
        <v>700</v>
      </c>
      <c r="D32" s="24" t="s">
        <v>206</v>
      </c>
      <c r="E32" s="8" t="s">
        <v>15</v>
      </c>
      <c r="F32" s="33"/>
      <c r="G32" s="10" t="str">
        <f>IFERROR(__xludf.DUMMYFUNCTION("IF(len(B32)&gt;0, ""Translation Complete, Google translate not required"", GOOGLETRANSLATE(A32,""en"",""ar""))"),"Translation Complete, Google translate not required")</f>
        <v>Translation Complete, Google translate not required</v>
      </c>
      <c r="H32" s="48">
        <f>IFERROR(__xludf.DUMMYFUNCTION("COUNTA(SPLIT(A32, "" ""))"),13.0)</f>
        <v>13</v>
      </c>
      <c r="I32" s="25" t="b">
        <f t="shared" si="1"/>
        <v>1</v>
      </c>
    </row>
    <row r="33" ht="14.25" customHeight="1">
      <c r="A33" s="15" t="s">
        <v>756</v>
      </c>
      <c r="B33" s="50" t="s">
        <v>757</v>
      </c>
      <c r="C33" s="16" t="s">
        <v>700</v>
      </c>
      <c r="D33" s="17" t="s">
        <v>206</v>
      </c>
      <c r="E33" s="18" t="s">
        <v>15</v>
      </c>
      <c r="F33" s="31"/>
      <c r="G33" s="19" t="str">
        <f>IFERROR(__xludf.DUMMYFUNCTION("IF(len(B33)&gt;0, ""Translation Complete, Google translate not required"", GOOGLETRANSLATE(A33,""en"",""ar""))"),"Translation Complete, Google translate not required")</f>
        <v>Translation Complete, Google translate not required</v>
      </c>
      <c r="H33" s="49">
        <f>IFERROR(__xludf.DUMMYFUNCTION("COUNTA(SPLIT(A33, "" ""))"),8.0)</f>
        <v>8</v>
      </c>
      <c r="I33" s="21" t="b">
        <f t="shared" si="1"/>
        <v>1</v>
      </c>
    </row>
    <row r="34" ht="14.25" customHeight="1">
      <c r="A34" s="22" t="s">
        <v>758</v>
      </c>
      <c r="B34" s="50" t="s">
        <v>759</v>
      </c>
      <c r="C34" s="27"/>
      <c r="D34" s="24" t="s">
        <v>206</v>
      </c>
      <c r="E34" s="8" t="s">
        <v>15</v>
      </c>
      <c r="F34" s="33"/>
      <c r="G34" s="10" t="str">
        <f>IFERROR(__xludf.DUMMYFUNCTION("IF(len(B34)&gt;0, ""Translation Complete, Google translate not required"", GOOGLETRANSLATE(A34,""en"",""ar""))"),"Translation Complete, Google translate not required")</f>
        <v>Translation Complete, Google translate not required</v>
      </c>
      <c r="H34" s="48">
        <f>IFERROR(__xludf.DUMMYFUNCTION("COUNTA(SPLIT(A34, "" ""))"),15.0)</f>
        <v>15</v>
      </c>
      <c r="I34" s="25" t="b">
        <f t="shared" si="1"/>
        <v>1</v>
      </c>
    </row>
    <row r="35" ht="14.25" customHeight="1">
      <c r="A35" s="15" t="s">
        <v>760</v>
      </c>
      <c r="B35" s="47" t="s">
        <v>761</v>
      </c>
      <c r="C35" s="16" t="s">
        <v>700</v>
      </c>
      <c r="D35" s="17" t="s">
        <v>206</v>
      </c>
      <c r="E35" s="18" t="s">
        <v>15</v>
      </c>
      <c r="F35" s="31"/>
      <c r="G35" s="19" t="str">
        <f>IFERROR(__xludf.DUMMYFUNCTION("IF(len(B35)&gt;0, ""Translation Complete, Google translate not required"", GOOGLETRANSLATE(A35,""en"",""ar""))"),"Translation Complete, Google translate not required")</f>
        <v>Translation Complete, Google translate not required</v>
      </c>
      <c r="H35" s="49">
        <f>IFERROR(__xludf.DUMMYFUNCTION("COUNTA(SPLIT(A35, "" ""))"),18.0)</f>
        <v>18</v>
      </c>
      <c r="I35" s="21" t="b">
        <f t="shared" si="1"/>
        <v>1</v>
      </c>
    </row>
    <row r="36" ht="14.25" customHeight="1">
      <c r="A36" s="22" t="s">
        <v>762</v>
      </c>
      <c r="B36" s="47" t="s">
        <v>763</v>
      </c>
      <c r="C36" s="7" t="s">
        <v>700</v>
      </c>
      <c r="D36" s="24" t="s">
        <v>206</v>
      </c>
      <c r="E36" s="8" t="s">
        <v>15</v>
      </c>
      <c r="F36" s="33"/>
      <c r="G36" s="10" t="str">
        <f>IFERROR(__xludf.DUMMYFUNCTION("IF(len(B36)&gt;0, ""Translation Complete, Google translate not required"", GOOGLETRANSLATE(A36,""en"",""ar""))"),"Translation Complete, Google translate not required")</f>
        <v>Translation Complete, Google translate not required</v>
      </c>
      <c r="H36" s="48">
        <f>IFERROR(__xludf.DUMMYFUNCTION("COUNTA(SPLIT(A36, "" ""))"),18.0)</f>
        <v>18</v>
      </c>
      <c r="I36" s="25" t="b">
        <f t="shared" si="1"/>
        <v>1</v>
      </c>
    </row>
    <row r="37" ht="14.25" customHeight="1">
      <c r="A37" s="15" t="s">
        <v>764</v>
      </c>
      <c r="B37" s="47" t="s">
        <v>765</v>
      </c>
      <c r="C37" s="27" t="s">
        <v>26</v>
      </c>
      <c r="D37" s="17" t="s">
        <v>206</v>
      </c>
      <c r="E37" s="18" t="s">
        <v>15</v>
      </c>
      <c r="F37" s="31"/>
      <c r="G37" s="19" t="str">
        <f>IFERROR(__xludf.DUMMYFUNCTION("IF(len(B37)&gt;0, ""Translation Complete, Google translate not required"", GOOGLETRANSLATE(A37,""en"",""ar""))"),"Translation Complete, Google translate not required")</f>
        <v>Translation Complete, Google translate not required</v>
      </c>
      <c r="H37" s="49">
        <f>IFERROR(__xludf.DUMMYFUNCTION("COUNTA(SPLIT(A37, "" ""))"),9.0)</f>
        <v>9</v>
      </c>
      <c r="I37" s="21" t="b">
        <f t="shared" si="1"/>
        <v>1</v>
      </c>
    </row>
    <row r="38" ht="14.25" customHeight="1">
      <c r="A38" s="22" t="s">
        <v>766</v>
      </c>
      <c r="B38" s="47" t="s">
        <v>767</v>
      </c>
      <c r="C38" s="7" t="s">
        <v>700</v>
      </c>
      <c r="D38" s="24" t="s">
        <v>206</v>
      </c>
      <c r="E38" s="8" t="s">
        <v>15</v>
      </c>
      <c r="F38" s="33"/>
      <c r="G38" s="10" t="str">
        <f>IFERROR(__xludf.DUMMYFUNCTION("IF(len(B38)&gt;0, ""Translation Complete, Google translate not required"", GOOGLETRANSLATE(A38,""en"",""ar""))"),"Translation Complete, Google translate not required")</f>
        <v>Translation Complete, Google translate not required</v>
      </c>
      <c r="H38" s="48">
        <f>IFERROR(__xludf.DUMMYFUNCTION("COUNTA(SPLIT(A38, "" ""))"),13.0)</f>
        <v>13</v>
      </c>
      <c r="I38" s="25" t="b">
        <f t="shared" si="1"/>
        <v>1</v>
      </c>
    </row>
    <row r="39" ht="14.25" customHeight="1">
      <c r="A39" s="15" t="s">
        <v>768</v>
      </c>
      <c r="B39" s="47" t="s">
        <v>769</v>
      </c>
      <c r="C39" s="16" t="s">
        <v>700</v>
      </c>
      <c r="D39" s="17" t="s">
        <v>206</v>
      </c>
      <c r="E39" s="18" t="s">
        <v>15</v>
      </c>
      <c r="F39" s="31"/>
      <c r="G39" s="19" t="str">
        <f>IFERROR(__xludf.DUMMYFUNCTION("IF(len(B39)&gt;0, ""Translation Complete, Google translate not required"", GOOGLETRANSLATE(A39,""en"",""ar""))"),"Translation Complete, Google translate not required")</f>
        <v>Translation Complete, Google translate not required</v>
      </c>
      <c r="H39" s="49">
        <f>IFERROR(__xludf.DUMMYFUNCTION("COUNTA(SPLIT(A39, "" ""))"),1.0)</f>
        <v>1</v>
      </c>
      <c r="I39" s="21" t="b">
        <f t="shared" si="1"/>
        <v>1</v>
      </c>
    </row>
    <row r="40" ht="14.25" customHeight="1">
      <c r="A40" s="22" t="s">
        <v>770</v>
      </c>
      <c r="B40" s="50" t="s">
        <v>771</v>
      </c>
      <c r="C40" s="7" t="s">
        <v>700</v>
      </c>
      <c r="D40" s="24" t="s">
        <v>206</v>
      </c>
      <c r="E40" s="8" t="s">
        <v>15</v>
      </c>
      <c r="F40" s="33"/>
      <c r="G40" s="10" t="str">
        <f>IFERROR(__xludf.DUMMYFUNCTION("IF(len(B40)&gt;0, ""Translation Complete, Google translate not required"", GOOGLETRANSLATE(A40,""en"",""ar""))"),"Translation Complete, Google translate not required")</f>
        <v>Translation Complete, Google translate not required</v>
      </c>
      <c r="H40" s="48">
        <f>IFERROR(__xludf.DUMMYFUNCTION("COUNTA(SPLIT(A40, "" ""))"),7.0)</f>
        <v>7</v>
      </c>
      <c r="I40" s="25" t="b">
        <f t="shared" si="1"/>
        <v>1</v>
      </c>
    </row>
    <row r="41" ht="14.25" customHeight="1">
      <c r="A41" s="15" t="s">
        <v>772</v>
      </c>
      <c r="B41" s="47" t="s">
        <v>773</v>
      </c>
      <c r="C41" s="16" t="s">
        <v>700</v>
      </c>
      <c r="D41" s="17" t="s">
        <v>206</v>
      </c>
      <c r="E41" s="18" t="s">
        <v>15</v>
      </c>
      <c r="F41" s="31"/>
      <c r="G41" s="19" t="str">
        <f>IFERROR(__xludf.DUMMYFUNCTION("IF(len(B41)&gt;0, ""Translation Complete, Google translate not required"", GOOGLETRANSLATE(A41,""en"",""ar""))"),"Translation Complete, Google translate not required")</f>
        <v>Translation Complete, Google translate not required</v>
      </c>
      <c r="H41" s="49">
        <f>IFERROR(__xludf.DUMMYFUNCTION("COUNTA(SPLIT(A41, "" ""))"),1.0)</f>
        <v>1</v>
      </c>
      <c r="I41" s="21" t="b">
        <f t="shared" si="1"/>
        <v>1</v>
      </c>
    </row>
    <row r="42" ht="14.25" customHeight="1">
      <c r="A42" s="22" t="s">
        <v>774</v>
      </c>
      <c r="B42" s="47" t="s">
        <v>775</v>
      </c>
      <c r="C42" s="27" t="s">
        <v>26</v>
      </c>
      <c r="D42" s="52" t="s">
        <v>26</v>
      </c>
      <c r="E42" s="8" t="s">
        <v>15</v>
      </c>
      <c r="F42" s="33"/>
      <c r="G42" s="10" t="str">
        <f>IFERROR(__xludf.DUMMYFUNCTION("IF(len(B42)&gt;0, ""Translation Complete, Google translate not required"", GOOGLETRANSLATE(A42,""en"",""ar""))"),"Translation Complete, Google translate not required")</f>
        <v>Translation Complete, Google translate not required</v>
      </c>
      <c r="H42" s="48">
        <f>IFERROR(__xludf.DUMMYFUNCTION("COUNTA(SPLIT(A42, "" ""))"),6.0)</f>
        <v>6</v>
      </c>
      <c r="I42" s="25" t="b">
        <f t="shared" si="1"/>
        <v>1</v>
      </c>
    </row>
    <row r="43" ht="14.25" customHeight="1">
      <c r="A43" s="26" t="s">
        <v>776</v>
      </c>
      <c r="B43" s="47" t="s">
        <v>776</v>
      </c>
      <c r="C43" s="16" t="s">
        <v>700</v>
      </c>
      <c r="D43" s="17" t="s">
        <v>206</v>
      </c>
      <c r="E43" s="18" t="s">
        <v>15</v>
      </c>
      <c r="F43" s="31"/>
      <c r="G43" s="19" t="str">
        <f>IFERROR(__xludf.DUMMYFUNCTION("IF(len(B43)&gt;0, ""Translation Complete, Google translate not required"", GOOGLETRANSLATE(A43,""en"",""ar""))"),"Translation Complete, Google translate not required")</f>
        <v>Translation Complete, Google translate not required</v>
      </c>
      <c r="H43" s="49">
        <f>IFERROR(__xludf.DUMMYFUNCTION("COUNTA(SPLIT(A43, "" ""))"),1.0)</f>
        <v>1</v>
      </c>
      <c r="I43" s="21" t="b">
        <f t="shared" si="1"/>
        <v>1</v>
      </c>
    </row>
    <row r="44" ht="14.25" customHeight="1">
      <c r="A44" s="22" t="s">
        <v>777</v>
      </c>
      <c r="B44" s="47" t="s">
        <v>778</v>
      </c>
      <c r="C44" s="7" t="s">
        <v>700</v>
      </c>
      <c r="D44" s="24" t="s">
        <v>206</v>
      </c>
      <c r="E44" s="8" t="s">
        <v>15</v>
      </c>
      <c r="F44" s="33"/>
      <c r="G44" s="10" t="str">
        <f>IFERROR(__xludf.DUMMYFUNCTION("IF(len(B44)&gt;0, ""Translation Complete, Google translate not required"", GOOGLETRANSLATE(A44,""en"",""ar""))"),"Translation Complete, Google translate not required")</f>
        <v>Translation Complete, Google translate not required</v>
      </c>
      <c r="H44" s="48">
        <f>IFERROR(__xludf.DUMMYFUNCTION("COUNTA(SPLIT(A44, "" ""))"),7.0)</f>
        <v>7</v>
      </c>
      <c r="I44" s="25" t="b">
        <f t="shared" si="1"/>
        <v>1</v>
      </c>
    </row>
    <row r="45" ht="14.25" customHeight="1">
      <c r="A45" s="15" t="s">
        <v>779</v>
      </c>
      <c r="B45" s="47" t="s">
        <v>779</v>
      </c>
      <c r="C45" s="16" t="s">
        <v>700</v>
      </c>
      <c r="D45" s="17" t="s">
        <v>206</v>
      </c>
      <c r="E45" s="18" t="s">
        <v>15</v>
      </c>
      <c r="F45" s="31"/>
      <c r="G45" s="19" t="str">
        <f>IFERROR(__xludf.DUMMYFUNCTION("IF(len(B45)&gt;0, ""Translation Complete, Google translate not required"", GOOGLETRANSLATE(A45,""en"",""ar""))"),"Translation Complete, Google translate not required")</f>
        <v>Translation Complete, Google translate not required</v>
      </c>
      <c r="H45" s="49">
        <f>IFERROR(__xludf.DUMMYFUNCTION("COUNTA(SPLIT(A45, "" ""))"),1.0)</f>
        <v>1</v>
      </c>
      <c r="I45" s="21" t="b">
        <f t="shared" si="1"/>
        <v>1</v>
      </c>
    </row>
    <row r="46" ht="14.25" customHeight="1">
      <c r="A46" s="22" t="s">
        <v>780</v>
      </c>
      <c r="B46" s="47" t="s">
        <v>781</v>
      </c>
      <c r="C46" s="27" t="s">
        <v>26</v>
      </c>
      <c r="D46" s="24" t="s">
        <v>206</v>
      </c>
      <c r="E46" s="8" t="s">
        <v>15</v>
      </c>
      <c r="F46" s="33"/>
      <c r="G46" s="10" t="str">
        <f>IFERROR(__xludf.DUMMYFUNCTION("IF(len(B46)&gt;0, ""Translation Complete, Google translate not required"", GOOGLETRANSLATE(A46,""en"",""ar""))"),"Translation Complete, Google translate not required")</f>
        <v>Translation Complete, Google translate not required</v>
      </c>
      <c r="H46" s="48">
        <f>IFERROR(__xludf.DUMMYFUNCTION("COUNTA(SPLIT(A46, "" ""))"),6.0)</f>
        <v>6</v>
      </c>
      <c r="I46" s="25" t="b">
        <f t="shared" si="1"/>
        <v>1</v>
      </c>
    </row>
    <row r="47" ht="14.25" customHeight="1">
      <c r="A47" s="15" t="s">
        <v>782</v>
      </c>
      <c r="B47" s="47" t="s">
        <v>783</v>
      </c>
      <c r="C47" s="27" t="s">
        <v>26</v>
      </c>
      <c r="D47" s="52" t="s">
        <v>26</v>
      </c>
      <c r="E47" s="18" t="s">
        <v>15</v>
      </c>
      <c r="F47" s="31"/>
      <c r="G47" s="19" t="str">
        <f>IFERROR(__xludf.DUMMYFUNCTION("IF(len(B47)&gt;0, ""Translation Complete, Google translate not required"", GOOGLETRANSLATE(A47,""en"",""ar""))"),"Translation Complete, Google translate not required")</f>
        <v>Translation Complete, Google translate not required</v>
      </c>
      <c r="H47" s="49">
        <f>IFERROR(__xludf.DUMMYFUNCTION("COUNTA(SPLIT(A47, "" ""))"),6.0)</f>
        <v>6</v>
      </c>
      <c r="I47" s="21" t="b">
        <f t="shared" si="1"/>
        <v>1</v>
      </c>
    </row>
    <row r="48" ht="14.25" customHeight="1">
      <c r="A48" s="22" t="s">
        <v>784</v>
      </c>
      <c r="B48" s="47" t="s">
        <v>785</v>
      </c>
      <c r="C48" s="7" t="s">
        <v>700</v>
      </c>
      <c r="D48" s="24" t="s">
        <v>206</v>
      </c>
      <c r="E48" s="8" t="s">
        <v>15</v>
      </c>
      <c r="F48" s="33"/>
      <c r="G48" s="10" t="str">
        <f>IFERROR(__xludf.DUMMYFUNCTION("IF(len(B48)&gt;0, ""Translation Complete, Google translate not required"", GOOGLETRANSLATE(A48,""en"",""ar""))"),"Translation Complete, Google translate not required")</f>
        <v>Translation Complete, Google translate not required</v>
      </c>
      <c r="H48" s="48">
        <f>IFERROR(__xludf.DUMMYFUNCTION("COUNTA(SPLIT(A48, "" ""))"),6.0)</f>
        <v>6</v>
      </c>
      <c r="I48" s="25" t="b">
        <f t="shared" si="1"/>
        <v>1</v>
      </c>
    </row>
    <row r="49" ht="14.25" customHeight="1">
      <c r="A49" s="15" t="s">
        <v>786</v>
      </c>
      <c r="B49" s="47" t="s">
        <v>787</v>
      </c>
      <c r="C49" s="16" t="s">
        <v>700</v>
      </c>
      <c r="D49" s="17" t="s">
        <v>206</v>
      </c>
      <c r="E49" s="18" t="s">
        <v>15</v>
      </c>
      <c r="F49" s="31"/>
      <c r="G49" s="19" t="str">
        <f>IFERROR(__xludf.DUMMYFUNCTION("IF(len(B49)&gt;0, ""Translation Complete, Google translate not required"", GOOGLETRANSLATE(A49,""en"",""ar""))"),"Translation Complete, Google translate not required")</f>
        <v>Translation Complete, Google translate not required</v>
      </c>
      <c r="H49" s="49">
        <f>IFERROR(__xludf.DUMMYFUNCTION("COUNTA(SPLIT(A49, "" ""))"),13.0)</f>
        <v>13</v>
      </c>
      <c r="I49" s="21" t="b">
        <f t="shared" si="1"/>
        <v>1</v>
      </c>
    </row>
    <row r="50" ht="14.25" customHeight="1">
      <c r="A50" s="5" t="s">
        <v>788</v>
      </c>
      <c r="B50" s="50" t="s">
        <v>789</v>
      </c>
      <c r="C50" s="7" t="s">
        <v>700</v>
      </c>
      <c r="D50" s="24" t="s">
        <v>206</v>
      </c>
      <c r="E50" s="8" t="s">
        <v>15</v>
      </c>
      <c r="F50" s="33"/>
      <c r="G50" s="10" t="str">
        <f>IFERROR(__xludf.DUMMYFUNCTION("IF(len(B50)&gt;0, ""Translation Complete, Google translate not required"", GOOGLETRANSLATE(A50,""en"",""ar""))"),"Translation Complete, Google translate not required")</f>
        <v>Translation Complete, Google translate not required</v>
      </c>
      <c r="H50" s="48">
        <f>IFERROR(__xludf.DUMMYFUNCTION("COUNTA(SPLIT(A50, "" ""))"),18.0)</f>
        <v>18</v>
      </c>
      <c r="I50" s="25" t="b">
        <f t="shared" si="1"/>
        <v>1</v>
      </c>
    </row>
    <row r="51" ht="14.25" customHeight="1">
      <c r="A51" s="15" t="s">
        <v>790</v>
      </c>
      <c r="B51" s="47" t="s">
        <v>791</v>
      </c>
      <c r="C51" s="16" t="s">
        <v>700</v>
      </c>
      <c r="D51" s="17" t="s">
        <v>206</v>
      </c>
      <c r="E51" s="18" t="s">
        <v>15</v>
      </c>
      <c r="F51" s="31"/>
      <c r="G51" s="19" t="str">
        <f>IFERROR(__xludf.DUMMYFUNCTION("IF(len(B51)&gt;0, ""Translation Complete, Google translate not required"", GOOGLETRANSLATE(A51,""en"",""ar""))"),"Translation Complete, Google translate not required")</f>
        <v>Translation Complete, Google translate not required</v>
      </c>
      <c r="H51" s="49">
        <f>IFERROR(__xludf.DUMMYFUNCTION("COUNTA(SPLIT(A51, "" ""))"),6.0)</f>
        <v>6</v>
      </c>
      <c r="I51" s="21" t="b">
        <f t="shared" si="1"/>
        <v>1</v>
      </c>
    </row>
    <row r="52" ht="14.25" customHeight="1">
      <c r="A52" s="22" t="s">
        <v>792</v>
      </c>
      <c r="B52" s="47" t="s">
        <v>793</v>
      </c>
      <c r="C52" s="7" t="s">
        <v>700</v>
      </c>
      <c r="D52" s="24" t="s">
        <v>206</v>
      </c>
      <c r="E52" s="8" t="s">
        <v>15</v>
      </c>
      <c r="F52" s="33"/>
      <c r="G52" s="10" t="str">
        <f>IFERROR(__xludf.DUMMYFUNCTION("IF(len(B52)&gt;0, ""Translation Complete, Google translate not required"", GOOGLETRANSLATE(A52,""en"",""ar""))"),"Translation Complete, Google translate not required")</f>
        <v>Translation Complete, Google translate not required</v>
      </c>
      <c r="H52" s="48">
        <f>IFERROR(__xludf.DUMMYFUNCTION("COUNTA(SPLIT(A52, "" ""))"),5.0)</f>
        <v>5</v>
      </c>
      <c r="I52" s="25" t="b">
        <f t="shared" si="1"/>
        <v>1</v>
      </c>
    </row>
    <row r="53" ht="14.25" customHeight="1">
      <c r="A53" s="15" t="s">
        <v>794</v>
      </c>
      <c r="B53" s="47" t="s">
        <v>795</v>
      </c>
      <c r="C53" s="27" t="s">
        <v>26</v>
      </c>
      <c r="D53" s="52" t="s">
        <v>26</v>
      </c>
      <c r="E53" s="18" t="s">
        <v>15</v>
      </c>
      <c r="F53" s="31"/>
      <c r="G53" s="19" t="str">
        <f>IFERROR(__xludf.DUMMYFUNCTION("IF(len(B53)&gt;0, ""Translation Complete, Google translate not required"", GOOGLETRANSLATE(A53,""en"",""ar""))"),"Translation Complete, Google translate not required")</f>
        <v>Translation Complete, Google translate not required</v>
      </c>
      <c r="H53" s="49">
        <f>IFERROR(__xludf.DUMMYFUNCTION("COUNTA(SPLIT(A53, "" ""))"),7.0)</f>
        <v>7</v>
      </c>
      <c r="I53" s="21" t="b">
        <f t="shared" si="1"/>
        <v>1</v>
      </c>
    </row>
    <row r="54" ht="14.25" customHeight="1">
      <c r="A54" s="22" t="s">
        <v>796</v>
      </c>
      <c r="B54" s="47" t="s">
        <v>797</v>
      </c>
      <c r="C54" s="7" t="s">
        <v>700</v>
      </c>
      <c r="D54" s="24" t="s">
        <v>206</v>
      </c>
      <c r="E54" s="8" t="s">
        <v>15</v>
      </c>
      <c r="F54" s="33"/>
      <c r="G54" s="10" t="str">
        <f>IFERROR(__xludf.DUMMYFUNCTION("IF(len(B54)&gt;0, ""Translation Complete, Google translate not required"", GOOGLETRANSLATE(A54,""en"",""ar""))"),"Translation Complete, Google translate not required")</f>
        <v>Translation Complete, Google translate not required</v>
      </c>
      <c r="H54" s="48">
        <f>IFERROR(__xludf.DUMMYFUNCTION("COUNTA(SPLIT(A54, "" ""))"),4.0)</f>
        <v>4</v>
      </c>
      <c r="I54" s="25" t="b">
        <f t="shared" si="1"/>
        <v>1</v>
      </c>
    </row>
    <row r="55" ht="14.25" customHeight="1">
      <c r="A55" s="15" t="s">
        <v>798</v>
      </c>
      <c r="B55" s="47" t="s">
        <v>799</v>
      </c>
      <c r="C55" s="16" t="s">
        <v>700</v>
      </c>
      <c r="D55" s="17" t="s">
        <v>206</v>
      </c>
      <c r="E55" s="18" t="s">
        <v>15</v>
      </c>
      <c r="F55" s="31"/>
      <c r="G55" s="19" t="str">
        <f>IFERROR(__xludf.DUMMYFUNCTION("IF(len(B55)&gt;0, ""Translation Complete, Google translate not required"", GOOGLETRANSLATE(A55,""en"",""ar""))"),"Translation Complete, Google translate not required")</f>
        <v>Translation Complete, Google translate not required</v>
      </c>
      <c r="H55" s="49">
        <f>IFERROR(__xludf.DUMMYFUNCTION("COUNTA(SPLIT(A55, "" ""))"),12.0)</f>
        <v>12</v>
      </c>
      <c r="I55" s="21" t="b">
        <f t="shared" si="1"/>
        <v>1</v>
      </c>
    </row>
    <row r="56" ht="14.25" customHeight="1">
      <c r="A56" s="22" t="s">
        <v>800</v>
      </c>
      <c r="B56" s="47" t="s">
        <v>801</v>
      </c>
      <c r="C56" s="7" t="s">
        <v>700</v>
      </c>
      <c r="D56" s="24" t="s">
        <v>206</v>
      </c>
      <c r="E56" s="8" t="s">
        <v>15</v>
      </c>
      <c r="F56" s="33"/>
      <c r="G56" s="10" t="str">
        <f>IFERROR(__xludf.DUMMYFUNCTION("IF(len(B56)&gt;0, ""Translation Complete, Google translate not required"", GOOGLETRANSLATE(A56,""en"",""ar""))"),"Translation Complete, Google translate not required")</f>
        <v>Translation Complete, Google translate not required</v>
      </c>
      <c r="H56" s="48">
        <f>IFERROR(__xludf.DUMMYFUNCTION("COUNTA(SPLIT(A56, "" ""))"),8.0)</f>
        <v>8</v>
      </c>
      <c r="I56" s="25" t="b">
        <f t="shared" si="1"/>
        <v>1</v>
      </c>
    </row>
    <row r="57" ht="14.25" customHeight="1">
      <c r="A57" s="15" t="s">
        <v>802</v>
      </c>
      <c r="B57" s="47" t="s">
        <v>803</v>
      </c>
      <c r="C57" s="16" t="s">
        <v>700</v>
      </c>
      <c r="D57" s="17" t="s">
        <v>206</v>
      </c>
      <c r="E57" s="18" t="s">
        <v>15</v>
      </c>
      <c r="F57" s="31"/>
      <c r="G57" s="19" t="str">
        <f>IFERROR(__xludf.DUMMYFUNCTION("IF(len(B57)&gt;0, ""Translation Complete, Google translate not required"", GOOGLETRANSLATE(A57,""en"",""ar""))"),"Translation Complete, Google translate not required")</f>
        <v>Translation Complete, Google translate not required</v>
      </c>
      <c r="H57" s="49">
        <f>IFERROR(__xludf.DUMMYFUNCTION("COUNTA(SPLIT(A57, "" ""))"),4.0)</f>
        <v>4</v>
      </c>
      <c r="I57" s="21" t="b">
        <f t="shared" si="1"/>
        <v>1</v>
      </c>
    </row>
    <row r="58" ht="14.25" customHeight="1">
      <c r="A58" s="22" t="s">
        <v>804</v>
      </c>
      <c r="B58" s="47" t="s">
        <v>805</v>
      </c>
      <c r="C58" s="7" t="s">
        <v>700</v>
      </c>
      <c r="D58" s="24" t="s">
        <v>206</v>
      </c>
      <c r="E58" s="8" t="s">
        <v>15</v>
      </c>
      <c r="F58" s="33"/>
      <c r="G58" s="10" t="str">
        <f>IFERROR(__xludf.DUMMYFUNCTION("IF(len(B58)&gt;0, ""Translation Complete, Google translate not required"", GOOGLETRANSLATE(A58,""en"",""ar""))"),"Translation Complete, Google translate not required")</f>
        <v>Translation Complete, Google translate not required</v>
      </c>
      <c r="H58" s="48">
        <f>IFERROR(__xludf.DUMMYFUNCTION("COUNTA(SPLIT(A58, "" ""))"),7.0)</f>
        <v>7</v>
      </c>
      <c r="I58" s="25" t="b">
        <f t="shared" si="1"/>
        <v>1</v>
      </c>
    </row>
    <row r="59" ht="14.25" customHeight="1">
      <c r="A59" s="15" t="s">
        <v>806</v>
      </c>
      <c r="B59" s="47" t="s">
        <v>807</v>
      </c>
      <c r="C59" s="16" t="s">
        <v>700</v>
      </c>
      <c r="D59" s="17" t="s">
        <v>206</v>
      </c>
      <c r="E59" s="18" t="s">
        <v>15</v>
      </c>
      <c r="F59" s="31"/>
      <c r="G59" s="19" t="str">
        <f>IFERROR(__xludf.DUMMYFUNCTION("IF(len(B59)&gt;0, ""Translation Complete, Google translate not required"", GOOGLETRANSLATE(A59,""en"",""ar""))"),"Translation Complete, Google translate not required")</f>
        <v>Translation Complete, Google translate not required</v>
      </c>
      <c r="H59" s="49">
        <f>IFERROR(__xludf.DUMMYFUNCTION("COUNTA(SPLIT(A59, "" ""))"),14.0)</f>
        <v>14</v>
      </c>
      <c r="I59" s="21" t="b">
        <f t="shared" si="1"/>
        <v>1</v>
      </c>
    </row>
    <row r="60" ht="14.25" customHeight="1">
      <c r="A60" s="22" t="s">
        <v>808</v>
      </c>
      <c r="B60" s="47" t="s">
        <v>809</v>
      </c>
      <c r="C60" s="7" t="s">
        <v>700</v>
      </c>
      <c r="D60" s="24" t="s">
        <v>206</v>
      </c>
      <c r="E60" s="8" t="s">
        <v>15</v>
      </c>
      <c r="F60" s="33"/>
      <c r="G60" s="10" t="str">
        <f>IFERROR(__xludf.DUMMYFUNCTION("IF(len(B60)&gt;0, ""Translation Complete, Google translate not required"", GOOGLETRANSLATE(A60,""en"",""ar""))"),"Translation Complete, Google translate not required")</f>
        <v>Translation Complete, Google translate not required</v>
      </c>
      <c r="H60" s="48">
        <f>IFERROR(__xludf.DUMMYFUNCTION("COUNTA(SPLIT(A60, "" ""))"),16.0)</f>
        <v>16</v>
      </c>
      <c r="I60" s="25" t="b">
        <f t="shared" si="1"/>
        <v>1</v>
      </c>
    </row>
    <row r="61" ht="14.25" customHeight="1">
      <c r="A61" s="15" t="s">
        <v>810</v>
      </c>
      <c r="B61" s="47" t="s">
        <v>811</v>
      </c>
      <c r="C61" s="27" t="s">
        <v>26</v>
      </c>
      <c r="D61" s="17" t="s">
        <v>206</v>
      </c>
      <c r="E61" s="18" t="s">
        <v>15</v>
      </c>
      <c r="F61" s="31"/>
      <c r="G61" s="19" t="str">
        <f>IFERROR(__xludf.DUMMYFUNCTION("IF(len(B61)&gt;0, ""Translation Complete, Google translate not required"", GOOGLETRANSLATE(A61,""en"",""ar""))"),"Translation Complete, Google translate not required")</f>
        <v>Translation Complete, Google translate not required</v>
      </c>
      <c r="H61" s="49">
        <f>IFERROR(__xludf.DUMMYFUNCTION("COUNTA(SPLIT(A61, "" ""))"),42.0)</f>
        <v>42</v>
      </c>
      <c r="I61" s="21" t="b">
        <f t="shared" si="1"/>
        <v>1</v>
      </c>
    </row>
    <row r="62" ht="14.25" customHeight="1">
      <c r="A62" s="22" t="s">
        <v>812</v>
      </c>
      <c r="B62" s="47" t="s">
        <v>813</v>
      </c>
      <c r="C62" s="27"/>
      <c r="D62" s="24" t="s">
        <v>206</v>
      </c>
      <c r="E62" s="8" t="s">
        <v>15</v>
      </c>
      <c r="F62" s="33"/>
      <c r="G62" s="10" t="str">
        <f>IFERROR(__xludf.DUMMYFUNCTION("IF(len(B62)&gt;0, ""Translation Complete, Google translate not required"", GOOGLETRANSLATE(A62,""en"",""ar""))"),"Translation Complete, Google translate not required")</f>
        <v>Translation Complete, Google translate not required</v>
      </c>
      <c r="H62" s="48">
        <f>IFERROR(__xludf.DUMMYFUNCTION("COUNTA(SPLIT(A62, "" ""))"),30.0)</f>
        <v>30</v>
      </c>
      <c r="I62" s="25" t="b">
        <f t="shared" si="1"/>
        <v>1</v>
      </c>
    </row>
    <row r="63" ht="14.25" customHeight="1">
      <c r="A63" s="15" t="s">
        <v>814</v>
      </c>
      <c r="B63" s="47" t="s">
        <v>815</v>
      </c>
      <c r="C63" s="27" t="s">
        <v>26</v>
      </c>
      <c r="D63" s="52" t="s">
        <v>26</v>
      </c>
      <c r="E63" s="18" t="s">
        <v>15</v>
      </c>
      <c r="F63" s="31"/>
      <c r="G63" s="19" t="str">
        <f>IFERROR(__xludf.DUMMYFUNCTION("IF(len(B63)&gt;0, ""Translation Complete, Google translate not required"", GOOGLETRANSLATE(A63,""en"",""ar""))"),"Translation Complete, Google translate not required")</f>
        <v>Translation Complete, Google translate not required</v>
      </c>
      <c r="H63" s="49">
        <f>IFERROR(__xludf.DUMMYFUNCTION("COUNTA(SPLIT(A63, "" ""))"),26.0)</f>
        <v>26</v>
      </c>
      <c r="I63" s="21" t="b">
        <f t="shared" si="1"/>
        <v>1</v>
      </c>
    </row>
    <row r="64" ht="14.25" customHeight="1">
      <c r="A64" s="22" t="s">
        <v>816</v>
      </c>
      <c r="B64" s="47" t="s">
        <v>817</v>
      </c>
      <c r="C64" s="7" t="s">
        <v>700</v>
      </c>
      <c r="D64" s="24" t="s">
        <v>206</v>
      </c>
      <c r="E64" s="8" t="s">
        <v>15</v>
      </c>
      <c r="F64" s="33"/>
      <c r="G64" s="10" t="str">
        <f>IFERROR(__xludf.DUMMYFUNCTION("IF(len(B64)&gt;0, ""Translation Complete, Google translate not required"", GOOGLETRANSLATE(A64,""en"",""ar""))"),"Translation Complete, Google translate not required")</f>
        <v>Translation Complete, Google translate not required</v>
      </c>
      <c r="H64" s="48">
        <f>IFERROR(__xludf.DUMMYFUNCTION("COUNTA(SPLIT(A64, "" ""))"),22.0)</f>
        <v>22</v>
      </c>
      <c r="I64" s="25" t="b">
        <f t="shared" si="1"/>
        <v>1</v>
      </c>
    </row>
    <row r="65" ht="14.25" customHeight="1">
      <c r="A65" s="26" t="s">
        <v>818</v>
      </c>
      <c r="B65" s="47" t="s">
        <v>819</v>
      </c>
      <c r="C65" s="27" t="s">
        <v>26</v>
      </c>
      <c r="D65" s="17" t="s">
        <v>206</v>
      </c>
      <c r="E65" s="18" t="s">
        <v>15</v>
      </c>
      <c r="F65" s="31"/>
      <c r="G65" s="19" t="str">
        <f>IFERROR(__xludf.DUMMYFUNCTION("IF(len(B65)&gt;0, ""Translation Complete, Google translate not required"", GOOGLETRANSLATE(A65,""en"",""ar""))"),"Translation Complete, Google translate not required")</f>
        <v>Translation Complete, Google translate not required</v>
      </c>
      <c r="H65" s="49">
        <f>IFERROR(__xludf.DUMMYFUNCTION("COUNTA(SPLIT(A65, "" ""))"),17.0)</f>
        <v>17</v>
      </c>
      <c r="I65" s="21" t="b">
        <f t="shared" si="1"/>
        <v>1</v>
      </c>
    </row>
    <row r="66" ht="14.25" customHeight="1">
      <c r="A66" s="22" t="s">
        <v>820</v>
      </c>
      <c r="B66" s="47" t="s">
        <v>821</v>
      </c>
      <c r="C66" s="27" t="s">
        <v>26</v>
      </c>
      <c r="D66" s="24" t="s">
        <v>206</v>
      </c>
      <c r="E66" s="8" t="s">
        <v>15</v>
      </c>
      <c r="F66" s="33"/>
      <c r="G66" s="10" t="str">
        <f>IFERROR(__xludf.DUMMYFUNCTION("IF(len(B66)&gt;0, ""Translation Complete, Google translate not required"", GOOGLETRANSLATE(A66,""en"",""ar""))"),"Translation Complete, Google translate not required")</f>
        <v>Translation Complete, Google translate not required</v>
      </c>
      <c r="H66" s="48">
        <f>IFERROR(__xludf.DUMMYFUNCTION("COUNTA(SPLIT(A66, "" ""))"),31.0)</f>
        <v>31</v>
      </c>
      <c r="I66" s="25" t="b">
        <f t="shared" si="1"/>
        <v>1</v>
      </c>
    </row>
    <row r="67" ht="14.25" customHeight="1">
      <c r="A67" s="15" t="s">
        <v>822</v>
      </c>
      <c r="B67" s="53" t="s">
        <v>823</v>
      </c>
      <c r="C67" s="27" t="s">
        <v>26</v>
      </c>
      <c r="D67" s="17" t="s">
        <v>206</v>
      </c>
      <c r="E67" s="18" t="s">
        <v>15</v>
      </c>
      <c r="F67" s="31"/>
      <c r="G67" s="19" t="str">
        <f>IFERROR(__xludf.DUMMYFUNCTION("IF(len(B67)&gt;0, ""Translation Complete, Google translate not required"", GOOGLETRANSLATE(A67,""en"",""ar""))"),"Translation Complete, Google translate not required")</f>
        <v>Translation Complete, Google translate not required</v>
      </c>
      <c r="H67" s="49">
        <f>IFERROR(__xludf.DUMMYFUNCTION("COUNTA(SPLIT(A67, "" ""))"),12.0)</f>
        <v>12</v>
      </c>
      <c r="I67" s="21" t="b">
        <f t="shared" si="1"/>
        <v>1</v>
      </c>
    </row>
    <row r="68" ht="14.25" customHeight="1">
      <c r="A68" s="22" t="s">
        <v>824</v>
      </c>
      <c r="B68" s="54" t="s">
        <v>825</v>
      </c>
      <c r="C68" s="27" t="s">
        <v>26</v>
      </c>
      <c r="D68" s="24" t="s">
        <v>206</v>
      </c>
      <c r="E68" s="8" t="s">
        <v>15</v>
      </c>
      <c r="F68" s="33"/>
      <c r="G68" s="10" t="str">
        <f>IFERROR(__xludf.DUMMYFUNCTION("IF(len(B68)&gt;0, ""Translation Complete, Google translate not required"", GOOGLETRANSLATE(A68,""en"",""ar""))"),"Translation Complete, Google translate not required")</f>
        <v>Translation Complete, Google translate not required</v>
      </c>
      <c r="H68" s="48">
        <f>IFERROR(__xludf.DUMMYFUNCTION("COUNTA(SPLIT(A68, "" ""))"),25.0)</f>
        <v>25</v>
      </c>
      <c r="I68" s="25" t="b">
        <f t="shared" si="1"/>
        <v>1</v>
      </c>
    </row>
    <row r="69" ht="14.25" customHeight="1">
      <c r="A69" s="15" t="s">
        <v>826</v>
      </c>
      <c r="B69" s="55" t="s">
        <v>827</v>
      </c>
      <c r="C69" s="27" t="s">
        <v>26</v>
      </c>
      <c r="D69" s="17" t="s">
        <v>206</v>
      </c>
      <c r="E69" s="18" t="s">
        <v>15</v>
      </c>
      <c r="F69" s="31"/>
      <c r="G69" s="19" t="str">
        <f>IFERROR(__xludf.DUMMYFUNCTION("IF(len(B69)&gt;0, ""Translation Complete, Google translate not required"", GOOGLETRANSLATE(A69,""en"",""ar""))"),"Translation Complete, Google translate not required")</f>
        <v>Translation Complete, Google translate not required</v>
      </c>
      <c r="H69" s="49">
        <f>IFERROR(__xludf.DUMMYFUNCTION("COUNTA(SPLIT(A69, "" ""))"),6.0)</f>
        <v>6</v>
      </c>
      <c r="I69" s="21" t="b">
        <f t="shared" si="1"/>
        <v>1</v>
      </c>
    </row>
    <row r="70" ht="14.25" customHeight="1">
      <c r="A70" s="22" t="s">
        <v>828</v>
      </c>
      <c r="B70" s="56" t="s">
        <v>829</v>
      </c>
      <c r="C70" s="27" t="s">
        <v>26</v>
      </c>
      <c r="D70" s="24" t="s">
        <v>206</v>
      </c>
      <c r="E70" s="8" t="s">
        <v>15</v>
      </c>
      <c r="F70" s="33"/>
      <c r="G70" s="10" t="str">
        <f>IFERROR(__xludf.DUMMYFUNCTION("IF(len(B70)&gt;0, ""Translation Complete, Google translate not required"", GOOGLETRANSLATE(A70,""en"",""ar""))"),"Translation Complete, Google translate not required")</f>
        <v>Translation Complete, Google translate not required</v>
      </c>
      <c r="H70" s="48">
        <f>IFERROR(__xludf.DUMMYFUNCTION("COUNTA(SPLIT(A70, "" ""))"),2.0)</f>
        <v>2</v>
      </c>
      <c r="I70" s="25" t="b">
        <f t="shared" si="1"/>
        <v>1</v>
      </c>
    </row>
    <row r="71" ht="14.25" customHeight="1">
      <c r="A71" s="15" t="s">
        <v>830</v>
      </c>
      <c r="B71" s="53" t="s">
        <v>831</v>
      </c>
      <c r="C71" s="27" t="s">
        <v>26</v>
      </c>
      <c r="D71" s="17" t="s">
        <v>206</v>
      </c>
      <c r="E71" s="18" t="s">
        <v>15</v>
      </c>
      <c r="F71" s="31"/>
      <c r="G71" s="19" t="str">
        <f>IFERROR(__xludf.DUMMYFUNCTION("IF(len(B71)&gt;0, ""Translation Complete, Google translate not required"", GOOGLETRANSLATE(A71,""en"",""ar""))"),"Translation Complete, Google translate not required")</f>
        <v>Translation Complete, Google translate not required</v>
      </c>
      <c r="H71" s="49">
        <f>IFERROR(__xludf.DUMMYFUNCTION("COUNTA(SPLIT(A71, "" ""))"),5.0)</f>
        <v>5</v>
      </c>
      <c r="I71" s="21" t="b">
        <f t="shared" si="1"/>
        <v>1</v>
      </c>
    </row>
    <row r="72" ht="14.25" customHeight="1">
      <c r="A72" s="22" t="s">
        <v>832</v>
      </c>
      <c r="B72" s="54" t="s">
        <v>833</v>
      </c>
      <c r="C72" s="27" t="s">
        <v>26</v>
      </c>
      <c r="D72" s="24" t="s">
        <v>206</v>
      </c>
      <c r="E72" s="8" t="s">
        <v>15</v>
      </c>
      <c r="F72" s="33"/>
      <c r="G72" s="10" t="str">
        <f>IFERROR(__xludf.DUMMYFUNCTION("IF(len(B72)&gt;0, ""Translation Complete, Google translate not required"", GOOGLETRANSLATE(A72,""en"",""ar""))"),"Translation Complete, Google translate not required")</f>
        <v>Translation Complete, Google translate not required</v>
      </c>
      <c r="H72" s="48">
        <f>IFERROR(__xludf.DUMMYFUNCTION("COUNTA(SPLIT(A72, "" ""))"),16.0)</f>
        <v>16</v>
      </c>
      <c r="I72" s="25" t="b">
        <f t="shared" si="1"/>
        <v>1</v>
      </c>
    </row>
    <row r="73" ht="14.25" customHeight="1">
      <c r="A73" s="15" t="s">
        <v>834</v>
      </c>
      <c r="B73" s="55" t="s">
        <v>835</v>
      </c>
      <c r="C73" s="27" t="s">
        <v>26</v>
      </c>
      <c r="D73" s="17" t="s">
        <v>206</v>
      </c>
      <c r="E73" s="18" t="s">
        <v>15</v>
      </c>
      <c r="F73" s="31"/>
      <c r="G73" s="19" t="str">
        <f>IFERROR(__xludf.DUMMYFUNCTION("IF(len(B73)&gt;0, ""Translation Complete, Google translate not required"", GOOGLETRANSLATE(A73,""en"",""ar""))"),"Translation Complete, Google translate not required")</f>
        <v>Translation Complete, Google translate not required</v>
      </c>
      <c r="H73" s="49">
        <f>IFERROR(__xludf.DUMMYFUNCTION("COUNTA(SPLIT(A73, "" ""))"),20.0)</f>
        <v>20</v>
      </c>
      <c r="I73" s="21" t="b">
        <f t="shared" si="1"/>
        <v>1</v>
      </c>
    </row>
    <row r="74" ht="14.25" customHeight="1">
      <c r="A74" s="22" t="s">
        <v>836</v>
      </c>
      <c r="B74" s="54" t="s">
        <v>837</v>
      </c>
      <c r="C74" s="27" t="s">
        <v>26</v>
      </c>
      <c r="D74" s="24" t="s">
        <v>206</v>
      </c>
      <c r="E74" s="8" t="s">
        <v>15</v>
      </c>
      <c r="F74" s="33"/>
      <c r="G74" s="10" t="str">
        <f>IFERROR(__xludf.DUMMYFUNCTION("IF(len(B74)&gt;0, ""Translation Complete, Google translate not required"", GOOGLETRANSLATE(A74,""en"",""ar""))"),"Translation Complete, Google translate not required")</f>
        <v>Translation Complete, Google translate not required</v>
      </c>
      <c r="H74" s="48">
        <f>IFERROR(__xludf.DUMMYFUNCTION("COUNTA(SPLIT(A74, "" ""))"),6.0)</f>
        <v>6</v>
      </c>
      <c r="I74" s="25" t="b">
        <f t="shared" si="1"/>
        <v>1</v>
      </c>
    </row>
    <row r="75" ht="14.25" customHeight="1">
      <c r="A75" s="15" t="s">
        <v>838</v>
      </c>
      <c r="B75" s="55" t="s">
        <v>839</v>
      </c>
      <c r="C75" s="27" t="s">
        <v>26</v>
      </c>
      <c r="D75" s="17" t="s">
        <v>206</v>
      </c>
      <c r="E75" s="18" t="s">
        <v>15</v>
      </c>
      <c r="F75" s="31"/>
      <c r="G75" s="19" t="str">
        <f>IFERROR(__xludf.DUMMYFUNCTION("IF(len(B75)&gt;0, ""Translation Complete, Google translate not required"", GOOGLETRANSLATE(A75,""en"",""ar""))"),"Translation Complete, Google translate not required")</f>
        <v>Translation Complete, Google translate not required</v>
      </c>
      <c r="H75" s="49">
        <f>IFERROR(__xludf.DUMMYFUNCTION("COUNTA(SPLIT(A75, "" ""))"),8.0)</f>
        <v>8</v>
      </c>
      <c r="I75" s="21" t="b">
        <f t="shared" si="1"/>
        <v>1</v>
      </c>
    </row>
    <row r="76" ht="14.25" customHeight="1">
      <c r="A76" s="22" t="s">
        <v>840</v>
      </c>
      <c r="B76" s="54" t="s">
        <v>841</v>
      </c>
      <c r="C76" s="27" t="s">
        <v>26</v>
      </c>
      <c r="D76" s="24" t="s">
        <v>206</v>
      </c>
      <c r="E76" s="8" t="s">
        <v>15</v>
      </c>
      <c r="F76" s="33"/>
      <c r="G76" s="10" t="str">
        <f>IFERROR(__xludf.DUMMYFUNCTION("IF(len(B76)&gt;0, ""Translation Complete, Google translate not required"", GOOGLETRANSLATE(A76,""en"",""ar""))"),"Translation Complete, Google translate not required")</f>
        <v>Translation Complete, Google translate not required</v>
      </c>
      <c r="H76" s="48">
        <f>IFERROR(__xludf.DUMMYFUNCTION("COUNTA(SPLIT(A76, "" ""))"),15.0)</f>
        <v>15</v>
      </c>
      <c r="I76" s="25" t="b">
        <f t="shared" si="1"/>
        <v>1</v>
      </c>
    </row>
    <row r="77" ht="14.25" customHeight="1">
      <c r="A77" s="15" t="s">
        <v>842</v>
      </c>
      <c r="B77" s="47" t="s">
        <v>843</v>
      </c>
      <c r="C77" s="27" t="s">
        <v>26</v>
      </c>
      <c r="D77" s="17" t="s">
        <v>206</v>
      </c>
      <c r="E77" s="18" t="s">
        <v>15</v>
      </c>
      <c r="F77" s="31"/>
      <c r="G77" s="19" t="str">
        <f>IFERROR(__xludf.DUMMYFUNCTION("IF(len(B77)&gt;0, ""Translation Complete, Google translate not required"", GOOGLETRANSLATE(A77,""en"",""ar""))"),"Translation Complete, Google translate not required")</f>
        <v>Translation Complete, Google translate not required</v>
      </c>
      <c r="H77" s="49">
        <f>IFERROR(__xludf.DUMMYFUNCTION("COUNTA(SPLIT(A77, "" ""))"),26.0)</f>
        <v>26</v>
      </c>
      <c r="I77" s="21" t="b">
        <f t="shared" si="1"/>
        <v>1</v>
      </c>
    </row>
    <row r="78" ht="14.25" customHeight="1">
      <c r="A78" s="22" t="s">
        <v>844</v>
      </c>
      <c r="B78" s="47" t="s">
        <v>845</v>
      </c>
      <c r="C78" s="27" t="s">
        <v>26</v>
      </c>
      <c r="D78" s="24" t="s">
        <v>206</v>
      </c>
      <c r="E78" s="8" t="s">
        <v>15</v>
      </c>
      <c r="F78" s="33"/>
      <c r="G78" s="10" t="str">
        <f>IFERROR(__xludf.DUMMYFUNCTION("IF(len(B78)&gt;0, ""Translation Complete, Google translate not required"", GOOGLETRANSLATE(A78,""en"",""ar""))"),"Translation Complete, Google translate not required")</f>
        <v>Translation Complete, Google translate not required</v>
      </c>
      <c r="H78" s="48">
        <f>IFERROR(__xludf.DUMMYFUNCTION("COUNTA(SPLIT(A78, "" ""))"),29.0)</f>
        <v>29</v>
      </c>
      <c r="I78" s="25" t="b">
        <f t="shared" si="1"/>
        <v>1</v>
      </c>
    </row>
    <row r="79" ht="14.25" customHeight="1">
      <c r="A79" s="15" t="s">
        <v>846</v>
      </c>
      <c r="B79" s="47" t="s">
        <v>847</v>
      </c>
      <c r="C79" s="27" t="s">
        <v>26</v>
      </c>
      <c r="D79" s="17" t="s">
        <v>206</v>
      </c>
      <c r="E79" s="18" t="s">
        <v>15</v>
      </c>
      <c r="F79" s="31"/>
      <c r="G79" s="19" t="str">
        <f>IFERROR(__xludf.DUMMYFUNCTION("IF(len(B79)&gt;0, ""Translation Complete, Google translate not required"", GOOGLETRANSLATE(A79,""en"",""ar""))"),"Translation Complete, Google translate not required")</f>
        <v>Translation Complete, Google translate not required</v>
      </c>
      <c r="H79" s="49">
        <f>IFERROR(__xludf.DUMMYFUNCTION("COUNTA(SPLIT(A79, "" ""))"),40.0)</f>
        <v>40</v>
      </c>
      <c r="I79" s="21" t="b">
        <f t="shared" si="1"/>
        <v>1</v>
      </c>
    </row>
    <row r="80" ht="14.25" customHeight="1">
      <c r="A80" s="22" t="s">
        <v>848</v>
      </c>
      <c r="B80" s="47" t="s">
        <v>849</v>
      </c>
      <c r="C80" s="27" t="s">
        <v>26</v>
      </c>
      <c r="D80" s="24" t="s">
        <v>206</v>
      </c>
      <c r="E80" s="8" t="s">
        <v>15</v>
      </c>
      <c r="F80" s="33"/>
      <c r="G80" s="10" t="str">
        <f>IFERROR(__xludf.DUMMYFUNCTION("IF(len(B80)&gt;0, ""Translation Complete, Google translate not required"", GOOGLETRANSLATE(A80,""en"",""ar""))"),"Translation Complete, Google translate not required")</f>
        <v>Translation Complete, Google translate not required</v>
      </c>
      <c r="H80" s="48">
        <f>IFERROR(__xludf.DUMMYFUNCTION("COUNTA(SPLIT(A80, "" ""))"),24.0)</f>
        <v>24</v>
      </c>
      <c r="I80" s="25" t="b">
        <f t="shared" si="1"/>
        <v>1</v>
      </c>
    </row>
    <row r="81" ht="14.25" customHeight="1">
      <c r="A81" s="15" t="s">
        <v>850</v>
      </c>
      <c r="B81" s="47" t="s">
        <v>851</v>
      </c>
      <c r="C81" s="27" t="s">
        <v>26</v>
      </c>
      <c r="D81" s="17" t="s">
        <v>206</v>
      </c>
      <c r="E81" s="18" t="s">
        <v>15</v>
      </c>
      <c r="F81" s="31"/>
      <c r="G81" s="19" t="str">
        <f>IFERROR(__xludf.DUMMYFUNCTION("IF(len(B81)&gt;0, ""Translation Complete, Google translate not required"", GOOGLETRANSLATE(A81,""en"",""ar""))"),"Translation Complete, Google translate not required")</f>
        <v>Translation Complete, Google translate not required</v>
      </c>
      <c r="H81" s="49">
        <f>IFERROR(__xludf.DUMMYFUNCTION("COUNTA(SPLIT(A81, "" ""))"),27.0)</f>
        <v>27</v>
      </c>
      <c r="I81" s="21" t="b">
        <f t="shared" si="1"/>
        <v>1</v>
      </c>
    </row>
    <row r="82" ht="14.25" customHeight="1">
      <c r="A82" s="22" t="s">
        <v>852</v>
      </c>
      <c r="B82" s="47" t="s">
        <v>853</v>
      </c>
      <c r="C82" s="7" t="s">
        <v>700</v>
      </c>
      <c r="D82" s="24" t="s">
        <v>206</v>
      </c>
      <c r="E82" s="8" t="s">
        <v>15</v>
      </c>
      <c r="F82" s="33"/>
      <c r="G82" s="10" t="str">
        <f>IFERROR(__xludf.DUMMYFUNCTION("IF(len(B82)&gt;0, ""Translation Complete, Google translate not required"", GOOGLETRANSLATE(A82,""en"",""ar""))"),"Translation Complete, Google translate not required")</f>
        <v>Translation Complete, Google translate not required</v>
      </c>
      <c r="H82" s="48">
        <f>IFERROR(__xludf.DUMMYFUNCTION("COUNTA(SPLIT(A82, "" ""))"),17.0)</f>
        <v>17</v>
      </c>
      <c r="I82" s="25" t="b">
        <f t="shared" si="1"/>
        <v>1</v>
      </c>
    </row>
    <row r="83" ht="14.25" customHeight="1">
      <c r="A83" s="15" t="s">
        <v>854</v>
      </c>
      <c r="B83" s="47" t="s">
        <v>855</v>
      </c>
      <c r="C83" s="16" t="s">
        <v>700</v>
      </c>
      <c r="D83" s="17" t="s">
        <v>206</v>
      </c>
      <c r="E83" s="18" t="s">
        <v>15</v>
      </c>
      <c r="F83" s="31"/>
      <c r="G83" s="19" t="str">
        <f>IFERROR(__xludf.DUMMYFUNCTION("IF(len(B83)&gt;0, ""Translation Complete, Google translate not required"", GOOGLETRANSLATE(A83,""en"",""ar""))"),"Translation Complete, Google translate not required")</f>
        <v>Translation Complete, Google translate not required</v>
      </c>
      <c r="H83" s="49">
        <f>IFERROR(__xludf.DUMMYFUNCTION("COUNTA(SPLIT(A83, "" ""))"),8.0)</f>
        <v>8</v>
      </c>
      <c r="I83" s="21" t="b">
        <f t="shared" si="1"/>
        <v>1</v>
      </c>
    </row>
    <row r="84" ht="14.25" customHeight="1">
      <c r="A84" s="22" t="s">
        <v>856</v>
      </c>
      <c r="B84" s="47" t="s">
        <v>856</v>
      </c>
      <c r="C84" s="7" t="s">
        <v>700</v>
      </c>
      <c r="D84" s="24" t="s">
        <v>206</v>
      </c>
      <c r="E84" s="8" t="s">
        <v>15</v>
      </c>
      <c r="F84" s="33"/>
      <c r="G84" s="10" t="str">
        <f>IFERROR(__xludf.DUMMYFUNCTION("IF(len(B84)&gt;0, ""Translation Complete, Google translate not required"", GOOGLETRANSLATE(A84,""en"",""ar""))"),"Translation Complete, Google translate not required")</f>
        <v>Translation Complete, Google translate not required</v>
      </c>
      <c r="H84" s="48">
        <f>IFERROR(__xludf.DUMMYFUNCTION("COUNTA(SPLIT(A84, "" ""))"),2.0)</f>
        <v>2</v>
      </c>
      <c r="I84" s="25" t="b">
        <f t="shared" si="1"/>
        <v>1</v>
      </c>
    </row>
    <row r="85" ht="14.25" customHeight="1">
      <c r="A85" s="15" t="s">
        <v>857</v>
      </c>
      <c r="B85" s="47" t="s">
        <v>858</v>
      </c>
      <c r="C85" s="16" t="s">
        <v>700</v>
      </c>
      <c r="D85" s="17" t="s">
        <v>206</v>
      </c>
      <c r="E85" s="18" t="s">
        <v>15</v>
      </c>
      <c r="F85" s="31"/>
      <c r="G85" s="19" t="str">
        <f>IFERROR(__xludf.DUMMYFUNCTION("IF(len(B85)&gt;0, ""Translation Complete, Google translate not required"", GOOGLETRANSLATE(A85,""en"",""ar""))"),"Translation Complete, Google translate not required")</f>
        <v>Translation Complete, Google translate not required</v>
      </c>
      <c r="H85" s="49">
        <f>IFERROR(__xludf.DUMMYFUNCTION("COUNTA(SPLIT(A85, "" ""))"),7.0)</f>
        <v>7</v>
      </c>
      <c r="I85" s="21" t="b">
        <f t="shared" si="1"/>
        <v>1</v>
      </c>
    </row>
    <row r="86" ht="14.25" customHeight="1">
      <c r="A86" s="22" t="s">
        <v>859</v>
      </c>
      <c r="B86" s="47" t="s">
        <v>860</v>
      </c>
      <c r="C86" s="7" t="s">
        <v>700</v>
      </c>
      <c r="D86" s="24" t="s">
        <v>206</v>
      </c>
      <c r="E86" s="8" t="s">
        <v>15</v>
      </c>
      <c r="F86" s="33"/>
      <c r="G86" s="10" t="str">
        <f>IFERROR(__xludf.DUMMYFUNCTION("IF(len(B86)&gt;0, ""Translation Complete, Google translate not required"", GOOGLETRANSLATE(A86,""en"",""ar""))"),"Translation Complete, Google translate not required")</f>
        <v>Translation Complete, Google translate not required</v>
      </c>
      <c r="H86" s="48">
        <f>IFERROR(__xludf.DUMMYFUNCTION("COUNTA(SPLIT(A86, "" ""))"),17.0)</f>
        <v>17</v>
      </c>
      <c r="I86" s="25" t="b">
        <f t="shared" si="1"/>
        <v>1</v>
      </c>
    </row>
    <row r="87" ht="14.25" customHeight="1">
      <c r="A87" s="15" t="s">
        <v>861</v>
      </c>
      <c r="B87" s="47" t="s">
        <v>862</v>
      </c>
      <c r="C87" s="27" t="s">
        <v>26</v>
      </c>
      <c r="D87" s="17" t="s">
        <v>206</v>
      </c>
      <c r="E87" s="18" t="s">
        <v>15</v>
      </c>
      <c r="F87" s="31"/>
      <c r="G87" s="19" t="str">
        <f>IFERROR(__xludf.DUMMYFUNCTION("IF(len(B87)&gt;0, ""Translation Complete, Google translate not required"", GOOGLETRANSLATE(A87,""en"",""ar""))"),"Translation Complete, Google translate not required")</f>
        <v>Translation Complete, Google translate not required</v>
      </c>
      <c r="H87" s="49">
        <f>IFERROR(__xludf.DUMMYFUNCTION("COUNTA(SPLIT(A87, "" ""))"),18.0)</f>
        <v>18</v>
      </c>
      <c r="I87" s="21" t="b">
        <f t="shared" si="1"/>
        <v>1</v>
      </c>
    </row>
    <row r="88" ht="14.25" customHeight="1">
      <c r="A88" s="22" t="s">
        <v>863</v>
      </c>
      <c r="B88" s="47" t="s">
        <v>864</v>
      </c>
      <c r="C88" s="7" t="s">
        <v>700</v>
      </c>
      <c r="D88" s="24" t="s">
        <v>206</v>
      </c>
      <c r="E88" s="8" t="s">
        <v>15</v>
      </c>
      <c r="F88" s="33"/>
      <c r="G88" s="10" t="str">
        <f>IFERROR(__xludf.DUMMYFUNCTION("IF(len(B88)&gt;0, ""Translation Complete, Google translate not required"", GOOGLETRANSLATE(A88,""en"",""ar""))"),"Translation Complete, Google translate not required")</f>
        <v>Translation Complete, Google translate not required</v>
      </c>
      <c r="H88" s="48">
        <f>IFERROR(__xludf.DUMMYFUNCTION("COUNTA(SPLIT(A88, "" ""))"),5.0)</f>
        <v>5</v>
      </c>
      <c r="I88" s="25" t="b">
        <f t="shared" si="1"/>
        <v>1</v>
      </c>
    </row>
    <row r="89" ht="14.25" customHeight="1">
      <c r="A89" s="15" t="s">
        <v>865</v>
      </c>
      <c r="B89" s="47" t="s">
        <v>866</v>
      </c>
      <c r="C89" s="16" t="s">
        <v>700</v>
      </c>
      <c r="D89" s="17" t="s">
        <v>206</v>
      </c>
      <c r="E89" s="18" t="s">
        <v>15</v>
      </c>
      <c r="F89" s="31"/>
      <c r="G89" s="19" t="str">
        <f>IFERROR(__xludf.DUMMYFUNCTION("IF(len(B89)&gt;0, ""Translation Complete, Google translate not required"", GOOGLETRANSLATE(A89,""en"",""ar""))"),"Translation Complete, Google translate not required")</f>
        <v>Translation Complete, Google translate not required</v>
      </c>
      <c r="H89" s="49">
        <f>IFERROR(__xludf.DUMMYFUNCTION("COUNTA(SPLIT(A89, "" ""))"),9.0)</f>
        <v>9</v>
      </c>
      <c r="I89" s="21" t="b">
        <f t="shared" si="1"/>
        <v>1</v>
      </c>
    </row>
    <row r="90" ht="14.25" customHeight="1">
      <c r="A90" s="22" t="s">
        <v>867</v>
      </c>
      <c r="B90" s="47" t="s">
        <v>868</v>
      </c>
      <c r="C90" s="7" t="s">
        <v>700</v>
      </c>
      <c r="D90" s="24" t="s">
        <v>206</v>
      </c>
      <c r="E90" s="8" t="s">
        <v>15</v>
      </c>
      <c r="F90" s="33"/>
      <c r="G90" s="10" t="str">
        <f>IFERROR(__xludf.DUMMYFUNCTION("IF(len(B90)&gt;0, ""Translation Complete, Google translate not required"", GOOGLETRANSLATE(A90,""en"",""ar""))"),"Translation Complete, Google translate not required")</f>
        <v>Translation Complete, Google translate not required</v>
      </c>
      <c r="H90" s="48">
        <f>IFERROR(__xludf.DUMMYFUNCTION("COUNTA(SPLIT(A90, "" ""))"),9.0)</f>
        <v>9</v>
      </c>
      <c r="I90" s="25" t="b">
        <f t="shared" si="1"/>
        <v>1</v>
      </c>
    </row>
    <row r="91" ht="14.25" customHeight="1">
      <c r="A91" s="15" t="s">
        <v>869</v>
      </c>
      <c r="B91" s="47" t="s">
        <v>870</v>
      </c>
      <c r="C91" s="16" t="s">
        <v>700</v>
      </c>
      <c r="D91" s="17" t="s">
        <v>206</v>
      </c>
      <c r="E91" s="18" t="s">
        <v>15</v>
      </c>
      <c r="F91" s="31"/>
      <c r="G91" s="19" t="str">
        <f>IFERROR(__xludf.DUMMYFUNCTION("IF(len(B91)&gt;0, ""Translation Complete, Google translate not required"", GOOGLETRANSLATE(A91,""en"",""ar""))"),"Translation Complete, Google translate not required")</f>
        <v>Translation Complete, Google translate not required</v>
      </c>
      <c r="H91" s="49">
        <f>IFERROR(__xludf.DUMMYFUNCTION("COUNTA(SPLIT(A91, "" ""))"),5.0)</f>
        <v>5</v>
      </c>
      <c r="I91" s="21" t="b">
        <f t="shared" si="1"/>
        <v>1</v>
      </c>
    </row>
    <row r="92" ht="14.25" customHeight="1">
      <c r="A92" s="22" t="s">
        <v>871</v>
      </c>
      <c r="B92" s="47" t="s">
        <v>872</v>
      </c>
      <c r="C92" s="7" t="s">
        <v>700</v>
      </c>
      <c r="D92" s="24" t="s">
        <v>206</v>
      </c>
      <c r="E92" s="8" t="s">
        <v>15</v>
      </c>
      <c r="F92" s="33"/>
      <c r="G92" s="10" t="str">
        <f>IFERROR(__xludf.DUMMYFUNCTION("IF(len(B92)&gt;0, ""Translation Complete, Google translate not required"", GOOGLETRANSLATE(A92,""en"",""ar""))"),"Translation Complete, Google translate not required")</f>
        <v>Translation Complete, Google translate not required</v>
      </c>
      <c r="H92" s="48">
        <f>IFERROR(__xludf.DUMMYFUNCTION("COUNTA(SPLIT(A92, "" ""))"),5.0)</f>
        <v>5</v>
      </c>
      <c r="I92" s="25" t="b">
        <f t="shared" si="1"/>
        <v>1</v>
      </c>
    </row>
    <row r="93" ht="14.25" customHeight="1">
      <c r="A93" s="15" t="s">
        <v>873</v>
      </c>
      <c r="B93" s="47" t="s">
        <v>874</v>
      </c>
      <c r="C93" s="16" t="s">
        <v>700</v>
      </c>
      <c r="D93" s="17" t="s">
        <v>206</v>
      </c>
      <c r="E93" s="18" t="s">
        <v>15</v>
      </c>
      <c r="F93" s="31"/>
      <c r="G93" s="19" t="str">
        <f>IFERROR(__xludf.DUMMYFUNCTION("IF(len(B93)&gt;0, ""Translation Complete, Google translate not required"", GOOGLETRANSLATE(A93,""en"",""ar""))"),"Translation Complete, Google translate not required")</f>
        <v>Translation Complete, Google translate not required</v>
      </c>
      <c r="H93" s="49">
        <f>IFERROR(__xludf.DUMMYFUNCTION("COUNTA(SPLIT(A93, "" ""))"),6.0)</f>
        <v>6</v>
      </c>
      <c r="I93" s="21" t="b">
        <f t="shared" si="1"/>
        <v>1</v>
      </c>
    </row>
    <row r="94" ht="14.25" customHeight="1">
      <c r="A94" s="22" t="s">
        <v>875</v>
      </c>
      <c r="B94" s="47" t="s">
        <v>876</v>
      </c>
      <c r="C94" s="27" t="s">
        <v>26</v>
      </c>
      <c r="D94" s="24" t="s">
        <v>206</v>
      </c>
      <c r="E94" s="8" t="s">
        <v>15</v>
      </c>
      <c r="F94" s="33"/>
      <c r="G94" s="10" t="str">
        <f>IFERROR(__xludf.DUMMYFUNCTION("IF(len(B94)&gt;0, ""Translation Complete, Google translate not required"", GOOGLETRANSLATE(A94,""en"",""ar""))"),"Translation Complete, Google translate not required")</f>
        <v>Translation Complete, Google translate not required</v>
      </c>
      <c r="H94" s="48">
        <f>IFERROR(__xludf.DUMMYFUNCTION("COUNTA(SPLIT(A94, "" ""))"),12.0)</f>
        <v>12</v>
      </c>
      <c r="I94" s="25" t="b">
        <f t="shared" si="1"/>
        <v>1</v>
      </c>
    </row>
    <row r="95" ht="14.25" customHeight="1">
      <c r="A95" s="15" t="s">
        <v>877</v>
      </c>
      <c r="B95" s="47" t="s">
        <v>878</v>
      </c>
      <c r="C95" s="16" t="s">
        <v>700</v>
      </c>
      <c r="D95" s="17" t="s">
        <v>206</v>
      </c>
      <c r="E95" s="18" t="s">
        <v>15</v>
      </c>
      <c r="F95" s="31"/>
      <c r="G95" s="19" t="str">
        <f>IFERROR(__xludf.DUMMYFUNCTION("IF(len(B95)&gt;0, ""Translation Complete, Google translate not required"", GOOGLETRANSLATE(A95,""en"",""ar""))"),"Translation Complete, Google translate not required")</f>
        <v>Translation Complete, Google translate not required</v>
      </c>
      <c r="H95" s="49">
        <f>IFERROR(__xludf.DUMMYFUNCTION("COUNTA(SPLIT(A95, "" ""))"),8.0)</f>
        <v>8</v>
      </c>
      <c r="I95" s="21" t="b">
        <f t="shared" si="1"/>
        <v>1</v>
      </c>
    </row>
    <row r="96" ht="14.25" customHeight="1">
      <c r="A96" s="22" t="s">
        <v>879</v>
      </c>
      <c r="B96" s="47" t="s">
        <v>880</v>
      </c>
      <c r="C96" s="7" t="s">
        <v>700</v>
      </c>
      <c r="D96" s="24" t="s">
        <v>206</v>
      </c>
      <c r="E96" s="8" t="s">
        <v>15</v>
      </c>
      <c r="F96" s="33"/>
      <c r="G96" s="10" t="str">
        <f>IFERROR(__xludf.DUMMYFUNCTION("IF(len(B96)&gt;0, ""Translation Complete, Google translate not required"", GOOGLETRANSLATE(A96,""en"",""ar""))"),"Translation Complete, Google translate not required")</f>
        <v>Translation Complete, Google translate not required</v>
      </c>
      <c r="H96" s="48">
        <f>IFERROR(__xludf.DUMMYFUNCTION("COUNTA(SPLIT(A96, "" ""))"),8.0)</f>
        <v>8</v>
      </c>
      <c r="I96" s="25" t="b">
        <f t="shared" si="1"/>
        <v>1</v>
      </c>
    </row>
    <row r="97" ht="14.25" customHeight="1">
      <c r="A97" s="15" t="s">
        <v>881</v>
      </c>
      <c r="B97" s="47" t="s">
        <v>882</v>
      </c>
      <c r="C97" s="16" t="s">
        <v>700</v>
      </c>
      <c r="D97" s="17" t="s">
        <v>206</v>
      </c>
      <c r="E97" s="18" t="s">
        <v>15</v>
      </c>
      <c r="F97" s="31"/>
      <c r="G97" s="19" t="str">
        <f>IFERROR(__xludf.DUMMYFUNCTION("IF(len(B97)&gt;0, ""Translation Complete, Google translate not required"", GOOGLETRANSLATE(A97,""en"",""ar""))"),"Translation Complete, Google translate not required")</f>
        <v>Translation Complete, Google translate not required</v>
      </c>
      <c r="H97" s="49">
        <f>IFERROR(__xludf.DUMMYFUNCTION("COUNTA(SPLIT(A97, "" ""))"),7.0)</f>
        <v>7</v>
      </c>
      <c r="I97" s="21" t="b">
        <f t="shared" si="1"/>
        <v>1</v>
      </c>
    </row>
    <row r="98" ht="14.25" customHeight="1">
      <c r="A98" s="22" t="s">
        <v>883</v>
      </c>
      <c r="B98" s="47" t="s">
        <v>884</v>
      </c>
      <c r="C98" s="7" t="s">
        <v>700</v>
      </c>
      <c r="D98" s="24" t="s">
        <v>206</v>
      </c>
      <c r="E98" s="8" t="s">
        <v>15</v>
      </c>
      <c r="F98" s="33"/>
      <c r="G98" s="10" t="str">
        <f>IFERROR(__xludf.DUMMYFUNCTION("IF(len(B98)&gt;0, ""Translation Complete, Google translate not required"", GOOGLETRANSLATE(A98,""en"",""ar""))"),"Translation Complete, Google translate not required")</f>
        <v>Translation Complete, Google translate not required</v>
      </c>
      <c r="H98" s="48">
        <f>IFERROR(__xludf.DUMMYFUNCTION("COUNTA(SPLIT(A98, "" ""))"),7.0)</f>
        <v>7</v>
      </c>
      <c r="I98" s="25" t="b">
        <f t="shared" si="1"/>
        <v>1</v>
      </c>
    </row>
    <row r="99" ht="14.25" customHeight="1">
      <c r="A99" s="15" t="s">
        <v>885</v>
      </c>
      <c r="B99" s="47" t="s">
        <v>886</v>
      </c>
      <c r="C99" s="16" t="s">
        <v>700</v>
      </c>
      <c r="D99" s="17" t="s">
        <v>206</v>
      </c>
      <c r="E99" s="18" t="s">
        <v>15</v>
      </c>
      <c r="F99" s="31"/>
      <c r="G99" s="19" t="str">
        <f>IFERROR(__xludf.DUMMYFUNCTION("IF(len(B99)&gt;0, ""Translation Complete, Google translate not required"", GOOGLETRANSLATE(A99,""en"",""ar""))"),"Translation Complete, Google translate not required")</f>
        <v>Translation Complete, Google translate not required</v>
      </c>
      <c r="H99" s="49">
        <f>IFERROR(__xludf.DUMMYFUNCTION("COUNTA(SPLIT(A99, "" ""))"),7.0)</f>
        <v>7</v>
      </c>
      <c r="I99" s="21" t="b">
        <f t="shared" si="1"/>
        <v>1</v>
      </c>
    </row>
    <row r="100" ht="14.25" customHeight="1">
      <c r="A100" s="22" t="s">
        <v>887</v>
      </c>
      <c r="B100" s="47" t="s">
        <v>888</v>
      </c>
      <c r="C100" s="7" t="s">
        <v>700</v>
      </c>
      <c r="D100" s="24" t="s">
        <v>206</v>
      </c>
      <c r="E100" s="8" t="s">
        <v>15</v>
      </c>
      <c r="F100" s="33"/>
      <c r="G100" s="10" t="str">
        <f>IFERROR(__xludf.DUMMYFUNCTION("IF(len(B100)&gt;0, ""Translation Complete, Google translate not required"", GOOGLETRANSLATE(A100,""en"",""ar""))"),"Translation Complete, Google translate not required")</f>
        <v>Translation Complete, Google translate not required</v>
      </c>
      <c r="H100" s="48">
        <f>IFERROR(__xludf.DUMMYFUNCTION("COUNTA(SPLIT(A100, "" ""))"),7.0)</f>
        <v>7</v>
      </c>
      <c r="I100" s="25" t="b">
        <f t="shared" si="1"/>
        <v>1</v>
      </c>
    </row>
    <row r="101" ht="14.25" customHeight="1">
      <c r="A101" s="15" t="s">
        <v>889</v>
      </c>
      <c r="B101" s="47" t="s">
        <v>890</v>
      </c>
      <c r="C101" s="16" t="s">
        <v>700</v>
      </c>
      <c r="D101" s="17" t="s">
        <v>206</v>
      </c>
      <c r="E101" s="18" t="s">
        <v>15</v>
      </c>
      <c r="F101" s="31"/>
      <c r="G101" s="19" t="str">
        <f>IFERROR(__xludf.DUMMYFUNCTION("IF(len(B101)&gt;0, ""Translation Complete, Google translate not required"", GOOGLETRANSLATE(A101,""en"",""ar""))"),"Translation Complete, Google translate not required")</f>
        <v>Translation Complete, Google translate not required</v>
      </c>
      <c r="H101" s="49">
        <f>IFERROR(__xludf.DUMMYFUNCTION("COUNTA(SPLIT(A101, "" ""))"),6.0)</f>
        <v>6</v>
      </c>
      <c r="I101" s="21" t="b">
        <f t="shared" si="1"/>
        <v>1</v>
      </c>
    </row>
    <row r="102" ht="14.25" customHeight="1">
      <c r="A102" s="22" t="s">
        <v>891</v>
      </c>
      <c r="B102" s="47" t="s">
        <v>892</v>
      </c>
      <c r="C102" s="7" t="s">
        <v>700</v>
      </c>
      <c r="D102" s="24" t="s">
        <v>206</v>
      </c>
      <c r="E102" s="8" t="s">
        <v>15</v>
      </c>
      <c r="F102" s="33"/>
      <c r="G102" s="10" t="str">
        <f>IFERROR(__xludf.DUMMYFUNCTION("IF(len(B102)&gt;0, ""Translation Complete, Google translate not required"", GOOGLETRANSLATE(A102,""en"",""ar""))"),"Translation Complete, Google translate not required")</f>
        <v>Translation Complete, Google translate not required</v>
      </c>
      <c r="H102" s="48">
        <f>IFERROR(__xludf.DUMMYFUNCTION("COUNTA(SPLIT(A102, "" ""))"),7.0)</f>
        <v>7</v>
      </c>
      <c r="I102" s="25" t="b">
        <f t="shared" si="1"/>
        <v>1</v>
      </c>
    </row>
    <row r="103" ht="14.25" customHeight="1">
      <c r="A103" s="15" t="s">
        <v>893</v>
      </c>
      <c r="B103" s="50" t="s">
        <v>893</v>
      </c>
      <c r="C103" s="16" t="s">
        <v>700</v>
      </c>
      <c r="D103" s="17" t="s">
        <v>206</v>
      </c>
      <c r="E103" s="18" t="s">
        <v>15</v>
      </c>
      <c r="F103" s="31"/>
      <c r="G103" s="19" t="str">
        <f>IFERROR(__xludf.DUMMYFUNCTION("IF(len(B103)&gt;0, ""Translation Complete, Google translate not required"", GOOGLETRANSLATE(A103,""en"",""ar""))"),"Translation Complete, Google translate not required")</f>
        <v>Translation Complete, Google translate not required</v>
      </c>
      <c r="H103" s="49">
        <f>IFERROR(__xludf.DUMMYFUNCTION("COUNTA(SPLIT(A103, "" ""))"),2.0)</f>
        <v>2</v>
      </c>
      <c r="I103" s="21" t="b">
        <f t="shared" si="1"/>
        <v>1</v>
      </c>
    </row>
    <row r="104" ht="14.25" customHeight="1">
      <c r="A104" s="57" t="s">
        <v>894</v>
      </c>
      <c r="B104" s="47" t="s">
        <v>895</v>
      </c>
      <c r="C104" s="7" t="s">
        <v>700</v>
      </c>
      <c r="D104" s="24" t="s">
        <v>206</v>
      </c>
      <c r="E104" s="8" t="s">
        <v>15</v>
      </c>
      <c r="F104" s="33"/>
      <c r="G104" s="10" t="str">
        <f>IFERROR(__xludf.DUMMYFUNCTION("IF(len(B104)&gt;0, ""Translation Complete, Google translate not required"", GOOGLETRANSLATE(A104,""en"",""ar""))"),"Translation Complete, Google translate not required")</f>
        <v>Translation Complete, Google translate not required</v>
      </c>
      <c r="H104" s="48">
        <f>IFERROR(__xludf.DUMMYFUNCTION("COUNTA(SPLIT(A104, "" ""))"),15.0)</f>
        <v>15</v>
      </c>
      <c r="I104" s="25" t="b">
        <f t="shared" si="1"/>
        <v>1</v>
      </c>
    </row>
    <row r="105" ht="14.25" customHeight="1">
      <c r="A105" s="15" t="s">
        <v>896</v>
      </c>
      <c r="B105" s="47" t="s">
        <v>897</v>
      </c>
      <c r="C105" s="16" t="s">
        <v>700</v>
      </c>
      <c r="D105" s="17" t="s">
        <v>206</v>
      </c>
      <c r="E105" s="18" t="s">
        <v>15</v>
      </c>
      <c r="F105" s="31"/>
      <c r="G105" s="19" t="str">
        <f>IFERROR(__xludf.DUMMYFUNCTION("IF(len(B105)&gt;0, ""Translation Complete, Google translate not required"", GOOGLETRANSLATE(A105,""en"",""ar""))"),"Translation Complete, Google translate not required")</f>
        <v>Translation Complete, Google translate not required</v>
      </c>
      <c r="H105" s="49">
        <f>IFERROR(__xludf.DUMMYFUNCTION("COUNTA(SPLIT(A105, "" ""))"),7.0)</f>
        <v>7</v>
      </c>
      <c r="I105" s="21" t="b">
        <f t="shared" si="1"/>
        <v>1</v>
      </c>
    </row>
    <row r="106" ht="14.25" customHeight="1">
      <c r="A106" s="22" t="s">
        <v>898</v>
      </c>
      <c r="B106" s="47" t="s">
        <v>899</v>
      </c>
      <c r="C106" s="7" t="s">
        <v>700</v>
      </c>
      <c r="D106" s="24" t="s">
        <v>206</v>
      </c>
      <c r="E106" s="8" t="s">
        <v>15</v>
      </c>
      <c r="F106" s="33"/>
      <c r="G106" s="10" t="str">
        <f>IFERROR(__xludf.DUMMYFUNCTION("IF(len(B106)&gt;0, ""Translation Complete, Google translate not required"", GOOGLETRANSLATE(A106,""en"",""ar""))"),"Translation Complete, Google translate not required")</f>
        <v>Translation Complete, Google translate not required</v>
      </c>
      <c r="H106" s="48">
        <f>IFERROR(__xludf.DUMMYFUNCTION("COUNTA(SPLIT(A106, "" ""))"),5.0)</f>
        <v>5</v>
      </c>
      <c r="I106" s="25" t="b">
        <f t="shared" si="1"/>
        <v>1</v>
      </c>
    </row>
    <row r="107" ht="14.25" customHeight="1">
      <c r="A107" s="15" t="s">
        <v>900</v>
      </c>
      <c r="B107" s="47" t="s">
        <v>901</v>
      </c>
      <c r="C107" s="16" t="s">
        <v>700</v>
      </c>
      <c r="D107" s="17" t="s">
        <v>206</v>
      </c>
      <c r="E107" s="18" t="s">
        <v>15</v>
      </c>
      <c r="F107" s="31"/>
      <c r="G107" s="19" t="str">
        <f>IFERROR(__xludf.DUMMYFUNCTION("IF(len(B107)&gt;0, ""Translation Complete, Google translate not required"", GOOGLETRANSLATE(A107,""en"",""ar""))"),"Translation Complete, Google translate not required")</f>
        <v>Translation Complete, Google translate not required</v>
      </c>
      <c r="H107" s="49">
        <f>IFERROR(__xludf.DUMMYFUNCTION("COUNTA(SPLIT(A107, "" ""))"),1.0)</f>
        <v>1</v>
      </c>
      <c r="I107" s="21" t="b">
        <f t="shared" si="1"/>
        <v>1</v>
      </c>
    </row>
    <row r="108" ht="14.25" customHeight="1">
      <c r="A108" s="22" t="s">
        <v>902</v>
      </c>
      <c r="B108" s="47" t="s">
        <v>903</v>
      </c>
      <c r="C108" s="7" t="s">
        <v>700</v>
      </c>
      <c r="D108" s="24" t="s">
        <v>206</v>
      </c>
      <c r="E108" s="8" t="s">
        <v>15</v>
      </c>
      <c r="F108" s="33"/>
      <c r="G108" s="10" t="str">
        <f>IFERROR(__xludf.DUMMYFUNCTION("IF(len(B108)&gt;0, ""Translation Complete, Google translate not required"", GOOGLETRANSLATE(A108,""en"",""ar""))"),"Translation Complete, Google translate not required")</f>
        <v>Translation Complete, Google translate not required</v>
      </c>
      <c r="H108" s="48">
        <f>IFERROR(__xludf.DUMMYFUNCTION("COUNTA(SPLIT(A108, "" ""))"),1.0)</f>
        <v>1</v>
      </c>
      <c r="I108" s="25" t="b">
        <f t="shared" si="1"/>
        <v>1</v>
      </c>
    </row>
    <row r="109" ht="14.25" customHeight="1">
      <c r="A109" s="15" t="s">
        <v>904</v>
      </c>
      <c r="B109" s="47" t="s">
        <v>905</v>
      </c>
      <c r="C109" s="16" t="s">
        <v>700</v>
      </c>
      <c r="D109" s="17" t="s">
        <v>206</v>
      </c>
      <c r="E109" s="18" t="s">
        <v>15</v>
      </c>
      <c r="F109" s="31"/>
      <c r="G109" s="19" t="str">
        <f>IFERROR(__xludf.DUMMYFUNCTION("IF(len(B109)&gt;0, ""Translation Complete, Google translate not required"", GOOGLETRANSLATE(A109,""en"",""ar""))"),"Translation Complete, Google translate not required")</f>
        <v>Translation Complete, Google translate not required</v>
      </c>
      <c r="H109" s="49">
        <f>IFERROR(__xludf.DUMMYFUNCTION("COUNTA(SPLIT(A109, "" ""))"),4.0)</f>
        <v>4</v>
      </c>
      <c r="I109" s="21" t="b">
        <f t="shared" si="1"/>
        <v>1</v>
      </c>
    </row>
    <row r="110" ht="14.25" customHeight="1">
      <c r="A110" s="22" t="s">
        <v>906</v>
      </c>
      <c r="B110" s="47" t="s">
        <v>907</v>
      </c>
      <c r="C110" s="7" t="s">
        <v>700</v>
      </c>
      <c r="D110" s="24" t="s">
        <v>206</v>
      </c>
      <c r="E110" s="8" t="s">
        <v>15</v>
      </c>
      <c r="F110" s="33"/>
      <c r="G110" s="10" t="str">
        <f>IFERROR(__xludf.DUMMYFUNCTION("IF(len(B110)&gt;0, ""Translation Complete, Google translate not required"", GOOGLETRANSLATE(A110,""en"",""ar""))"),"Translation Complete, Google translate not required")</f>
        <v>Translation Complete, Google translate not required</v>
      </c>
      <c r="H110" s="48">
        <f>IFERROR(__xludf.DUMMYFUNCTION("COUNTA(SPLIT(A110, "" ""))"),2.0)</f>
        <v>2</v>
      </c>
      <c r="I110" s="25" t="b">
        <f t="shared" si="1"/>
        <v>1</v>
      </c>
    </row>
    <row r="111" ht="14.25" customHeight="1">
      <c r="A111" s="15" t="s">
        <v>908</v>
      </c>
      <c r="B111" s="47" t="s">
        <v>909</v>
      </c>
      <c r="C111" s="16" t="s">
        <v>700</v>
      </c>
      <c r="D111" s="17" t="s">
        <v>206</v>
      </c>
      <c r="E111" s="18" t="s">
        <v>15</v>
      </c>
      <c r="F111" s="31"/>
      <c r="G111" s="19" t="str">
        <f>IFERROR(__xludf.DUMMYFUNCTION("IF(len(B111)&gt;0, ""Translation Complete, Google translate not required"", GOOGLETRANSLATE(A111,""en"",""ar""))"),"Translation Complete, Google translate not required")</f>
        <v>Translation Complete, Google translate not required</v>
      </c>
      <c r="H111" s="49">
        <f>IFERROR(__xludf.DUMMYFUNCTION("COUNTA(SPLIT(A111, "" ""))"),3.0)</f>
        <v>3</v>
      </c>
      <c r="I111" s="21" t="b">
        <f t="shared" si="1"/>
        <v>1</v>
      </c>
    </row>
    <row r="112" ht="14.25" customHeight="1">
      <c r="A112" s="22" t="s">
        <v>910</v>
      </c>
      <c r="B112" s="47" t="s">
        <v>911</v>
      </c>
      <c r="C112" s="7" t="s">
        <v>700</v>
      </c>
      <c r="D112" s="24" t="s">
        <v>206</v>
      </c>
      <c r="E112" s="8" t="s">
        <v>15</v>
      </c>
      <c r="F112" s="33"/>
      <c r="G112" s="10" t="str">
        <f>IFERROR(__xludf.DUMMYFUNCTION("IF(len(B112)&gt;0, ""Translation Complete, Google translate not required"", GOOGLETRANSLATE(A112,""en"",""ar""))"),"Translation Complete, Google translate not required")</f>
        <v>Translation Complete, Google translate not required</v>
      </c>
      <c r="H112" s="48">
        <f>IFERROR(__xludf.DUMMYFUNCTION("COUNTA(SPLIT(A112, "" ""))"),3.0)</f>
        <v>3</v>
      </c>
      <c r="I112" s="25" t="b">
        <f t="shared" si="1"/>
        <v>1</v>
      </c>
    </row>
    <row r="113" ht="14.25" customHeight="1">
      <c r="A113" s="15" t="s">
        <v>912</v>
      </c>
      <c r="B113" s="47" t="s">
        <v>913</v>
      </c>
      <c r="C113" s="16" t="s">
        <v>700</v>
      </c>
      <c r="D113" s="17" t="s">
        <v>206</v>
      </c>
      <c r="E113" s="18" t="s">
        <v>15</v>
      </c>
      <c r="F113" s="31"/>
      <c r="G113" s="19" t="str">
        <f>IFERROR(__xludf.DUMMYFUNCTION("IF(len(B113)&gt;0, ""Translation Complete, Google translate not required"", GOOGLETRANSLATE(A113,""en"",""ar""))"),"Translation Complete, Google translate not required")</f>
        <v>Translation Complete, Google translate not required</v>
      </c>
      <c r="H113" s="49">
        <f>IFERROR(__xludf.DUMMYFUNCTION("COUNTA(SPLIT(A113, "" ""))"),2.0)</f>
        <v>2</v>
      </c>
      <c r="I113" s="21" t="b">
        <f t="shared" si="1"/>
        <v>1</v>
      </c>
    </row>
    <row r="114" ht="14.25" customHeight="1">
      <c r="A114" s="22" t="s">
        <v>914</v>
      </c>
      <c r="B114" s="47" t="s">
        <v>915</v>
      </c>
      <c r="C114" s="7" t="s">
        <v>700</v>
      </c>
      <c r="D114" s="24" t="s">
        <v>206</v>
      </c>
      <c r="E114" s="8" t="s">
        <v>15</v>
      </c>
      <c r="F114" s="33"/>
      <c r="G114" s="10" t="str">
        <f>IFERROR(__xludf.DUMMYFUNCTION("IF(len(B114)&gt;0, ""Translation Complete, Google translate not required"", GOOGLETRANSLATE(A114,""en"",""ar""))"),"Translation Complete, Google translate not required")</f>
        <v>Translation Complete, Google translate not required</v>
      </c>
      <c r="H114" s="48">
        <f>IFERROR(__xludf.DUMMYFUNCTION("COUNTA(SPLIT(A114, "" ""))"),4.0)</f>
        <v>4</v>
      </c>
      <c r="I114" s="25" t="b">
        <f t="shared" si="1"/>
        <v>1</v>
      </c>
    </row>
    <row r="115" ht="14.25" customHeight="1">
      <c r="A115" s="15" t="s">
        <v>916</v>
      </c>
      <c r="B115" s="47" t="s">
        <v>917</v>
      </c>
      <c r="C115" s="16" t="s">
        <v>700</v>
      </c>
      <c r="D115" s="17" t="s">
        <v>206</v>
      </c>
      <c r="E115" s="18" t="s">
        <v>15</v>
      </c>
      <c r="F115" s="31"/>
      <c r="G115" s="19" t="str">
        <f>IFERROR(__xludf.DUMMYFUNCTION("IF(len(B115)&gt;0, ""Translation Complete, Google translate not required"", GOOGLETRANSLATE(A115,""en"",""ar""))"),"Translation Complete, Google translate not required")</f>
        <v>Translation Complete, Google translate not required</v>
      </c>
      <c r="H115" s="49">
        <f>IFERROR(__xludf.DUMMYFUNCTION("COUNTA(SPLIT(A115, "" ""))"),5.0)</f>
        <v>5</v>
      </c>
      <c r="I115" s="21" t="b">
        <f t="shared" si="1"/>
        <v>1</v>
      </c>
    </row>
    <row r="116" ht="14.25" customHeight="1">
      <c r="A116" s="22" t="s">
        <v>918</v>
      </c>
      <c r="B116" s="47" t="s">
        <v>919</v>
      </c>
      <c r="C116" s="7" t="s">
        <v>700</v>
      </c>
      <c r="D116" s="24" t="s">
        <v>206</v>
      </c>
      <c r="E116" s="8" t="s">
        <v>15</v>
      </c>
      <c r="F116" s="33"/>
      <c r="G116" s="10" t="str">
        <f>IFERROR(__xludf.DUMMYFUNCTION("IF(len(B116)&gt;0, ""Translation Complete, Google translate not required"", GOOGLETRANSLATE(A116,""en"",""ar""))"),"Translation Complete, Google translate not required")</f>
        <v>Translation Complete, Google translate not required</v>
      </c>
      <c r="H116" s="48">
        <f>IFERROR(__xludf.DUMMYFUNCTION("COUNTA(SPLIT(A116, "" ""))"),2.0)</f>
        <v>2</v>
      </c>
      <c r="I116" s="25" t="b">
        <f t="shared" si="1"/>
        <v>1</v>
      </c>
    </row>
    <row r="117" ht="14.25" customHeight="1">
      <c r="A117" s="15" t="s">
        <v>920</v>
      </c>
      <c r="B117" s="47" t="s">
        <v>921</v>
      </c>
      <c r="C117" s="16" t="s">
        <v>700</v>
      </c>
      <c r="D117" s="17" t="s">
        <v>206</v>
      </c>
      <c r="E117" s="18" t="s">
        <v>15</v>
      </c>
      <c r="F117" s="31"/>
      <c r="G117" s="19" t="str">
        <f>IFERROR(__xludf.DUMMYFUNCTION("IF(len(B117)&gt;0, ""Translation Complete, Google translate not required"", GOOGLETRANSLATE(A117,""en"",""ar""))"),"Translation Complete, Google translate not required")</f>
        <v>Translation Complete, Google translate not required</v>
      </c>
      <c r="H117" s="49">
        <f>IFERROR(__xludf.DUMMYFUNCTION("COUNTA(SPLIT(A117, "" ""))"),1.0)</f>
        <v>1</v>
      </c>
      <c r="I117" s="21" t="b">
        <f t="shared" si="1"/>
        <v>1</v>
      </c>
    </row>
    <row r="118" ht="14.25" customHeight="1">
      <c r="A118" s="22" t="s">
        <v>695</v>
      </c>
      <c r="B118" s="47" t="s">
        <v>696</v>
      </c>
      <c r="C118" s="7" t="s">
        <v>700</v>
      </c>
      <c r="D118" s="24" t="s">
        <v>206</v>
      </c>
      <c r="E118" s="8" t="s">
        <v>15</v>
      </c>
      <c r="F118" s="33"/>
      <c r="G118" s="10" t="str">
        <f>IFERROR(__xludf.DUMMYFUNCTION("IF(len(B118)&gt;0, ""Translation Complete, Google translate not required"", GOOGLETRANSLATE(A118,""en"",""ar""))"),"Translation Complete, Google translate not required")</f>
        <v>Translation Complete, Google translate not required</v>
      </c>
      <c r="H118" s="48">
        <f>IFERROR(__xludf.DUMMYFUNCTION("COUNTA(SPLIT(A118, "" ""))"),1.0)</f>
        <v>1</v>
      </c>
      <c r="I118" s="25" t="b">
        <f t="shared" si="1"/>
        <v>1</v>
      </c>
    </row>
    <row r="119" ht="14.25" customHeight="1">
      <c r="A119" s="15" t="s">
        <v>922</v>
      </c>
      <c r="B119" s="47" t="s">
        <v>923</v>
      </c>
      <c r="C119" s="16" t="s">
        <v>700</v>
      </c>
      <c r="D119" s="17" t="s">
        <v>206</v>
      </c>
      <c r="E119" s="18" t="s">
        <v>15</v>
      </c>
      <c r="F119" s="31"/>
      <c r="G119" s="19" t="str">
        <f>IFERROR(__xludf.DUMMYFUNCTION("IF(len(B119)&gt;0, ""Translation Complete, Google translate not required"", GOOGLETRANSLATE(A119,""en"",""ar""))"),"Translation Complete, Google translate not required")</f>
        <v>Translation Complete, Google translate not required</v>
      </c>
      <c r="H119" s="49">
        <f>IFERROR(__xludf.DUMMYFUNCTION("COUNTA(SPLIT(A119, "" ""))"),9.0)</f>
        <v>9</v>
      </c>
      <c r="I119" s="21" t="b">
        <f t="shared" si="1"/>
        <v>1</v>
      </c>
    </row>
    <row r="120" ht="14.25" customHeight="1">
      <c r="A120" s="22" t="s">
        <v>924</v>
      </c>
      <c r="B120" s="47" t="s">
        <v>925</v>
      </c>
      <c r="C120" s="27" t="s">
        <v>26</v>
      </c>
      <c r="D120" s="24" t="s">
        <v>206</v>
      </c>
      <c r="E120" s="8" t="s">
        <v>15</v>
      </c>
      <c r="F120" s="33"/>
      <c r="G120" s="10" t="str">
        <f>IFERROR(__xludf.DUMMYFUNCTION("IF(len(B120)&gt;0, ""Translation Complete, Google translate not required"", GOOGLETRANSLATE(A120,""en"",""ar""))"),"Translation Complete, Google translate not required")</f>
        <v>Translation Complete, Google translate not required</v>
      </c>
      <c r="H120" s="48">
        <f>IFERROR(__xludf.DUMMYFUNCTION("COUNTA(SPLIT(A120, "" ""))"),5.0)</f>
        <v>5</v>
      </c>
      <c r="I120" s="25" t="b">
        <f t="shared" si="1"/>
        <v>1</v>
      </c>
    </row>
    <row r="121" ht="14.25" customHeight="1">
      <c r="A121" s="15" t="s">
        <v>926</v>
      </c>
      <c r="B121" s="47" t="s">
        <v>927</v>
      </c>
      <c r="C121" s="16" t="s">
        <v>700</v>
      </c>
      <c r="D121" s="17" t="s">
        <v>206</v>
      </c>
      <c r="E121" s="18" t="s">
        <v>15</v>
      </c>
      <c r="F121" s="31"/>
      <c r="G121" s="19" t="str">
        <f>IFERROR(__xludf.DUMMYFUNCTION("IF(len(B121)&gt;0, ""Translation Complete, Google translate not required"", GOOGLETRANSLATE(A121,""en"",""ar""))"),"Translation Complete, Google translate not required")</f>
        <v>Translation Complete, Google translate not required</v>
      </c>
      <c r="H121" s="49">
        <f>IFERROR(__xludf.DUMMYFUNCTION("COUNTA(SPLIT(A121, "" ""))"),4.0)</f>
        <v>4</v>
      </c>
      <c r="I121" s="21" t="b">
        <f t="shared" si="1"/>
        <v>1</v>
      </c>
    </row>
    <row r="122" ht="14.25" customHeight="1">
      <c r="A122" s="22" t="s">
        <v>772</v>
      </c>
      <c r="B122" s="47" t="s">
        <v>773</v>
      </c>
      <c r="C122" s="7" t="s">
        <v>700</v>
      </c>
      <c r="D122" s="24" t="s">
        <v>206</v>
      </c>
      <c r="E122" s="8" t="s">
        <v>15</v>
      </c>
      <c r="F122" s="33"/>
      <c r="G122" s="10" t="str">
        <f>IFERROR(__xludf.DUMMYFUNCTION("IF(len(B122)&gt;0, ""Translation Complete, Google translate not required"", GOOGLETRANSLATE(A122,""en"",""ar""))"),"Translation Complete, Google translate not required")</f>
        <v>Translation Complete, Google translate not required</v>
      </c>
      <c r="H122" s="48">
        <f>IFERROR(__xludf.DUMMYFUNCTION("COUNTA(SPLIT(A122, "" ""))"),1.0)</f>
        <v>1</v>
      </c>
      <c r="I122" s="25" t="b">
        <f t="shared" si="1"/>
        <v>1</v>
      </c>
    </row>
    <row r="123" ht="14.25" customHeight="1">
      <c r="A123" s="15" t="s">
        <v>928</v>
      </c>
      <c r="B123" s="47" t="s">
        <v>929</v>
      </c>
      <c r="C123" s="16" t="s">
        <v>700</v>
      </c>
      <c r="D123" s="17" t="s">
        <v>206</v>
      </c>
      <c r="E123" s="18" t="s">
        <v>15</v>
      </c>
      <c r="F123" s="31"/>
      <c r="G123" s="19" t="str">
        <f>IFERROR(__xludf.DUMMYFUNCTION("IF(len(B123)&gt;0, ""Translation Complete, Google translate not required"", GOOGLETRANSLATE(A123,""en"",""ar""))"),"Translation Complete, Google translate not required")</f>
        <v>Translation Complete, Google translate not required</v>
      </c>
      <c r="H123" s="49">
        <f>IFERROR(__xludf.DUMMYFUNCTION("COUNTA(SPLIT(A123, "" ""))"),9.0)</f>
        <v>9</v>
      </c>
      <c r="I123" s="21" t="b">
        <f t="shared" si="1"/>
        <v>1</v>
      </c>
    </row>
    <row r="124" ht="14.25" customHeight="1">
      <c r="A124" s="22" t="s">
        <v>930</v>
      </c>
      <c r="B124" s="47" t="s">
        <v>931</v>
      </c>
      <c r="C124" s="27" t="s">
        <v>26</v>
      </c>
      <c r="D124" s="24" t="s">
        <v>206</v>
      </c>
      <c r="E124" s="8" t="s">
        <v>15</v>
      </c>
      <c r="F124" s="33"/>
      <c r="G124" s="10" t="str">
        <f>IFERROR(__xludf.DUMMYFUNCTION("IF(len(B124)&gt;0, ""Translation Complete, Google translate not required"", GOOGLETRANSLATE(A124,""en"",""ar""))"),"Translation Complete, Google translate not required")</f>
        <v>Translation Complete, Google translate not required</v>
      </c>
      <c r="H124" s="48">
        <f>IFERROR(__xludf.DUMMYFUNCTION("COUNTA(SPLIT(A124, "" ""))"),5.0)</f>
        <v>5</v>
      </c>
      <c r="I124" s="25" t="b">
        <f t="shared" si="1"/>
        <v>1</v>
      </c>
    </row>
    <row r="125" ht="14.25" customHeight="1">
      <c r="A125" s="15" t="s">
        <v>932</v>
      </c>
      <c r="B125" s="47" t="s">
        <v>933</v>
      </c>
      <c r="C125" s="16" t="s">
        <v>700</v>
      </c>
      <c r="D125" s="17" t="s">
        <v>206</v>
      </c>
      <c r="E125" s="18" t="s">
        <v>15</v>
      </c>
      <c r="F125" s="31"/>
      <c r="G125" s="19" t="str">
        <f>IFERROR(__xludf.DUMMYFUNCTION("IF(len(B125)&gt;0, ""Translation Complete, Google translate not required"", GOOGLETRANSLATE(A125,""en"",""ar""))"),"Translation Complete, Google translate not required")</f>
        <v>Translation Complete, Google translate not required</v>
      </c>
      <c r="H125" s="49">
        <f>IFERROR(__xludf.DUMMYFUNCTION("COUNTA(SPLIT(A125, "" ""))"),4.0)</f>
        <v>4</v>
      </c>
      <c r="I125" s="21" t="b">
        <f t="shared" si="1"/>
        <v>1</v>
      </c>
    </row>
    <row r="126" ht="14.25" customHeight="1">
      <c r="A126" s="22" t="s">
        <v>934</v>
      </c>
      <c r="B126" s="47" t="s">
        <v>935</v>
      </c>
      <c r="C126" s="7" t="s">
        <v>700</v>
      </c>
      <c r="D126" s="24" t="s">
        <v>206</v>
      </c>
      <c r="E126" s="8" t="s">
        <v>15</v>
      </c>
      <c r="F126" s="33"/>
      <c r="G126" s="10" t="str">
        <f>IFERROR(__xludf.DUMMYFUNCTION("IF(len(B126)&gt;0, ""Translation Complete, Google translate not required"", GOOGLETRANSLATE(A126,""en"",""ar""))"),"Translation Complete, Google translate not required")</f>
        <v>Translation Complete, Google translate not required</v>
      </c>
      <c r="H126" s="48">
        <f>IFERROR(__xludf.DUMMYFUNCTION("COUNTA(SPLIT(A126, "" ""))"),4.0)</f>
        <v>4</v>
      </c>
      <c r="I126" s="25" t="b">
        <f t="shared" si="1"/>
        <v>1</v>
      </c>
    </row>
    <row r="127" ht="14.25" customHeight="1">
      <c r="A127" s="15" t="s">
        <v>936</v>
      </c>
      <c r="B127" s="47" t="s">
        <v>937</v>
      </c>
      <c r="C127" s="16" t="s">
        <v>700</v>
      </c>
      <c r="D127" s="17" t="s">
        <v>206</v>
      </c>
      <c r="E127" s="18" t="s">
        <v>15</v>
      </c>
      <c r="F127" s="31"/>
      <c r="G127" s="19" t="str">
        <f>IFERROR(__xludf.DUMMYFUNCTION("IF(len(B127)&gt;0, ""Translation Complete, Google translate not required"", GOOGLETRANSLATE(A127,""en"",""ar""))"),"Translation Complete, Google translate not required")</f>
        <v>Translation Complete, Google translate not required</v>
      </c>
      <c r="H127" s="49">
        <f>IFERROR(__xludf.DUMMYFUNCTION("COUNTA(SPLIT(A127, "" ""))"),2.0)</f>
        <v>2</v>
      </c>
      <c r="I127" s="21" t="b">
        <f t="shared" si="1"/>
        <v>1</v>
      </c>
    </row>
    <row r="128" ht="14.25" customHeight="1">
      <c r="A128" s="22" t="s">
        <v>938</v>
      </c>
      <c r="B128" s="47" t="s">
        <v>939</v>
      </c>
      <c r="C128" s="7" t="s">
        <v>700</v>
      </c>
      <c r="D128" s="24" t="s">
        <v>206</v>
      </c>
      <c r="E128" s="8" t="s">
        <v>15</v>
      </c>
      <c r="F128" s="33"/>
      <c r="G128" s="10" t="str">
        <f>IFERROR(__xludf.DUMMYFUNCTION("IF(len(B128)&gt;0, ""Translation Complete, Google translate not required"", GOOGLETRANSLATE(A128,""en"",""ar""))"),"Translation Complete, Google translate not required")</f>
        <v>Translation Complete, Google translate not required</v>
      </c>
      <c r="H128" s="48">
        <f>IFERROR(__xludf.DUMMYFUNCTION("COUNTA(SPLIT(A128, "" ""))"),2.0)</f>
        <v>2</v>
      </c>
      <c r="I128" s="25" t="b">
        <f t="shared" si="1"/>
        <v>1</v>
      </c>
    </row>
    <row r="129" ht="14.25" customHeight="1">
      <c r="A129" s="15" t="s">
        <v>940</v>
      </c>
      <c r="B129" s="47" t="s">
        <v>941</v>
      </c>
      <c r="C129" s="16" t="s">
        <v>700</v>
      </c>
      <c r="D129" s="17" t="s">
        <v>206</v>
      </c>
      <c r="E129" s="18" t="s">
        <v>15</v>
      </c>
      <c r="F129" s="31"/>
      <c r="G129" s="19" t="str">
        <f>IFERROR(__xludf.DUMMYFUNCTION("IF(len(B129)&gt;0, ""Translation Complete, Google translate not required"", GOOGLETRANSLATE(A129,""en"",""ar""))"),"Translation Complete, Google translate not required")</f>
        <v>Translation Complete, Google translate not required</v>
      </c>
      <c r="H129" s="49">
        <f>IFERROR(__xludf.DUMMYFUNCTION("COUNTA(SPLIT(A129, "" ""))"),2.0)</f>
        <v>2</v>
      </c>
      <c r="I129" s="21" t="b">
        <f t="shared" si="1"/>
        <v>1</v>
      </c>
    </row>
    <row r="130" ht="14.25" customHeight="1">
      <c r="A130" s="22" t="s">
        <v>942</v>
      </c>
      <c r="B130" s="47" t="s">
        <v>943</v>
      </c>
      <c r="C130" s="7" t="s">
        <v>700</v>
      </c>
      <c r="D130" s="24" t="s">
        <v>206</v>
      </c>
      <c r="E130" s="8" t="s">
        <v>15</v>
      </c>
      <c r="F130" s="33"/>
      <c r="G130" s="10" t="str">
        <f>IFERROR(__xludf.DUMMYFUNCTION("IF(len(B130)&gt;0, ""Translation Complete, Google translate not required"", GOOGLETRANSLATE(A130,""en"",""ar""))"),"Translation Complete, Google translate not required")</f>
        <v>Translation Complete, Google translate not required</v>
      </c>
      <c r="H130" s="48">
        <f>IFERROR(__xludf.DUMMYFUNCTION("COUNTA(SPLIT(A130, "" ""))"),1.0)</f>
        <v>1</v>
      </c>
      <c r="I130" s="25" t="b">
        <f t="shared" si="1"/>
        <v>1</v>
      </c>
    </row>
    <row r="131" ht="14.25" customHeight="1">
      <c r="A131" s="15" t="s">
        <v>944</v>
      </c>
      <c r="B131" s="47" t="s">
        <v>945</v>
      </c>
      <c r="C131" s="16" t="s">
        <v>700</v>
      </c>
      <c r="D131" s="17" t="s">
        <v>206</v>
      </c>
      <c r="E131" s="18" t="s">
        <v>15</v>
      </c>
      <c r="F131" s="31"/>
      <c r="G131" s="19" t="str">
        <f>IFERROR(__xludf.DUMMYFUNCTION("IF(len(B131)&gt;0, ""Translation Complete, Google translate not required"", GOOGLETRANSLATE(A131,""en"",""ar""))"),"Translation Complete, Google translate not required")</f>
        <v>Translation Complete, Google translate not required</v>
      </c>
      <c r="H131" s="49">
        <f>IFERROR(__xludf.DUMMYFUNCTION("COUNTA(SPLIT(A131, "" ""))"),1.0)</f>
        <v>1</v>
      </c>
      <c r="I131" s="21" t="b">
        <f t="shared" si="1"/>
        <v>1</v>
      </c>
    </row>
    <row r="132" ht="14.25" customHeight="1">
      <c r="A132" s="22" t="s">
        <v>946</v>
      </c>
      <c r="B132" s="47" t="s">
        <v>947</v>
      </c>
      <c r="C132" s="7" t="s">
        <v>700</v>
      </c>
      <c r="D132" s="24" t="s">
        <v>206</v>
      </c>
      <c r="E132" s="8" t="s">
        <v>15</v>
      </c>
      <c r="F132" s="33"/>
      <c r="G132" s="10" t="str">
        <f>IFERROR(__xludf.DUMMYFUNCTION("IF(len(B132)&gt;0, ""Translation Complete, Google translate not required"", GOOGLETRANSLATE(A132,""en"",""ar""))"),"Translation Complete, Google translate not required")</f>
        <v>Translation Complete, Google translate not required</v>
      </c>
      <c r="H132" s="48">
        <f>IFERROR(__xludf.DUMMYFUNCTION("COUNTA(SPLIT(A132, "" ""))"),3.0)</f>
        <v>3</v>
      </c>
      <c r="I132" s="25" t="b">
        <f t="shared" si="1"/>
        <v>1</v>
      </c>
    </row>
    <row r="133" ht="14.25" customHeight="1">
      <c r="A133" s="15" t="s">
        <v>948</v>
      </c>
      <c r="B133" s="47" t="s">
        <v>949</v>
      </c>
      <c r="C133" s="16" t="s">
        <v>700</v>
      </c>
      <c r="D133" s="17" t="s">
        <v>206</v>
      </c>
      <c r="E133" s="18" t="s">
        <v>15</v>
      </c>
      <c r="F133" s="31"/>
      <c r="G133" s="19" t="str">
        <f>IFERROR(__xludf.DUMMYFUNCTION("IF(len(B133)&gt;0, ""Translation Complete, Google translate not required"", GOOGLETRANSLATE(A133,""en"",""ar""))"),"Translation Complete, Google translate not required")</f>
        <v>Translation Complete, Google translate not required</v>
      </c>
      <c r="H133" s="49">
        <f>IFERROR(__xludf.DUMMYFUNCTION("COUNTA(SPLIT(A133, "" ""))"),3.0)</f>
        <v>3</v>
      </c>
      <c r="I133" s="21" t="b">
        <f t="shared" si="1"/>
        <v>1</v>
      </c>
    </row>
    <row r="134" ht="14.25" customHeight="1">
      <c r="A134" s="22" t="s">
        <v>950</v>
      </c>
      <c r="B134" s="47" t="s">
        <v>951</v>
      </c>
      <c r="C134" s="27"/>
      <c r="D134" s="24" t="s">
        <v>206</v>
      </c>
      <c r="E134" s="8" t="s">
        <v>15</v>
      </c>
      <c r="F134" s="33"/>
      <c r="G134" s="10" t="str">
        <f>IFERROR(__xludf.DUMMYFUNCTION("IF(len(B134)&gt;0, ""Translation Complete, Google translate not required"", GOOGLETRANSLATE(A134,""en"",""ar""))"),"Translation Complete, Google translate not required")</f>
        <v>Translation Complete, Google translate not required</v>
      </c>
      <c r="H134" s="48">
        <f>IFERROR(__xludf.DUMMYFUNCTION("COUNTA(SPLIT(A134, "" ""))"),4.0)</f>
        <v>4</v>
      </c>
      <c r="I134" s="25" t="b">
        <f t="shared" si="1"/>
        <v>1</v>
      </c>
    </row>
    <row r="135" ht="14.25" customHeight="1">
      <c r="A135" s="15" t="s">
        <v>952</v>
      </c>
      <c r="B135" s="47" t="s">
        <v>953</v>
      </c>
      <c r="C135" s="27" t="s">
        <v>26</v>
      </c>
      <c r="D135" s="17" t="s">
        <v>206</v>
      </c>
      <c r="E135" s="18" t="s">
        <v>15</v>
      </c>
      <c r="F135" s="31"/>
      <c r="G135" s="19" t="str">
        <f>IFERROR(__xludf.DUMMYFUNCTION("IF(len(B135)&gt;0, ""Translation Complete, Google translate not required"", GOOGLETRANSLATE(A135,""en"",""ar""))"),"Translation Complete, Google translate not required")</f>
        <v>Translation Complete, Google translate not required</v>
      </c>
      <c r="H135" s="49">
        <f>IFERROR(__xludf.DUMMYFUNCTION("COUNTA(SPLIT(A135, "" ""))"),4.0)</f>
        <v>4</v>
      </c>
      <c r="I135" s="21" t="b">
        <f t="shared" si="1"/>
        <v>1</v>
      </c>
    </row>
    <row r="136" ht="14.25" customHeight="1">
      <c r="A136" s="22" t="s">
        <v>954</v>
      </c>
      <c r="B136" s="47" t="s">
        <v>955</v>
      </c>
      <c r="C136" s="7" t="s">
        <v>700</v>
      </c>
      <c r="D136" s="24" t="s">
        <v>206</v>
      </c>
      <c r="E136" s="8" t="s">
        <v>15</v>
      </c>
      <c r="F136" s="33"/>
      <c r="G136" s="10" t="str">
        <f>IFERROR(__xludf.DUMMYFUNCTION("IF(len(B136)&gt;0, ""Translation Complete, Google translate not required"", GOOGLETRANSLATE(A136,""en"",""ar""))"),"Translation Complete, Google translate not required")</f>
        <v>Translation Complete, Google translate not required</v>
      </c>
      <c r="H136" s="48">
        <f>IFERROR(__xludf.DUMMYFUNCTION("COUNTA(SPLIT(A136, "" ""))"),4.0)</f>
        <v>4</v>
      </c>
      <c r="I136" s="25" t="b">
        <f t="shared" si="1"/>
        <v>1</v>
      </c>
    </row>
    <row r="137" ht="14.25" customHeight="1">
      <c r="A137" s="15" t="s">
        <v>956</v>
      </c>
      <c r="B137" s="47" t="s">
        <v>957</v>
      </c>
      <c r="C137" s="16" t="s">
        <v>700</v>
      </c>
      <c r="D137" s="17" t="s">
        <v>206</v>
      </c>
      <c r="E137" s="18" t="s">
        <v>15</v>
      </c>
      <c r="F137" s="31"/>
      <c r="G137" s="19" t="str">
        <f>IFERROR(__xludf.DUMMYFUNCTION("IF(len(B137)&gt;0, ""Translation Complete, Google translate not required"", GOOGLETRANSLATE(A137,""en"",""ar""))"),"Translation Complete, Google translate not required")</f>
        <v>Translation Complete, Google translate not required</v>
      </c>
      <c r="H137" s="49">
        <f>IFERROR(__xludf.DUMMYFUNCTION("COUNTA(SPLIT(A137, "" ""))"),4.0)</f>
        <v>4</v>
      </c>
      <c r="I137" s="21" t="b">
        <f t="shared" si="1"/>
        <v>1</v>
      </c>
    </row>
    <row r="138" ht="14.25" customHeight="1">
      <c r="A138" s="22" t="s">
        <v>958</v>
      </c>
      <c r="B138" s="47" t="s">
        <v>959</v>
      </c>
      <c r="C138" s="7" t="s">
        <v>700</v>
      </c>
      <c r="D138" s="24" t="s">
        <v>206</v>
      </c>
      <c r="E138" s="8" t="s">
        <v>15</v>
      </c>
      <c r="F138" s="33"/>
      <c r="G138" s="10" t="str">
        <f>IFERROR(__xludf.DUMMYFUNCTION("IF(len(B138)&gt;0, ""Translation Complete, Google translate not required"", GOOGLETRANSLATE(A138,""en"",""ar""))"),"Translation Complete, Google translate not required")</f>
        <v>Translation Complete, Google translate not required</v>
      </c>
      <c r="H138" s="48">
        <f>IFERROR(__xludf.DUMMYFUNCTION("COUNTA(SPLIT(A138, "" ""))"),5.0)</f>
        <v>5</v>
      </c>
      <c r="I138" s="25" t="b">
        <f t="shared" si="1"/>
        <v>1</v>
      </c>
    </row>
    <row r="139" ht="14.25" customHeight="1">
      <c r="A139" s="15" t="s">
        <v>960</v>
      </c>
      <c r="B139" s="47" t="s">
        <v>961</v>
      </c>
      <c r="C139" s="16" t="s">
        <v>700</v>
      </c>
      <c r="D139" s="17" t="s">
        <v>15</v>
      </c>
      <c r="E139" s="18" t="s">
        <v>15</v>
      </c>
      <c r="F139" s="31"/>
      <c r="G139" s="19" t="str">
        <f>IFERROR(__xludf.DUMMYFUNCTION("IF(len(B139)&gt;0, ""Translation Complete, Google translate not required"", GOOGLETRANSLATE(A139,""en"",""ar""))"),"Translation Complete, Google translate not required")</f>
        <v>Translation Complete, Google translate not required</v>
      </c>
      <c r="H139" s="49">
        <f>IFERROR(__xludf.DUMMYFUNCTION("COUNTA(SPLIT(A139, "" ""))"),13.0)</f>
        <v>13</v>
      </c>
      <c r="I139" s="21" t="b">
        <f t="shared" si="1"/>
        <v>1</v>
      </c>
    </row>
    <row r="140" ht="14.25" customHeight="1">
      <c r="A140" s="22" t="s">
        <v>962</v>
      </c>
      <c r="B140" s="47" t="s">
        <v>963</v>
      </c>
      <c r="C140" s="7" t="s">
        <v>700</v>
      </c>
      <c r="D140" s="24" t="s">
        <v>206</v>
      </c>
      <c r="E140" s="8" t="s">
        <v>15</v>
      </c>
      <c r="F140" s="33"/>
      <c r="G140" s="10" t="str">
        <f>IFERROR(__xludf.DUMMYFUNCTION("IF(len(B140)&gt;0, ""Translation Complete, Google translate not required"", GOOGLETRANSLATE(A140,""en"",""ar""))"),"Translation Complete, Google translate not required")</f>
        <v>Translation Complete, Google translate not required</v>
      </c>
      <c r="H140" s="48">
        <f>IFERROR(__xludf.DUMMYFUNCTION("COUNTA(SPLIT(A140, "" ""))"),4.0)</f>
        <v>4</v>
      </c>
      <c r="I140" s="25" t="b">
        <f t="shared" si="1"/>
        <v>1</v>
      </c>
    </row>
    <row r="141" ht="14.25" customHeight="1">
      <c r="A141" s="15">
        <v>1.0</v>
      </c>
      <c r="B141" s="47">
        <v>1.0</v>
      </c>
      <c r="C141" s="27"/>
      <c r="D141" s="17" t="s">
        <v>15</v>
      </c>
      <c r="E141" s="18" t="s">
        <v>15</v>
      </c>
      <c r="F141" s="31"/>
      <c r="G141" s="19" t="str">
        <f>IFERROR(__xludf.DUMMYFUNCTION("IF(len(B141)&gt;0, ""Translation Complete, Google translate not required"", GOOGLETRANSLATE(A141,""en"",""ar""))"),"Translation Complete, Google translate not required")</f>
        <v>Translation Complete, Google translate not required</v>
      </c>
      <c r="H141" s="49">
        <f>IFERROR(__xludf.DUMMYFUNCTION("COUNTA(SPLIT(A141, "" ""))"),1.0)</f>
        <v>1</v>
      </c>
      <c r="I141" s="21" t="b">
        <f t="shared" si="1"/>
        <v>1</v>
      </c>
    </row>
    <row r="142" ht="14.25" customHeight="1">
      <c r="A142" s="22" t="s">
        <v>964</v>
      </c>
      <c r="B142" s="47" t="s">
        <v>965</v>
      </c>
      <c r="C142" s="7" t="s">
        <v>700</v>
      </c>
      <c r="D142" s="24" t="s">
        <v>15</v>
      </c>
      <c r="E142" s="8" t="s">
        <v>15</v>
      </c>
      <c r="F142" s="33"/>
      <c r="G142" s="10" t="str">
        <f>IFERROR(__xludf.DUMMYFUNCTION("IF(len(B142)&gt;0, ""Translation Complete, Google translate not required"", GOOGLETRANSLATE(A142,""en"",""ar""))"),"Translation Complete, Google translate not required")</f>
        <v>Translation Complete, Google translate not required</v>
      </c>
      <c r="H142" s="48">
        <f>IFERROR(__xludf.DUMMYFUNCTION("COUNTA(SPLIT(A142, "" ""))"),3.0)</f>
        <v>3</v>
      </c>
      <c r="I142" s="25" t="b">
        <f t="shared" si="1"/>
        <v>1</v>
      </c>
    </row>
    <row r="143" ht="14.25" customHeight="1">
      <c r="A143" s="15" t="s">
        <v>966</v>
      </c>
      <c r="B143" s="47" t="s">
        <v>967</v>
      </c>
      <c r="C143" s="16" t="s">
        <v>700</v>
      </c>
      <c r="D143" s="17" t="s">
        <v>15</v>
      </c>
      <c r="E143" s="18" t="s">
        <v>15</v>
      </c>
      <c r="F143" s="31"/>
      <c r="G143" s="19" t="str">
        <f>IFERROR(__xludf.DUMMYFUNCTION("IF(len(B143)&gt;0, ""Translation Complete, Google translate not required"", GOOGLETRANSLATE(A143,""en"",""ar""))"),"Translation Complete, Google translate not required")</f>
        <v>Translation Complete, Google translate not required</v>
      </c>
      <c r="H143" s="49">
        <f>IFERROR(__xludf.DUMMYFUNCTION("COUNTA(SPLIT(A143, "" ""))"),4.0)</f>
        <v>4</v>
      </c>
      <c r="I143" s="21" t="b">
        <f t="shared" si="1"/>
        <v>1</v>
      </c>
    </row>
    <row r="144" ht="14.25" customHeight="1">
      <c r="A144" s="22" t="s">
        <v>968</v>
      </c>
      <c r="B144" s="47" t="s">
        <v>969</v>
      </c>
      <c r="C144" s="7" t="s">
        <v>700</v>
      </c>
      <c r="D144" s="24" t="s">
        <v>15</v>
      </c>
      <c r="E144" s="8" t="s">
        <v>15</v>
      </c>
      <c r="F144" s="33"/>
      <c r="G144" s="10" t="str">
        <f>IFERROR(__xludf.DUMMYFUNCTION("IF(len(B144)&gt;0, ""Translation Complete, Google translate not required"", GOOGLETRANSLATE(A144,""en"",""ar""))"),"Translation Complete, Google translate not required")</f>
        <v>Translation Complete, Google translate not required</v>
      </c>
      <c r="H144" s="48">
        <f>IFERROR(__xludf.DUMMYFUNCTION("COUNTA(SPLIT(A144, "" ""))"),2.0)</f>
        <v>2</v>
      </c>
      <c r="I144" s="25" t="b">
        <f t="shared" si="1"/>
        <v>1</v>
      </c>
    </row>
    <row r="145" ht="14.25" customHeight="1">
      <c r="A145" s="15" t="s">
        <v>970</v>
      </c>
      <c r="B145" s="47" t="s">
        <v>971</v>
      </c>
      <c r="C145" s="16" t="s">
        <v>700</v>
      </c>
      <c r="D145" s="17" t="s">
        <v>15</v>
      </c>
      <c r="E145" s="18" t="s">
        <v>15</v>
      </c>
      <c r="F145" s="31"/>
      <c r="G145" s="19" t="str">
        <f>IFERROR(__xludf.DUMMYFUNCTION("IF(len(B145)&gt;0, ""Translation Complete, Google translate not required"", GOOGLETRANSLATE(A145,""en"",""ar""))"),"Translation Complete, Google translate not required")</f>
        <v>Translation Complete, Google translate not required</v>
      </c>
      <c r="H145" s="49">
        <f>IFERROR(__xludf.DUMMYFUNCTION("COUNTA(SPLIT(A145, "" ""))"),3.0)</f>
        <v>3</v>
      </c>
      <c r="I145" s="21" t="b">
        <f t="shared" si="1"/>
        <v>1</v>
      </c>
    </row>
    <row r="146" ht="14.25" customHeight="1">
      <c r="A146" s="22" t="s">
        <v>972</v>
      </c>
      <c r="B146" s="47" t="s">
        <v>973</v>
      </c>
      <c r="C146" s="7" t="s">
        <v>700</v>
      </c>
      <c r="D146" s="24" t="s">
        <v>15</v>
      </c>
      <c r="E146" s="8" t="s">
        <v>15</v>
      </c>
      <c r="F146" s="33"/>
      <c r="G146" s="10" t="str">
        <f>IFERROR(__xludf.DUMMYFUNCTION("IF(len(B146)&gt;0, ""Translation Complete, Google translate not required"", GOOGLETRANSLATE(A146,""en"",""ar""))"),"Translation Complete, Google translate not required")</f>
        <v>Translation Complete, Google translate not required</v>
      </c>
      <c r="H146" s="48">
        <f>IFERROR(__xludf.DUMMYFUNCTION("COUNTA(SPLIT(A146, "" ""))"),5.0)</f>
        <v>5</v>
      </c>
      <c r="I146" s="25" t="b">
        <f t="shared" si="1"/>
        <v>1</v>
      </c>
    </row>
    <row r="147" ht="14.25" customHeight="1">
      <c r="A147" s="15" t="s">
        <v>974</v>
      </c>
      <c r="B147" s="47" t="s">
        <v>975</v>
      </c>
      <c r="C147" s="16" t="s">
        <v>700</v>
      </c>
      <c r="D147" s="17" t="s">
        <v>15</v>
      </c>
      <c r="E147" s="18" t="s">
        <v>15</v>
      </c>
      <c r="F147" s="31"/>
      <c r="G147" s="19" t="str">
        <f>IFERROR(__xludf.DUMMYFUNCTION("IF(len(B147)&gt;0, ""Translation Complete, Google translate not required"", GOOGLETRANSLATE(A147,""en"",""ar""))"),"Translation Complete, Google translate not required")</f>
        <v>Translation Complete, Google translate not required</v>
      </c>
      <c r="H147" s="49">
        <f>IFERROR(__xludf.DUMMYFUNCTION("COUNTA(SPLIT(A147, "" ""))"),3.0)</f>
        <v>3</v>
      </c>
      <c r="I147" s="21" t="b">
        <f t="shared" si="1"/>
        <v>1</v>
      </c>
    </row>
    <row r="148" ht="14.25" customHeight="1">
      <c r="A148" s="22" t="s">
        <v>976</v>
      </c>
      <c r="B148" s="47" t="s">
        <v>977</v>
      </c>
      <c r="C148" s="7" t="s">
        <v>700</v>
      </c>
      <c r="D148" s="24" t="s">
        <v>15</v>
      </c>
      <c r="E148" s="8" t="s">
        <v>15</v>
      </c>
      <c r="F148" s="33"/>
      <c r="G148" s="10" t="str">
        <f>IFERROR(__xludf.DUMMYFUNCTION("IF(len(B148)&gt;0, ""Translation Complete, Google translate not required"", GOOGLETRANSLATE(A148,""en"",""ar""))"),"Translation Complete, Google translate not required")</f>
        <v>Translation Complete, Google translate not required</v>
      </c>
      <c r="H148" s="48">
        <f>IFERROR(__xludf.DUMMYFUNCTION("COUNTA(SPLIT(A148, "" ""))"),5.0)</f>
        <v>5</v>
      </c>
      <c r="I148" s="25" t="b">
        <f t="shared" si="1"/>
        <v>1</v>
      </c>
    </row>
    <row r="149" ht="14.25" customHeight="1">
      <c r="A149" s="15" t="s">
        <v>978</v>
      </c>
      <c r="B149" s="47" t="s">
        <v>979</v>
      </c>
      <c r="C149" s="16" t="s">
        <v>700</v>
      </c>
      <c r="D149" s="17" t="s">
        <v>206</v>
      </c>
      <c r="E149" s="18" t="s">
        <v>15</v>
      </c>
      <c r="F149" s="31"/>
      <c r="G149" s="19" t="str">
        <f>IFERROR(__xludf.DUMMYFUNCTION("IF(len(B149)&gt;0, ""Translation Complete, Google translate not required"", GOOGLETRANSLATE(A149,""en"",""ar""))"),"Translation Complete, Google translate not required")</f>
        <v>Translation Complete, Google translate not required</v>
      </c>
      <c r="H149" s="49">
        <f>IFERROR(__xludf.DUMMYFUNCTION("COUNTA(SPLIT(A149, "" ""))"),4.0)</f>
        <v>4</v>
      </c>
      <c r="I149" s="21" t="b">
        <f t="shared" si="1"/>
        <v>1</v>
      </c>
    </row>
    <row r="150" ht="14.25" customHeight="1">
      <c r="A150" s="22" t="s">
        <v>980</v>
      </c>
      <c r="B150" s="47" t="s">
        <v>981</v>
      </c>
      <c r="C150" s="7" t="s">
        <v>700</v>
      </c>
      <c r="D150" s="24" t="s">
        <v>15</v>
      </c>
      <c r="E150" s="8" t="s">
        <v>15</v>
      </c>
      <c r="F150" s="33"/>
      <c r="G150" s="10" t="str">
        <f>IFERROR(__xludf.DUMMYFUNCTION("IF(len(B150)&gt;0, ""Translation Complete, Google translate not required"", GOOGLETRANSLATE(A150,""en"",""ar""))"),"Translation Complete, Google translate not required")</f>
        <v>Translation Complete, Google translate not required</v>
      </c>
      <c r="H150" s="48">
        <f>IFERROR(__xludf.DUMMYFUNCTION("COUNTA(SPLIT(A150, "" ""))"),4.0)</f>
        <v>4</v>
      </c>
      <c r="I150" s="25" t="b">
        <f t="shared" si="1"/>
        <v>1</v>
      </c>
    </row>
    <row r="151" ht="14.25" customHeight="1">
      <c r="A151" s="15" t="s">
        <v>982</v>
      </c>
      <c r="B151" s="47" t="s">
        <v>983</v>
      </c>
      <c r="C151" s="16" t="s">
        <v>700</v>
      </c>
      <c r="D151" s="17" t="s">
        <v>15</v>
      </c>
      <c r="E151" s="18" t="s">
        <v>15</v>
      </c>
      <c r="F151" s="31"/>
      <c r="G151" s="19" t="str">
        <f>IFERROR(__xludf.DUMMYFUNCTION("IF(len(B151)&gt;0, ""Translation Complete, Google translate not required"", GOOGLETRANSLATE(A151,""en"",""ar""))"),"Translation Complete, Google translate not required")</f>
        <v>Translation Complete, Google translate not required</v>
      </c>
      <c r="H151" s="49">
        <f>IFERROR(__xludf.DUMMYFUNCTION("COUNTA(SPLIT(A151, "" ""))"),3.0)</f>
        <v>3</v>
      </c>
      <c r="I151" s="21" t="b">
        <f t="shared" si="1"/>
        <v>1</v>
      </c>
    </row>
    <row r="152" ht="14.25" customHeight="1">
      <c r="A152" s="22" t="s">
        <v>984</v>
      </c>
      <c r="B152" s="47" t="s">
        <v>985</v>
      </c>
      <c r="C152" s="7" t="s">
        <v>700</v>
      </c>
      <c r="D152" s="24" t="s">
        <v>206</v>
      </c>
      <c r="E152" s="8" t="s">
        <v>15</v>
      </c>
      <c r="F152" s="33"/>
      <c r="G152" s="10" t="str">
        <f>IFERROR(__xludf.DUMMYFUNCTION("IF(len(B152)&gt;0, ""Translation Complete, Google translate not required"", GOOGLETRANSLATE(A152,""en"",""ar""))"),"Translation Complete, Google translate not required")</f>
        <v>Translation Complete, Google translate not required</v>
      </c>
      <c r="H152" s="48">
        <f>IFERROR(__xludf.DUMMYFUNCTION("COUNTA(SPLIT(A152, "" ""))"),4.0)</f>
        <v>4</v>
      </c>
      <c r="I152" s="25" t="b">
        <f t="shared" si="1"/>
        <v>1</v>
      </c>
    </row>
    <row r="153" ht="14.25" customHeight="1">
      <c r="A153" s="15" t="s">
        <v>986</v>
      </c>
      <c r="B153" s="47" t="s">
        <v>987</v>
      </c>
      <c r="C153" s="16" t="s">
        <v>700</v>
      </c>
      <c r="D153" s="17" t="s">
        <v>206</v>
      </c>
      <c r="E153" s="18" t="s">
        <v>15</v>
      </c>
      <c r="F153" s="31"/>
      <c r="G153" s="19" t="str">
        <f>IFERROR(__xludf.DUMMYFUNCTION("IF(len(B153)&gt;0, ""Translation Complete, Google translate not required"", GOOGLETRANSLATE(A153,""en"",""ar""))"),"Translation Complete, Google translate not required")</f>
        <v>Translation Complete, Google translate not required</v>
      </c>
      <c r="H153" s="49">
        <f>IFERROR(__xludf.DUMMYFUNCTION("COUNTA(SPLIT(A153, "" ""))"),4.0)</f>
        <v>4</v>
      </c>
      <c r="I153" s="21" t="b">
        <f t="shared" si="1"/>
        <v>1</v>
      </c>
    </row>
    <row r="154" ht="14.25" customHeight="1">
      <c r="A154" s="22" t="s">
        <v>988</v>
      </c>
      <c r="B154" s="47" t="s">
        <v>989</v>
      </c>
      <c r="C154" s="7" t="s">
        <v>700</v>
      </c>
      <c r="D154" s="24" t="s">
        <v>15</v>
      </c>
      <c r="E154" s="8" t="s">
        <v>15</v>
      </c>
      <c r="F154" s="33"/>
      <c r="G154" s="10" t="str">
        <f>IFERROR(__xludf.DUMMYFUNCTION("IF(len(B154)&gt;0, ""Translation Complete, Google translate not required"", GOOGLETRANSLATE(A154,""en"",""ar""))"),"Translation Complete, Google translate not required")</f>
        <v>Translation Complete, Google translate not required</v>
      </c>
      <c r="H154" s="48">
        <f>IFERROR(__xludf.DUMMYFUNCTION("COUNTA(SPLIT(A154, "" ""))"),3.0)</f>
        <v>3</v>
      </c>
      <c r="I154" s="25" t="b">
        <f t="shared" si="1"/>
        <v>1</v>
      </c>
    </row>
    <row r="155" ht="14.25" customHeight="1">
      <c r="A155" s="15" t="s">
        <v>990</v>
      </c>
      <c r="B155" s="47" t="s">
        <v>991</v>
      </c>
      <c r="C155" s="16" t="s">
        <v>700</v>
      </c>
      <c r="D155" s="17" t="s">
        <v>15</v>
      </c>
      <c r="E155" s="18" t="s">
        <v>15</v>
      </c>
      <c r="F155" s="31"/>
      <c r="G155" s="19" t="str">
        <f>IFERROR(__xludf.DUMMYFUNCTION("IF(len(B155)&gt;0, ""Translation Complete, Google translate not required"", GOOGLETRANSLATE(A155,""en"",""ar""))"),"Translation Complete, Google translate not required")</f>
        <v>Translation Complete, Google translate not required</v>
      </c>
      <c r="H155" s="49">
        <f>IFERROR(__xludf.DUMMYFUNCTION("COUNTA(SPLIT(A155, "" ""))"),6.0)</f>
        <v>6</v>
      </c>
      <c r="I155" s="21" t="b">
        <f t="shared" si="1"/>
        <v>1</v>
      </c>
    </row>
    <row r="156" ht="14.25" customHeight="1">
      <c r="A156" s="22" t="s">
        <v>992</v>
      </c>
      <c r="B156" s="47" t="s">
        <v>993</v>
      </c>
      <c r="C156" s="7" t="s">
        <v>700</v>
      </c>
      <c r="D156" s="24" t="s">
        <v>15</v>
      </c>
      <c r="E156" s="8" t="s">
        <v>15</v>
      </c>
      <c r="F156" s="33"/>
      <c r="G156" s="10" t="str">
        <f>IFERROR(__xludf.DUMMYFUNCTION("IF(len(B156)&gt;0, ""Translation Complete, Google translate not required"", GOOGLETRANSLATE(A156,""en"",""ar""))"),"Translation Complete, Google translate not required")</f>
        <v>Translation Complete, Google translate not required</v>
      </c>
      <c r="H156" s="48">
        <f>IFERROR(__xludf.DUMMYFUNCTION("COUNTA(SPLIT(A156, "" ""))"),3.0)</f>
        <v>3</v>
      </c>
      <c r="I156" s="25" t="b">
        <f t="shared" si="1"/>
        <v>1</v>
      </c>
    </row>
    <row r="157" ht="14.25" customHeight="1">
      <c r="A157" s="15" t="s">
        <v>994</v>
      </c>
      <c r="B157" s="47" t="s">
        <v>995</v>
      </c>
      <c r="C157" s="16" t="s">
        <v>700</v>
      </c>
      <c r="D157" s="17" t="s">
        <v>15</v>
      </c>
      <c r="E157" s="18" t="s">
        <v>15</v>
      </c>
      <c r="F157" s="31"/>
      <c r="G157" s="19" t="str">
        <f>IFERROR(__xludf.DUMMYFUNCTION("IF(len(B157)&gt;0, ""Translation Complete, Google translate not required"", GOOGLETRANSLATE(A157,""en"",""ar""))"),"Translation Complete, Google translate not required")</f>
        <v>Translation Complete, Google translate not required</v>
      </c>
      <c r="H157" s="49">
        <f>IFERROR(__xludf.DUMMYFUNCTION("COUNTA(SPLIT(A157, "" ""))"),4.0)</f>
        <v>4</v>
      </c>
      <c r="I157" s="21" t="b">
        <f t="shared" si="1"/>
        <v>1</v>
      </c>
    </row>
    <row r="158" ht="14.25" customHeight="1">
      <c r="A158" s="22" t="s">
        <v>996</v>
      </c>
      <c r="B158" s="47" t="s">
        <v>997</v>
      </c>
      <c r="C158" s="7" t="s">
        <v>700</v>
      </c>
      <c r="D158" s="24" t="s">
        <v>15</v>
      </c>
      <c r="E158" s="8" t="s">
        <v>15</v>
      </c>
      <c r="F158" s="33"/>
      <c r="G158" s="10" t="str">
        <f>IFERROR(__xludf.DUMMYFUNCTION("IF(len(B158)&gt;0, ""Translation Complete, Google translate not required"", GOOGLETRANSLATE(A158,""en"",""ar""))"),"Translation Complete, Google translate not required")</f>
        <v>Translation Complete, Google translate not required</v>
      </c>
      <c r="H158" s="48">
        <f>IFERROR(__xludf.DUMMYFUNCTION("COUNTA(SPLIT(A158, "" ""))"),1.0)</f>
        <v>1</v>
      </c>
      <c r="I158" s="25" t="b">
        <f t="shared" si="1"/>
        <v>1</v>
      </c>
    </row>
    <row r="159" ht="14.25" customHeight="1">
      <c r="A159" s="15" t="s">
        <v>998</v>
      </c>
      <c r="B159" s="47" t="s">
        <v>999</v>
      </c>
      <c r="C159" s="16" t="s">
        <v>700</v>
      </c>
      <c r="D159" s="17" t="s">
        <v>206</v>
      </c>
      <c r="E159" s="18" t="s">
        <v>15</v>
      </c>
      <c r="F159" s="31"/>
      <c r="G159" s="19" t="str">
        <f>IFERROR(__xludf.DUMMYFUNCTION("IF(len(B159)&gt;0, ""Translation Complete, Google translate not required"", GOOGLETRANSLATE(A159,""en"",""ar""))"),"Translation Complete, Google translate not required")</f>
        <v>Translation Complete, Google translate not required</v>
      </c>
      <c r="H159" s="49">
        <f>IFERROR(__xludf.DUMMYFUNCTION("COUNTA(SPLIT(A159, "" ""))"),1.0)</f>
        <v>1</v>
      </c>
      <c r="I159" s="21" t="b">
        <f t="shared" si="1"/>
        <v>1</v>
      </c>
    </row>
    <row r="160" ht="14.25" customHeight="1">
      <c r="A160" s="22" t="s">
        <v>1000</v>
      </c>
      <c r="B160" s="47" t="s">
        <v>1001</v>
      </c>
      <c r="C160" s="7" t="s">
        <v>700</v>
      </c>
      <c r="D160" s="24" t="s">
        <v>206</v>
      </c>
      <c r="E160" s="8" t="s">
        <v>15</v>
      </c>
      <c r="F160" s="33"/>
      <c r="G160" s="10" t="str">
        <f>IFERROR(__xludf.DUMMYFUNCTION("IF(len(B160)&gt;0, ""Translation Complete, Google translate not required"", GOOGLETRANSLATE(A160,""en"",""ar""))"),"Translation Complete, Google translate not required")</f>
        <v>Translation Complete, Google translate not required</v>
      </c>
      <c r="H160" s="48">
        <f>IFERROR(__xludf.DUMMYFUNCTION("COUNTA(SPLIT(A160, "" ""))"),1.0)</f>
        <v>1</v>
      </c>
      <c r="I160" s="25" t="b">
        <f t="shared" si="1"/>
        <v>1</v>
      </c>
    </row>
    <row r="161" ht="14.25" customHeight="1">
      <c r="A161" s="15" t="s">
        <v>1002</v>
      </c>
      <c r="B161" s="47" t="s">
        <v>913</v>
      </c>
      <c r="C161" s="16" t="s">
        <v>700</v>
      </c>
      <c r="D161" s="17" t="s">
        <v>206</v>
      </c>
      <c r="E161" s="18" t="s">
        <v>15</v>
      </c>
      <c r="F161" s="31"/>
      <c r="G161" s="19" t="str">
        <f>IFERROR(__xludf.DUMMYFUNCTION("IF(len(B161)&gt;0, ""Translation Complete, Google translate not required"", GOOGLETRANSLATE(A161,""en"",""ar""))"),"Translation Complete, Google translate not required")</f>
        <v>Translation Complete, Google translate not required</v>
      </c>
      <c r="H161" s="49">
        <f>IFERROR(__xludf.DUMMYFUNCTION("COUNTA(SPLIT(A161, "" ""))"),1.0)</f>
        <v>1</v>
      </c>
      <c r="I161" s="21" t="b">
        <f t="shared" si="1"/>
        <v>1</v>
      </c>
    </row>
    <row r="162" ht="14.25" customHeight="1">
      <c r="A162" s="22" t="s">
        <v>1003</v>
      </c>
      <c r="B162" s="47" t="s">
        <v>1004</v>
      </c>
      <c r="C162" s="7" t="s">
        <v>700</v>
      </c>
      <c r="D162" s="24" t="s">
        <v>206</v>
      </c>
      <c r="E162" s="8" t="s">
        <v>15</v>
      </c>
      <c r="F162" s="33"/>
      <c r="G162" s="10" t="str">
        <f>IFERROR(__xludf.DUMMYFUNCTION("IF(len(B162)&gt;0, ""Translation Complete, Google translate not required"", GOOGLETRANSLATE(A162,""en"",""ar""))"),"Translation Complete, Google translate not required")</f>
        <v>Translation Complete, Google translate not required</v>
      </c>
      <c r="H162" s="48">
        <f>IFERROR(__xludf.DUMMYFUNCTION("COUNTA(SPLIT(A162, "" ""))"),1.0)</f>
        <v>1</v>
      </c>
      <c r="I162" s="25" t="b">
        <f t="shared" si="1"/>
        <v>1</v>
      </c>
    </row>
    <row r="163" ht="14.25" customHeight="1">
      <c r="A163" s="15" t="s">
        <v>1005</v>
      </c>
      <c r="B163" s="47" t="s">
        <v>1006</v>
      </c>
      <c r="C163" s="16" t="s">
        <v>700</v>
      </c>
      <c r="D163" s="17" t="s">
        <v>206</v>
      </c>
      <c r="E163" s="18" t="s">
        <v>15</v>
      </c>
      <c r="F163" s="31"/>
      <c r="G163" s="19" t="str">
        <f>IFERROR(__xludf.DUMMYFUNCTION("IF(len(B163)&gt;0, ""Translation Complete, Google translate not required"", GOOGLETRANSLATE(A163,""en"",""ar""))"),"Translation Complete, Google translate not required")</f>
        <v>Translation Complete, Google translate not required</v>
      </c>
      <c r="H163" s="49">
        <f>IFERROR(__xludf.DUMMYFUNCTION("COUNTA(SPLIT(A163, "" ""))"),1.0)</f>
        <v>1</v>
      </c>
      <c r="I163" s="21" t="b">
        <f t="shared" si="1"/>
        <v>1</v>
      </c>
    </row>
    <row r="164" ht="14.25" customHeight="1">
      <c r="A164" s="22" t="s">
        <v>1007</v>
      </c>
      <c r="B164" s="47" t="s">
        <v>1008</v>
      </c>
      <c r="C164" s="7" t="s">
        <v>700</v>
      </c>
      <c r="D164" s="24" t="s">
        <v>206</v>
      </c>
      <c r="E164" s="8" t="s">
        <v>15</v>
      </c>
      <c r="F164" s="33"/>
      <c r="G164" s="10" t="str">
        <f>IFERROR(__xludf.DUMMYFUNCTION("IF(len(B164)&gt;0, ""Translation Complete, Google translate not required"", GOOGLETRANSLATE(A164,""en"",""ar""))"),"Translation Complete, Google translate not required")</f>
        <v>Translation Complete, Google translate not required</v>
      </c>
      <c r="H164" s="48">
        <f>IFERROR(__xludf.DUMMYFUNCTION("COUNTA(SPLIT(A164, "" ""))"),1.0)</f>
        <v>1</v>
      </c>
      <c r="I164" s="25" t="b">
        <f t="shared" si="1"/>
        <v>1</v>
      </c>
    </row>
    <row r="165" ht="14.25" customHeight="1">
      <c r="A165" s="15" t="s">
        <v>1009</v>
      </c>
      <c r="B165" s="47" t="s">
        <v>1010</v>
      </c>
      <c r="C165" s="16" t="s">
        <v>700</v>
      </c>
      <c r="D165" s="17" t="s">
        <v>206</v>
      </c>
      <c r="E165" s="18" t="s">
        <v>15</v>
      </c>
      <c r="F165" s="31"/>
      <c r="G165" s="19" t="str">
        <f>IFERROR(__xludf.DUMMYFUNCTION("IF(len(B165)&gt;0, ""Translation Complete, Google translate not required"", GOOGLETRANSLATE(A165,""en"",""ar""))"),"Translation Complete, Google translate not required")</f>
        <v>Translation Complete, Google translate not required</v>
      </c>
      <c r="H165" s="49">
        <f>IFERROR(__xludf.DUMMYFUNCTION("COUNTA(SPLIT(A165, "" ""))"),1.0)</f>
        <v>1</v>
      </c>
      <c r="I165" s="21" t="b">
        <f t="shared" si="1"/>
        <v>1</v>
      </c>
    </row>
    <row r="166" ht="14.25" customHeight="1">
      <c r="A166" s="22" t="s">
        <v>1011</v>
      </c>
      <c r="B166" s="47" t="s">
        <v>1012</v>
      </c>
      <c r="C166" s="7" t="s">
        <v>700</v>
      </c>
      <c r="D166" s="24" t="s">
        <v>206</v>
      </c>
      <c r="E166" s="8" t="s">
        <v>15</v>
      </c>
      <c r="F166" s="33"/>
      <c r="G166" s="10" t="str">
        <f>IFERROR(__xludf.DUMMYFUNCTION("IF(len(B166)&gt;0, ""Translation Complete, Google translate not required"", GOOGLETRANSLATE(A166,""en"",""ar""))"),"Translation Complete, Google translate not required")</f>
        <v>Translation Complete, Google translate not required</v>
      </c>
      <c r="H166" s="48">
        <f>IFERROR(__xludf.DUMMYFUNCTION("COUNTA(SPLIT(A166, "" ""))"),1.0)</f>
        <v>1</v>
      </c>
      <c r="I166" s="25" t="b">
        <f t="shared" si="1"/>
        <v>1</v>
      </c>
    </row>
    <row r="167" ht="14.25" customHeight="1">
      <c r="A167" s="15" t="s">
        <v>1013</v>
      </c>
      <c r="B167" s="47" t="s">
        <v>1010</v>
      </c>
      <c r="C167" s="16" t="s">
        <v>700</v>
      </c>
      <c r="D167" s="17" t="s">
        <v>206</v>
      </c>
      <c r="E167" s="18" t="s">
        <v>15</v>
      </c>
      <c r="F167" s="31"/>
      <c r="G167" s="19" t="str">
        <f>IFERROR(__xludf.DUMMYFUNCTION("IF(len(B167)&gt;0, ""Translation Complete, Google translate not required"", GOOGLETRANSLATE(A167,""en"",""ar""))"),"Translation Complete, Google translate not required")</f>
        <v>Translation Complete, Google translate not required</v>
      </c>
      <c r="H167" s="49">
        <f>IFERROR(__xludf.DUMMYFUNCTION("COUNTA(SPLIT(A167, "" ""))"),1.0)</f>
        <v>1</v>
      </c>
      <c r="I167" s="21" t="b">
        <f t="shared" si="1"/>
        <v>1</v>
      </c>
    </row>
    <row r="168" ht="14.25" customHeight="1">
      <c r="A168" s="22" t="s">
        <v>1014</v>
      </c>
      <c r="B168" s="47" t="s">
        <v>1015</v>
      </c>
      <c r="C168" s="7" t="s">
        <v>700</v>
      </c>
      <c r="D168" s="24" t="s">
        <v>206</v>
      </c>
      <c r="E168" s="8" t="s">
        <v>15</v>
      </c>
      <c r="F168" s="33"/>
      <c r="G168" s="10" t="str">
        <f>IFERROR(__xludf.DUMMYFUNCTION("IF(len(B168)&gt;0, ""Translation Complete, Google translate not required"", GOOGLETRANSLATE(A168,""en"",""ar""))"),"Translation Complete, Google translate not required")</f>
        <v>Translation Complete, Google translate not required</v>
      </c>
      <c r="H168" s="48">
        <f>IFERROR(__xludf.DUMMYFUNCTION("COUNTA(SPLIT(A168, "" ""))"),4.0)</f>
        <v>4</v>
      </c>
      <c r="I168" s="25" t="b">
        <f t="shared" si="1"/>
        <v>1</v>
      </c>
    </row>
    <row r="169" ht="14.25" customHeight="1">
      <c r="A169" s="15" t="s">
        <v>1016</v>
      </c>
      <c r="B169" s="47" t="s">
        <v>1017</v>
      </c>
      <c r="C169" s="16" t="s">
        <v>700</v>
      </c>
      <c r="D169" s="17" t="s">
        <v>206</v>
      </c>
      <c r="E169" s="18" t="s">
        <v>15</v>
      </c>
      <c r="F169" s="31"/>
      <c r="G169" s="19" t="str">
        <f>IFERROR(__xludf.DUMMYFUNCTION("IF(len(B169)&gt;0, ""Translation Complete, Google translate not required"", GOOGLETRANSLATE(A169,""en"",""ar""))"),"Translation Complete, Google translate not required")</f>
        <v>Translation Complete, Google translate not required</v>
      </c>
      <c r="H169" s="49">
        <f>IFERROR(__xludf.DUMMYFUNCTION("COUNTA(SPLIT(A169, "" ""))"),4.0)</f>
        <v>4</v>
      </c>
      <c r="I169" s="21" t="b">
        <f t="shared" si="1"/>
        <v>1</v>
      </c>
    </row>
    <row r="170" ht="14.25" customHeight="1">
      <c r="A170" s="22" t="s">
        <v>1018</v>
      </c>
      <c r="B170" s="47" t="s">
        <v>1017</v>
      </c>
      <c r="C170" s="7" t="s">
        <v>700</v>
      </c>
      <c r="D170" s="24" t="s">
        <v>206</v>
      </c>
      <c r="E170" s="8" t="s">
        <v>15</v>
      </c>
      <c r="F170" s="33"/>
      <c r="G170" s="10" t="str">
        <f>IFERROR(__xludf.DUMMYFUNCTION("IF(len(B170)&gt;0, ""Translation Complete, Google translate not required"", GOOGLETRANSLATE(A170,""en"",""ar""))"),"Translation Complete, Google translate not required")</f>
        <v>Translation Complete, Google translate not required</v>
      </c>
      <c r="H170" s="48">
        <f>IFERROR(__xludf.DUMMYFUNCTION("COUNTA(SPLIT(A170, "" ""))"),3.0)</f>
        <v>3</v>
      </c>
      <c r="I170" s="25" t="b">
        <f t="shared" si="1"/>
        <v>1</v>
      </c>
    </row>
    <row r="171" ht="14.25" customHeight="1">
      <c r="A171" s="15" t="s">
        <v>1019</v>
      </c>
      <c r="B171" s="47" t="s">
        <v>905</v>
      </c>
      <c r="C171" s="16" t="s">
        <v>700</v>
      </c>
      <c r="D171" s="17" t="s">
        <v>206</v>
      </c>
      <c r="E171" s="18" t="s">
        <v>15</v>
      </c>
      <c r="F171" s="31"/>
      <c r="G171" s="19" t="str">
        <f>IFERROR(__xludf.DUMMYFUNCTION("IF(len(B171)&gt;0, ""Translation Complete, Google translate not required"", GOOGLETRANSLATE(A171,""en"",""ar""))"),"Translation Complete, Google translate not required")</f>
        <v>Translation Complete, Google translate not required</v>
      </c>
      <c r="H171" s="49">
        <f>IFERROR(__xludf.DUMMYFUNCTION("COUNTA(SPLIT(A171, "" ""))"),4.0)</f>
        <v>4</v>
      </c>
      <c r="I171" s="21" t="b">
        <f t="shared" si="1"/>
        <v>1</v>
      </c>
    </row>
    <row r="172" ht="14.25" customHeight="1">
      <c r="A172" s="22" t="s">
        <v>1020</v>
      </c>
      <c r="B172" s="47" t="s">
        <v>1021</v>
      </c>
      <c r="C172" s="7" t="s">
        <v>700</v>
      </c>
      <c r="D172" s="24" t="s">
        <v>206</v>
      </c>
      <c r="E172" s="8" t="s">
        <v>15</v>
      </c>
      <c r="F172" s="33"/>
      <c r="G172" s="10" t="str">
        <f>IFERROR(__xludf.DUMMYFUNCTION("IF(len(B172)&gt;0, ""Translation Complete, Google translate not required"", GOOGLETRANSLATE(A172,""en"",""ar""))"),"Translation Complete, Google translate not required")</f>
        <v>Translation Complete, Google translate not required</v>
      </c>
      <c r="H172" s="48">
        <f>IFERROR(__xludf.DUMMYFUNCTION("COUNTA(SPLIT(A172, "" ""))"),2.0)</f>
        <v>2</v>
      </c>
      <c r="I172" s="25" t="b">
        <f t="shared" si="1"/>
        <v>1</v>
      </c>
    </row>
    <row r="173" ht="14.25" customHeight="1">
      <c r="A173" s="15" t="s">
        <v>1022</v>
      </c>
      <c r="B173" s="47" t="s">
        <v>909</v>
      </c>
      <c r="C173" s="16" t="s">
        <v>700</v>
      </c>
      <c r="D173" s="17" t="s">
        <v>206</v>
      </c>
      <c r="E173" s="18" t="s">
        <v>15</v>
      </c>
      <c r="F173" s="31"/>
      <c r="G173" s="19" t="str">
        <f>IFERROR(__xludf.DUMMYFUNCTION("IF(len(B173)&gt;0, ""Translation Complete, Google translate not required"", GOOGLETRANSLATE(A173,""en"",""ar""))"),"Translation Complete, Google translate not required")</f>
        <v>Translation Complete, Google translate not required</v>
      </c>
      <c r="H173" s="49">
        <f>IFERROR(__xludf.DUMMYFUNCTION("COUNTA(SPLIT(A173, "" ""))"),3.0)</f>
        <v>3</v>
      </c>
      <c r="I173" s="21" t="b">
        <f t="shared" si="1"/>
        <v>1</v>
      </c>
    </row>
    <row r="174" ht="14.25" customHeight="1">
      <c r="A174" s="22" t="s">
        <v>1023</v>
      </c>
      <c r="B174" s="47" t="s">
        <v>911</v>
      </c>
      <c r="C174" s="7" t="s">
        <v>700</v>
      </c>
      <c r="D174" s="24" t="s">
        <v>206</v>
      </c>
      <c r="E174" s="8" t="s">
        <v>15</v>
      </c>
      <c r="F174" s="33"/>
      <c r="G174" s="10" t="str">
        <f>IFERROR(__xludf.DUMMYFUNCTION("IF(len(B174)&gt;0, ""Translation Complete, Google translate not required"", GOOGLETRANSLATE(A174,""en"",""ar""))"),"Translation Complete, Google translate not required")</f>
        <v>Translation Complete, Google translate not required</v>
      </c>
      <c r="H174" s="48">
        <f>IFERROR(__xludf.DUMMYFUNCTION("COUNTA(SPLIT(A174, "" ""))"),3.0)</f>
        <v>3</v>
      </c>
      <c r="I174" s="25" t="b">
        <f t="shared" si="1"/>
        <v>1</v>
      </c>
    </row>
    <row r="175" ht="14.25" customHeight="1">
      <c r="A175" s="15" t="s">
        <v>1024</v>
      </c>
      <c r="B175" s="47" t="s">
        <v>913</v>
      </c>
      <c r="C175" s="16" t="s">
        <v>700</v>
      </c>
      <c r="D175" s="17" t="s">
        <v>206</v>
      </c>
      <c r="E175" s="18" t="s">
        <v>15</v>
      </c>
      <c r="F175" s="31"/>
      <c r="G175" s="19" t="str">
        <f>IFERROR(__xludf.DUMMYFUNCTION("IF(len(B175)&gt;0, ""Translation Complete, Google translate not required"", GOOGLETRANSLATE(A175,""en"",""ar""))"),"Translation Complete, Google translate not required")</f>
        <v>Translation Complete, Google translate not required</v>
      </c>
      <c r="H175" s="49">
        <f>IFERROR(__xludf.DUMMYFUNCTION("COUNTA(SPLIT(A175, "" ""))"),2.0)</f>
        <v>2</v>
      </c>
      <c r="I175" s="21" t="b">
        <f t="shared" si="1"/>
        <v>1</v>
      </c>
    </row>
    <row r="176" ht="14.25" customHeight="1">
      <c r="A176" s="22" t="s">
        <v>1025</v>
      </c>
      <c r="B176" s="47" t="s">
        <v>915</v>
      </c>
      <c r="C176" s="7" t="s">
        <v>700</v>
      </c>
      <c r="D176" s="24" t="s">
        <v>206</v>
      </c>
      <c r="E176" s="8" t="s">
        <v>15</v>
      </c>
      <c r="F176" s="33"/>
      <c r="G176" s="10" t="str">
        <f>IFERROR(__xludf.DUMMYFUNCTION("IF(len(B176)&gt;0, ""Translation Complete, Google translate not required"", GOOGLETRANSLATE(A176,""en"",""ar""))"),"Translation Complete, Google translate not required")</f>
        <v>Translation Complete, Google translate not required</v>
      </c>
      <c r="H176" s="48">
        <f>IFERROR(__xludf.DUMMYFUNCTION("COUNTA(SPLIT(A176, "" ""))"),4.0)</f>
        <v>4</v>
      </c>
      <c r="I176" s="25" t="b">
        <f t="shared" si="1"/>
        <v>1</v>
      </c>
    </row>
    <row r="177" ht="14.25" customHeight="1">
      <c r="A177" s="15" t="s">
        <v>1026</v>
      </c>
      <c r="B177" s="47" t="s">
        <v>917</v>
      </c>
      <c r="C177" s="16" t="s">
        <v>700</v>
      </c>
      <c r="D177" s="17" t="s">
        <v>206</v>
      </c>
      <c r="E177" s="18" t="s">
        <v>15</v>
      </c>
      <c r="F177" s="31"/>
      <c r="G177" s="19" t="str">
        <f>IFERROR(__xludf.DUMMYFUNCTION("IF(len(B177)&gt;0, ""Translation Complete, Google translate not required"", GOOGLETRANSLATE(A177,""en"",""ar""))"),"Translation Complete, Google translate not required")</f>
        <v>Translation Complete, Google translate not required</v>
      </c>
      <c r="H177" s="49">
        <f>IFERROR(__xludf.DUMMYFUNCTION("COUNTA(SPLIT(A177, "" ""))"),5.0)</f>
        <v>5</v>
      </c>
      <c r="I177" s="21" t="b">
        <f t="shared" si="1"/>
        <v>1</v>
      </c>
    </row>
    <row r="178" ht="14.25" customHeight="1">
      <c r="A178" s="22" t="s">
        <v>1027</v>
      </c>
      <c r="B178" s="47" t="s">
        <v>919</v>
      </c>
      <c r="C178" s="7" t="s">
        <v>700</v>
      </c>
      <c r="D178" s="24" t="s">
        <v>206</v>
      </c>
      <c r="E178" s="8" t="s">
        <v>15</v>
      </c>
      <c r="F178" s="33"/>
      <c r="G178" s="10" t="str">
        <f>IFERROR(__xludf.DUMMYFUNCTION("IF(len(B178)&gt;0, ""Translation Complete, Google translate not required"", GOOGLETRANSLATE(A178,""en"",""ar""))"),"Translation Complete, Google translate not required")</f>
        <v>Translation Complete, Google translate not required</v>
      </c>
      <c r="H178" s="48">
        <f>IFERROR(__xludf.DUMMYFUNCTION("COUNTA(SPLIT(A178, "" ""))"),2.0)</f>
        <v>2</v>
      </c>
      <c r="I178" s="25" t="b">
        <f t="shared" si="1"/>
        <v>1</v>
      </c>
    </row>
    <row r="179" ht="14.25" customHeight="1">
      <c r="A179" s="15" t="s">
        <v>1028</v>
      </c>
      <c r="B179" s="47" t="s">
        <v>901</v>
      </c>
      <c r="C179" s="16" t="s">
        <v>700</v>
      </c>
      <c r="D179" s="17" t="s">
        <v>206</v>
      </c>
      <c r="E179" s="18" t="s">
        <v>15</v>
      </c>
      <c r="F179" s="31"/>
      <c r="G179" s="19" t="str">
        <f>IFERROR(__xludf.DUMMYFUNCTION("IF(len(B179)&gt;0, ""Translation Complete, Google translate not required"", GOOGLETRANSLATE(A179,""en"",""ar""))"),"Translation Complete, Google translate not required")</f>
        <v>Translation Complete, Google translate not required</v>
      </c>
      <c r="H179" s="49">
        <f>IFERROR(__xludf.DUMMYFUNCTION("COUNTA(SPLIT(A179, "" ""))"),1.0)</f>
        <v>1</v>
      </c>
      <c r="I179" s="21" t="b">
        <f t="shared" si="1"/>
        <v>1</v>
      </c>
    </row>
    <row r="180" ht="14.25" customHeight="1">
      <c r="A180" s="22" t="s">
        <v>1029</v>
      </c>
      <c r="B180" s="47" t="s">
        <v>903</v>
      </c>
      <c r="C180" s="7" t="s">
        <v>700</v>
      </c>
      <c r="D180" s="24" t="s">
        <v>206</v>
      </c>
      <c r="E180" s="8" t="s">
        <v>15</v>
      </c>
      <c r="F180" s="33"/>
      <c r="G180" s="10" t="str">
        <f>IFERROR(__xludf.DUMMYFUNCTION("IF(len(B180)&gt;0, ""Translation Complete, Google translate not required"", GOOGLETRANSLATE(A180,""en"",""ar""))"),"Translation Complete, Google translate not required")</f>
        <v>Translation Complete, Google translate not required</v>
      </c>
      <c r="H180" s="48">
        <f>IFERROR(__xludf.DUMMYFUNCTION("COUNTA(SPLIT(A180, "" ""))"),1.0)</f>
        <v>1</v>
      </c>
      <c r="I180" s="25" t="b">
        <f t="shared" si="1"/>
        <v>1</v>
      </c>
    </row>
    <row r="181" ht="14.25" customHeight="1">
      <c r="A181" s="15" t="s">
        <v>1030</v>
      </c>
      <c r="B181" s="47" t="s">
        <v>1031</v>
      </c>
      <c r="C181" s="16" t="s">
        <v>700</v>
      </c>
      <c r="D181" s="17" t="s">
        <v>206</v>
      </c>
      <c r="E181" s="18" t="s">
        <v>15</v>
      </c>
      <c r="F181" s="31"/>
      <c r="G181" s="19" t="str">
        <f>IFERROR(__xludf.DUMMYFUNCTION("IF(len(B181)&gt;0, ""Translation Complete, Google translate not required"", GOOGLETRANSLATE(A181,""en"",""ar""))"),"Translation Complete, Google translate not required")</f>
        <v>Translation Complete, Google translate not required</v>
      </c>
      <c r="H181" s="49">
        <f>IFERROR(__xludf.DUMMYFUNCTION("COUNTA(SPLIT(A181, "" ""))"),1.0)</f>
        <v>1</v>
      </c>
      <c r="I181" s="21" t="b">
        <f t="shared" si="1"/>
        <v>1</v>
      </c>
    </row>
    <row r="182" ht="14.25" customHeight="1">
      <c r="A182" s="22" t="s">
        <v>1032</v>
      </c>
      <c r="B182" s="47" t="s">
        <v>921</v>
      </c>
      <c r="C182" s="7" t="s">
        <v>700</v>
      </c>
      <c r="D182" s="24" t="s">
        <v>206</v>
      </c>
      <c r="E182" s="8" t="s">
        <v>15</v>
      </c>
      <c r="F182" s="33"/>
      <c r="G182" s="10" t="str">
        <f>IFERROR(__xludf.DUMMYFUNCTION("IF(len(B182)&gt;0, ""Translation Complete, Google translate not required"", GOOGLETRANSLATE(A182,""en"",""ar""))"),"Translation Complete, Google translate not required")</f>
        <v>Translation Complete, Google translate not required</v>
      </c>
      <c r="H182" s="48">
        <f>IFERROR(__xludf.DUMMYFUNCTION("COUNTA(SPLIT(A182, "" ""))"),1.0)</f>
        <v>1</v>
      </c>
      <c r="I182" s="25" t="b">
        <f t="shared" si="1"/>
        <v>1</v>
      </c>
    </row>
    <row r="183" ht="14.25" customHeight="1">
      <c r="A183" s="15" t="s">
        <v>1033</v>
      </c>
      <c r="B183" s="47" t="s">
        <v>1034</v>
      </c>
      <c r="C183" s="16" t="s">
        <v>700</v>
      </c>
      <c r="D183" s="17" t="s">
        <v>206</v>
      </c>
      <c r="E183" s="18" t="s">
        <v>15</v>
      </c>
      <c r="F183" s="31"/>
      <c r="G183" s="19" t="str">
        <f>IFERROR(__xludf.DUMMYFUNCTION("IF(len(B183)&gt;0, ""Translation Complete, Google translate not required"", GOOGLETRANSLATE(A183,""en"",""ar""))"),"Translation Complete, Google translate not required")</f>
        <v>Translation Complete, Google translate not required</v>
      </c>
      <c r="H183" s="49">
        <f>IFERROR(__xludf.DUMMYFUNCTION("COUNTA(SPLIT(A183, "" ""))"),4.0)</f>
        <v>4</v>
      </c>
      <c r="I183" s="21" t="b">
        <f t="shared" si="1"/>
        <v>1</v>
      </c>
    </row>
    <row r="184" ht="14.25" customHeight="1">
      <c r="A184" s="22" t="s">
        <v>1035</v>
      </c>
      <c r="B184" s="47" t="s">
        <v>923</v>
      </c>
      <c r="C184" s="7" t="s">
        <v>700</v>
      </c>
      <c r="D184" s="24" t="s">
        <v>206</v>
      </c>
      <c r="E184" s="8" t="s">
        <v>15</v>
      </c>
      <c r="F184" s="33"/>
      <c r="G184" s="10" t="str">
        <f>IFERROR(__xludf.DUMMYFUNCTION("IF(len(B184)&gt;0, ""Translation Complete, Google translate not required"", GOOGLETRANSLATE(A184,""en"",""ar""))"),"Translation Complete, Google translate not required")</f>
        <v>Translation Complete, Google translate not required</v>
      </c>
      <c r="H184" s="48">
        <f>IFERROR(__xludf.DUMMYFUNCTION("COUNTA(SPLIT(A184, "" ""))"),9.0)</f>
        <v>9</v>
      </c>
      <c r="I184" s="25" t="b">
        <f t="shared" si="1"/>
        <v>1</v>
      </c>
    </row>
    <row r="185" ht="14.25" customHeight="1">
      <c r="A185" s="15" t="s">
        <v>1036</v>
      </c>
      <c r="B185" s="47" t="s">
        <v>1037</v>
      </c>
      <c r="C185" s="27" t="s">
        <v>26</v>
      </c>
      <c r="D185" s="17" t="s">
        <v>206</v>
      </c>
      <c r="E185" s="18" t="s">
        <v>15</v>
      </c>
      <c r="F185" s="31"/>
      <c r="G185" s="19" t="str">
        <f>IFERROR(__xludf.DUMMYFUNCTION("IF(len(B185)&gt;0, ""Translation Complete, Google translate not required"", GOOGLETRANSLATE(A185,""en"",""ar""))"),"Translation Complete, Google translate not required")</f>
        <v>Translation Complete, Google translate not required</v>
      </c>
      <c r="H185" s="49">
        <f>IFERROR(__xludf.DUMMYFUNCTION("COUNTA(SPLIT(A185, "" ""))"),5.0)</f>
        <v>5</v>
      </c>
      <c r="I185" s="21" t="b">
        <f t="shared" si="1"/>
        <v>1</v>
      </c>
    </row>
    <row r="186" ht="14.25" customHeight="1">
      <c r="A186" s="22" t="s">
        <v>1038</v>
      </c>
      <c r="B186" s="47" t="s">
        <v>773</v>
      </c>
      <c r="C186" s="7" t="s">
        <v>700</v>
      </c>
      <c r="D186" s="24" t="s">
        <v>206</v>
      </c>
      <c r="E186" s="8" t="s">
        <v>15</v>
      </c>
      <c r="F186" s="33"/>
      <c r="G186" s="10" t="str">
        <f>IFERROR(__xludf.DUMMYFUNCTION("IF(len(B186)&gt;0, ""Translation Complete, Google translate not required"", GOOGLETRANSLATE(A186,""en"",""ar""))"),"Translation Complete, Google translate not required")</f>
        <v>Translation Complete, Google translate not required</v>
      </c>
      <c r="H186" s="48">
        <f>IFERROR(__xludf.DUMMYFUNCTION("COUNTA(SPLIT(A186, "" ""))"),1.0)</f>
        <v>1</v>
      </c>
      <c r="I186" s="25" t="b">
        <f t="shared" si="1"/>
        <v>1</v>
      </c>
    </row>
    <row r="187" ht="14.25" customHeight="1">
      <c r="A187" s="15" t="s">
        <v>1039</v>
      </c>
      <c r="B187" s="47" t="s">
        <v>929</v>
      </c>
      <c r="C187" s="16" t="s">
        <v>700</v>
      </c>
      <c r="D187" s="17" t="s">
        <v>206</v>
      </c>
      <c r="E187" s="18" t="s">
        <v>15</v>
      </c>
      <c r="F187" s="31"/>
      <c r="G187" s="19" t="str">
        <f>IFERROR(__xludf.DUMMYFUNCTION("IF(len(B187)&gt;0, ""Translation Complete, Google translate not required"", GOOGLETRANSLATE(A187,""en"",""ar""))"),"Translation Complete, Google translate not required")</f>
        <v>Translation Complete, Google translate not required</v>
      </c>
      <c r="H187" s="49">
        <f>IFERROR(__xludf.DUMMYFUNCTION("COUNTA(SPLIT(A187, "" ""))"),9.0)</f>
        <v>9</v>
      </c>
      <c r="I187" s="21" t="b">
        <f t="shared" si="1"/>
        <v>1</v>
      </c>
    </row>
    <row r="188" ht="14.25" customHeight="1">
      <c r="A188" s="22" t="s">
        <v>1040</v>
      </c>
      <c r="B188" s="47" t="s">
        <v>1041</v>
      </c>
      <c r="C188" s="27" t="s">
        <v>26</v>
      </c>
      <c r="D188" s="24" t="s">
        <v>206</v>
      </c>
      <c r="E188" s="8" t="s">
        <v>15</v>
      </c>
      <c r="F188" s="33"/>
      <c r="G188" s="10" t="str">
        <f>IFERROR(__xludf.DUMMYFUNCTION("IF(len(B188)&gt;0, ""Translation Complete, Google translate not required"", GOOGLETRANSLATE(A188,""en"",""ar""))"),"Translation Complete, Google translate not required")</f>
        <v>Translation Complete, Google translate not required</v>
      </c>
      <c r="H188" s="48">
        <f>IFERROR(__xludf.DUMMYFUNCTION("COUNTA(SPLIT(A188, "" ""))"),5.0)</f>
        <v>5</v>
      </c>
      <c r="I188" s="25" t="b">
        <f t="shared" si="1"/>
        <v>1</v>
      </c>
    </row>
    <row r="189" ht="14.25" customHeight="1">
      <c r="A189" s="15" t="s">
        <v>1042</v>
      </c>
      <c r="B189" s="47" t="s">
        <v>933</v>
      </c>
      <c r="C189" s="16" t="s">
        <v>700</v>
      </c>
      <c r="D189" s="17" t="s">
        <v>206</v>
      </c>
      <c r="E189" s="18" t="s">
        <v>15</v>
      </c>
      <c r="F189" s="31"/>
      <c r="G189" s="19" t="str">
        <f>IFERROR(__xludf.DUMMYFUNCTION("IF(len(B189)&gt;0, ""Translation Complete, Google translate not required"", GOOGLETRANSLATE(A189,""en"",""ar""))"),"Translation Complete, Google translate not required")</f>
        <v>Translation Complete, Google translate not required</v>
      </c>
      <c r="H189" s="49">
        <f>IFERROR(__xludf.DUMMYFUNCTION("COUNTA(SPLIT(A189, "" ""))"),4.0)</f>
        <v>4</v>
      </c>
      <c r="I189" s="21" t="b">
        <f t="shared" si="1"/>
        <v>1</v>
      </c>
    </row>
    <row r="190" ht="14.25" customHeight="1">
      <c r="A190" s="22" t="s">
        <v>1043</v>
      </c>
      <c r="B190" s="47" t="s">
        <v>935</v>
      </c>
      <c r="C190" s="7" t="s">
        <v>700</v>
      </c>
      <c r="D190" s="24" t="s">
        <v>206</v>
      </c>
      <c r="E190" s="8" t="s">
        <v>15</v>
      </c>
      <c r="F190" s="33"/>
      <c r="G190" s="10" t="str">
        <f>IFERROR(__xludf.DUMMYFUNCTION("IF(len(B190)&gt;0, ""Translation Complete, Google translate not required"", GOOGLETRANSLATE(A190,""en"",""ar""))"),"Translation Complete, Google translate not required")</f>
        <v>Translation Complete, Google translate not required</v>
      </c>
      <c r="H190" s="48">
        <f>IFERROR(__xludf.DUMMYFUNCTION("COUNTA(SPLIT(A190, "" ""))"),4.0)</f>
        <v>4</v>
      </c>
      <c r="I190" s="25" t="b">
        <f t="shared" si="1"/>
        <v>1</v>
      </c>
    </row>
    <row r="191" ht="14.25" customHeight="1">
      <c r="A191" s="15" t="s">
        <v>1044</v>
      </c>
      <c r="B191" s="47" t="s">
        <v>937</v>
      </c>
      <c r="C191" s="16" t="s">
        <v>700</v>
      </c>
      <c r="D191" s="17" t="s">
        <v>206</v>
      </c>
      <c r="E191" s="18" t="s">
        <v>15</v>
      </c>
      <c r="F191" s="31"/>
      <c r="G191" s="19" t="str">
        <f>IFERROR(__xludf.DUMMYFUNCTION("IF(len(B191)&gt;0, ""Translation Complete, Google translate not required"", GOOGLETRANSLATE(A191,""en"",""ar""))"),"Translation Complete, Google translate not required")</f>
        <v>Translation Complete, Google translate not required</v>
      </c>
      <c r="H191" s="49">
        <f>IFERROR(__xludf.DUMMYFUNCTION("COUNTA(SPLIT(A191, "" ""))"),2.0)</f>
        <v>2</v>
      </c>
      <c r="I191" s="21" t="b">
        <f t="shared" si="1"/>
        <v>1</v>
      </c>
    </row>
    <row r="192" ht="14.25" customHeight="1">
      <c r="A192" s="22" t="s">
        <v>1045</v>
      </c>
      <c r="B192" s="47" t="s">
        <v>939</v>
      </c>
      <c r="C192" s="7" t="s">
        <v>700</v>
      </c>
      <c r="D192" s="24" t="s">
        <v>206</v>
      </c>
      <c r="E192" s="8" t="s">
        <v>15</v>
      </c>
      <c r="F192" s="33"/>
      <c r="G192" s="10" t="str">
        <f>IFERROR(__xludf.DUMMYFUNCTION("IF(len(B192)&gt;0, ""Translation Complete, Google translate not required"", GOOGLETRANSLATE(A192,""en"",""ar""))"),"Translation Complete, Google translate not required")</f>
        <v>Translation Complete, Google translate not required</v>
      </c>
      <c r="H192" s="48">
        <f>IFERROR(__xludf.DUMMYFUNCTION("COUNTA(SPLIT(A192, "" ""))"),2.0)</f>
        <v>2</v>
      </c>
      <c r="I192" s="25" t="b">
        <f t="shared" si="1"/>
        <v>1</v>
      </c>
    </row>
    <row r="193" ht="14.25" customHeight="1">
      <c r="A193" s="15" t="s">
        <v>1046</v>
      </c>
      <c r="B193" s="47" t="s">
        <v>941</v>
      </c>
      <c r="C193" s="16" t="s">
        <v>700</v>
      </c>
      <c r="D193" s="17" t="s">
        <v>206</v>
      </c>
      <c r="E193" s="18" t="s">
        <v>15</v>
      </c>
      <c r="F193" s="31"/>
      <c r="G193" s="19" t="str">
        <f>IFERROR(__xludf.DUMMYFUNCTION("IF(len(B193)&gt;0, ""Translation Complete, Google translate not required"", GOOGLETRANSLATE(A193,""en"",""ar""))"),"Translation Complete, Google translate not required")</f>
        <v>Translation Complete, Google translate not required</v>
      </c>
      <c r="H193" s="49">
        <f>IFERROR(__xludf.DUMMYFUNCTION("COUNTA(SPLIT(A193, "" ""))"),2.0)</f>
        <v>2</v>
      </c>
      <c r="I193" s="21" t="b">
        <f t="shared" si="1"/>
        <v>1</v>
      </c>
    </row>
    <row r="194" ht="14.25" customHeight="1">
      <c r="A194" s="22" t="s">
        <v>1047</v>
      </c>
      <c r="B194" s="47" t="s">
        <v>943</v>
      </c>
      <c r="C194" s="7" t="s">
        <v>700</v>
      </c>
      <c r="D194" s="24" t="s">
        <v>206</v>
      </c>
      <c r="E194" s="8" t="s">
        <v>15</v>
      </c>
      <c r="F194" s="33"/>
      <c r="G194" s="10" t="str">
        <f>IFERROR(__xludf.DUMMYFUNCTION("IF(len(B194)&gt;0, ""Translation Complete, Google translate not required"", GOOGLETRANSLATE(A194,""en"",""ar""))"),"Translation Complete, Google translate not required")</f>
        <v>Translation Complete, Google translate not required</v>
      </c>
      <c r="H194" s="48">
        <f>IFERROR(__xludf.DUMMYFUNCTION("COUNTA(SPLIT(A194, "" ""))"),1.0)</f>
        <v>1</v>
      </c>
      <c r="I194" s="25" t="b">
        <f t="shared" si="1"/>
        <v>1</v>
      </c>
    </row>
    <row r="195" ht="14.25" customHeight="1">
      <c r="A195" s="15" t="s">
        <v>1048</v>
      </c>
      <c r="B195" s="47" t="s">
        <v>945</v>
      </c>
      <c r="C195" s="16" t="s">
        <v>700</v>
      </c>
      <c r="D195" s="17" t="s">
        <v>206</v>
      </c>
      <c r="E195" s="18" t="s">
        <v>15</v>
      </c>
      <c r="F195" s="31"/>
      <c r="G195" s="19" t="str">
        <f>IFERROR(__xludf.DUMMYFUNCTION("IF(len(B195)&gt;0, ""Translation Complete, Google translate not required"", GOOGLETRANSLATE(A195,""en"",""ar""))"),"Translation Complete, Google translate not required")</f>
        <v>Translation Complete, Google translate not required</v>
      </c>
      <c r="H195" s="49">
        <f>IFERROR(__xludf.DUMMYFUNCTION("COUNTA(SPLIT(A195, "" ""))"),1.0)</f>
        <v>1</v>
      </c>
      <c r="I195" s="21" t="b">
        <f t="shared" si="1"/>
        <v>1</v>
      </c>
    </row>
    <row r="196" ht="14.25" customHeight="1">
      <c r="A196" s="22" t="s">
        <v>1049</v>
      </c>
      <c r="B196" s="47" t="s">
        <v>947</v>
      </c>
      <c r="C196" s="7" t="s">
        <v>700</v>
      </c>
      <c r="D196" s="24" t="s">
        <v>206</v>
      </c>
      <c r="E196" s="8" t="s">
        <v>15</v>
      </c>
      <c r="F196" s="33"/>
      <c r="G196" s="10" t="str">
        <f>IFERROR(__xludf.DUMMYFUNCTION("IF(len(B196)&gt;0, ""Translation Complete, Google translate not required"", GOOGLETRANSLATE(A196,""en"",""ar""))"),"Translation Complete, Google translate not required")</f>
        <v>Translation Complete, Google translate not required</v>
      </c>
      <c r="H196" s="48">
        <f>IFERROR(__xludf.DUMMYFUNCTION("COUNTA(SPLIT(A196, "" ""))"),3.0)</f>
        <v>3</v>
      </c>
      <c r="I196" s="25" t="b">
        <f t="shared" si="1"/>
        <v>1</v>
      </c>
    </row>
    <row r="197" ht="14.25" customHeight="1">
      <c r="A197" s="15" t="s">
        <v>1050</v>
      </c>
      <c r="B197" s="47" t="s">
        <v>949</v>
      </c>
      <c r="C197" s="16" t="s">
        <v>700</v>
      </c>
      <c r="D197" s="17" t="s">
        <v>206</v>
      </c>
      <c r="E197" s="18" t="s">
        <v>15</v>
      </c>
      <c r="F197" s="31"/>
      <c r="G197" s="19" t="str">
        <f>IFERROR(__xludf.DUMMYFUNCTION("IF(len(B197)&gt;0, ""Translation Complete, Google translate not required"", GOOGLETRANSLATE(A197,""en"",""ar""))"),"Translation Complete, Google translate not required")</f>
        <v>Translation Complete, Google translate not required</v>
      </c>
      <c r="H197" s="49">
        <f>IFERROR(__xludf.DUMMYFUNCTION("COUNTA(SPLIT(A197, "" ""))"),3.0)</f>
        <v>3</v>
      </c>
      <c r="I197" s="21" t="b">
        <f t="shared" si="1"/>
        <v>1</v>
      </c>
    </row>
    <row r="198" ht="14.25" customHeight="1">
      <c r="A198" s="22" t="s">
        <v>1051</v>
      </c>
      <c r="B198" s="47" t="s">
        <v>1052</v>
      </c>
      <c r="C198" s="27"/>
      <c r="D198" s="24" t="s">
        <v>206</v>
      </c>
      <c r="E198" s="8" t="s">
        <v>15</v>
      </c>
      <c r="F198" s="33"/>
      <c r="G198" s="10" t="str">
        <f>IFERROR(__xludf.DUMMYFUNCTION("IF(len(B198)&gt;0, ""Translation Complete, Google translate not required"", GOOGLETRANSLATE(A198,""en"",""ar""))"),"Translation Complete, Google translate not required")</f>
        <v>Translation Complete, Google translate not required</v>
      </c>
      <c r="H198" s="48">
        <f>IFERROR(__xludf.DUMMYFUNCTION("COUNTA(SPLIT(A198, "" ""))"),4.0)</f>
        <v>4</v>
      </c>
      <c r="I198" s="25" t="b">
        <f t="shared" si="1"/>
        <v>1</v>
      </c>
    </row>
    <row r="199" ht="14.25" customHeight="1">
      <c r="A199" s="15" t="s">
        <v>1053</v>
      </c>
      <c r="B199" s="47" t="s">
        <v>931</v>
      </c>
      <c r="C199" s="27" t="s">
        <v>26</v>
      </c>
      <c r="D199" s="52" t="s">
        <v>26</v>
      </c>
      <c r="E199" s="18" t="s">
        <v>15</v>
      </c>
      <c r="F199" s="31"/>
      <c r="G199" s="19" t="str">
        <f>IFERROR(__xludf.DUMMYFUNCTION("IF(len(B199)&gt;0, ""Translation Complete, Google translate not required"", GOOGLETRANSLATE(A199,""en"",""ar""))"),"Translation Complete, Google translate not required")</f>
        <v>Translation Complete, Google translate not required</v>
      </c>
      <c r="H199" s="49">
        <f>IFERROR(__xludf.DUMMYFUNCTION("COUNTA(SPLIT(A199, "" ""))"),4.0)</f>
        <v>4</v>
      </c>
      <c r="I199" s="21" t="b">
        <f t="shared" si="1"/>
        <v>1</v>
      </c>
    </row>
    <row r="200" ht="14.25" customHeight="1">
      <c r="A200" s="22" t="s">
        <v>1054</v>
      </c>
      <c r="B200" s="47" t="s">
        <v>955</v>
      </c>
      <c r="C200" s="7" t="s">
        <v>700</v>
      </c>
      <c r="D200" s="24" t="s">
        <v>206</v>
      </c>
      <c r="E200" s="8" t="s">
        <v>15</v>
      </c>
      <c r="F200" s="33"/>
      <c r="G200" s="10" t="str">
        <f>IFERROR(__xludf.DUMMYFUNCTION("IF(len(B200)&gt;0, ""Translation Complete, Google translate not required"", GOOGLETRANSLATE(A200,""en"",""ar""))"),"Translation Complete, Google translate not required")</f>
        <v>Translation Complete, Google translate not required</v>
      </c>
      <c r="H200" s="48">
        <f>IFERROR(__xludf.DUMMYFUNCTION("COUNTA(SPLIT(A200, "" ""))"),4.0)</f>
        <v>4</v>
      </c>
      <c r="I200" s="25" t="b">
        <f t="shared" si="1"/>
        <v>1</v>
      </c>
    </row>
    <row r="201" ht="14.25" customHeight="1">
      <c r="A201" s="15" t="s">
        <v>1055</v>
      </c>
      <c r="B201" s="47" t="s">
        <v>957</v>
      </c>
      <c r="C201" s="16" t="s">
        <v>700</v>
      </c>
      <c r="D201" s="17" t="s">
        <v>206</v>
      </c>
      <c r="E201" s="18" t="s">
        <v>15</v>
      </c>
      <c r="F201" s="31"/>
      <c r="G201" s="19" t="str">
        <f>IFERROR(__xludf.DUMMYFUNCTION("IF(len(B201)&gt;0, ""Translation Complete, Google translate not required"", GOOGLETRANSLATE(A201,""en"",""ar""))"),"Translation Complete, Google translate not required")</f>
        <v>Translation Complete, Google translate not required</v>
      </c>
      <c r="H201" s="49">
        <f>IFERROR(__xludf.DUMMYFUNCTION("COUNTA(SPLIT(A201, "" ""))"),4.0)</f>
        <v>4</v>
      </c>
      <c r="I201" s="21" t="b">
        <f t="shared" si="1"/>
        <v>1</v>
      </c>
    </row>
    <row r="202" ht="14.25" customHeight="1">
      <c r="A202" s="22" t="s">
        <v>1056</v>
      </c>
      <c r="B202" s="47" t="s">
        <v>1057</v>
      </c>
      <c r="C202" s="7" t="s">
        <v>700</v>
      </c>
      <c r="D202" s="24" t="s">
        <v>206</v>
      </c>
      <c r="E202" s="8" t="s">
        <v>15</v>
      </c>
      <c r="F202" s="33"/>
      <c r="G202" s="10" t="str">
        <f>IFERROR(__xludf.DUMMYFUNCTION("IF(len(B202)&gt;0, ""Translation Complete, Google translate not required"", GOOGLETRANSLATE(A202,""en"",""ar""))"),"Translation Complete, Google translate not required")</f>
        <v>Translation Complete, Google translate not required</v>
      </c>
      <c r="H202" s="48">
        <f>IFERROR(__xludf.DUMMYFUNCTION("COUNTA(SPLIT(A202, "" ""))"),5.0)</f>
        <v>5</v>
      </c>
      <c r="I202" s="25" t="b">
        <f t="shared" si="1"/>
        <v>1</v>
      </c>
    </row>
    <row r="203" ht="14.25" customHeight="1">
      <c r="A203" s="15" t="s">
        <v>1058</v>
      </c>
      <c r="B203" s="47" t="s">
        <v>961</v>
      </c>
      <c r="C203" s="16" t="s">
        <v>700</v>
      </c>
      <c r="D203" s="17" t="s">
        <v>15</v>
      </c>
      <c r="E203" s="18" t="s">
        <v>15</v>
      </c>
      <c r="F203" s="31"/>
      <c r="G203" s="19" t="str">
        <f>IFERROR(__xludf.DUMMYFUNCTION("IF(len(B203)&gt;0, ""Translation Complete, Google translate not required"", GOOGLETRANSLATE(A203,""en"",""ar""))"),"Translation Complete, Google translate not required")</f>
        <v>Translation Complete, Google translate not required</v>
      </c>
      <c r="H203" s="49">
        <f>IFERROR(__xludf.DUMMYFUNCTION("COUNTA(SPLIT(A203, "" ""))"),13.0)</f>
        <v>13</v>
      </c>
      <c r="I203" s="21" t="b">
        <f t="shared" si="1"/>
        <v>1</v>
      </c>
    </row>
    <row r="204" ht="14.25" customHeight="1">
      <c r="A204" s="22" t="s">
        <v>1059</v>
      </c>
      <c r="B204" s="47" t="s">
        <v>1060</v>
      </c>
      <c r="C204" s="7" t="s">
        <v>700</v>
      </c>
      <c r="D204" s="24" t="s">
        <v>206</v>
      </c>
      <c r="E204" s="8" t="s">
        <v>15</v>
      </c>
      <c r="F204" s="33"/>
      <c r="G204" s="10" t="str">
        <f>IFERROR(__xludf.DUMMYFUNCTION("IF(len(B204)&gt;0, ""Translation Complete, Google translate not required"", GOOGLETRANSLATE(A204,""en"",""ar""))"),"Translation Complete, Google translate not required")</f>
        <v>Translation Complete, Google translate not required</v>
      </c>
      <c r="H204" s="48">
        <f>IFERROR(__xludf.DUMMYFUNCTION("COUNTA(SPLIT(A204, "" ""))"),4.0)</f>
        <v>4</v>
      </c>
      <c r="I204" s="25" t="b">
        <f t="shared" si="1"/>
        <v>1</v>
      </c>
    </row>
    <row r="205" ht="14.25" customHeight="1">
      <c r="A205" s="15" t="s">
        <v>1061</v>
      </c>
      <c r="B205" s="47" t="s">
        <v>965</v>
      </c>
      <c r="C205" s="16" t="s">
        <v>700</v>
      </c>
      <c r="D205" s="17" t="s">
        <v>15</v>
      </c>
      <c r="E205" s="18" t="s">
        <v>15</v>
      </c>
      <c r="F205" s="31"/>
      <c r="G205" s="19" t="str">
        <f>IFERROR(__xludf.DUMMYFUNCTION("IF(len(B205)&gt;0, ""Translation Complete, Google translate not required"", GOOGLETRANSLATE(A205,""en"",""ar""))"),"Translation Complete, Google translate not required")</f>
        <v>Translation Complete, Google translate not required</v>
      </c>
      <c r="H205" s="49">
        <f>IFERROR(__xludf.DUMMYFUNCTION("COUNTA(SPLIT(A205, "" ""))"),3.0)</f>
        <v>3</v>
      </c>
      <c r="I205" s="21" t="b">
        <f t="shared" si="1"/>
        <v>1</v>
      </c>
    </row>
    <row r="206" ht="14.25" customHeight="1">
      <c r="A206" s="22" t="s">
        <v>1062</v>
      </c>
      <c r="B206" s="47" t="s">
        <v>967</v>
      </c>
      <c r="C206" s="7" t="s">
        <v>700</v>
      </c>
      <c r="D206" s="24" t="s">
        <v>15</v>
      </c>
      <c r="E206" s="8" t="s">
        <v>15</v>
      </c>
      <c r="F206" s="33"/>
      <c r="G206" s="10" t="str">
        <f>IFERROR(__xludf.DUMMYFUNCTION("IF(len(B206)&gt;0, ""Translation Complete, Google translate not required"", GOOGLETRANSLATE(A206,""en"",""ar""))"),"Translation Complete, Google translate not required")</f>
        <v>Translation Complete, Google translate not required</v>
      </c>
      <c r="H206" s="48">
        <f>IFERROR(__xludf.DUMMYFUNCTION("COUNTA(SPLIT(A206, "" ""))"),4.0)</f>
        <v>4</v>
      </c>
      <c r="I206" s="25" t="b">
        <f t="shared" si="1"/>
        <v>1</v>
      </c>
    </row>
    <row r="207" ht="14.25" customHeight="1">
      <c r="A207" s="15" t="s">
        <v>1063</v>
      </c>
      <c r="B207" s="47" t="s">
        <v>969</v>
      </c>
      <c r="C207" s="16" t="s">
        <v>700</v>
      </c>
      <c r="D207" s="17" t="s">
        <v>15</v>
      </c>
      <c r="E207" s="18" t="s">
        <v>15</v>
      </c>
      <c r="F207" s="31"/>
      <c r="G207" s="19" t="str">
        <f>IFERROR(__xludf.DUMMYFUNCTION("IF(len(B207)&gt;0, ""Translation Complete, Google translate not required"", GOOGLETRANSLATE(A207,""en"",""ar""))"),"Translation Complete, Google translate not required")</f>
        <v>Translation Complete, Google translate not required</v>
      </c>
      <c r="H207" s="49">
        <f>IFERROR(__xludf.DUMMYFUNCTION("COUNTA(SPLIT(A207, "" ""))"),2.0)</f>
        <v>2</v>
      </c>
      <c r="I207" s="21" t="b">
        <f t="shared" si="1"/>
        <v>1</v>
      </c>
    </row>
    <row r="208" ht="14.25" customHeight="1">
      <c r="A208" s="22" t="s">
        <v>1064</v>
      </c>
      <c r="B208" s="47" t="s">
        <v>971</v>
      </c>
      <c r="C208" s="7" t="s">
        <v>700</v>
      </c>
      <c r="D208" s="24" t="s">
        <v>15</v>
      </c>
      <c r="E208" s="8" t="s">
        <v>15</v>
      </c>
      <c r="F208" s="33"/>
      <c r="G208" s="10" t="str">
        <f>IFERROR(__xludf.DUMMYFUNCTION("IF(len(B208)&gt;0, ""Translation Complete, Google translate not required"", GOOGLETRANSLATE(A208,""en"",""ar""))"),"Translation Complete, Google translate not required")</f>
        <v>Translation Complete, Google translate not required</v>
      </c>
      <c r="H208" s="48">
        <f>IFERROR(__xludf.DUMMYFUNCTION("COUNTA(SPLIT(A208, "" ""))"),3.0)</f>
        <v>3</v>
      </c>
      <c r="I208" s="25" t="b">
        <f t="shared" si="1"/>
        <v>1</v>
      </c>
    </row>
    <row r="209" ht="14.25" customHeight="1">
      <c r="A209" s="15" t="s">
        <v>1065</v>
      </c>
      <c r="B209" s="47" t="s">
        <v>973</v>
      </c>
      <c r="C209" s="16" t="s">
        <v>700</v>
      </c>
      <c r="D209" s="17" t="s">
        <v>15</v>
      </c>
      <c r="E209" s="18" t="s">
        <v>15</v>
      </c>
      <c r="F209" s="31"/>
      <c r="G209" s="19" t="str">
        <f>IFERROR(__xludf.DUMMYFUNCTION("IF(len(B209)&gt;0, ""Translation Complete, Google translate not required"", GOOGLETRANSLATE(A209,""en"",""ar""))"),"Translation Complete, Google translate not required")</f>
        <v>Translation Complete, Google translate not required</v>
      </c>
      <c r="H209" s="49">
        <f>IFERROR(__xludf.DUMMYFUNCTION("COUNTA(SPLIT(A209, "" ""))"),5.0)</f>
        <v>5</v>
      </c>
      <c r="I209" s="21" t="b">
        <f t="shared" si="1"/>
        <v>1</v>
      </c>
    </row>
    <row r="210" ht="14.25" customHeight="1">
      <c r="A210" s="22" t="s">
        <v>1066</v>
      </c>
      <c r="B210" s="47" t="s">
        <v>975</v>
      </c>
      <c r="C210" s="7" t="s">
        <v>700</v>
      </c>
      <c r="D210" s="24" t="s">
        <v>15</v>
      </c>
      <c r="E210" s="8" t="s">
        <v>15</v>
      </c>
      <c r="F210" s="33"/>
      <c r="G210" s="10" t="str">
        <f>IFERROR(__xludf.DUMMYFUNCTION("IF(len(B210)&gt;0, ""Translation Complete, Google translate not required"", GOOGLETRANSLATE(A210,""en"",""ar""))"),"Translation Complete, Google translate not required")</f>
        <v>Translation Complete, Google translate not required</v>
      </c>
      <c r="H210" s="48">
        <f>IFERROR(__xludf.DUMMYFUNCTION("COUNTA(SPLIT(A210, "" ""))"),3.0)</f>
        <v>3</v>
      </c>
      <c r="I210" s="25" t="b">
        <f t="shared" si="1"/>
        <v>1</v>
      </c>
    </row>
    <row r="211" ht="14.25" customHeight="1">
      <c r="A211" s="15" t="s">
        <v>1067</v>
      </c>
      <c r="B211" s="47" t="s">
        <v>977</v>
      </c>
      <c r="C211" s="16" t="s">
        <v>700</v>
      </c>
      <c r="D211" s="17" t="s">
        <v>15</v>
      </c>
      <c r="E211" s="18" t="s">
        <v>15</v>
      </c>
      <c r="F211" s="31"/>
      <c r="G211" s="19" t="str">
        <f>IFERROR(__xludf.DUMMYFUNCTION("IF(len(B211)&gt;0, ""Translation Complete, Google translate not required"", GOOGLETRANSLATE(A211,""en"",""ar""))"),"Translation Complete, Google translate not required")</f>
        <v>Translation Complete, Google translate not required</v>
      </c>
      <c r="H211" s="49">
        <f>IFERROR(__xludf.DUMMYFUNCTION("COUNTA(SPLIT(A211, "" ""))"),5.0)</f>
        <v>5</v>
      </c>
      <c r="I211" s="21" t="b">
        <f t="shared" si="1"/>
        <v>1</v>
      </c>
    </row>
    <row r="212" ht="14.25" customHeight="1">
      <c r="A212" s="22" t="s">
        <v>1068</v>
      </c>
      <c r="B212" s="47" t="s">
        <v>979</v>
      </c>
      <c r="C212" s="7" t="s">
        <v>700</v>
      </c>
      <c r="D212" s="24" t="s">
        <v>206</v>
      </c>
      <c r="E212" s="8" t="s">
        <v>15</v>
      </c>
      <c r="F212" s="33"/>
      <c r="G212" s="10" t="str">
        <f>IFERROR(__xludf.DUMMYFUNCTION("IF(len(B212)&gt;0, ""Translation Complete, Google translate not required"", GOOGLETRANSLATE(A212,""en"",""ar""))"),"Translation Complete, Google translate not required")</f>
        <v>Translation Complete, Google translate not required</v>
      </c>
      <c r="H212" s="48">
        <f>IFERROR(__xludf.DUMMYFUNCTION("COUNTA(SPLIT(A212, "" ""))"),4.0)</f>
        <v>4</v>
      </c>
      <c r="I212" s="25" t="b">
        <f t="shared" si="1"/>
        <v>1</v>
      </c>
    </row>
    <row r="213" ht="14.25" customHeight="1">
      <c r="A213" s="15" t="s">
        <v>1069</v>
      </c>
      <c r="B213" s="47" t="s">
        <v>981</v>
      </c>
      <c r="C213" s="16" t="s">
        <v>700</v>
      </c>
      <c r="D213" s="17" t="s">
        <v>15</v>
      </c>
      <c r="E213" s="18" t="s">
        <v>15</v>
      </c>
      <c r="F213" s="31"/>
      <c r="G213" s="19" t="str">
        <f>IFERROR(__xludf.DUMMYFUNCTION("IF(len(B213)&gt;0, ""Translation Complete, Google translate not required"", GOOGLETRANSLATE(A213,""en"",""ar""))"),"Translation Complete, Google translate not required")</f>
        <v>Translation Complete, Google translate not required</v>
      </c>
      <c r="H213" s="49">
        <f>IFERROR(__xludf.DUMMYFUNCTION("COUNTA(SPLIT(A213, "" ""))"),4.0)</f>
        <v>4</v>
      </c>
      <c r="I213" s="21" t="b">
        <f t="shared" si="1"/>
        <v>1</v>
      </c>
    </row>
    <row r="214" ht="14.25" customHeight="1">
      <c r="A214" s="22" t="s">
        <v>1070</v>
      </c>
      <c r="B214" s="47" t="s">
        <v>983</v>
      </c>
      <c r="C214" s="7" t="s">
        <v>700</v>
      </c>
      <c r="D214" s="24" t="s">
        <v>15</v>
      </c>
      <c r="E214" s="8" t="s">
        <v>15</v>
      </c>
      <c r="F214" s="33"/>
      <c r="G214" s="10" t="str">
        <f>IFERROR(__xludf.DUMMYFUNCTION("IF(len(B214)&gt;0, ""Translation Complete, Google translate not required"", GOOGLETRANSLATE(A214,""en"",""ar""))"),"Translation Complete, Google translate not required")</f>
        <v>Translation Complete, Google translate not required</v>
      </c>
      <c r="H214" s="48">
        <f>IFERROR(__xludf.DUMMYFUNCTION("COUNTA(SPLIT(A214, "" ""))"),3.0)</f>
        <v>3</v>
      </c>
      <c r="I214" s="25" t="b">
        <f t="shared" si="1"/>
        <v>1</v>
      </c>
    </row>
    <row r="215" ht="14.25" customHeight="1">
      <c r="A215" s="15" t="s">
        <v>1071</v>
      </c>
      <c r="B215" s="47" t="s">
        <v>985</v>
      </c>
      <c r="C215" s="16" t="s">
        <v>700</v>
      </c>
      <c r="D215" s="17" t="s">
        <v>206</v>
      </c>
      <c r="E215" s="18" t="s">
        <v>15</v>
      </c>
      <c r="F215" s="31"/>
      <c r="G215" s="19" t="str">
        <f>IFERROR(__xludf.DUMMYFUNCTION("IF(len(B215)&gt;0, ""Translation Complete, Google translate not required"", GOOGLETRANSLATE(A215,""en"",""ar""))"),"Translation Complete, Google translate not required")</f>
        <v>Translation Complete, Google translate not required</v>
      </c>
      <c r="H215" s="49">
        <f>IFERROR(__xludf.DUMMYFUNCTION("COUNTA(SPLIT(A215, "" ""))"),4.0)</f>
        <v>4</v>
      </c>
      <c r="I215" s="21" t="b">
        <f t="shared" si="1"/>
        <v>1</v>
      </c>
    </row>
    <row r="216" ht="14.25" customHeight="1">
      <c r="A216" s="22" t="s">
        <v>1072</v>
      </c>
      <c r="B216" s="47" t="s">
        <v>987</v>
      </c>
      <c r="C216" s="7" t="s">
        <v>700</v>
      </c>
      <c r="D216" s="24" t="s">
        <v>206</v>
      </c>
      <c r="E216" s="8" t="s">
        <v>15</v>
      </c>
      <c r="F216" s="33"/>
      <c r="G216" s="10" t="str">
        <f>IFERROR(__xludf.DUMMYFUNCTION("IF(len(B216)&gt;0, ""Translation Complete, Google translate not required"", GOOGLETRANSLATE(A216,""en"",""ar""))"),"Translation Complete, Google translate not required")</f>
        <v>Translation Complete, Google translate not required</v>
      </c>
      <c r="H216" s="48">
        <f>IFERROR(__xludf.DUMMYFUNCTION("COUNTA(SPLIT(A216, "" ""))"),4.0)</f>
        <v>4</v>
      </c>
      <c r="I216" s="25" t="b">
        <f t="shared" si="1"/>
        <v>1</v>
      </c>
    </row>
    <row r="217" ht="14.25" customHeight="1">
      <c r="A217" s="15" t="s">
        <v>1073</v>
      </c>
      <c r="B217" s="47" t="s">
        <v>989</v>
      </c>
      <c r="C217" s="16" t="s">
        <v>700</v>
      </c>
      <c r="D217" s="17" t="s">
        <v>15</v>
      </c>
      <c r="E217" s="18" t="s">
        <v>15</v>
      </c>
      <c r="F217" s="31"/>
      <c r="G217" s="19" t="str">
        <f>IFERROR(__xludf.DUMMYFUNCTION("IF(len(B217)&gt;0, ""Translation Complete, Google translate not required"", GOOGLETRANSLATE(A217,""en"",""ar""))"),"Translation Complete, Google translate not required")</f>
        <v>Translation Complete, Google translate not required</v>
      </c>
      <c r="H217" s="49">
        <f>IFERROR(__xludf.DUMMYFUNCTION("COUNTA(SPLIT(A217, "" ""))"),3.0)</f>
        <v>3</v>
      </c>
      <c r="I217" s="21" t="b">
        <f t="shared" si="1"/>
        <v>1</v>
      </c>
    </row>
    <row r="218" ht="14.25" customHeight="1">
      <c r="A218" s="22" t="s">
        <v>1074</v>
      </c>
      <c r="B218" s="47" t="s">
        <v>991</v>
      </c>
      <c r="C218" s="7" t="s">
        <v>700</v>
      </c>
      <c r="D218" s="24" t="s">
        <v>15</v>
      </c>
      <c r="E218" s="8" t="s">
        <v>15</v>
      </c>
      <c r="F218" s="33"/>
      <c r="G218" s="10" t="str">
        <f>IFERROR(__xludf.DUMMYFUNCTION("IF(len(B218)&gt;0, ""Translation Complete, Google translate not required"", GOOGLETRANSLATE(A218,""en"",""ar""))"),"Translation Complete, Google translate not required")</f>
        <v>Translation Complete, Google translate not required</v>
      </c>
      <c r="H218" s="48">
        <f>IFERROR(__xludf.DUMMYFUNCTION("COUNTA(SPLIT(A218, "" ""))"),6.0)</f>
        <v>6</v>
      </c>
      <c r="I218" s="25" t="b">
        <f t="shared" si="1"/>
        <v>1</v>
      </c>
    </row>
    <row r="219" ht="14.25" customHeight="1">
      <c r="A219" s="15" t="s">
        <v>1075</v>
      </c>
      <c r="B219" s="47" t="s">
        <v>993</v>
      </c>
      <c r="C219" s="16" t="s">
        <v>700</v>
      </c>
      <c r="D219" s="17" t="s">
        <v>15</v>
      </c>
      <c r="E219" s="18" t="s">
        <v>15</v>
      </c>
      <c r="F219" s="31"/>
      <c r="G219" s="19" t="str">
        <f>IFERROR(__xludf.DUMMYFUNCTION("IF(len(B219)&gt;0, ""Translation Complete, Google translate not required"", GOOGLETRANSLATE(A219,""en"",""ar""))"),"Translation Complete, Google translate not required")</f>
        <v>Translation Complete, Google translate not required</v>
      </c>
      <c r="H219" s="49">
        <f>IFERROR(__xludf.DUMMYFUNCTION("COUNTA(SPLIT(A219, "" ""))"),3.0)</f>
        <v>3</v>
      </c>
      <c r="I219" s="21" t="b">
        <f t="shared" si="1"/>
        <v>1</v>
      </c>
    </row>
    <row r="220" ht="14.25" customHeight="1">
      <c r="A220" s="22" t="s">
        <v>1076</v>
      </c>
      <c r="B220" s="47" t="s">
        <v>995</v>
      </c>
      <c r="C220" s="7" t="s">
        <v>700</v>
      </c>
      <c r="D220" s="24" t="s">
        <v>15</v>
      </c>
      <c r="E220" s="8" t="s">
        <v>15</v>
      </c>
      <c r="F220" s="33"/>
      <c r="G220" s="10" t="str">
        <f>IFERROR(__xludf.DUMMYFUNCTION("IF(len(B220)&gt;0, ""Translation Complete, Google translate not required"", GOOGLETRANSLATE(A220,""en"",""ar""))"),"Translation Complete, Google translate not required")</f>
        <v>Translation Complete, Google translate not required</v>
      </c>
      <c r="H220" s="48">
        <f>IFERROR(__xludf.DUMMYFUNCTION("COUNTA(SPLIT(A220, "" ""))"),4.0)</f>
        <v>4</v>
      </c>
      <c r="I220" s="25" t="b">
        <f t="shared" si="1"/>
        <v>1</v>
      </c>
    </row>
    <row r="221" ht="14.25" customHeight="1">
      <c r="A221" s="58" t="s">
        <v>1077</v>
      </c>
      <c r="B221" s="59" t="s">
        <v>1078</v>
      </c>
      <c r="C221" s="60" t="s">
        <v>700</v>
      </c>
      <c r="D221" s="61" t="s">
        <v>206</v>
      </c>
      <c r="E221" s="62" t="s">
        <v>15</v>
      </c>
      <c r="F221" s="63"/>
      <c r="G221" s="64" t="str">
        <f>IFERROR(__xludf.DUMMYFUNCTION("IF(len(B221)&gt;0, ""Translation Complete, Google translate not required"", GOOGLETRANSLATE(A221,""en"",""ar""))"),"Translation Complete, Google translate not required")</f>
        <v>Translation Complete, Google translate not required</v>
      </c>
      <c r="H221" s="65">
        <f>IFERROR(__xludf.DUMMYFUNCTION("COUNTA(SPLIT(A221, "" ""))"),5.0)</f>
        <v>5</v>
      </c>
      <c r="I221" s="66" t="b">
        <f t="shared" si="1"/>
        <v>1</v>
      </c>
    </row>
  </sheetData>
  <conditionalFormatting sqref="B1:E221 F1 H1:I1">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40.25"/>
    <col customWidth="1" min="3" max="3" width="13.88"/>
    <col customWidth="1" min="4" max="4" width="17.13"/>
    <col customWidth="1" min="5" max="5" width="15.38"/>
    <col customWidth="1" min="6" max="6" width="27.63"/>
    <col customWidth="1" hidden="1" min="7" max="7" width="72.63"/>
    <col customWidth="1" hidden="1" min="8" max="8" width="27.63"/>
    <col customWidth="1" hidden="1" min="9" max="9" width="18.63"/>
    <col customWidth="1" min="10" max="27" width="8.63"/>
  </cols>
  <sheetData>
    <row r="1" ht="14.25" customHeight="1">
      <c r="A1" s="1" t="s">
        <v>0</v>
      </c>
      <c r="B1" s="2" t="s">
        <v>1</v>
      </c>
      <c r="C1" s="3" t="s">
        <v>2</v>
      </c>
      <c r="D1" s="3" t="s">
        <v>3</v>
      </c>
      <c r="E1" s="67" t="s">
        <v>4</v>
      </c>
      <c r="F1" s="67" t="s">
        <v>5</v>
      </c>
      <c r="G1" s="3" t="s">
        <v>697</v>
      </c>
      <c r="H1" s="3" t="s">
        <v>7</v>
      </c>
      <c r="I1" s="46" t="s">
        <v>8</v>
      </c>
    </row>
    <row r="2" ht="14.25" customHeight="1">
      <c r="A2" s="22" t="s">
        <v>1079</v>
      </c>
      <c r="B2" s="68" t="s">
        <v>1080</v>
      </c>
      <c r="C2" s="7" t="s">
        <v>700</v>
      </c>
      <c r="D2" s="8" t="s">
        <v>15</v>
      </c>
      <c r="E2" s="8" t="s">
        <v>15</v>
      </c>
      <c r="F2" s="69"/>
      <c r="G2" s="10" t="str">
        <f>IFERROR(__xludf.DUMMYFUNCTION("IF(len(B2)&gt;0, ""Translation Complete, Google translate not required"", GOOGLETRANSLATE(A3,""en"",""ar""))"),"Translation Complete, Google translate not required")</f>
        <v>Translation Complete, Google translate not required</v>
      </c>
      <c r="H2" s="11">
        <f>IFERROR(__xludf.DUMMYFUNCTION("COUNTA(SPLIT(A2, "" ""))"),14.0)</f>
        <v>14</v>
      </c>
      <c r="I2" s="25" t="b">
        <f t="shared" ref="I2:I93" si="1">if(len(B2)&gt;0,TRUE,FALSE)</f>
        <v>1</v>
      </c>
    </row>
    <row r="3" ht="14.25" customHeight="1">
      <c r="A3" s="15" t="s">
        <v>1081</v>
      </c>
      <c r="B3" s="70" t="s">
        <v>1082</v>
      </c>
      <c r="C3" s="27"/>
      <c r="D3" s="17" t="s">
        <v>206</v>
      </c>
      <c r="E3" s="18" t="s">
        <v>15</v>
      </c>
      <c r="F3" s="71"/>
      <c r="G3" s="19" t="str">
        <f>IFERROR(__xludf.DUMMYFUNCTION("IF(len(B3)&gt;0, ""Translation Complete, Google translate not required"", GOOGLETRANSLATE(A4,""en"",""ar""))"),"Translation Complete, Google translate not required")</f>
        <v>Translation Complete, Google translate not required</v>
      </c>
      <c r="H3" s="20">
        <f>IFERROR(__xludf.DUMMYFUNCTION("COUNTA(SPLIT(A3, "" ""))"),17.0)</f>
        <v>17</v>
      </c>
      <c r="I3" s="21" t="b">
        <f t="shared" si="1"/>
        <v>1</v>
      </c>
    </row>
    <row r="4" ht="14.25" customHeight="1">
      <c r="A4" s="22" t="s">
        <v>703</v>
      </c>
      <c r="B4" s="72" t="s">
        <v>704</v>
      </c>
      <c r="C4" s="7" t="s">
        <v>700</v>
      </c>
      <c r="D4" s="24" t="s">
        <v>206</v>
      </c>
      <c r="E4" s="8" t="s">
        <v>15</v>
      </c>
      <c r="F4" s="69"/>
      <c r="G4" s="10" t="str">
        <f>IFERROR(__xludf.DUMMYFUNCTION("IF(len(B4)&gt;0, ""Translation Complete, Google translate not required"", GOOGLETRANSLATE(A5,""en"",""ar""))"),"Translation Complete, Google translate not required")</f>
        <v>Translation Complete, Google translate not required</v>
      </c>
      <c r="H4" s="11">
        <f>IFERROR(__xludf.DUMMYFUNCTION("COUNTA(SPLIT(A4, "" ""))"),7.0)</f>
        <v>7</v>
      </c>
      <c r="I4" s="25" t="b">
        <f t="shared" si="1"/>
        <v>1</v>
      </c>
    </row>
    <row r="5" ht="14.25" customHeight="1">
      <c r="A5" s="15" t="s">
        <v>1083</v>
      </c>
      <c r="B5" s="73" t="s">
        <v>1084</v>
      </c>
      <c r="C5" s="16" t="s">
        <v>700</v>
      </c>
      <c r="D5" s="17" t="s">
        <v>206</v>
      </c>
      <c r="E5" s="18" t="s">
        <v>15</v>
      </c>
      <c r="F5" s="71"/>
      <c r="G5" s="19" t="str">
        <f>IFERROR(__xludf.DUMMYFUNCTION("IF(len(B5)&gt;0, ""Translation Complete, Google translate not required"", GOOGLETRANSLATE(A6,""en"",""ar""))"),"Translation Complete, Google translate not required")</f>
        <v>Translation Complete, Google translate not required</v>
      </c>
      <c r="H5" s="20">
        <f>IFERROR(__xludf.DUMMYFUNCTION("COUNTA(SPLIT(A5, "" ""))"),6.0)</f>
        <v>6</v>
      </c>
      <c r="I5" s="21" t="b">
        <f t="shared" si="1"/>
        <v>1</v>
      </c>
    </row>
    <row r="6" ht="14.25" customHeight="1">
      <c r="A6" s="22" t="s">
        <v>1085</v>
      </c>
      <c r="B6" s="68" t="s">
        <v>1086</v>
      </c>
      <c r="C6" s="27" t="s">
        <v>26</v>
      </c>
      <c r="D6" s="52" t="s">
        <v>26</v>
      </c>
      <c r="E6" s="8" t="s">
        <v>15</v>
      </c>
      <c r="F6" s="69"/>
      <c r="G6" s="10" t="str">
        <f>IFERROR(__xludf.DUMMYFUNCTION("IF(len(B6)&gt;0, ""Translation Complete, Google translate not required"", GOOGLETRANSLATE(A7,""en"",""ar""))"),"Translation Complete, Google translate not required")</f>
        <v>Translation Complete, Google translate not required</v>
      </c>
      <c r="H6" s="11">
        <f>IFERROR(__xludf.DUMMYFUNCTION("COUNTA(SPLIT(A6, "" ""))"),8.0)</f>
        <v>8</v>
      </c>
      <c r="I6" s="25" t="b">
        <f t="shared" si="1"/>
        <v>1</v>
      </c>
    </row>
    <row r="7" ht="14.25" customHeight="1">
      <c r="A7" s="15" t="s">
        <v>1087</v>
      </c>
      <c r="B7" s="70" t="s">
        <v>1088</v>
      </c>
      <c r="C7" s="27"/>
      <c r="D7" s="17" t="s">
        <v>206</v>
      </c>
      <c r="E7" s="18" t="s">
        <v>15</v>
      </c>
      <c r="F7" s="71"/>
      <c r="G7" s="19" t="str">
        <f>IFERROR(__xludf.DUMMYFUNCTION("IF(len(B7)&gt;0, ""Translation Complete, Google translate not required"", GOOGLETRANSLATE(A8,""en"",""ar""))"),"Translation Complete, Google translate not required")</f>
        <v>Translation Complete, Google translate not required</v>
      </c>
      <c r="H7" s="20">
        <f>IFERROR(__xludf.DUMMYFUNCTION("COUNTA(SPLIT(A7, "" ""))"),28.0)</f>
        <v>28</v>
      </c>
      <c r="I7" s="21" t="b">
        <f t="shared" si="1"/>
        <v>1</v>
      </c>
    </row>
    <row r="8" ht="14.25" customHeight="1">
      <c r="A8" s="22" t="s">
        <v>1089</v>
      </c>
      <c r="B8" s="68" t="s">
        <v>1090</v>
      </c>
      <c r="C8" s="27"/>
      <c r="D8" s="24" t="s">
        <v>206</v>
      </c>
      <c r="E8" s="8" t="s">
        <v>15</v>
      </c>
      <c r="F8" s="69"/>
      <c r="G8" s="10" t="str">
        <f>IFERROR(__xludf.DUMMYFUNCTION("IF(len(B8)&gt;0, ""Translation Complete, Google translate not required"", GOOGLETRANSLATE(A9,""en"",""ar""))"),"Translation Complete, Google translate not required")</f>
        <v>Translation Complete, Google translate not required</v>
      </c>
      <c r="H8" s="11">
        <f>IFERROR(__xludf.DUMMYFUNCTION("COUNTA(SPLIT(A8, "" ""))"),5.0)</f>
        <v>5</v>
      </c>
      <c r="I8" s="25" t="b">
        <f t="shared" si="1"/>
        <v>1</v>
      </c>
    </row>
    <row r="9" ht="14.25" customHeight="1">
      <c r="A9" s="15" t="s">
        <v>1091</v>
      </c>
      <c r="B9" s="70" t="s">
        <v>1092</v>
      </c>
      <c r="C9" s="16" t="s">
        <v>700</v>
      </c>
      <c r="D9" s="17" t="s">
        <v>15</v>
      </c>
      <c r="E9" s="18" t="s">
        <v>15</v>
      </c>
      <c r="F9" s="71"/>
      <c r="G9" s="19" t="str">
        <f>IFERROR(__xludf.DUMMYFUNCTION("IF(len(B9)&gt;0, ""Translation Complete, Google translate not required"", GOOGLETRANSLATE(A10,""en"",""ar""))"),"Translation Complete, Google translate not required")</f>
        <v>Translation Complete, Google translate not required</v>
      </c>
      <c r="H9" s="20">
        <f>IFERROR(__xludf.DUMMYFUNCTION("COUNTA(SPLIT(A9, "" ""))"),5.0)</f>
        <v>5</v>
      </c>
      <c r="I9" s="21" t="b">
        <f t="shared" si="1"/>
        <v>1</v>
      </c>
    </row>
    <row r="10" ht="14.25" customHeight="1">
      <c r="A10" s="22" t="s">
        <v>1093</v>
      </c>
      <c r="B10" s="68" t="s">
        <v>1094</v>
      </c>
      <c r="C10" s="27" t="s">
        <v>26</v>
      </c>
      <c r="D10" s="52" t="s">
        <v>26</v>
      </c>
      <c r="E10" s="8" t="s">
        <v>15</v>
      </c>
      <c r="F10" s="69"/>
      <c r="G10" s="10" t="str">
        <f>IFERROR(__xludf.DUMMYFUNCTION("IF(len(B10)&gt;0, ""Translation Complete, Google translate not required"", GOOGLETRANSLATE(A11,""en"",""ar""))"),"Translation Complete, Google translate not required")</f>
        <v>Translation Complete, Google translate not required</v>
      </c>
      <c r="H10" s="11">
        <f>IFERROR(__xludf.DUMMYFUNCTION("COUNTA(SPLIT(A10, "" ""))"),30.0)</f>
        <v>30</v>
      </c>
      <c r="I10" s="25" t="b">
        <f t="shared" si="1"/>
        <v>1</v>
      </c>
    </row>
    <row r="11" ht="14.25" customHeight="1">
      <c r="A11" s="15" t="s">
        <v>1095</v>
      </c>
      <c r="B11" s="70" t="s">
        <v>1096</v>
      </c>
      <c r="C11" s="27" t="s">
        <v>26</v>
      </c>
      <c r="D11" s="52" t="s">
        <v>26</v>
      </c>
      <c r="E11" s="18" t="s">
        <v>15</v>
      </c>
      <c r="F11" s="71"/>
      <c r="G11" s="19" t="str">
        <f>IFERROR(__xludf.DUMMYFUNCTION("IF(len(B11)&gt;0, ""Translation Complete, Google translate not required"", GOOGLETRANSLATE(A12,""en"",""ar""))"),"Translation Complete, Google translate not required")</f>
        <v>Translation Complete, Google translate not required</v>
      </c>
      <c r="H11" s="20">
        <f>IFERROR(__xludf.DUMMYFUNCTION("COUNTA(SPLIT(A11, "" ""))"),12.0)</f>
        <v>12</v>
      </c>
      <c r="I11" s="21" t="b">
        <f t="shared" si="1"/>
        <v>1</v>
      </c>
    </row>
    <row r="12" ht="14.25" customHeight="1">
      <c r="A12" s="22" t="s">
        <v>1097</v>
      </c>
      <c r="B12" s="74" t="s">
        <v>1098</v>
      </c>
      <c r="C12" s="7" t="s">
        <v>700</v>
      </c>
      <c r="D12" s="24" t="s">
        <v>15</v>
      </c>
      <c r="E12" s="8" t="s">
        <v>15</v>
      </c>
      <c r="F12" s="69"/>
      <c r="G12" s="10" t="str">
        <f>IFERROR(__xludf.DUMMYFUNCTION("IF(len(B12)&gt;0, ""Translation Complete, Google translate not required"", GOOGLETRANSLATE(A13,""en"",""ar""))"),"Translation Complete, Google translate not required")</f>
        <v>Translation Complete, Google translate not required</v>
      </c>
      <c r="H12" s="11">
        <f>IFERROR(__xludf.DUMMYFUNCTION("COUNTA(SPLIT(A12, "" ""))"),6.0)</f>
        <v>6</v>
      </c>
      <c r="I12" s="25" t="b">
        <f t="shared" si="1"/>
        <v>1</v>
      </c>
    </row>
    <row r="13" ht="14.25" customHeight="1">
      <c r="A13" s="15" t="s">
        <v>1099</v>
      </c>
      <c r="B13" s="73" t="s">
        <v>1100</v>
      </c>
      <c r="C13" s="16" t="s">
        <v>700</v>
      </c>
      <c r="D13" s="17" t="s">
        <v>15</v>
      </c>
      <c r="E13" s="18" t="s">
        <v>15</v>
      </c>
      <c r="F13" s="71"/>
      <c r="G13" s="19" t="str">
        <f>IFERROR(__xludf.DUMMYFUNCTION("IF(len(B13)&gt;0, ""Translation Complete, Google translate not required"", GOOGLETRANSLATE(A14,""en"",""ar""))"),"Translation Complete, Google translate not required")</f>
        <v>Translation Complete, Google translate not required</v>
      </c>
      <c r="H13" s="20">
        <f>IFERROR(__xludf.DUMMYFUNCTION("COUNTA(SPLIT(A13, "" ""))"),4.0)</f>
        <v>4</v>
      </c>
      <c r="I13" s="21" t="b">
        <f t="shared" si="1"/>
        <v>1</v>
      </c>
    </row>
    <row r="14" ht="14.25" customHeight="1">
      <c r="A14" s="22" t="s">
        <v>1101</v>
      </c>
      <c r="B14" s="68" t="s">
        <v>1102</v>
      </c>
      <c r="C14" s="7" t="s">
        <v>700</v>
      </c>
      <c r="D14" s="24" t="s">
        <v>15</v>
      </c>
      <c r="E14" s="8" t="s">
        <v>15</v>
      </c>
      <c r="F14" s="69"/>
      <c r="G14" s="10" t="str">
        <f>IFERROR(__xludf.DUMMYFUNCTION("IF(len(B14)&gt;0, ""Translation Complete, Google translate not required"", GOOGLETRANSLATE(A15,""en"",""ar""))"),"Translation Complete, Google translate not required")</f>
        <v>Translation Complete, Google translate not required</v>
      </c>
      <c r="H14" s="11">
        <f>IFERROR(__xludf.DUMMYFUNCTION("COUNTA(SPLIT(A14, "" ""))"),4.0)</f>
        <v>4</v>
      </c>
      <c r="I14" s="25" t="b">
        <f t="shared" si="1"/>
        <v>1</v>
      </c>
    </row>
    <row r="15" ht="14.25" customHeight="1">
      <c r="A15" s="75" t="s">
        <v>1103</v>
      </c>
      <c r="B15" s="76" t="s">
        <v>1103</v>
      </c>
      <c r="C15" s="16" t="s">
        <v>700</v>
      </c>
      <c r="D15" s="17" t="s">
        <v>15</v>
      </c>
      <c r="E15" s="18" t="s">
        <v>15</v>
      </c>
      <c r="F15" s="71"/>
      <c r="G15" s="19" t="str">
        <f>IFERROR(__xludf.DUMMYFUNCTION("IF(len(B15)&gt;0, ""Translation Complete, Google translate not required"", GOOGLETRANSLATE(A16,""en"",""ar""))"),"Translation Complete, Google translate not required")</f>
        <v>Translation Complete, Google translate not required</v>
      </c>
      <c r="H15" s="20">
        <f>IFERROR(__xludf.DUMMYFUNCTION("COUNTA(SPLIT(A15, "" ""))"),4.0)</f>
        <v>4</v>
      </c>
      <c r="I15" s="21" t="b">
        <f t="shared" si="1"/>
        <v>1</v>
      </c>
    </row>
    <row r="16" ht="14.25" customHeight="1">
      <c r="A16" s="22" t="s">
        <v>1104</v>
      </c>
      <c r="B16" s="74" t="s">
        <v>1105</v>
      </c>
      <c r="C16" s="27"/>
      <c r="D16" s="24" t="s">
        <v>206</v>
      </c>
      <c r="E16" s="8" t="s">
        <v>15</v>
      </c>
      <c r="F16" s="69"/>
      <c r="G16" s="10" t="str">
        <f>IFERROR(__xludf.DUMMYFUNCTION("IF(len(B16)&gt;0, ""Translation Complete, Google translate not required"", GOOGLETRANSLATE(A17,""en"",""ar""))"),"Translation Complete, Google translate not required")</f>
        <v>Translation Complete, Google translate not required</v>
      </c>
      <c r="H16" s="11">
        <f>IFERROR(__xludf.DUMMYFUNCTION("COUNTA(SPLIT(A16, "" ""))"),29.0)</f>
        <v>29</v>
      </c>
      <c r="I16" s="25" t="b">
        <f t="shared" si="1"/>
        <v>1</v>
      </c>
    </row>
    <row r="17" ht="14.25" customHeight="1">
      <c r="A17" s="15" t="s">
        <v>1106</v>
      </c>
      <c r="B17" s="70" t="s">
        <v>1107</v>
      </c>
      <c r="C17" s="27"/>
      <c r="D17" s="17" t="s">
        <v>206</v>
      </c>
      <c r="E17" s="18" t="s">
        <v>15</v>
      </c>
      <c r="F17" s="71"/>
      <c r="G17" s="19" t="str">
        <f>IFERROR(__xludf.DUMMYFUNCTION("IF(len(B17)&gt;0, ""Translation Complete, Google translate not required"", GOOGLETRANSLATE(A18,""en"",""ar""))"),"Translation Complete, Google translate not required")</f>
        <v>Translation Complete, Google translate not required</v>
      </c>
      <c r="H17" s="20">
        <f>IFERROR(__xludf.DUMMYFUNCTION("COUNTA(SPLIT(A17, "" ""))"),11.0)</f>
        <v>11</v>
      </c>
      <c r="I17" s="21" t="b">
        <f t="shared" si="1"/>
        <v>1</v>
      </c>
    </row>
    <row r="18" ht="14.25" customHeight="1">
      <c r="A18" s="22" t="s">
        <v>1108</v>
      </c>
      <c r="B18" s="74" t="s">
        <v>1109</v>
      </c>
      <c r="C18" s="27"/>
      <c r="D18" s="24" t="s">
        <v>206</v>
      </c>
      <c r="E18" s="8" t="s">
        <v>15</v>
      </c>
      <c r="F18" s="69"/>
      <c r="G18" s="10" t="str">
        <f>IFERROR(__xludf.DUMMYFUNCTION("IF(len(B18)&gt;0, ""Translation Complete, Google translate not required"", GOOGLETRANSLATE(A19,""en"",""ar""))"),"Translation Complete, Google translate not required")</f>
        <v>Translation Complete, Google translate not required</v>
      </c>
      <c r="H18" s="11">
        <f>IFERROR(__xludf.DUMMYFUNCTION("COUNTA(SPLIT(A18, "" ""))"),6.0)</f>
        <v>6</v>
      </c>
      <c r="I18" s="25" t="b">
        <f t="shared" si="1"/>
        <v>1</v>
      </c>
    </row>
    <row r="19" ht="14.25" customHeight="1">
      <c r="A19" s="15" t="s">
        <v>1110</v>
      </c>
      <c r="B19" s="70" t="s">
        <v>1111</v>
      </c>
      <c r="C19" s="27"/>
      <c r="D19" s="17" t="s">
        <v>206</v>
      </c>
      <c r="E19" s="18" t="s">
        <v>15</v>
      </c>
      <c r="F19" s="71"/>
      <c r="G19" s="19" t="str">
        <f>IFERROR(__xludf.DUMMYFUNCTION("IF(len(B19)&gt;0, ""Translation Complete, Google translate not required"", GOOGLETRANSLATE(A20,""en"",""ar""))"),"Translation Complete, Google translate not required")</f>
        <v>Translation Complete, Google translate not required</v>
      </c>
      <c r="H19" s="20">
        <f>IFERROR(__xludf.DUMMYFUNCTION("COUNTA(SPLIT(A19, "" ""))"),16.0)</f>
        <v>16</v>
      </c>
      <c r="I19" s="21" t="b">
        <f t="shared" si="1"/>
        <v>1</v>
      </c>
    </row>
    <row r="20" ht="14.25" customHeight="1">
      <c r="A20" s="22" t="s">
        <v>1112</v>
      </c>
      <c r="B20" s="74" t="s">
        <v>1113</v>
      </c>
      <c r="C20" s="27"/>
      <c r="D20" s="24" t="s">
        <v>206</v>
      </c>
      <c r="E20" s="8" t="s">
        <v>15</v>
      </c>
      <c r="F20" s="69"/>
      <c r="G20" s="10" t="str">
        <f>IFERROR(__xludf.DUMMYFUNCTION("IF(len(B20)&gt;0, ""Translation Complete, Google translate not required"", GOOGLETRANSLATE(A21,""en"",""ar""))"),"Translation Complete, Google translate not required")</f>
        <v>Translation Complete, Google translate not required</v>
      </c>
      <c r="H20" s="11">
        <f>IFERROR(__xludf.DUMMYFUNCTION("COUNTA(SPLIT(A20, "" ""))"),35.0)</f>
        <v>35</v>
      </c>
      <c r="I20" s="25" t="b">
        <f t="shared" si="1"/>
        <v>1</v>
      </c>
    </row>
    <row r="21" ht="14.25" customHeight="1">
      <c r="A21" s="15" t="s">
        <v>1114</v>
      </c>
      <c r="B21" s="73" t="s">
        <v>1115</v>
      </c>
      <c r="C21" s="16" t="s">
        <v>700</v>
      </c>
      <c r="D21" s="17" t="s">
        <v>206</v>
      </c>
      <c r="E21" s="18" t="s">
        <v>15</v>
      </c>
      <c r="F21" s="71"/>
      <c r="G21" s="19" t="str">
        <f>IFERROR(__xludf.DUMMYFUNCTION("IF(len(B21)&gt;0, ""Translation Complete, Google translate not required"", GOOGLETRANSLATE(A22,""en"",""ar""))"),"Translation Complete, Google translate not required")</f>
        <v>Translation Complete, Google translate not required</v>
      </c>
      <c r="H21" s="20">
        <f>IFERROR(__xludf.DUMMYFUNCTION("COUNTA(SPLIT(A21, "" ""))"),9.0)</f>
        <v>9</v>
      </c>
      <c r="I21" s="21" t="b">
        <f t="shared" si="1"/>
        <v>1</v>
      </c>
    </row>
    <row r="22" ht="14.25" customHeight="1">
      <c r="A22" s="22" t="s">
        <v>1116</v>
      </c>
      <c r="B22" s="74" t="s">
        <v>1117</v>
      </c>
      <c r="C22" s="27"/>
      <c r="D22" s="24" t="s">
        <v>206</v>
      </c>
      <c r="E22" s="8" t="s">
        <v>15</v>
      </c>
      <c r="F22" s="69"/>
      <c r="G22" s="10" t="str">
        <f>IFERROR(__xludf.DUMMYFUNCTION("IF(len(B22)&gt;0, ""Translation Complete, Google translate not required"", GOOGLETRANSLATE(A23,""en"",""ar""))"),"Translation Complete, Google translate not required")</f>
        <v>Translation Complete, Google translate not required</v>
      </c>
      <c r="H22" s="11">
        <f>IFERROR(__xludf.DUMMYFUNCTION("COUNTA(SPLIT(A22, "" ""))"),8.0)</f>
        <v>8</v>
      </c>
      <c r="I22" s="25" t="b">
        <f t="shared" si="1"/>
        <v>1</v>
      </c>
    </row>
    <row r="23" ht="14.25" customHeight="1">
      <c r="A23" s="15" t="s">
        <v>1118</v>
      </c>
      <c r="B23" s="70" t="s">
        <v>1119</v>
      </c>
      <c r="C23" s="27"/>
      <c r="D23" s="17" t="s">
        <v>206</v>
      </c>
      <c r="E23" s="18" t="s">
        <v>15</v>
      </c>
      <c r="F23" s="71"/>
      <c r="G23" s="19" t="str">
        <f>IFERROR(__xludf.DUMMYFUNCTION("IF(len(B23)&gt;0, ""Translation Complete, Google translate not required"", GOOGLETRANSLATE(A24,""en"",""ar""))"),"Translation Complete, Google translate not required")</f>
        <v>Translation Complete, Google translate not required</v>
      </c>
      <c r="H23" s="20">
        <f>IFERROR(__xludf.DUMMYFUNCTION("COUNTA(SPLIT(A23, "" ""))"),19.0)</f>
        <v>19</v>
      </c>
      <c r="I23" s="21" t="b">
        <f t="shared" si="1"/>
        <v>1</v>
      </c>
    </row>
    <row r="24" ht="14.25" customHeight="1">
      <c r="A24" s="22" t="s">
        <v>1120</v>
      </c>
      <c r="B24" s="74" t="s">
        <v>1121</v>
      </c>
      <c r="C24" s="27"/>
      <c r="D24" s="24" t="s">
        <v>206</v>
      </c>
      <c r="E24" s="8" t="s">
        <v>15</v>
      </c>
      <c r="F24" s="69"/>
      <c r="G24" s="10" t="str">
        <f>IFERROR(__xludf.DUMMYFUNCTION("IF(len(B24)&gt;0, ""Translation Complete, Google translate not required"", GOOGLETRANSLATE(A25,""en"",""ar""))"),"Translation Complete, Google translate not required")</f>
        <v>Translation Complete, Google translate not required</v>
      </c>
      <c r="H24" s="11">
        <f>IFERROR(__xludf.DUMMYFUNCTION("COUNTA(SPLIT(A24, "" ""))"),19.0)</f>
        <v>19</v>
      </c>
      <c r="I24" s="25" t="b">
        <f t="shared" si="1"/>
        <v>1</v>
      </c>
    </row>
    <row r="25" ht="14.25" customHeight="1">
      <c r="A25" s="15" t="s">
        <v>1122</v>
      </c>
      <c r="B25" s="70" t="s">
        <v>1123</v>
      </c>
      <c r="C25" s="16" t="s">
        <v>700</v>
      </c>
      <c r="D25" s="17" t="s">
        <v>206</v>
      </c>
      <c r="E25" s="18" t="s">
        <v>15</v>
      </c>
      <c r="F25" s="71"/>
      <c r="G25" s="19" t="str">
        <f>IFERROR(__xludf.DUMMYFUNCTION("IF(len(B25)&gt;0, ""Translation Complete, Google translate not required"", GOOGLETRANSLATE(A26,""en"",""ar""))"),"Translation Complete, Google translate not required")</f>
        <v>Translation Complete, Google translate not required</v>
      </c>
      <c r="H25" s="20">
        <f>IFERROR(__xludf.DUMMYFUNCTION("COUNTA(SPLIT(A25, "" ""))"),36.0)</f>
        <v>36</v>
      </c>
      <c r="I25" s="21" t="b">
        <f t="shared" si="1"/>
        <v>1</v>
      </c>
    </row>
    <row r="26" ht="14.25" customHeight="1">
      <c r="A26" s="22" t="s">
        <v>1124</v>
      </c>
      <c r="B26" s="74" t="s">
        <v>1125</v>
      </c>
      <c r="C26" s="7" t="s">
        <v>700</v>
      </c>
      <c r="D26" s="24" t="s">
        <v>206</v>
      </c>
      <c r="E26" s="8" t="s">
        <v>15</v>
      </c>
      <c r="F26" s="69"/>
      <c r="G26" s="10" t="str">
        <f>IFERROR(__xludf.DUMMYFUNCTION("IF(len(B26)&gt;0, ""Translation Complete, Google translate not required"", GOOGLETRANSLATE(A27,""en"",""ar""))"),"Translation Complete, Google translate not required")</f>
        <v>Translation Complete, Google translate not required</v>
      </c>
      <c r="H26" s="11">
        <f>IFERROR(__xludf.DUMMYFUNCTION("COUNTA(SPLIT(A26, "" ""))"),11.0)</f>
        <v>11</v>
      </c>
      <c r="I26" s="25" t="b">
        <f t="shared" si="1"/>
        <v>1</v>
      </c>
    </row>
    <row r="27" ht="14.25" customHeight="1">
      <c r="A27" s="15" t="s">
        <v>1126</v>
      </c>
      <c r="B27" s="70" t="s">
        <v>1127</v>
      </c>
      <c r="C27" s="27"/>
      <c r="D27" s="17" t="s">
        <v>206</v>
      </c>
      <c r="E27" s="18" t="s">
        <v>15</v>
      </c>
      <c r="F27" s="71"/>
      <c r="G27" s="19" t="str">
        <f>IFERROR(__xludf.DUMMYFUNCTION("IF(len(B27)&gt;0, ""Translation Complete, Google translate not required"", GOOGLETRANSLATE(A28,""en"",""ar""))"),"Translation Complete, Google translate not required")</f>
        <v>Translation Complete, Google translate not required</v>
      </c>
      <c r="H27" s="20">
        <f>IFERROR(__xludf.DUMMYFUNCTION("COUNTA(SPLIT(A27, "" ""))"),11.0)</f>
        <v>11</v>
      </c>
      <c r="I27" s="21" t="b">
        <f t="shared" si="1"/>
        <v>1</v>
      </c>
    </row>
    <row r="28" ht="14.25" customHeight="1">
      <c r="A28" s="22" t="s">
        <v>1128</v>
      </c>
      <c r="B28" s="68" t="s">
        <v>1129</v>
      </c>
      <c r="C28" s="7" t="s">
        <v>700</v>
      </c>
      <c r="D28" s="24" t="s">
        <v>206</v>
      </c>
      <c r="E28" s="8" t="s">
        <v>15</v>
      </c>
      <c r="F28" s="69"/>
      <c r="G28" s="10" t="str">
        <f>IFERROR(__xludf.DUMMYFUNCTION("IF(len(B28)&gt;0, ""Translation Complete, Google translate not required"", GOOGLETRANSLATE(A29,""en"",""ar""))"),"Translation Complete, Google translate not required")</f>
        <v>Translation Complete, Google translate not required</v>
      </c>
      <c r="H28" s="11">
        <f>IFERROR(__xludf.DUMMYFUNCTION("COUNTA(SPLIT(A28, "" ""))"),4.0)</f>
        <v>4</v>
      </c>
      <c r="I28" s="25" t="b">
        <f t="shared" si="1"/>
        <v>1</v>
      </c>
    </row>
    <row r="29" ht="14.25" customHeight="1">
      <c r="A29" s="15" t="s">
        <v>1130</v>
      </c>
      <c r="B29" s="70" t="s">
        <v>1131</v>
      </c>
      <c r="C29" s="16" t="s">
        <v>700</v>
      </c>
      <c r="D29" s="17" t="s">
        <v>15</v>
      </c>
      <c r="E29" s="18" t="s">
        <v>15</v>
      </c>
      <c r="F29" s="71"/>
      <c r="G29" s="19" t="str">
        <f>IFERROR(__xludf.DUMMYFUNCTION("IF(len(B29)&gt;0, ""Translation Complete, Google translate not required"", GOOGLETRANSLATE(A30,""en"",""ar""))"),"Translation Complete, Google translate not required")</f>
        <v>Translation Complete, Google translate not required</v>
      </c>
      <c r="H29" s="20">
        <f>IFERROR(__xludf.DUMMYFUNCTION("COUNTA(SPLIT(A29, "" ""))"),14.0)</f>
        <v>14</v>
      </c>
      <c r="I29" s="21" t="b">
        <f t="shared" si="1"/>
        <v>1</v>
      </c>
    </row>
    <row r="30" ht="14.25" customHeight="1">
      <c r="A30" s="22" t="s">
        <v>1132</v>
      </c>
      <c r="B30" s="74" t="s">
        <v>1133</v>
      </c>
      <c r="C30" s="7" t="s">
        <v>700</v>
      </c>
      <c r="D30" s="24" t="s">
        <v>206</v>
      </c>
      <c r="E30" s="8" t="s">
        <v>15</v>
      </c>
      <c r="F30" s="69"/>
      <c r="G30" s="10" t="str">
        <f>IFERROR(__xludf.DUMMYFUNCTION("IF(len(B30)&gt;0, ""Translation Complete, Google translate not required"", GOOGLETRANSLATE(A31,""en"",""ar""))"),"Translation Complete, Google translate not required")</f>
        <v>Translation Complete, Google translate not required</v>
      </c>
      <c r="H30" s="11">
        <f>IFERROR(__xludf.DUMMYFUNCTION("COUNTA(SPLIT(A30, "" ""))"),10.0)</f>
        <v>10</v>
      </c>
      <c r="I30" s="25" t="b">
        <f t="shared" si="1"/>
        <v>1</v>
      </c>
    </row>
    <row r="31" ht="14.25" customHeight="1">
      <c r="A31" s="15" t="s">
        <v>1134</v>
      </c>
      <c r="B31" s="73" t="s">
        <v>1135</v>
      </c>
      <c r="C31" s="16" t="s">
        <v>700</v>
      </c>
      <c r="D31" s="17" t="s">
        <v>206</v>
      </c>
      <c r="E31" s="18" t="s">
        <v>15</v>
      </c>
      <c r="F31" s="71"/>
      <c r="G31" s="19" t="str">
        <f>IFERROR(__xludf.DUMMYFUNCTION("IF(len(B31)&gt;0, ""Translation Complete, Google translate not required"", GOOGLETRANSLATE(A32,""en"",""ar""))"),"Translation Complete, Google translate not required")</f>
        <v>Translation Complete, Google translate not required</v>
      </c>
      <c r="H31" s="20">
        <f>IFERROR(__xludf.DUMMYFUNCTION("COUNTA(SPLIT(A31, "" ""))"),3.0)</f>
        <v>3</v>
      </c>
      <c r="I31" s="21" t="b">
        <f t="shared" si="1"/>
        <v>1</v>
      </c>
    </row>
    <row r="32" ht="14.25" customHeight="1">
      <c r="A32" s="22" t="s">
        <v>1136</v>
      </c>
      <c r="B32" s="74" t="s">
        <v>1137</v>
      </c>
      <c r="C32" s="27"/>
      <c r="D32" s="24" t="s">
        <v>206</v>
      </c>
      <c r="E32" s="8" t="s">
        <v>15</v>
      </c>
      <c r="F32" s="69"/>
      <c r="G32" s="10" t="str">
        <f>IFERROR(__xludf.DUMMYFUNCTION("IF(len(B32)&gt;0, ""Translation Complete, Google translate not required"", GOOGLETRANSLATE(A33,""en"",""ar""))"),"Translation Complete, Google translate not required")</f>
        <v>Translation Complete, Google translate not required</v>
      </c>
      <c r="H32" s="11">
        <f>IFERROR(__xludf.DUMMYFUNCTION("COUNTA(SPLIT(A32, "" ""))"),1.0)</f>
        <v>1</v>
      </c>
      <c r="I32" s="25" t="b">
        <f t="shared" si="1"/>
        <v>1</v>
      </c>
    </row>
    <row r="33" ht="14.25" customHeight="1">
      <c r="A33" s="15" t="s">
        <v>1138</v>
      </c>
      <c r="B33" s="73" t="s">
        <v>1139</v>
      </c>
      <c r="C33" s="16" t="s">
        <v>700</v>
      </c>
      <c r="D33" s="17" t="s">
        <v>206</v>
      </c>
      <c r="E33" s="18" t="s">
        <v>15</v>
      </c>
      <c r="F33" s="71"/>
      <c r="G33" s="19" t="str">
        <f>IFERROR(__xludf.DUMMYFUNCTION("IF(len(B33)&gt;0, ""Translation Complete, Google translate not required"", GOOGLETRANSLATE(A34,""en"",""ar""))"),"Translation Complete, Google translate not required")</f>
        <v>Translation Complete, Google translate not required</v>
      </c>
      <c r="H33" s="20">
        <f>IFERROR(__xludf.DUMMYFUNCTION("COUNTA(SPLIT(A33, "" ""))"),1.0)</f>
        <v>1</v>
      </c>
      <c r="I33" s="21" t="b">
        <f t="shared" si="1"/>
        <v>1</v>
      </c>
    </row>
    <row r="34" ht="14.25" customHeight="1">
      <c r="A34" s="22" t="s">
        <v>1140</v>
      </c>
      <c r="B34" s="68" t="s">
        <v>1141</v>
      </c>
      <c r="C34" s="7" t="s">
        <v>700</v>
      </c>
      <c r="D34" s="24" t="s">
        <v>206</v>
      </c>
      <c r="E34" s="8" t="s">
        <v>15</v>
      </c>
      <c r="F34" s="69"/>
      <c r="G34" s="10" t="str">
        <f>IFERROR(__xludf.DUMMYFUNCTION("IF(len(B34)&gt;0, ""Translation Complete, Google translate not required"", GOOGLETRANSLATE(A35,""en"",""ar""))"),"Translation Complete, Google translate not required")</f>
        <v>Translation Complete, Google translate not required</v>
      </c>
      <c r="H34" s="11">
        <f>IFERROR(__xludf.DUMMYFUNCTION("COUNTA(SPLIT(A34, "" ""))"),1.0)</f>
        <v>1</v>
      </c>
      <c r="I34" s="25" t="b">
        <f t="shared" si="1"/>
        <v>1</v>
      </c>
    </row>
    <row r="35" ht="14.25" customHeight="1">
      <c r="A35" s="15" t="s">
        <v>1142</v>
      </c>
      <c r="B35" s="73" t="s">
        <v>1143</v>
      </c>
      <c r="C35" s="27"/>
      <c r="D35" s="17" t="s">
        <v>206</v>
      </c>
      <c r="E35" s="18" t="s">
        <v>15</v>
      </c>
      <c r="F35" s="71"/>
      <c r="G35" s="19" t="str">
        <f>IFERROR(__xludf.DUMMYFUNCTION("IF(len(B35)&gt;0, ""Translation Complete, Google translate not required"", GOOGLETRANSLATE(A36,""en"",""ar""))"),"Translation Complete, Google translate not required")</f>
        <v>Translation Complete, Google translate not required</v>
      </c>
      <c r="H35" s="20">
        <f>IFERROR(__xludf.DUMMYFUNCTION("COUNTA(SPLIT(A35, "" ""))"),1.0)</f>
        <v>1</v>
      </c>
      <c r="I35" s="21" t="b">
        <f t="shared" si="1"/>
        <v>1</v>
      </c>
    </row>
    <row r="36" ht="14.25" customHeight="1">
      <c r="A36" s="22" t="s">
        <v>1144</v>
      </c>
      <c r="B36" s="74" t="s">
        <v>1145</v>
      </c>
      <c r="C36" s="27"/>
      <c r="D36" s="24" t="s">
        <v>206</v>
      </c>
      <c r="E36" s="8" t="s">
        <v>15</v>
      </c>
      <c r="F36" s="69"/>
      <c r="G36" s="10" t="str">
        <f>IFERROR(__xludf.DUMMYFUNCTION("IF(len(B36)&gt;0, ""Translation Complete, Google translate not required"", GOOGLETRANSLATE(A37,""en"",""ar""))"),"Translation Complete, Google translate not required")</f>
        <v>Translation Complete, Google translate not required</v>
      </c>
      <c r="H36" s="11">
        <f>IFERROR(__xludf.DUMMYFUNCTION("COUNTA(SPLIT(A36, "" ""))"),3.0)</f>
        <v>3</v>
      </c>
      <c r="I36" s="25" t="b">
        <f t="shared" si="1"/>
        <v>1</v>
      </c>
    </row>
    <row r="37" ht="14.25" customHeight="1">
      <c r="A37" s="15" t="s">
        <v>1146</v>
      </c>
      <c r="B37" s="73" t="s">
        <v>1147</v>
      </c>
      <c r="C37" s="27"/>
      <c r="D37" s="17" t="s">
        <v>206</v>
      </c>
      <c r="E37" s="18" t="s">
        <v>15</v>
      </c>
      <c r="F37" s="71"/>
      <c r="G37" s="19" t="str">
        <f>IFERROR(__xludf.DUMMYFUNCTION("IF(len(B37)&gt;0, ""Translation Complete, Google translate not required"", GOOGLETRANSLATE(A38,""en"",""ar""))"),"Translation Complete, Google translate not required")</f>
        <v>Translation Complete, Google translate not required</v>
      </c>
      <c r="H37" s="20">
        <f>IFERROR(__xludf.DUMMYFUNCTION("COUNTA(SPLIT(A37, "" ""))"),3.0)</f>
        <v>3</v>
      </c>
      <c r="I37" s="21" t="b">
        <f t="shared" si="1"/>
        <v>1</v>
      </c>
    </row>
    <row r="38" ht="14.25" customHeight="1">
      <c r="A38" s="22" t="s">
        <v>1148</v>
      </c>
      <c r="B38" s="68" t="s">
        <v>1149</v>
      </c>
      <c r="C38" s="7" t="s">
        <v>700</v>
      </c>
      <c r="D38" s="24" t="s">
        <v>206</v>
      </c>
      <c r="E38" s="8" t="s">
        <v>15</v>
      </c>
      <c r="F38" s="69"/>
      <c r="G38" s="10" t="str">
        <f>IFERROR(__xludf.DUMMYFUNCTION("IF(len(B38)&gt;0, ""Translation Complete, Google translate not required"", GOOGLETRANSLATE(A39,""en"",""ar""))"),"Translation Complete, Google translate not required")</f>
        <v>Translation Complete, Google translate not required</v>
      </c>
      <c r="H38" s="11">
        <f>IFERROR(__xludf.DUMMYFUNCTION("COUNTA(SPLIT(A38, "" ""))"),4.0)</f>
        <v>4</v>
      </c>
      <c r="I38" s="25" t="b">
        <f t="shared" si="1"/>
        <v>1</v>
      </c>
    </row>
    <row r="39" ht="14.25" customHeight="1">
      <c r="A39" s="15" t="s">
        <v>1150</v>
      </c>
      <c r="B39" s="73" t="s">
        <v>1151</v>
      </c>
      <c r="C39" s="16" t="s">
        <v>700</v>
      </c>
      <c r="D39" s="17" t="s">
        <v>206</v>
      </c>
      <c r="E39" s="18" t="s">
        <v>15</v>
      </c>
      <c r="F39" s="71"/>
      <c r="G39" s="19" t="str">
        <f>IFERROR(__xludf.DUMMYFUNCTION("IF(len(B39)&gt;0, ""Translation Complete, Google translate not required"", GOOGLETRANSLATE(A40,""en"",""ar""))"),"Translation Complete, Google translate not required")</f>
        <v>Translation Complete, Google translate not required</v>
      </c>
      <c r="H39" s="20">
        <f>IFERROR(__xludf.DUMMYFUNCTION("COUNTA(SPLIT(A39, "" ""))"),6.0)</f>
        <v>6</v>
      </c>
      <c r="I39" s="21" t="b">
        <f t="shared" si="1"/>
        <v>1</v>
      </c>
    </row>
    <row r="40" ht="14.25" customHeight="1">
      <c r="A40" s="22" t="s">
        <v>1152</v>
      </c>
      <c r="B40" s="77" t="s">
        <v>1153</v>
      </c>
      <c r="C40" s="7" t="s">
        <v>700</v>
      </c>
      <c r="D40" s="24" t="s">
        <v>206</v>
      </c>
      <c r="E40" s="8" t="s">
        <v>15</v>
      </c>
      <c r="F40" s="69"/>
      <c r="G40" s="10" t="str">
        <f>IFERROR(__xludf.DUMMYFUNCTION("IF(len(B40)&gt;0, ""Translation Complete, Google translate not required"", GOOGLETRANSLATE(A41,""en"",""ar""))"),"Translation Complete, Google translate not required")</f>
        <v>Translation Complete, Google translate not required</v>
      </c>
      <c r="H40" s="11">
        <f>IFERROR(__xludf.DUMMYFUNCTION("COUNTA(SPLIT(A40, "" ""))"),1.0)</f>
        <v>1</v>
      </c>
      <c r="I40" s="25" t="b">
        <f t="shared" si="1"/>
        <v>1</v>
      </c>
    </row>
    <row r="41" ht="14.25" customHeight="1">
      <c r="A41" s="15" t="s">
        <v>1154</v>
      </c>
      <c r="B41" s="76" t="s">
        <v>1155</v>
      </c>
      <c r="C41" s="16" t="s">
        <v>700</v>
      </c>
      <c r="D41" s="17" t="s">
        <v>206</v>
      </c>
      <c r="E41" s="18" t="s">
        <v>15</v>
      </c>
      <c r="F41" s="71"/>
      <c r="G41" s="19" t="str">
        <f>IFERROR(__xludf.DUMMYFUNCTION("IF(len(B41)&gt;0, ""Translation Complete, Google translate not required"", GOOGLETRANSLATE(A42,""en"",""ar""))"),"Translation Complete, Google translate not required")</f>
        <v>Translation Complete, Google translate not required</v>
      </c>
      <c r="H41" s="20">
        <f>IFERROR(__xludf.DUMMYFUNCTION("COUNTA(SPLIT(A41, "" ""))"),1.0)</f>
        <v>1</v>
      </c>
      <c r="I41" s="21" t="b">
        <f t="shared" si="1"/>
        <v>1</v>
      </c>
    </row>
    <row r="42" ht="14.25" customHeight="1">
      <c r="A42" s="22" t="s">
        <v>1156</v>
      </c>
      <c r="B42" s="77" t="s">
        <v>1157</v>
      </c>
      <c r="C42" s="7" t="s">
        <v>700</v>
      </c>
      <c r="D42" s="24" t="s">
        <v>206</v>
      </c>
      <c r="E42" s="8" t="s">
        <v>15</v>
      </c>
      <c r="F42" s="69"/>
      <c r="G42" s="10" t="str">
        <f>IFERROR(__xludf.DUMMYFUNCTION("IF(len(B42)&gt;0, ""Translation Complete, Google translate not required"", GOOGLETRANSLATE(A43,""en"",""ar""))"),"Translation Complete, Google translate not required")</f>
        <v>Translation Complete, Google translate not required</v>
      </c>
      <c r="H42" s="11">
        <f>IFERROR(__xludf.DUMMYFUNCTION("COUNTA(SPLIT(A42, "" ""))"),2.0)</f>
        <v>2</v>
      </c>
      <c r="I42" s="25" t="b">
        <f t="shared" si="1"/>
        <v>1</v>
      </c>
    </row>
    <row r="43" ht="14.25" customHeight="1">
      <c r="A43" s="15" t="s">
        <v>1158</v>
      </c>
      <c r="B43" s="76" t="s">
        <v>1159</v>
      </c>
      <c r="C43" s="16" t="s">
        <v>700</v>
      </c>
      <c r="D43" s="17" t="s">
        <v>206</v>
      </c>
      <c r="E43" s="18" t="s">
        <v>15</v>
      </c>
      <c r="F43" s="71"/>
      <c r="G43" s="19" t="str">
        <f>IFERROR(__xludf.DUMMYFUNCTION("IF(len(B43)&gt;0, ""Translation Complete, Google translate not required"", GOOGLETRANSLATE(A44,""en"",""ar""))"),"Translation Complete, Google translate not required")</f>
        <v>Translation Complete, Google translate not required</v>
      </c>
      <c r="H43" s="20">
        <f>IFERROR(__xludf.DUMMYFUNCTION("COUNTA(SPLIT(A43, "" ""))"),1.0)</f>
        <v>1</v>
      </c>
      <c r="I43" s="21" t="b">
        <f t="shared" si="1"/>
        <v>1</v>
      </c>
    </row>
    <row r="44" ht="14.25" customHeight="1">
      <c r="A44" s="22" t="s">
        <v>1160</v>
      </c>
      <c r="B44" s="77" t="s">
        <v>1161</v>
      </c>
      <c r="C44" s="7" t="s">
        <v>700</v>
      </c>
      <c r="D44" s="24" t="s">
        <v>206</v>
      </c>
      <c r="E44" s="8" t="s">
        <v>15</v>
      </c>
      <c r="F44" s="69"/>
      <c r="G44" s="10" t="str">
        <f>IFERROR(__xludf.DUMMYFUNCTION("IF(len(B44)&gt;0, ""Translation Complete, Google translate not required"", GOOGLETRANSLATE(A45,""en"",""ar""))"),"Translation Complete, Google translate not required")</f>
        <v>Translation Complete, Google translate not required</v>
      </c>
      <c r="H44" s="11">
        <f>IFERROR(__xludf.DUMMYFUNCTION("COUNTA(SPLIT(A44, "" ""))"),1.0)</f>
        <v>1</v>
      </c>
      <c r="I44" s="25" t="b">
        <f t="shared" si="1"/>
        <v>1</v>
      </c>
    </row>
    <row r="45" ht="14.25" customHeight="1">
      <c r="A45" s="15" t="s">
        <v>1162</v>
      </c>
      <c r="B45" s="76" t="s">
        <v>1163</v>
      </c>
      <c r="C45" s="16" t="s">
        <v>700</v>
      </c>
      <c r="D45" s="17" t="s">
        <v>206</v>
      </c>
      <c r="E45" s="18" t="s">
        <v>15</v>
      </c>
      <c r="F45" s="71"/>
      <c r="G45" s="19" t="str">
        <f>IFERROR(__xludf.DUMMYFUNCTION("IF(len(B45)&gt;0, ""Translation Complete, Google translate not required"", GOOGLETRANSLATE(A46,""en"",""ar""))"),"Translation Complete, Google translate not required")</f>
        <v>Translation Complete, Google translate not required</v>
      </c>
      <c r="H45" s="20">
        <f>IFERROR(__xludf.DUMMYFUNCTION("COUNTA(SPLIT(A45, "" ""))"),1.0)</f>
        <v>1</v>
      </c>
      <c r="I45" s="21" t="b">
        <f t="shared" si="1"/>
        <v>1</v>
      </c>
    </row>
    <row r="46" ht="14.25" customHeight="1">
      <c r="A46" s="22" t="s">
        <v>1164</v>
      </c>
      <c r="B46" s="77" t="s">
        <v>1165</v>
      </c>
      <c r="C46" s="7" t="s">
        <v>700</v>
      </c>
      <c r="D46" s="24" t="s">
        <v>206</v>
      </c>
      <c r="E46" s="8" t="s">
        <v>15</v>
      </c>
      <c r="F46" s="69"/>
      <c r="G46" s="10" t="str">
        <f>IFERROR(__xludf.DUMMYFUNCTION("IF(len(B46)&gt;0, ""Translation Complete, Google translate not required"", GOOGLETRANSLATE(A47,""en"",""ar""))"),"Translation Complete, Google translate not required")</f>
        <v>Translation Complete, Google translate not required</v>
      </c>
      <c r="H46" s="11">
        <f>IFERROR(__xludf.DUMMYFUNCTION("COUNTA(SPLIT(A46, "" ""))"),1.0)</f>
        <v>1</v>
      </c>
      <c r="I46" s="25" t="b">
        <f t="shared" si="1"/>
        <v>1</v>
      </c>
    </row>
    <row r="47" ht="14.25" customHeight="1">
      <c r="A47" s="15" t="s">
        <v>1166</v>
      </c>
      <c r="B47" s="76" t="s">
        <v>1167</v>
      </c>
      <c r="C47" s="16" t="s">
        <v>700</v>
      </c>
      <c r="D47" s="17" t="s">
        <v>206</v>
      </c>
      <c r="E47" s="18" t="s">
        <v>15</v>
      </c>
      <c r="F47" s="71"/>
      <c r="G47" s="19" t="str">
        <f>IFERROR(__xludf.DUMMYFUNCTION("IF(len(B47)&gt;0, ""Translation Complete, Google translate not required"", GOOGLETRANSLATE(A48,""en"",""ar""))"),"Translation Complete, Google translate not required")</f>
        <v>Translation Complete, Google translate not required</v>
      </c>
      <c r="H47" s="20">
        <f>IFERROR(__xludf.DUMMYFUNCTION("COUNTA(SPLIT(A47, "" ""))"),1.0)</f>
        <v>1</v>
      </c>
      <c r="I47" s="21" t="b">
        <f t="shared" si="1"/>
        <v>1</v>
      </c>
    </row>
    <row r="48" ht="14.25" customHeight="1">
      <c r="A48" s="22" t="s">
        <v>1168</v>
      </c>
      <c r="B48" s="78" t="s">
        <v>1169</v>
      </c>
      <c r="C48" s="7" t="s">
        <v>700</v>
      </c>
      <c r="D48" s="24" t="s">
        <v>15</v>
      </c>
      <c r="E48" s="8" t="s">
        <v>15</v>
      </c>
      <c r="F48" s="69"/>
      <c r="G48" s="10" t="str">
        <f>IFERROR(__xludf.DUMMYFUNCTION("IF(len(B48)&gt;0, ""Translation Complete, Google translate not required"", GOOGLETRANSLATE(A49,""en"",""ar""))"),"Translation Complete, Google translate not required")</f>
        <v>Translation Complete, Google translate not required</v>
      </c>
      <c r="H48" s="11">
        <f>IFERROR(__xludf.DUMMYFUNCTION("COUNTA(SPLIT(A48, "" ""))"),6.0)</f>
        <v>6</v>
      </c>
      <c r="I48" s="25" t="b">
        <f t="shared" si="1"/>
        <v>1</v>
      </c>
    </row>
    <row r="49" ht="14.25" customHeight="1">
      <c r="A49" s="15" t="s">
        <v>1170</v>
      </c>
      <c r="B49" s="79" t="s">
        <v>1171</v>
      </c>
      <c r="C49" s="16" t="s">
        <v>700</v>
      </c>
      <c r="D49" s="17" t="s">
        <v>15</v>
      </c>
      <c r="E49" s="18" t="s">
        <v>15</v>
      </c>
      <c r="F49" s="71"/>
      <c r="G49" s="19" t="str">
        <f>IFERROR(__xludf.DUMMYFUNCTION("IF(len(B49)&gt;0, ""Translation Complete, Google translate not required"", GOOGLETRANSLATE(A50,""en"",""ar""))"),"Translation Complete, Google translate not required")</f>
        <v>Translation Complete, Google translate not required</v>
      </c>
      <c r="H49" s="20">
        <f>IFERROR(__xludf.DUMMYFUNCTION("COUNTA(SPLIT(A49, "" ""))"),6.0)</f>
        <v>6</v>
      </c>
      <c r="I49" s="21" t="b">
        <f t="shared" si="1"/>
        <v>1</v>
      </c>
    </row>
    <row r="50" ht="14.25" customHeight="1">
      <c r="A50" s="22" t="s">
        <v>1172</v>
      </c>
      <c r="B50" s="72" t="s">
        <v>1173</v>
      </c>
      <c r="C50" s="7" t="s">
        <v>700</v>
      </c>
      <c r="D50" s="24" t="s">
        <v>15</v>
      </c>
      <c r="E50" s="8" t="s">
        <v>15</v>
      </c>
      <c r="F50" s="69"/>
      <c r="G50" s="10" t="str">
        <f>IFERROR(__xludf.DUMMYFUNCTION("IF(len(B50)&gt;0, ""Translation Complete, Google translate not required"", GOOGLETRANSLATE(A51,""en"",""ar""))"),"Translation Complete, Google translate not required")</f>
        <v>Translation Complete, Google translate not required</v>
      </c>
      <c r="H50" s="11">
        <f>IFERROR(__xludf.DUMMYFUNCTION("COUNTA(SPLIT(A50, "" ""))"),3.0)</f>
        <v>3</v>
      </c>
      <c r="I50" s="25" t="b">
        <f t="shared" si="1"/>
        <v>1</v>
      </c>
    </row>
    <row r="51" ht="14.25" customHeight="1">
      <c r="A51" s="15" t="s">
        <v>1174</v>
      </c>
      <c r="B51" s="80" t="s">
        <v>1175</v>
      </c>
      <c r="C51" s="16" t="s">
        <v>700</v>
      </c>
      <c r="D51" s="17" t="s">
        <v>15</v>
      </c>
      <c r="E51" s="18" t="s">
        <v>15</v>
      </c>
      <c r="F51" s="71"/>
      <c r="G51" s="19" t="str">
        <f>IFERROR(__xludf.DUMMYFUNCTION("IF(len(B51)&gt;0, ""Translation Complete, Google translate not required"", GOOGLETRANSLATE(A52,""en"",""ar""))"),"Translation Complete, Google translate not required")</f>
        <v>Translation Complete, Google translate not required</v>
      </c>
      <c r="H51" s="20">
        <f>IFERROR(__xludf.DUMMYFUNCTION("COUNTA(SPLIT(A51, "" ""))"),4.0)</f>
        <v>4</v>
      </c>
      <c r="I51" s="21" t="b">
        <f t="shared" si="1"/>
        <v>1</v>
      </c>
    </row>
    <row r="52" ht="14.25" customHeight="1">
      <c r="A52" s="22" t="s">
        <v>1176</v>
      </c>
      <c r="B52" s="77" t="s">
        <v>1177</v>
      </c>
      <c r="C52" s="7" t="s">
        <v>700</v>
      </c>
      <c r="D52" s="24" t="s">
        <v>15</v>
      </c>
      <c r="E52" s="8" t="s">
        <v>15</v>
      </c>
      <c r="F52" s="69"/>
      <c r="G52" s="10" t="str">
        <f>IFERROR(__xludf.DUMMYFUNCTION("IF(len(B52)&gt;0, ""Translation Complete, Google translate not required"", GOOGLETRANSLATE(A53,""en"",""ar""))"),"Translation Complete, Google translate not required")</f>
        <v>Translation Complete, Google translate not required</v>
      </c>
      <c r="H52" s="11">
        <f>IFERROR(__xludf.DUMMYFUNCTION("COUNTA(SPLIT(A52, "" ""))"),4.0)</f>
        <v>4</v>
      </c>
      <c r="I52" s="25" t="b">
        <f t="shared" si="1"/>
        <v>1</v>
      </c>
    </row>
    <row r="53" ht="14.25" customHeight="1">
      <c r="A53" s="15" t="s">
        <v>1178</v>
      </c>
      <c r="B53" s="73" t="s">
        <v>1179</v>
      </c>
      <c r="C53" s="16" t="s">
        <v>700</v>
      </c>
      <c r="D53" s="17" t="s">
        <v>15</v>
      </c>
      <c r="E53" s="18" t="s">
        <v>15</v>
      </c>
      <c r="F53" s="71"/>
      <c r="G53" s="19" t="str">
        <f>IFERROR(__xludf.DUMMYFUNCTION("IF(len(B53)&gt;0, ""Translation Complete, Google translate not required"", GOOGLETRANSLATE(A54,""en"",""ar""))"),"Translation Complete, Google translate not required")</f>
        <v>Translation Complete, Google translate not required</v>
      </c>
      <c r="H53" s="20">
        <f>IFERROR(__xludf.DUMMYFUNCTION("COUNTA(SPLIT(A53, "" ""))"),3.0)</f>
        <v>3</v>
      </c>
      <c r="I53" s="21" t="b">
        <f t="shared" si="1"/>
        <v>1</v>
      </c>
    </row>
    <row r="54" ht="14.25" customHeight="1">
      <c r="A54" s="22" t="s">
        <v>1180</v>
      </c>
      <c r="B54" s="68" t="s">
        <v>1181</v>
      </c>
      <c r="C54" s="7" t="s">
        <v>700</v>
      </c>
      <c r="D54" s="24" t="s">
        <v>15</v>
      </c>
      <c r="E54" s="8" t="s">
        <v>15</v>
      </c>
      <c r="F54" s="69"/>
      <c r="G54" s="10" t="str">
        <f>IFERROR(__xludf.DUMMYFUNCTION("IF(len(B54)&gt;0, ""Translation Complete, Google translate not required"", GOOGLETRANSLATE(A55,""en"",""ar""))"),"Translation Complete, Google translate not required")</f>
        <v>Translation Complete, Google translate not required</v>
      </c>
      <c r="H54" s="11">
        <f>IFERROR(__xludf.DUMMYFUNCTION("COUNTA(SPLIT(A54, "" ""))"),3.0)</f>
        <v>3</v>
      </c>
      <c r="I54" s="25" t="b">
        <f t="shared" si="1"/>
        <v>1</v>
      </c>
    </row>
    <row r="55" ht="14.25" customHeight="1">
      <c r="A55" s="15" t="s">
        <v>1182</v>
      </c>
      <c r="B55" s="73" t="s">
        <v>1183</v>
      </c>
      <c r="C55" s="16" t="s">
        <v>700</v>
      </c>
      <c r="D55" s="17" t="s">
        <v>15</v>
      </c>
      <c r="E55" s="18" t="s">
        <v>15</v>
      </c>
      <c r="F55" s="71"/>
      <c r="G55" s="19" t="str">
        <f>IFERROR(__xludf.DUMMYFUNCTION("IF(len(B55)&gt;0, ""Translation Complete, Google translate not required"", GOOGLETRANSLATE(A56,""en"",""ar""))"),"Translation Complete, Google translate not required")</f>
        <v>Translation Complete, Google translate not required</v>
      </c>
      <c r="H55" s="20">
        <f>IFERROR(__xludf.DUMMYFUNCTION("COUNTA(SPLIT(A55, "" ""))"),4.0)</f>
        <v>4</v>
      </c>
      <c r="I55" s="21" t="b">
        <f t="shared" si="1"/>
        <v>1</v>
      </c>
    </row>
    <row r="56" ht="14.25" customHeight="1">
      <c r="A56" s="22" t="s">
        <v>0</v>
      </c>
      <c r="B56" s="68" t="s">
        <v>1184</v>
      </c>
      <c r="C56" s="7" t="s">
        <v>700</v>
      </c>
      <c r="D56" s="24" t="s">
        <v>206</v>
      </c>
      <c r="E56" s="8" t="s">
        <v>15</v>
      </c>
      <c r="F56" s="69"/>
      <c r="G56" s="10" t="str">
        <f>IFERROR(__xludf.DUMMYFUNCTION("IF(len(B56)&gt;0, ""Translation Complete, Google translate not required"", GOOGLETRANSLATE(A57,""en"",""ar""))"),"Translation Complete, Google translate not required")</f>
        <v>Translation Complete, Google translate not required</v>
      </c>
      <c r="H56" s="11">
        <f>IFERROR(__xludf.DUMMYFUNCTION("COUNTA(SPLIT(A56, "" ""))"),1.0)</f>
        <v>1</v>
      </c>
      <c r="I56" s="25" t="b">
        <f t="shared" si="1"/>
        <v>1</v>
      </c>
    </row>
    <row r="57" ht="14.25" customHeight="1">
      <c r="A57" s="75" t="s">
        <v>1185</v>
      </c>
      <c r="B57" s="73" t="s">
        <v>1186</v>
      </c>
      <c r="C57" s="16" t="s">
        <v>700</v>
      </c>
      <c r="D57" s="17" t="s">
        <v>15</v>
      </c>
      <c r="E57" s="18" t="s">
        <v>16</v>
      </c>
      <c r="F57" s="71"/>
      <c r="G57" s="19" t="str">
        <f>IFERROR(__xludf.DUMMYFUNCTION("IF(len(B57)&gt;0, ""Translation Complete, Google translate not required"", GOOGLETRANSLATE(A58,""en"",""ar""))"),"Translation Complete, Google translate not required")</f>
        <v>Translation Complete, Google translate not required</v>
      </c>
      <c r="H57" s="20">
        <f>IFERROR(__xludf.DUMMYFUNCTION("COUNTA(SPLIT(A57, "" ""))"),2.0)</f>
        <v>2</v>
      </c>
      <c r="I57" s="21" t="b">
        <f t="shared" si="1"/>
        <v>1</v>
      </c>
    </row>
    <row r="58" ht="14.25" customHeight="1">
      <c r="A58" s="22" t="s">
        <v>1</v>
      </c>
      <c r="B58" s="77" t="s">
        <v>1185</v>
      </c>
      <c r="C58" s="7" t="s">
        <v>700</v>
      </c>
      <c r="D58" s="24" t="s">
        <v>15</v>
      </c>
      <c r="E58" s="8" t="s">
        <v>15</v>
      </c>
      <c r="F58" s="69"/>
      <c r="G58" s="10" t="str">
        <f>IFERROR(__xludf.DUMMYFUNCTION("IF(len(B58)&gt;0, ""Translation Complete, Google translate not required"", GOOGLETRANSLATE(A59,""en"",""ar""))"),"Translation Complete, Google translate not required")</f>
        <v>Translation Complete, Google translate not required</v>
      </c>
      <c r="H58" s="11">
        <f>IFERROR(__xludf.DUMMYFUNCTION("COUNTA(SPLIT(A58, "" ""))"),1.0)</f>
        <v>1</v>
      </c>
      <c r="I58" s="25" t="b">
        <f t="shared" si="1"/>
        <v>1</v>
      </c>
    </row>
    <row r="59" ht="14.25" customHeight="1">
      <c r="A59" s="15" t="s">
        <v>1187</v>
      </c>
      <c r="B59" s="76" t="s">
        <v>901</v>
      </c>
      <c r="C59" s="16" t="s">
        <v>700</v>
      </c>
      <c r="D59" s="17" t="s">
        <v>206</v>
      </c>
      <c r="E59" s="18" t="s">
        <v>15</v>
      </c>
      <c r="F59" s="71"/>
      <c r="G59" s="19" t="str">
        <f>IFERROR(__xludf.DUMMYFUNCTION("IF(len(B59)&gt;0, ""Translation Complete, Google translate not required"", GOOGLETRANSLATE(A60,""en"",""ar""))"),"Translation Complete, Google translate not required")</f>
        <v>Translation Complete, Google translate not required</v>
      </c>
      <c r="H59" s="20">
        <f>IFERROR(__xludf.DUMMYFUNCTION("COUNTA(SPLIT(A59, "" ""))"),1.0)</f>
        <v>1</v>
      </c>
      <c r="I59" s="21" t="b">
        <f t="shared" si="1"/>
        <v>1</v>
      </c>
    </row>
    <row r="60" ht="14.25" customHeight="1">
      <c r="A60" s="22" t="s">
        <v>920</v>
      </c>
      <c r="B60" s="77" t="s">
        <v>921</v>
      </c>
      <c r="C60" s="7" t="s">
        <v>700</v>
      </c>
      <c r="D60" s="24" t="s">
        <v>206</v>
      </c>
      <c r="E60" s="8" t="s">
        <v>15</v>
      </c>
      <c r="F60" s="69"/>
      <c r="G60" s="10" t="str">
        <f>IFERROR(__xludf.DUMMYFUNCTION("IF(len(B60)&gt;0, ""Translation Complete, Google translate not required"", GOOGLETRANSLATE(A61,""en"",""ar""))"),"Translation Complete, Google translate not required")</f>
        <v>Translation Complete, Google translate not required</v>
      </c>
      <c r="H60" s="11">
        <f>IFERROR(__xludf.DUMMYFUNCTION("COUNTA(SPLIT(A60, "" ""))"),1.0)</f>
        <v>1</v>
      </c>
      <c r="I60" s="25" t="b">
        <f t="shared" si="1"/>
        <v>1</v>
      </c>
    </row>
    <row r="61" ht="14.25" customHeight="1">
      <c r="A61" s="15" t="s">
        <v>695</v>
      </c>
      <c r="B61" s="76" t="s">
        <v>696</v>
      </c>
      <c r="C61" s="16" t="s">
        <v>700</v>
      </c>
      <c r="D61" s="17" t="s">
        <v>206</v>
      </c>
      <c r="E61" s="18" t="s">
        <v>15</v>
      </c>
      <c r="F61" s="71"/>
      <c r="G61" s="19" t="str">
        <f>IFERROR(__xludf.DUMMYFUNCTION("IF(len(B61)&gt;0, ""Translation Complete, Google translate not required"", GOOGLETRANSLATE(A62,""en"",""ar""))"),"Translation Complete, Google translate not required")</f>
        <v>Translation Complete, Google translate not required</v>
      </c>
      <c r="H61" s="20">
        <f>IFERROR(__xludf.DUMMYFUNCTION("COUNTA(SPLIT(A61, "" ""))"),1.0)</f>
        <v>1</v>
      </c>
      <c r="I61" s="21" t="b">
        <f t="shared" si="1"/>
        <v>1</v>
      </c>
    </row>
    <row r="62" ht="14.25" customHeight="1">
      <c r="A62" s="22" t="s">
        <v>1188</v>
      </c>
      <c r="B62" s="77" t="s">
        <v>1189</v>
      </c>
      <c r="C62" s="7" t="s">
        <v>700</v>
      </c>
      <c r="D62" s="24" t="s">
        <v>206</v>
      </c>
      <c r="E62" s="8" t="s">
        <v>15</v>
      </c>
      <c r="F62" s="69"/>
      <c r="G62" s="10" t="str">
        <f>IFERROR(__xludf.DUMMYFUNCTION("IF(len(B62)&gt;0, ""Translation Complete, Google translate not required"", GOOGLETRANSLATE(A63,""en"",""ar""))"),"Translation Complete, Google translate not required")</f>
        <v>Translation Complete, Google translate not required</v>
      </c>
      <c r="H62" s="11">
        <f>IFERROR(__xludf.DUMMYFUNCTION("COUNTA(SPLIT(A62, "" ""))"),3.0)</f>
        <v>3</v>
      </c>
      <c r="I62" s="25" t="b">
        <f t="shared" si="1"/>
        <v>1</v>
      </c>
    </row>
    <row r="63" ht="14.25" customHeight="1">
      <c r="A63" s="15" t="s">
        <v>1190</v>
      </c>
      <c r="B63" s="73" t="s">
        <v>1137</v>
      </c>
      <c r="C63" s="27"/>
      <c r="D63" s="17" t="s">
        <v>206</v>
      </c>
      <c r="E63" s="18" t="s">
        <v>15</v>
      </c>
      <c r="F63" s="71"/>
      <c r="G63" s="19" t="str">
        <f>IFERROR(__xludf.DUMMYFUNCTION("IF(len(B63)&gt;0, ""Translation Complete, Google translate not required"", GOOGLETRANSLATE(A64,""en"",""ar""))"),"Translation Complete, Google translate not required")</f>
        <v>Translation Complete, Google translate not required</v>
      </c>
      <c r="H63" s="20">
        <f>IFERROR(__xludf.DUMMYFUNCTION("COUNTA(SPLIT(A63, "" ""))"),1.0)</f>
        <v>1</v>
      </c>
      <c r="I63" s="21" t="b">
        <f t="shared" si="1"/>
        <v>1</v>
      </c>
    </row>
    <row r="64" ht="14.25" customHeight="1">
      <c r="A64" s="22" t="s">
        <v>1191</v>
      </c>
      <c r="B64" s="68" t="s">
        <v>1139</v>
      </c>
      <c r="C64" s="7" t="s">
        <v>700</v>
      </c>
      <c r="D64" s="24" t="s">
        <v>206</v>
      </c>
      <c r="E64" s="8" t="s">
        <v>15</v>
      </c>
      <c r="F64" s="69"/>
      <c r="G64" s="10" t="str">
        <f>IFERROR(__xludf.DUMMYFUNCTION("IF(len(B64)&gt;0, ""Translation Complete, Google translate not required"", GOOGLETRANSLATE(A65,""en"",""ar""))"),"Translation Complete, Google translate not required")</f>
        <v>Translation Complete, Google translate not required</v>
      </c>
      <c r="H64" s="11">
        <f>IFERROR(__xludf.DUMMYFUNCTION("COUNTA(SPLIT(A64, "" ""))"),1.0)</f>
        <v>1</v>
      </c>
      <c r="I64" s="25" t="b">
        <f t="shared" si="1"/>
        <v>1</v>
      </c>
    </row>
    <row r="65" ht="14.25" customHeight="1">
      <c r="A65" s="15" t="s">
        <v>1192</v>
      </c>
      <c r="B65" s="73" t="s">
        <v>1141</v>
      </c>
      <c r="C65" s="16" t="s">
        <v>700</v>
      </c>
      <c r="D65" s="17" t="s">
        <v>206</v>
      </c>
      <c r="E65" s="18" t="s">
        <v>15</v>
      </c>
      <c r="F65" s="71"/>
      <c r="G65" s="19" t="str">
        <f>IFERROR(__xludf.DUMMYFUNCTION("IF(len(B65)&gt;0, ""Translation Complete, Google translate not required"", GOOGLETRANSLATE(A66,""en"",""ar""))"),"Translation Complete, Google translate not required")</f>
        <v>Translation Complete, Google translate not required</v>
      </c>
      <c r="H65" s="20">
        <f>IFERROR(__xludf.DUMMYFUNCTION("COUNTA(SPLIT(A65, "" ""))"),1.0)</f>
        <v>1</v>
      </c>
      <c r="I65" s="21" t="b">
        <f t="shared" si="1"/>
        <v>1</v>
      </c>
    </row>
    <row r="66" ht="14.25" customHeight="1">
      <c r="A66" s="22" t="s">
        <v>1193</v>
      </c>
      <c r="B66" s="68" t="s">
        <v>1143</v>
      </c>
      <c r="C66" s="27"/>
      <c r="D66" s="24" t="s">
        <v>206</v>
      </c>
      <c r="E66" s="8" t="s">
        <v>15</v>
      </c>
      <c r="F66" s="69"/>
      <c r="G66" s="10" t="str">
        <f>IFERROR(__xludf.DUMMYFUNCTION("IF(len(B66)&gt;0, ""Translation Complete, Google translate not required"", GOOGLETRANSLATE(A67,""en"",""ar""))"),"Translation Complete, Google translate not required")</f>
        <v>Translation Complete, Google translate not required</v>
      </c>
      <c r="H66" s="11">
        <f>IFERROR(__xludf.DUMMYFUNCTION("COUNTA(SPLIT(A66, "" ""))"),1.0)</f>
        <v>1</v>
      </c>
      <c r="I66" s="25" t="b">
        <f t="shared" si="1"/>
        <v>1</v>
      </c>
    </row>
    <row r="67" ht="14.25" customHeight="1">
      <c r="A67" s="15" t="s">
        <v>1194</v>
      </c>
      <c r="B67" s="73" t="s">
        <v>1145</v>
      </c>
      <c r="C67" s="27"/>
      <c r="D67" s="17" t="s">
        <v>206</v>
      </c>
      <c r="E67" s="18" t="s">
        <v>15</v>
      </c>
      <c r="F67" s="71"/>
      <c r="G67" s="19" t="str">
        <f>IFERROR(__xludf.DUMMYFUNCTION("IF(len(B67)&gt;0, ""Translation Complete, Google translate not required"", GOOGLETRANSLATE(A68,""en"",""ar""))"),"Translation Complete, Google translate not required")</f>
        <v>Translation Complete, Google translate not required</v>
      </c>
      <c r="H67" s="20">
        <f>IFERROR(__xludf.DUMMYFUNCTION("COUNTA(SPLIT(A67, "" ""))"),3.0)</f>
        <v>3</v>
      </c>
      <c r="I67" s="21" t="b">
        <f t="shared" si="1"/>
        <v>1</v>
      </c>
    </row>
    <row r="68" ht="14.25" customHeight="1">
      <c r="A68" s="22" t="s">
        <v>1195</v>
      </c>
      <c r="B68" s="68" t="s">
        <v>1147</v>
      </c>
      <c r="C68" s="27"/>
      <c r="D68" s="24" t="s">
        <v>206</v>
      </c>
      <c r="E68" s="8" t="s">
        <v>15</v>
      </c>
      <c r="F68" s="69"/>
      <c r="G68" s="10" t="str">
        <f>IFERROR(__xludf.DUMMYFUNCTION("IF(len(B68)&gt;0, ""Translation Complete, Google translate not required"", GOOGLETRANSLATE(A69,""en"",""ar""))"),"Translation Complete, Google translate not required")</f>
        <v>Translation Complete, Google translate not required</v>
      </c>
      <c r="H68" s="11">
        <f>IFERROR(__xludf.DUMMYFUNCTION("COUNTA(SPLIT(A68, "" ""))"),3.0)</f>
        <v>3</v>
      </c>
      <c r="I68" s="25" t="b">
        <f t="shared" si="1"/>
        <v>1</v>
      </c>
    </row>
    <row r="69" ht="14.25" customHeight="1">
      <c r="A69" s="15" t="s">
        <v>1196</v>
      </c>
      <c r="B69" s="73" t="s">
        <v>1149</v>
      </c>
      <c r="C69" s="16" t="s">
        <v>700</v>
      </c>
      <c r="D69" s="17" t="s">
        <v>206</v>
      </c>
      <c r="E69" s="18" t="s">
        <v>15</v>
      </c>
      <c r="F69" s="71"/>
      <c r="G69" s="19" t="str">
        <f>IFERROR(__xludf.DUMMYFUNCTION("IF(len(B69)&gt;0, ""Translation Complete, Google translate not required"", GOOGLETRANSLATE(A70,""en"",""ar""))"),"Translation Complete, Google translate not required")</f>
        <v>Translation Complete, Google translate not required</v>
      </c>
      <c r="H69" s="20">
        <f>IFERROR(__xludf.DUMMYFUNCTION("COUNTA(SPLIT(A69, "" ""))"),4.0)</f>
        <v>4</v>
      </c>
      <c r="I69" s="21" t="b">
        <f t="shared" si="1"/>
        <v>1</v>
      </c>
    </row>
    <row r="70" ht="14.25" customHeight="1">
      <c r="A70" s="22" t="s">
        <v>1197</v>
      </c>
      <c r="B70" s="68" t="s">
        <v>1151</v>
      </c>
      <c r="C70" s="7" t="s">
        <v>700</v>
      </c>
      <c r="D70" s="24" t="s">
        <v>206</v>
      </c>
      <c r="E70" s="8" t="s">
        <v>15</v>
      </c>
      <c r="F70" s="69"/>
      <c r="G70" s="10" t="str">
        <f>IFERROR(__xludf.DUMMYFUNCTION("IF(len(B70)&gt;0, ""Translation Complete, Google translate not required"", GOOGLETRANSLATE(A71,""en"",""ar""))"),"Translation Complete, Google translate not required")</f>
        <v>Translation Complete, Google translate not required</v>
      </c>
      <c r="H70" s="11">
        <f>IFERROR(__xludf.DUMMYFUNCTION("COUNTA(SPLIT(A70, "" ""))"),6.0)</f>
        <v>6</v>
      </c>
      <c r="I70" s="25" t="b">
        <f t="shared" si="1"/>
        <v>1</v>
      </c>
    </row>
    <row r="71" ht="14.25" customHeight="1">
      <c r="A71" s="15" t="s">
        <v>1198</v>
      </c>
      <c r="B71" s="76" t="s">
        <v>1153</v>
      </c>
      <c r="C71" s="16" t="s">
        <v>700</v>
      </c>
      <c r="D71" s="17" t="s">
        <v>206</v>
      </c>
      <c r="E71" s="18" t="s">
        <v>15</v>
      </c>
      <c r="F71" s="71"/>
      <c r="G71" s="19" t="str">
        <f>IFERROR(__xludf.DUMMYFUNCTION("IF(len(B71)&gt;0, ""Translation Complete, Google translate not required"", GOOGLETRANSLATE(A72,""en"",""ar""))"),"Translation Complete, Google translate not required")</f>
        <v>Translation Complete, Google translate not required</v>
      </c>
      <c r="H71" s="20">
        <f>IFERROR(__xludf.DUMMYFUNCTION("COUNTA(SPLIT(A71, "" ""))"),1.0)</f>
        <v>1</v>
      </c>
      <c r="I71" s="21" t="b">
        <f t="shared" si="1"/>
        <v>1</v>
      </c>
    </row>
    <row r="72" ht="14.25" customHeight="1">
      <c r="A72" s="22" t="s">
        <v>1199</v>
      </c>
      <c r="B72" s="77" t="s">
        <v>1155</v>
      </c>
      <c r="C72" s="7" t="s">
        <v>700</v>
      </c>
      <c r="D72" s="24" t="s">
        <v>206</v>
      </c>
      <c r="E72" s="8" t="s">
        <v>15</v>
      </c>
      <c r="F72" s="69"/>
      <c r="G72" s="10" t="str">
        <f>IFERROR(__xludf.DUMMYFUNCTION("IF(len(B72)&gt;0, ""Translation Complete, Google translate not required"", GOOGLETRANSLATE(A73,""en"",""ar""))"),"Translation Complete, Google translate not required")</f>
        <v>Translation Complete, Google translate not required</v>
      </c>
      <c r="H72" s="11">
        <f>IFERROR(__xludf.DUMMYFUNCTION("COUNTA(SPLIT(A72, "" ""))"),1.0)</f>
        <v>1</v>
      </c>
      <c r="I72" s="25" t="b">
        <f t="shared" si="1"/>
        <v>1</v>
      </c>
    </row>
    <row r="73" ht="14.25" customHeight="1">
      <c r="A73" s="15" t="s">
        <v>1200</v>
      </c>
      <c r="B73" s="76" t="s">
        <v>1157</v>
      </c>
      <c r="C73" s="16" t="s">
        <v>700</v>
      </c>
      <c r="D73" s="17" t="s">
        <v>206</v>
      </c>
      <c r="E73" s="18" t="s">
        <v>15</v>
      </c>
      <c r="F73" s="71"/>
      <c r="G73" s="19" t="str">
        <f>IFERROR(__xludf.DUMMYFUNCTION("IF(len(B73)&gt;0, ""Translation Complete, Google translate not required"", GOOGLETRANSLATE(A74,""en"",""ar""))"),"Translation Complete, Google translate not required")</f>
        <v>Translation Complete, Google translate not required</v>
      </c>
      <c r="H73" s="20">
        <f>IFERROR(__xludf.DUMMYFUNCTION("COUNTA(SPLIT(A73, "" ""))"),2.0)</f>
        <v>2</v>
      </c>
      <c r="I73" s="21" t="b">
        <f t="shared" si="1"/>
        <v>1</v>
      </c>
    </row>
    <row r="74" ht="14.25" customHeight="1">
      <c r="A74" s="22" t="s">
        <v>1201</v>
      </c>
      <c r="B74" s="77" t="s">
        <v>1159</v>
      </c>
      <c r="C74" s="7" t="s">
        <v>700</v>
      </c>
      <c r="D74" s="24" t="s">
        <v>206</v>
      </c>
      <c r="E74" s="8" t="s">
        <v>15</v>
      </c>
      <c r="F74" s="69"/>
      <c r="G74" s="10" t="str">
        <f>IFERROR(__xludf.DUMMYFUNCTION("IF(len(B74)&gt;0, ""Translation Complete, Google translate not required"", GOOGLETRANSLATE(A75,""en"",""ar""))"),"Translation Complete, Google translate not required")</f>
        <v>Translation Complete, Google translate not required</v>
      </c>
      <c r="H74" s="11">
        <f>IFERROR(__xludf.DUMMYFUNCTION("COUNTA(SPLIT(A74, "" ""))"),1.0)</f>
        <v>1</v>
      </c>
      <c r="I74" s="25" t="b">
        <f t="shared" si="1"/>
        <v>1</v>
      </c>
    </row>
    <row r="75" ht="14.25" customHeight="1">
      <c r="A75" s="15" t="s">
        <v>1202</v>
      </c>
      <c r="B75" s="76" t="s">
        <v>1161</v>
      </c>
      <c r="C75" s="16" t="s">
        <v>700</v>
      </c>
      <c r="D75" s="17" t="s">
        <v>206</v>
      </c>
      <c r="E75" s="18" t="s">
        <v>15</v>
      </c>
      <c r="F75" s="71"/>
      <c r="G75" s="19" t="str">
        <f>IFERROR(__xludf.DUMMYFUNCTION("IF(len(B75)&gt;0, ""Translation Complete, Google translate not required"", GOOGLETRANSLATE(A76,""en"",""ar""))"),"Translation Complete, Google translate not required")</f>
        <v>Translation Complete, Google translate not required</v>
      </c>
      <c r="H75" s="20">
        <f>IFERROR(__xludf.DUMMYFUNCTION("COUNTA(SPLIT(A75, "" ""))"),1.0)</f>
        <v>1</v>
      </c>
      <c r="I75" s="21" t="b">
        <f t="shared" si="1"/>
        <v>1</v>
      </c>
    </row>
    <row r="76" ht="14.25" customHeight="1">
      <c r="A76" s="22" t="s">
        <v>1203</v>
      </c>
      <c r="B76" s="77" t="s">
        <v>1163</v>
      </c>
      <c r="C76" s="7" t="s">
        <v>700</v>
      </c>
      <c r="D76" s="24" t="s">
        <v>206</v>
      </c>
      <c r="E76" s="8" t="s">
        <v>15</v>
      </c>
      <c r="F76" s="69"/>
      <c r="G76" s="10" t="str">
        <f>IFERROR(__xludf.DUMMYFUNCTION("IF(len(B76)&gt;0, ""Translation Complete, Google translate not required"", GOOGLETRANSLATE(A77,""en"",""ar""))"),"Translation Complete, Google translate not required")</f>
        <v>Translation Complete, Google translate not required</v>
      </c>
      <c r="H76" s="11">
        <f>IFERROR(__xludf.DUMMYFUNCTION("COUNTA(SPLIT(A76, "" ""))"),1.0)</f>
        <v>1</v>
      </c>
      <c r="I76" s="25" t="b">
        <f t="shared" si="1"/>
        <v>1</v>
      </c>
    </row>
    <row r="77" ht="14.25" customHeight="1">
      <c r="A77" s="15" t="s">
        <v>1204</v>
      </c>
      <c r="B77" s="76" t="s">
        <v>1165</v>
      </c>
      <c r="C77" s="16" t="s">
        <v>700</v>
      </c>
      <c r="D77" s="17" t="s">
        <v>206</v>
      </c>
      <c r="E77" s="18" t="s">
        <v>15</v>
      </c>
      <c r="F77" s="71"/>
      <c r="G77" s="19" t="str">
        <f>IFERROR(__xludf.DUMMYFUNCTION("IF(len(B77)&gt;0, ""Translation Complete, Google translate not required"", GOOGLETRANSLATE(A78,""en"",""ar""))"),"Translation Complete, Google translate not required")</f>
        <v>Translation Complete, Google translate not required</v>
      </c>
      <c r="H77" s="20">
        <f>IFERROR(__xludf.DUMMYFUNCTION("COUNTA(SPLIT(A77, "" ""))"),1.0)</f>
        <v>1</v>
      </c>
      <c r="I77" s="21" t="b">
        <f t="shared" si="1"/>
        <v>1</v>
      </c>
    </row>
    <row r="78" ht="14.25" customHeight="1">
      <c r="A78" s="22" t="s">
        <v>1205</v>
      </c>
      <c r="B78" s="77" t="s">
        <v>1167</v>
      </c>
      <c r="C78" s="7" t="s">
        <v>700</v>
      </c>
      <c r="D78" s="24" t="s">
        <v>206</v>
      </c>
      <c r="E78" s="8" t="s">
        <v>15</v>
      </c>
      <c r="F78" s="69"/>
      <c r="G78" s="10" t="str">
        <f>IFERROR(__xludf.DUMMYFUNCTION("IF(len(B78)&gt;0, ""Translation Complete, Google translate not required"", GOOGLETRANSLATE(A79,""en"",""ar""))"),"Translation Complete, Google translate not required")</f>
        <v>Translation Complete, Google translate not required</v>
      </c>
      <c r="H78" s="11">
        <f>IFERROR(__xludf.DUMMYFUNCTION("COUNTA(SPLIT(A78, "" ""))"),1.0)</f>
        <v>1</v>
      </c>
      <c r="I78" s="25" t="b">
        <f t="shared" si="1"/>
        <v>1</v>
      </c>
    </row>
    <row r="79" ht="14.25" customHeight="1">
      <c r="A79" s="15" t="s">
        <v>1206</v>
      </c>
      <c r="B79" s="78" t="s">
        <v>1169</v>
      </c>
      <c r="C79" s="16" t="s">
        <v>700</v>
      </c>
      <c r="D79" s="17" t="s">
        <v>15</v>
      </c>
      <c r="E79" s="18" t="s">
        <v>15</v>
      </c>
      <c r="F79" s="71"/>
      <c r="G79" s="19" t="str">
        <f>IFERROR(__xludf.DUMMYFUNCTION("IF(len(B79)&gt;0, ""Translation Complete, Google translate not required"", GOOGLETRANSLATE(A80,""en"",""ar""))"),"Translation Complete, Google translate not required")</f>
        <v>Translation Complete, Google translate not required</v>
      </c>
      <c r="H79" s="20">
        <f>IFERROR(__xludf.DUMMYFUNCTION("COUNTA(SPLIT(A79, "" ""))"),6.0)</f>
        <v>6</v>
      </c>
      <c r="I79" s="21" t="b">
        <f t="shared" si="1"/>
        <v>1</v>
      </c>
    </row>
    <row r="80" ht="14.25" customHeight="1">
      <c r="A80" s="22" t="s">
        <v>1207</v>
      </c>
      <c r="B80" s="79" t="s">
        <v>1171</v>
      </c>
      <c r="C80" s="7" t="s">
        <v>700</v>
      </c>
      <c r="D80" s="24" t="s">
        <v>15</v>
      </c>
      <c r="E80" s="8" t="s">
        <v>15</v>
      </c>
      <c r="F80" s="69"/>
      <c r="G80" s="10" t="str">
        <f>IFERROR(__xludf.DUMMYFUNCTION("IF(len(B80)&gt;0, ""Translation Complete, Google translate not required"", GOOGLETRANSLATE(A81,""en"",""ar""))"),"Translation Complete, Google translate not required")</f>
        <v>Translation Complete, Google translate not required</v>
      </c>
      <c r="H80" s="11">
        <f>IFERROR(__xludf.DUMMYFUNCTION("COUNTA(SPLIT(A80, "" ""))"),6.0)</f>
        <v>6</v>
      </c>
      <c r="I80" s="25" t="b">
        <f t="shared" si="1"/>
        <v>1</v>
      </c>
    </row>
    <row r="81" ht="14.25" customHeight="1">
      <c r="A81" s="15" t="s">
        <v>1208</v>
      </c>
      <c r="B81" s="81" t="s">
        <v>1173</v>
      </c>
      <c r="C81" s="16" t="s">
        <v>700</v>
      </c>
      <c r="D81" s="17" t="s">
        <v>15</v>
      </c>
      <c r="E81" s="18" t="s">
        <v>15</v>
      </c>
      <c r="F81" s="71"/>
      <c r="G81" s="19" t="str">
        <f>IFERROR(__xludf.DUMMYFUNCTION("IF(len(B81)&gt;0, ""Translation Complete, Google translate not required"", GOOGLETRANSLATE(A82,""en"",""ar""))"),"Translation Complete, Google translate not required")</f>
        <v>Translation Complete, Google translate not required</v>
      </c>
      <c r="H81" s="20">
        <f>IFERROR(__xludf.DUMMYFUNCTION("COUNTA(SPLIT(A81, "" ""))"),3.0)</f>
        <v>3</v>
      </c>
      <c r="I81" s="21" t="b">
        <f t="shared" si="1"/>
        <v>1</v>
      </c>
    </row>
    <row r="82" ht="14.25" customHeight="1">
      <c r="A82" s="22" t="s">
        <v>1209</v>
      </c>
      <c r="B82" s="82" t="s">
        <v>1175</v>
      </c>
      <c r="C82" s="7" t="s">
        <v>700</v>
      </c>
      <c r="D82" s="24" t="s">
        <v>15</v>
      </c>
      <c r="E82" s="8" t="s">
        <v>15</v>
      </c>
      <c r="F82" s="69"/>
      <c r="G82" s="10" t="str">
        <f>IFERROR(__xludf.DUMMYFUNCTION("IF(len(B82)&gt;0, ""Translation Complete, Google translate not required"", GOOGLETRANSLATE(#REF!,""en"",""ar""))"),"Translation Complete, Google translate not required")</f>
        <v>Translation Complete, Google translate not required</v>
      </c>
      <c r="H82" s="11">
        <f>IFERROR(__xludf.DUMMYFUNCTION("COUNTA(SPLIT(A82, "" ""))"),4.0)</f>
        <v>4</v>
      </c>
      <c r="I82" s="25" t="b">
        <f t="shared" si="1"/>
        <v>1</v>
      </c>
    </row>
    <row r="83" ht="14.25" customHeight="1">
      <c r="A83" s="15" t="s">
        <v>1210</v>
      </c>
      <c r="B83" s="76" t="s">
        <v>1177</v>
      </c>
      <c r="C83" s="16" t="s">
        <v>700</v>
      </c>
      <c r="D83" s="17" t="s">
        <v>15</v>
      </c>
      <c r="E83" s="18" t="s">
        <v>15</v>
      </c>
      <c r="F83" s="83"/>
      <c r="G83" s="19" t="str">
        <f>IFERROR(__xludf.DUMMYFUNCTION("IF(len(B83)&gt;0, ""Translation Complete, Google translate not required"", GOOGLETRANSLATE(#REF!,""en"",""ar""))"),"Translation Complete, Google translate not required")</f>
        <v>Translation Complete, Google translate not required</v>
      </c>
      <c r="H83" s="20">
        <f>IFERROR(__xludf.DUMMYFUNCTION("COUNTA(SPLIT(A83, "" ""))"),4.0)</f>
        <v>4</v>
      </c>
      <c r="I83" s="21" t="b">
        <f t="shared" si="1"/>
        <v>1</v>
      </c>
    </row>
    <row r="84" ht="14.25" customHeight="1">
      <c r="A84" s="22" t="s">
        <v>1178</v>
      </c>
      <c r="B84" s="68" t="s">
        <v>1179</v>
      </c>
      <c r="C84" s="7" t="s">
        <v>700</v>
      </c>
      <c r="D84" s="24" t="s">
        <v>15</v>
      </c>
      <c r="E84" s="8" t="s">
        <v>15</v>
      </c>
      <c r="F84" s="84"/>
      <c r="G84" s="10" t="str">
        <f>IFERROR(__xludf.DUMMYFUNCTION("IF(len(B84)&gt;0, ""Translation Complete, Google translate not required"", GOOGLETRANSLATE(#REF!,""en"",""ar""))"),"Translation Complete, Google translate not required")</f>
        <v>Translation Complete, Google translate not required</v>
      </c>
      <c r="H84" s="11">
        <f>IFERROR(__xludf.DUMMYFUNCTION("COUNTA(SPLIT(A84, "" ""))"),3.0)</f>
        <v>3</v>
      </c>
      <c r="I84" s="25" t="b">
        <f t="shared" si="1"/>
        <v>1</v>
      </c>
    </row>
    <row r="85" ht="14.25" customHeight="1">
      <c r="A85" s="15" t="s">
        <v>1180</v>
      </c>
      <c r="B85" s="73" t="s">
        <v>1181</v>
      </c>
      <c r="C85" s="16" t="s">
        <v>700</v>
      </c>
      <c r="D85" s="17" t="s">
        <v>15</v>
      </c>
      <c r="E85" s="18" t="s">
        <v>15</v>
      </c>
      <c r="F85" s="83"/>
      <c r="G85" s="19" t="str">
        <f>IFERROR(__xludf.DUMMYFUNCTION("IF(len(B85)&gt;0, ""Translation Complete, Google translate not required"", GOOGLETRANSLATE(#REF!,""en"",""ar""))"),"Translation Complete, Google translate not required")</f>
        <v>Translation Complete, Google translate not required</v>
      </c>
      <c r="H85" s="20">
        <f>IFERROR(__xludf.DUMMYFUNCTION("COUNTA(SPLIT(A85, "" ""))"),3.0)</f>
        <v>3</v>
      </c>
      <c r="I85" s="21" t="b">
        <f t="shared" si="1"/>
        <v>1</v>
      </c>
    </row>
    <row r="86" ht="14.25" customHeight="1">
      <c r="A86" s="22" t="s">
        <v>1211</v>
      </c>
      <c r="B86" s="68" t="s">
        <v>1183</v>
      </c>
      <c r="C86" s="7" t="s">
        <v>700</v>
      </c>
      <c r="D86" s="24" t="s">
        <v>15</v>
      </c>
      <c r="E86" s="8" t="s">
        <v>15</v>
      </c>
      <c r="F86" s="84"/>
      <c r="G86" s="10" t="str">
        <f>IFERROR(__xludf.DUMMYFUNCTION("IF(len(B86)&gt;0, ""Translation Complete, Google translate not required"", GOOGLETRANSLATE(#REF!,""en"",""ar""))"),"Translation Complete, Google translate not required")</f>
        <v>Translation Complete, Google translate not required</v>
      </c>
      <c r="H86" s="11">
        <f>IFERROR(__xludf.DUMMYFUNCTION("COUNTA(SPLIT(A86, "" ""))"),4.0)</f>
        <v>4</v>
      </c>
      <c r="I86" s="25" t="b">
        <f t="shared" si="1"/>
        <v>1</v>
      </c>
    </row>
    <row r="87" ht="14.25" customHeight="1">
      <c r="A87" s="15" t="s">
        <v>1212</v>
      </c>
      <c r="B87" s="76" t="s">
        <v>1213</v>
      </c>
      <c r="C87" s="16" t="s">
        <v>700</v>
      </c>
      <c r="D87" s="17" t="s">
        <v>206</v>
      </c>
      <c r="E87" s="18" t="s">
        <v>15</v>
      </c>
      <c r="F87" s="83"/>
      <c r="G87" s="19" t="str">
        <f>IFERROR(__xludf.DUMMYFUNCTION("IF(len(B87)&gt;0, ""Translation Complete, Google translate not required"", GOOGLETRANSLATE(#REF!,""en"",""ar""))"),"Translation Complete, Google translate not required")</f>
        <v>Translation Complete, Google translate not required</v>
      </c>
      <c r="H87" s="20">
        <f>IFERROR(__xludf.DUMMYFUNCTION("COUNTA(SPLIT(A87, "" ""))"),1.0)</f>
        <v>1</v>
      </c>
      <c r="I87" s="21" t="b">
        <f t="shared" si="1"/>
        <v>1</v>
      </c>
    </row>
    <row r="88" ht="14.25" customHeight="1">
      <c r="A88" s="85" t="s">
        <v>1185</v>
      </c>
      <c r="B88" s="68" t="s">
        <v>1186</v>
      </c>
      <c r="C88" s="7" t="s">
        <v>700</v>
      </c>
      <c r="D88" s="24" t="s">
        <v>15</v>
      </c>
      <c r="E88" s="8" t="s">
        <v>15</v>
      </c>
      <c r="F88" s="84"/>
      <c r="G88" s="10" t="str">
        <f>IFERROR(__xludf.DUMMYFUNCTION("IF(len(B88)&gt;0, ""Translation Complete, Google translate not required"", GOOGLETRANSLATE(#REF!,""en"",""ar""))"),"Translation Complete, Google translate not required")</f>
        <v>Translation Complete, Google translate not required</v>
      </c>
      <c r="H88" s="11">
        <f>IFERROR(__xludf.DUMMYFUNCTION("COUNTA(SPLIT(A88, "" ""))"),2.0)</f>
        <v>2</v>
      </c>
      <c r="I88" s="25" t="b">
        <f t="shared" si="1"/>
        <v>1</v>
      </c>
    </row>
    <row r="89" ht="14.25" customHeight="1">
      <c r="A89" s="15" t="s">
        <v>1214</v>
      </c>
      <c r="B89" s="76" t="s">
        <v>1185</v>
      </c>
      <c r="C89" s="16" t="s">
        <v>700</v>
      </c>
      <c r="D89" s="17" t="s">
        <v>15</v>
      </c>
      <c r="E89" s="18" t="s">
        <v>15</v>
      </c>
      <c r="F89" s="83"/>
      <c r="G89" s="19" t="str">
        <f>IFERROR(__xludf.DUMMYFUNCTION("IF(len(B89)&gt;0, ""Translation Complete, Google translate not required"", GOOGLETRANSLATE(#REF!,""en"",""ar""))"),"Translation Complete, Google translate not required")</f>
        <v>Translation Complete, Google translate not required</v>
      </c>
      <c r="H89" s="20">
        <f>IFERROR(__xludf.DUMMYFUNCTION("COUNTA(SPLIT(A89, "" ""))"),1.0)</f>
        <v>1</v>
      </c>
      <c r="I89" s="21" t="b">
        <f t="shared" si="1"/>
        <v>1</v>
      </c>
    </row>
    <row r="90" ht="14.25" customHeight="1">
      <c r="A90" s="22" t="s">
        <v>1028</v>
      </c>
      <c r="B90" s="77" t="s">
        <v>901</v>
      </c>
      <c r="C90" s="7" t="s">
        <v>700</v>
      </c>
      <c r="D90" s="24" t="s">
        <v>206</v>
      </c>
      <c r="E90" s="8" t="s">
        <v>15</v>
      </c>
      <c r="F90" s="84"/>
      <c r="G90" s="10" t="str">
        <f>IFERROR(__xludf.DUMMYFUNCTION("IF(len(B90)&gt;0, ""Translation Complete, Google translate not required"", GOOGLETRANSLATE(#REF!,""en"",""ar""))"),"Translation Complete, Google translate not required")</f>
        <v>Translation Complete, Google translate not required</v>
      </c>
      <c r="H90" s="11">
        <f>IFERROR(__xludf.DUMMYFUNCTION("COUNTA(SPLIT(A90, "" ""))"),1.0)</f>
        <v>1</v>
      </c>
      <c r="I90" s="25" t="b">
        <f t="shared" si="1"/>
        <v>1</v>
      </c>
    </row>
    <row r="91" ht="14.25" customHeight="1">
      <c r="A91" s="15" t="s">
        <v>1030</v>
      </c>
      <c r="B91" s="76" t="s">
        <v>1031</v>
      </c>
      <c r="C91" s="16" t="s">
        <v>700</v>
      </c>
      <c r="D91" s="17" t="s">
        <v>206</v>
      </c>
      <c r="E91" s="18" t="s">
        <v>15</v>
      </c>
      <c r="F91" s="83"/>
      <c r="G91" s="19" t="str">
        <f>IFERROR(__xludf.DUMMYFUNCTION("IF(len(B91)&gt;0, ""Translation Complete, Google translate not required"", GOOGLETRANSLATE(#REF!,""en"",""ar""))"),"Translation Complete, Google translate not required")</f>
        <v>Translation Complete, Google translate not required</v>
      </c>
      <c r="H91" s="20">
        <f>IFERROR(__xludf.DUMMYFUNCTION("COUNTA(SPLIT(A91, "" ""))"),1.0)</f>
        <v>1</v>
      </c>
      <c r="I91" s="21" t="b">
        <f t="shared" si="1"/>
        <v>1</v>
      </c>
    </row>
    <row r="92" ht="14.25" customHeight="1">
      <c r="A92" s="22" t="s">
        <v>1029</v>
      </c>
      <c r="B92" s="77" t="s">
        <v>903</v>
      </c>
      <c r="C92" s="7" t="s">
        <v>700</v>
      </c>
      <c r="D92" s="24" t="s">
        <v>206</v>
      </c>
      <c r="E92" s="8" t="s">
        <v>15</v>
      </c>
      <c r="F92" s="84"/>
      <c r="G92" s="10" t="str">
        <f>IFERROR(__xludf.DUMMYFUNCTION("IF(len(B92)&gt;0, ""Translation Complete, Google translate not required"", GOOGLETRANSLATE(#REF!,""en"",""ar""))"),"Translation Complete, Google translate not required")</f>
        <v>Translation Complete, Google translate not required</v>
      </c>
      <c r="H92" s="11">
        <f>IFERROR(__xludf.DUMMYFUNCTION("COUNTA(SPLIT(A92, "" ""))"),1.0)</f>
        <v>1</v>
      </c>
      <c r="I92" s="25" t="b">
        <f t="shared" si="1"/>
        <v>1</v>
      </c>
    </row>
    <row r="93" ht="14.25" customHeight="1">
      <c r="A93" s="58" t="s">
        <v>1032</v>
      </c>
      <c r="B93" s="86" t="s">
        <v>921</v>
      </c>
      <c r="C93" s="60" t="s">
        <v>700</v>
      </c>
      <c r="D93" s="61" t="s">
        <v>206</v>
      </c>
      <c r="E93" s="62" t="s">
        <v>15</v>
      </c>
      <c r="F93" s="87"/>
      <c r="G93" s="64" t="str">
        <f>IFERROR(__xludf.DUMMYFUNCTION("IF(len(B93)&gt;0, ""Translation Complete, Google translate not required"", GOOGLETRANSLATE(#REF!,""en"",""ar""))"),"Translation Complete, Google translate not required")</f>
        <v>Translation Complete, Google translate not required</v>
      </c>
      <c r="H93" s="88">
        <f>IFERROR(__xludf.DUMMYFUNCTION("COUNTA(SPLIT(A93, "" ""))"),1.0)</f>
        <v>1</v>
      </c>
      <c r="I93" s="66" t="b">
        <f t="shared" si="1"/>
        <v>1</v>
      </c>
    </row>
  </sheetData>
  <conditionalFormatting sqref="B1:E93 F1 H1:I1">
    <cfRule type="containsBlanks" dxfId="0" priority="1">
      <formula>LEN(TRIM(B1))=0</formula>
    </cfRule>
  </conditionalFormatting>
  <dataValidations>
    <dataValidation type="list" allowBlank="1" sqref="E2:E93">
      <formula1>"Complete,Revised,To Do"</formula1>
    </dataValidation>
    <dataValidation type="list" allowBlank="1" sqref="D2:D93">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72.63"/>
    <col customWidth="1" hidden="1" min="8" max="8" width="25.63"/>
    <col customWidth="1" hidden="1" min="9" max="9" width="17.5"/>
    <col customWidth="1" min="10" max="27" width="8.63"/>
  </cols>
  <sheetData>
    <row r="1" ht="14.25" customHeight="1">
      <c r="A1" s="1" t="s">
        <v>0</v>
      </c>
      <c r="B1" s="2" t="s">
        <v>1</v>
      </c>
      <c r="C1" s="3" t="s">
        <v>2</v>
      </c>
      <c r="D1" s="3" t="s">
        <v>3</v>
      </c>
      <c r="E1" s="67" t="s">
        <v>4</v>
      </c>
      <c r="F1" s="67" t="s">
        <v>5</v>
      </c>
      <c r="G1" s="3" t="s">
        <v>697</v>
      </c>
      <c r="H1" s="3" t="s">
        <v>7</v>
      </c>
      <c r="I1" s="46" t="s">
        <v>8</v>
      </c>
    </row>
    <row r="2" ht="14.25" customHeight="1">
      <c r="A2" s="22" t="s">
        <v>1215</v>
      </c>
      <c r="B2" s="74" t="s">
        <v>1216</v>
      </c>
      <c r="C2" s="27" t="s">
        <v>26</v>
      </c>
      <c r="D2" s="24" t="s">
        <v>206</v>
      </c>
      <c r="E2" s="8" t="s">
        <v>15</v>
      </c>
      <c r="F2" s="89" t="s">
        <v>5</v>
      </c>
      <c r="G2" s="10" t="str">
        <f>IFERROR(__xludf.DUMMYFUNCTION("IF(len(B2)&gt;0, ""Translation Complete, Google translate not required"", GOOGLETRANSLATE(A2,""en"",""ar""))"),"Translation Complete, Google translate not required")</f>
        <v>Translation Complete, Google translate not required</v>
      </c>
      <c r="H2" s="11">
        <f>IFERROR(__xludf.DUMMYFUNCTION("COUNTA(SPLIT(A2, "" ""))"),17.0)</f>
        <v>17</v>
      </c>
      <c r="I2" s="25" t="b">
        <f t="shared" ref="I2:I52" si="1">if(len(B2)&gt;0,TRUE,FALSE)</f>
        <v>1</v>
      </c>
    </row>
    <row r="3" ht="14.25" customHeight="1">
      <c r="A3" s="26" t="s">
        <v>1217</v>
      </c>
      <c r="B3" s="81" t="s">
        <v>1218</v>
      </c>
      <c r="C3" s="27" t="s">
        <v>26</v>
      </c>
      <c r="D3" s="17" t="s">
        <v>206</v>
      </c>
      <c r="E3" s="18" t="s">
        <v>15</v>
      </c>
      <c r="F3" s="90"/>
      <c r="G3" s="19" t="str">
        <f>IFERROR(__xludf.DUMMYFUNCTION("IF(len(B3)&gt;0, ""Translation Complete, Google translate not required"", GOOGLETRANSLATE(A3,""en"",""ar""))"),"Translation Complete, Google translate not required")</f>
        <v>Translation Complete, Google translate not required</v>
      </c>
      <c r="H3" s="20">
        <f>IFERROR(__xludf.DUMMYFUNCTION("COUNTA(SPLIT(A3, "" ""))"),7.0)</f>
        <v>7</v>
      </c>
      <c r="I3" s="21" t="b">
        <f t="shared" si="1"/>
        <v>1</v>
      </c>
    </row>
    <row r="4" ht="14.25" customHeight="1">
      <c r="A4" s="22" t="s">
        <v>1219</v>
      </c>
      <c r="B4" s="72" t="s">
        <v>1220</v>
      </c>
      <c r="C4" s="27" t="s">
        <v>26</v>
      </c>
      <c r="D4" s="24" t="s">
        <v>206</v>
      </c>
      <c r="E4" s="8" t="s">
        <v>15</v>
      </c>
      <c r="F4" s="91"/>
      <c r="G4" s="10" t="str">
        <f>IFERROR(__xludf.DUMMYFUNCTION("IF(len(B4)&gt;0, ""Translation Complete, Google translate not required"", GOOGLETRANSLATE(A4,""en"",""ar""))"),"Translation Complete, Google translate not required")</f>
        <v>Translation Complete, Google translate not required</v>
      </c>
      <c r="H4" s="11">
        <f>IFERROR(__xludf.DUMMYFUNCTION("COUNTA(SPLIT(A4, "" ""))"),13.0)</f>
        <v>13</v>
      </c>
      <c r="I4" s="25" t="b">
        <f t="shared" si="1"/>
        <v>1</v>
      </c>
    </row>
    <row r="5" ht="14.25" customHeight="1">
      <c r="A5" s="15" t="s">
        <v>703</v>
      </c>
      <c r="B5" s="81" t="s">
        <v>704</v>
      </c>
      <c r="C5" s="27" t="s">
        <v>26</v>
      </c>
      <c r="D5" s="17" t="s">
        <v>206</v>
      </c>
      <c r="E5" s="18" t="s">
        <v>15</v>
      </c>
      <c r="F5" s="90"/>
      <c r="G5" s="19" t="str">
        <f>IFERROR(__xludf.DUMMYFUNCTION("IF(len(B5)&gt;0, ""Translation Complete, Google translate not required"", GOOGLETRANSLATE(A5,""en"",""ar""))"),"Translation Complete, Google translate not required")</f>
        <v>Translation Complete, Google translate not required</v>
      </c>
      <c r="H5" s="20">
        <f>IFERROR(__xludf.DUMMYFUNCTION("COUNTA(SPLIT(A5, "" ""))"),7.0)</f>
        <v>7</v>
      </c>
      <c r="I5" s="21" t="b">
        <f t="shared" si="1"/>
        <v>1</v>
      </c>
    </row>
    <row r="6" ht="14.25" customHeight="1">
      <c r="A6" s="22" t="s">
        <v>1221</v>
      </c>
      <c r="B6" s="72" t="s">
        <v>1222</v>
      </c>
      <c r="C6" s="27" t="s">
        <v>26</v>
      </c>
      <c r="D6" s="24" t="s">
        <v>206</v>
      </c>
      <c r="E6" s="8" t="s">
        <v>15</v>
      </c>
      <c r="F6" s="91"/>
      <c r="G6" s="10" t="str">
        <f>IFERROR(__xludf.DUMMYFUNCTION("IF(len(B6)&gt;0, ""Translation Complete, Google translate not required"", GOOGLETRANSLATE(A6,""en"",""ar""))"),"Translation Complete, Google translate not required")</f>
        <v>Translation Complete, Google translate not required</v>
      </c>
      <c r="H6" s="11">
        <f>IFERROR(__xludf.DUMMYFUNCTION("COUNTA(SPLIT(A6, "" ""))"),16.0)</f>
        <v>16</v>
      </c>
      <c r="I6" s="25" t="b">
        <f t="shared" si="1"/>
        <v>1</v>
      </c>
    </row>
    <row r="7" ht="14.25" customHeight="1">
      <c r="A7" s="15" t="s">
        <v>1223</v>
      </c>
      <c r="B7" s="81" t="s">
        <v>1224</v>
      </c>
      <c r="C7" s="27" t="s">
        <v>26</v>
      </c>
      <c r="D7" s="17" t="s">
        <v>206</v>
      </c>
      <c r="E7" s="18" t="s">
        <v>15</v>
      </c>
      <c r="F7" s="90"/>
      <c r="G7" s="19" t="str">
        <f>IFERROR(__xludf.DUMMYFUNCTION("IF(len(B7)&gt;0, ""Translation Complete, Google translate not required"", GOOGLETRANSLATE(A7,""en"",""ar""))"),"Translation Complete, Google translate not required")</f>
        <v>Translation Complete, Google translate not required</v>
      </c>
      <c r="H7" s="20">
        <f>IFERROR(__xludf.DUMMYFUNCTION("COUNTA(SPLIT(A7, "" ""))"),18.0)</f>
        <v>18</v>
      </c>
      <c r="I7" s="21" t="b">
        <f t="shared" si="1"/>
        <v>1</v>
      </c>
    </row>
    <row r="8" ht="14.25" customHeight="1">
      <c r="A8" s="22" t="s">
        <v>1225</v>
      </c>
      <c r="B8" s="72" t="s">
        <v>1226</v>
      </c>
      <c r="C8" s="27" t="s">
        <v>26</v>
      </c>
      <c r="D8" s="24" t="s">
        <v>206</v>
      </c>
      <c r="E8" s="8" t="s">
        <v>15</v>
      </c>
      <c r="F8" s="91"/>
      <c r="G8" s="10" t="str">
        <f>IFERROR(__xludf.DUMMYFUNCTION("IF(len(B8)&gt;0, ""Translation Complete, Google translate not required"", GOOGLETRANSLATE(A8,""en"",""ar""))"),"Translation Complete, Google translate not required")</f>
        <v>Translation Complete, Google translate not required</v>
      </c>
      <c r="H8" s="11">
        <f>IFERROR(__xludf.DUMMYFUNCTION("COUNTA(SPLIT(A8, "" ""))"),19.0)</f>
        <v>19</v>
      </c>
      <c r="I8" s="25" t="b">
        <f t="shared" si="1"/>
        <v>1</v>
      </c>
    </row>
    <row r="9" ht="14.25" customHeight="1">
      <c r="A9" s="15" t="s">
        <v>1227</v>
      </c>
      <c r="B9" s="70" t="s">
        <v>1228</v>
      </c>
      <c r="C9" s="27" t="s">
        <v>26</v>
      </c>
      <c r="D9" s="17" t="s">
        <v>206</v>
      </c>
      <c r="E9" s="18" t="s">
        <v>15</v>
      </c>
      <c r="F9" s="90"/>
      <c r="G9" s="19" t="str">
        <f>IFERROR(__xludf.DUMMYFUNCTION("IF(len(B9)&gt;0, ""Translation Complete, Google translate not required"", GOOGLETRANSLATE(A9,""en"",""ar""))"),"Translation Complete, Google translate not required")</f>
        <v>Translation Complete, Google translate not required</v>
      </c>
      <c r="H9" s="20">
        <f>IFERROR(__xludf.DUMMYFUNCTION("COUNTA(SPLIT(A9, "" ""))"),12.0)</f>
        <v>12</v>
      </c>
      <c r="I9" s="21" t="b">
        <f t="shared" si="1"/>
        <v>1</v>
      </c>
    </row>
    <row r="10" ht="14.25" customHeight="1">
      <c r="A10" s="22" t="s">
        <v>1229</v>
      </c>
      <c r="B10" s="74" t="s">
        <v>1230</v>
      </c>
      <c r="C10" s="27" t="s">
        <v>26</v>
      </c>
      <c r="D10" s="24" t="s">
        <v>206</v>
      </c>
      <c r="E10" s="8" t="s">
        <v>15</v>
      </c>
      <c r="F10" s="91"/>
      <c r="G10" s="10" t="str">
        <f>IFERROR(__xludf.DUMMYFUNCTION("IF(len(B10)&gt;0, ""Translation Complete, Google translate not required"", GOOGLETRANSLATE(A10,""en"",""ar""))"),"Translation Complete, Google translate not required")</f>
        <v>Translation Complete, Google translate not required</v>
      </c>
      <c r="H10" s="11">
        <f>IFERROR(__xludf.DUMMYFUNCTION("COUNTA(SPLIT(A10, "" ""))"),25.0)</f>
        <v>25</v>
      </c>
      <c r="I10" s="25" t="b">
        <f t="shared" si="1"/>
        <v>1</v>
      </c>
    </row>
    <row r="11" ht="14.25" customHeight="1">
      <c r="A11" s="15" t="s">
        <v>1231</v>
      </c>
      <c r="B11" s="81" t="s">
        <v>1232</v>
      </c>
      <c r="C11" s="27" t="s">
        <v>26</v>
      </c>
      <c r="D11" s="17" t="s">
        <v>206</v>
      </c>
      <c r="E11" s="18" t="s">
        <v>15</v>
      </c>
      <c r="F11" s="90"/>
      <c r="G11" s="19" t="str">
        <f>IFERROR(__xludf.DUMMYFUNCTION("IF(len(B11)&gt;0, ""Translation Complete, Google translate not required"", GOOGLETRANSLATE(A11,""en"",""ar""))"),"Translation Complete, Google translate not required")</f>
        <v>Translation Complete, Google translate not required</v>
      </c>
      <c r="H11" s="20">
        <f>IFERROR(__xludf.DUMMYFUNCTION("COUNTA(SPLIT(A11, "" ""))"),8.0)</f>
        <v>8</v>
      </c>
      <c r="I11" s="21" t="b">
        <f t="shared" si="1"/>
        <v>1</v>
      </c>
    </row>
    <row r="12" ht="14.25" customHeight="1">
      <c r="A12" s="22" t="s">
        <v>1233</v>
      </c>
      <c r="B12" s="72" t="s">
        <v>1234</v>
      </c>
      <c r="C12" s="27" t="s">
        <v>26</v>
      </c>
      <c r="D12" s="24" t="s">
        <v>206</v>
      </c>
      <c r="E12" s="8" t="s">
        <v>15</v>
      </c>
      <c r="F12" s="91"/>
      <c r="G12" s="10" t="str">
        <f>IFERROR(__xludf.DUMMYFUNCTION("IF(len(B12)&gt;0, ""Translation Complete, Google translate not required"", GOOGLETRANSLATE(A12,""en"",""ar""))"),"Translation Complete, Google translate not required")</f>
        <v>Translation Complete, Google translate not required</v>
      </c>
      <c r="H12" s="11">
        <f>IFERROR(__xludf.DUMMYFUNCTION("COUNTA(SPLIT(A12, "" ""))"),35.0)</f>
        <v>35</v>
      </c>
      <c r="I12" s="25" t="b">
        <f t="shared" si="1"/>
        <v>1</v>
      </c>
    </row>
    <row r="13" ht="14.25" customHeight="1">
      <c r="A13" s="15" t="s">
        <v>1235</v>
      </c>
      <c r="B13" s="81" t="s">
        <v>1236</v>
      </c>
      <c r="C13" s="27" t="s">
        <v>26</v>
      </c>
      <c r="D13" s="17" t="s">
        <v>206</v>
      </c>
      <c r="E13" s="18" t="s">
        <v>15</v>
      </c>
      <c r="F13" s="90"/>
      <c r="G13" s="19" t="str">
        <f>IFERROR(__xludf.DUMMYFUNCTION("IF(len(B13)&gt;0, ""Translation Complete, Google translate not required"", GOOGLETRANSLATE(A13,""en"",""ar""))"),"Translation Complete, Google translate not required")</f>
        <v>Translation Complete, Google translate not required</v>
      </c>
      <c r="H13" s="20">
        <f>IFERROR(__xludf.DUMMYFUNCTION("COUNTA(SPLIT(A13, "" ""))"),16.0)</f>
        <v>16</v>
      </c>
      <c r="I13" s="21" t="b">
        <f t="shared" si="1"/>
        <v>1</v>
      </c>
    </row>
    <row r="14" ht="14.25" customHeight="1">
      <c r="A14" s="22" t="s">
        <v>1237</v>
      </c>
      <c r="B14" s="72" t="s">
        <v>1238</v>
      </c>
      <c r="C14" s="27" t="s">
        <v>26</v>
      </c>
      <c r="D14" s="24" t="s">
        <v>206</v>
      </c>
      <c r="E14" s="8" t="s">
        <v>15</v>
      </c>
      <c r="F14" s="91"/>
      <c r="G14" s="10" t="str">
        <f>IFERROR(__xludf.DUMMYFUNCTION("IF(len(B14)&gt;0, ""Translation Complete, Google translate not required"", GOOGLETRANSLATE(A14,""en"",""ar""))"),"Translation Complete, Google translate not required")</f>
        <v>Translation Complete, Google translate not required</v>
      </c>
      <c r="H14" s="11">
        <f>IFERROR(__xludf.DUMMYFUNCTION("COUNTA(SPLIT(A14, "" ""))"),23.0)</f>
        <v>23</v>
      </c>
      <c r="I14" s="25" t="b">
        <f t="shared" si="1"/>
        <v>1</v>
      </c>
    </row>
    <row r="15" ht="14.25" customHeight="1">
      <c r="A15" s="15" t="s">
        <v>1239</v>
      </c>
      <c r="B15" s="81" t="s">
        <v>1240</v>
      </c>
      <c r="C15" s="27" t="s">
        <v>26</v>
      </c>
      <c r="D15" s="17" t="s">
        <v>206</v>
      </c>
      <c r="E15" s="18" t="s">
        <v>15</v>
      </c>
      <c r="F15" s="90"/>
      <c r="G15" s="19" t="str">
        <f>IFERROR(__xludf.DUMMYFUNCTION("IF(len(B15)&gt;0, ""Translation Complete, Google translate not required"", GOOGLETRANSLATE(A15,""en"",""ar""))"),"Translation Complete, Google translate not required")</f>
        <v>Translation Complete, Google translate not required</v>
      </c>
      <c r="H15" s="20">
        <f>IFERROR(__xludf.DUMMYFUNCTION("COUNTA(SPLIT(A15, "" ""))"),22.0)</f>
        <v>22</v>
      </c>
      <c r="I15" s="21" t="b">
        <f t="shared" si="1"/>
        <v>1</v>
      </c>
    </row>
    <row r="16" ht="14.25" customHeight="1">
      <c r="A16" s="22" t="s">
        <v>1241</v>
      </c>
      <c r="B16" s="72" t="s">
        <v>1242</v>
      </c>
      <c r="C16" s="27" t="s">
        <v>26</v>
      </c>
      <c r="D16" s="24" t="s">
        <v>206</v>
      </c>
      <c r="E16" s="8" t="s">
        <v>15</v>
      </c>
      <c r="F16" s="91"/>
      <c r="G16" s="10" t="str">
        <f>IFERROR(__xludf.DUMMYFUNCTION("IF(len(B16)&gt;0, ""Translation Complete, Google translate not required"", GOOGLETRANSLATE(A16,""en"",""ar""))"),"Translation Complete, Google translate not required")</f>
        <v>Translation Complete, Google translate not required</v>
      </c>
      <c r="H16" s="11">
        <f>IFERROR(__xludf.DUMMYFUNCTION("COUNTA(SPLIT(A16, "" ""))"),29.0)</f>
        <v>29</v>
      </c>
      <c r="I16" s="25" t="b">
        <f t="shared" si="1"/>
        <v>1</v>
      </c>
    </row>
    <row r="17" ht="14.25" customHeight="1">
      <c r="A17" s="15" t="s">
        <v>1243</v>
      </c>
      <c r="B17" s="70" t="s">
        <v>1244</v>
      </c>
      <c r="C17" s="27" t="s">
        <v>26</v>
      </c>
      <c r="D17" s="17" t="s">
        <v>206</v>
      </c>
      <c r="E17" s="18" t="s">
        <v>15</v>
      </c>
      <c r="F17" s="90"/>
      <c r="G17" s="19" t="str">
        <f>IFERROR(__xludf.DUMMYFUNCTION("IF(len(B17)&gt;0, ""Translation Complete, Google translate not required"", GOOGLETRANSLATE(A17,""en"",""ar""))"),"Translation Complete, Google translate not required")</f>
        <v>Translation Complete, Google translate not required</v>
      </c>
      <c r="H17" s="20">
        <f>IFERROR(__xludf.DUMMYFUNCTION("COUNTA(SPLIT(A17, "" ""))"),6.0)</f>
        <v>6</v>
      </c>
      <c r="I17" s="21" t="b">
        <f t="shared" si="1"/>
        <v>1</v>
      </c>
    </row>
    <row r="18" ht="14.25" customHeight="1">
      <c r="A18" s="22" t="s">
        <v>1245</v>
      </c>
      <c r="B18" s="74" t="s">
        <v>1246</v>
      </c>
      <c r="C18" s="27" t="s">
        <v>26</v>
      </c>
      <c r="D18" s="24" t="s">
        <v>206</v>
      </c>
      <c r="E18" s="8" t="s">
        <v>15</v>
      </c>
      <c r="F18" s="91"/>
      <c r="G18" s="10" t="str">
        <f>IFERROR(__xludf.DUMMYFUNCTION("IF(len(B18)&gt;0, ""Translation Complete, Google translate not required"", GOOGLETRANSLATE(A18,""en"",""ar""))"),"Translation Complete, Google translate not required")</f>
        <v>Translation Complete, Google translate not required</v>
      </c>
      <c r="H18" s="11">
        <f>IFERROR(__xludf.DUMMYFUNCTION("COUNTA(SPLIT(A18, "" ""))"),11.0)</f>
        <v>11</v>
      </c>
      <c r="I18" s="25" t="b">
        <f t="shared" si="1"/>
        <v>1</v>
      </c>
    </row>
    <row r="19" ht="14.25" customHeight="1">
      <c r="A19" s="15" t="s">
        <v>1097</v>
      </c>
      <c r="B19" s="70" t="s">
        <v>1098</v>
      </c>
      <c r="C19" s="27" t="s">
        <v>26</v>
      </c>
      <c r="D19" s="17" t="s">
        <v>206</v>
      </c>
      <c r="E19" s="18" t="s">
        <v>15</v>
      </c>
      <c r="F19" s="90"/>
      <c r="G19" s="19" t="str">
        <f>IFERROR(__xludf.DUMMYFUNCTION("IF(len(B19)&gt;0, ""Translation Complete, Google translate not required"", GOOGLETRANSLATE(A19,""en"",""ar""))"),"Translation Complete, Google translate not required")</f>
        <v>Translation Complete, Google translate not required</v>
      </c>
      <c r="H19" s="20">
        <f>IFERROR(__xludf.DUMMYFUNCTION("COUNTA(SPLIT(A19, "" ""))"),6.0)</f>
        <v>6</v>
      </c>
      <c r="I19" s="21" t="b">
        <f t="shared" si="1"/>
        <v>1</v>
      </c>
    </row>
    <row r="20" ht="14.25" customHeight="1">
      <c r="A20" s="22" t="s">
        <v>1247</v>
      </c>
      <c r="B20" s="74" t="s">
        <v>1248</v>
      </c>
      <c r="C20" s="27" t="s">
        <v>26</v>
      </c>
      <c r="D20" s="24" t="s">
        <v>206</v>
      </c>
      <c r="E20" s="8" t="s">
        <v>15</v>
      </c>
      <c r="F20" s="91"/>
      <c r="G20" s="10" t="str">
        <f>IFERROR(__xludf.DUMMYFUNCTION("IF(len(B20)&gt;0, ""Translation Complete, Google translate not required"", GOOGLETRANSLATE(A20,""en"",""ar""))"),"Translation Complete, Google translate not required")</f>
        <v>Translation Complete, Google translate not required</v>
      </c>
      <c r="H20" s="11">
        <f>IFERROR(__xludf.DUMMYFUNCTION("COUNTA(SPLIT(A20, "" ""))"),5.0)</f>
        <v>5</v>
      </c>
      <c r="I20" s="25" t="b">
        <f t="shared" si="1"/>
        <v>1</v>
      </c>
    </row>
    <row r="21" ht="14.25" customHeight="1">
      <c r="A21" s="15" t="s">
        <v>1249</v>
      </c>
      <c r="B21" s="70" t="s">
        <v>1250</v>
      </c>
      <c r="C21" s="27" t="s">
        <v>26</v>
      </c>
      <c r="D21" s="17" t="s">
        <v>206</v>
      </c>
      <c r="E21" s="18" t="s">
        <v>15</v>
      </c>
      <c r="F21" s="90"/>
      <c r="G21" s="19" t="str">
        <f>IFERROR(__xludf.DUMMYFUNCTION("IF(len(B21)&gt;0, ""Translation Complete, Google translate not required"", GOOGLETRANSLATE(A21,""en"",""ar""))"),"Translation Complete, Google translate not required")</f>
        <v>Translation Complete, Google translate not required</v>
      </c>
      <c r="H21" s="20">
        <f>IFERROR(__xludf.DUMMYFUNCTION("COUNTA(SPLIT(A21, "" ""))"),9.0)</f>
        <v>9</v>
      </c>
      <c r="I21" s="21" t="b">
        <f t="shared" si="1"/>
        <v>1</v>
      </c>
    </row>
    <row r="22" ht="14.25" customHeight="1">
      <c r="A22" s="22" t="s">
        <v>1251</v>
      </c>
      <c r="B22" s="74" t="s">
        <v>1252</v>
      </c>
      <c r="C22" s="27" t="s">
        <v>26</v>
      </c>
      <c r="D22" s="24" t="s">
        <v>206</v>
      </c>
      <c r="E22" s="8" t="s">
        <v>15</v>
      </c>
      <c r="F22" s="91"/>
      <c r="G22" s="10" t="str">
        <f>IFERROR(__xludf.DUMMYFUNCTION("IF(len(B22)&gt;0, ""Translation Complete, Google translate not required"", GOOGLETRANSLATE(A22,""en"",""ar""))"),"Translation Complete, Google translate not required")</f>
        <v>Translation Complete, Google translate not required</v>
      </c>
      <c r="H22" s="11">
        <f>IFERROR(__xludf.DUMMYFUNCTION("COUNTA(SPLIT(A22, "" ""))"),15.0)</f>
        <v>15</v>
      </c>
      <c r="I22" s="25" t="b">
        <f t="shared" si="1"/>
        <v>1</v>
      </c>
    </row>
    <row r="23" ht="14.25" customHeight="1">
      <c r="A23" s="26" t="s">
        <v>1253</v>
      </c>
      <c r="B23" s="70" t="s">
        <v>1254</v>
      </c>
      <c r="C23" s="27" t="s">
        <v>26</v>
      </c>
      <c r="D23" s="17" t="s">
        <v>206</v>
      </c>
      <c r="E23" s="18" t="s">
        <v>15</v>
      </c>
      <c r="F23" s="90"/>
      <c r="G23" s="19" t="str">
        <f>IFERROR(__xludf.DUMMYFUNCTION("IF(len(B23)&gt;0, ""Translation Complete, Google translate not required"", GOOGLETRANSLATE(A23,""en"",""ar""))"),"Translation Complete, Google translate not required")</f>
        <v>Translation Complete, Google translate not required</v>
      </c>
      <c r="H23" s="20">
        <f>IFERROR(__xludf.DUMMYFUNCTION("COUNTA(SPLIT(A23, "" ""))"),16.0)</f>
        <v>16</v>
      </c>
      <c r="I23" s="21" t="b">
        <f t="shared" si="1"/>
        <v>1</v>
      </c>
    </row>
    <row r="24" ht="14.25" customHeight="1">
      <c r="A24" s="22" t="s">
        <v>1255</v>
      </c>
      <c r="B24" s="74" t="s">
        <v>1256</v>
      </c>
      <c r="C24" s="27" t="s">
        <v>26</v>
      </c>
      <c r="D24" s="24" t="s">
        <v>206</v>
      </c>
      <c r="E24" s="8" t="s">
        <v>15</v>
      </c>
      <c r="F24" s="91"/>
      <c r="G24" s="10" t="str">
        <f>IFERROR(__xludf.DUMMYFUNCTION("IF(len(B24)&gt;0, ""Translation Complete, Google translate not required"", GOOGLETRANSLATE(A24,""en"",""ar""))"),"Translation Complete, Google translate not required")</f>
        <v>Translation Complete, Google translate not required</v>
      </c>
      <c r="H24" s="11">
        <f>IFERROR(__xludf.DUMMYFUNCTION("COUNTA(SPLIT(A24, "" ""))"),16.0)</f>
        <v>16</v>
      </c>
      <c r="I24" s="25" t="b">
        <f t="shared" si="1"/>
        <v>1</v>
      </c>
    </row>
    <row r="25" ht="14.25" customHeight="1">
      <c r="A25" s="15" t="s">
        <v>1257</v>
      </c>
      <c r="B25" s="70" t="s">
        <v>1258</v>
      </c>
      <c r="C25" s="27" t="s">
        <v>26</v>
      </c>
      <c r="D25" s="17" t="s">
        <v>206</v>
      </c>
      <c r="E25" s="18" t="s">
        <v>15</v>
      </c>
      <c r="F25" s="90"/>
      <c r="G25" s="19" t="str">
        <f>IFERROR(__xludf.DUMMYFUNCTION("IF(len(B25)&gt;0, ""Translation Complete, Google translate not required"", GOOGLETRANSLATE(A25,""en"",""ar""))"),"Translation Complete, Google translate not required")</f>
        <v>Translation Complete, Google translate not required</v>
      </c>
      <c r="H25" s="20">
        <f>IFERROR(__xludf.DUMMYFUNCTION("COUNTA(SPLIT(A25, "" ""))"),20.0)</f>
        <v>20</v>
      </c>
      <c r="I25" s="21" t="b">
        <f t="shared" si="1"/>
        <v>1</v>
      </c>
    </row>
    <row r="26" ht="14.25" customHeight="1">
      <c r="A26" s="22" t="s">
        <v>1259</v>
      </c>
      <c r="B26" s="72" t="s">
        <v>1260</v>
      </c>
      <c r="C26" s="27" t="s">
        <v>26</v>
      </c>
      <c r="D26" s="24" t="s">
        <v>206</v>
      </c>
      <c r="E26" s="8" t="s">
        <v>15</v>
      </c>
      <c r="F26" s="91"/>
      <c r="G26" s="10" t="str">
        <f>IFERROR(__xludf.DUMMYFUNCTION("IF(len(B26)&gt;0, ""Translation Complete, Google translate not required"", GOOGLETRANSLATE(A26,""en"",""ar""))"),"Translation Complete, Google translate not required")</f>
        <v>Translation Complete, Google translate not required</v>
      </c>
      <c r="H26" s="11">
        <f>IFERROR(__xludf.DUMMYFUNCTION("COUNTA(SPLIT(A26, "" ""))"),19.0)</f>
        <v>19</v>
      </c>
      <c r="I26" s="25" t="b">
        <f t="shared" si="1"/>
        <v>1</v>
      </c>
    </row>
    <row r="27" ht="14.25" customHeight="1">
      <c r="A27" s="15" t="s">
        <v>1261</v>
      </c>
      <c r="B27" s="80" t="s">
        <v>1262</v>
      </c>
      <c r="C27" s="27" t="s">
        <v>26</v>
      </c>
      <c r="D27" s="17" t="s">
        <v>206</v>
      </c>
      <c r="E27" s="18" t="s">
        <v>15</v>
      </c>
      <c r="F27" s="90"/>
      <c r="G27" s="19" t="str">
        <f>IFERROR(__xludf.DUMMYFUNCTION("IF(len(B27)&gt;0, ""Translation Complete, Google translate not required"", GOOGLETRANSLATE(A27,""en"",""ar""))"),"Translation Complete, Google translate not required")</f>
        <v>Translation Complete, Google translate not required</v>
      </c>
      <c r="H27" s="20">
        <f>IFERROR(__xludf.DUMMYFUNCTION("COUNTA(SPLIT(A27, "" ""))"),18.0)</f>
        <v>18</v>
      </c>
      <c r="I27" s="21" t="b">
        <f t="shared" si="1"/>
        <v>1</v>
      </c>
    </row>
    <row r="28" ht="14.25" customHeight="1">
      <c r="A28" s="22" t="s">
        <v>1263</v>
      </c>
      <c r="B28" s="82" t="s">
        <v>1264</v>
      </c>
      <c r="C28" s="27" t="s">
        <v>26</v>
      </c>
      <c r="D28" s="24" t="s">
        <v>206</v>
      </c>
      <c r="E28" s="8" t="s">
        <v>15</v>
      </c>
      <c r="F28" s="91"/>
      <c r="G28" s="10" t="str">
        <f>IFERROR(__xludf.DUMMYFUNCTION("IF(len(B28)&gt;0, ""Translation Complete, Google translate not required"", GOOGLETRANSLATE(A28,""en"",""ar""))"),"Translation Complete, Google translate not required")</f>
        <v>Translation Complete, Google translate not required</v>
      </c>
      <c r="H28" s="11">
        <f>IFERROR(__xludf.DUMMYFUNCTION("COUNTA(SPLIT(A28, "" ""))"),23.0)</f>
        <v>23</v>
      </c>
      <c r="I28" s="25" t="b">
        <f t="shared" si="1"/>
        <v>1</v>
      </c>
    </row>
    <row r="29" ht="14.25" customHeight="1">
      <c r="A29" s="15" t="s">
        <v>695</v>
      </c>
      <c r="B29" s="81" t="s">
        <v>696</v>
      </c>
      <c r="C29" s="27" t="s">
        <v>26</v>
      </c>
      <c r="D29" s="17" t="s">
        <v>206</v>
      </c>
      <c r="E29" s="18" t="s">
        <v>15</v>
      </c>
      <c r="F29" s="90"/>
      <c r="G29" s="19" t="str">
        <f>IFERROR(__xludf.DUMMYFUNCTION("IF(len(B29)&gt;0, ""Translation Complete, Google translate not required"", GOOGLETRANSLATE(A29,""en"",""ar""))"),"Translation Complete, Google translate not required")</f>
        <v>Translation Complete, Google translate not required</v>
      </c>
      <c r="H29" s="20">
        <f>IFERROR(__xludf.DUMMYFUNCTION("COUNTA(SPLIT(A29, "" ""))"),1.0)</f>
        <v>1</v>
      </c>
      <c r="I29" s="21" t="b">
        <f t="shared" si="1"/>
        <v>1</v>
      </c>
    </row>
    <row r="30" ht="14.25" customHeight="1">
      <c r="A30" s="22" t="s">
        <v>1265</v>
      </c>
      <c r="B30" s="72" t="s">
        <v>1266</v>
      </c>
      <c r="C30" s="27" t="s">
        <v>26</v>
      </c>
      <c r="D30" s="24" t="s">
        <v>206</v>
      </c>
      <c r="E30" s="8" t="s">
        <v>15</v>
      </c>
      <c r="F30" s="91"/>
      <c r="G30" s="10" t="str">
        <f>IFERROR(__xludf.DUMMYFUNCTION("IF(len(B30)&gt;0, ""Translation Complete, Google translate not required"", GOOGLETRANSLATE(A30,""en"",""ar""))"),"Translation Complete, Google translate not required")</f>
        <v>Translation Complete, Google translate not required</v>
      </c>
      <c r="H30" s="11">
        <f>IFERROR(__xludf.DUMMYFUNCTION("COUNTA(SPLIT(A30, "" ""))"),3.0)</f>
        <v>3</v>
      </c>
      <c r="I30" s="25" t="b">
        <f t="shared" si="1"/>
        <v>1</v>
      </c>
    </row>
    <row r="31" ht="14.25" customHeight="1">
      <c r="A31" s="15" t="s">
        <v>1267</v>
      </c>
      <c r="B31" s="81" t="s">
        <v>1268</v>
      </c>
      <c r="C31" s="27" t="s">
        <v>26</v>
      </c>
      <c r="D31" s="17" t="s">
        <v>206</v>
      </c>
      <c r="E31" s="18" t="s">
        <v>15</v>
      </c>
      <c r="F31" s="90"/>
      <c r="G31" s="19" t="str">
        <f>IFERROR(__xludf.DUMMYFUNCTION("IF(len(B31)&gt;0, ""Translation Complete, Google translate not required"", GOOGLETRANSLATE(A31,""en"",""ar""))"),"Translation Complete, Google translate not required")</f>
        <v>Translation Complete, Google translate not required</v>
      </c>
      <c r="H31" s="20">
        <f>IFERROR(__xludf.DUMMYFUNCTION("COUNTA(SPLIT(A31, "" ""))"),2.0)</f>
        <v>2</v>
      </c>
      <c r="I31" s="21" t="b">
        <f t="shared" si="1"/>
        <v>1</v>
      </c>
    </row>
    <row r="32" ht="14.25" customHeight="1">
      <c r="A32" s="22" t="s">
        <v>1269</v>
      </c>
      <c r="B32" s="72" t="s">
        <v>1270</v>
      </c>
      <c r="C32" s="27" t="s">
        <v>26</v>
      </c>
      <c r="D32" s="24" t="s">
        <v>206</v>
      </c>
      <c r="E32" s="8" t="s">
        <v>15</v>
      </c>
      <c r="F32" s="91"/>
      <c r="G32" s="10" t="str">
        <f>IFERROR(__xludf.DUMMYFUNCTION("IF(len(B32)&gt;0, ""Translation Complete, Google translate not required"", GOOGLETRANSLATE(A32,""en"",""ar""))"),"Translation Complete, Google translate not required")</f>
        <v>Translation Complete, Google translate not required</v>
      </c>
      <c r="H32" s="11">
        <f>IFERROR(__xludf.DUMMYFUNCTION("COUNTA(SPLIT(A32, "" ""))"),5.0)</f>
        <v>5</v>
      </c>
      <c r="I32" s="25" t="b">
        <f t="shared" si="1"/>
        <v>1</v>
      </c>
    </row>
    <row r="33" ht="14.25" customHeight="1">
      <c r="A33" s="15" t="s">
        <v>1271</v>
      </c>
      <c r="B33" s="81" t="s">
        <v>1272</v>
      </c>
      <c r="C33" s="27" t="s">
        <v>26</v>
      </c>
      <c r="D33" s="17" t="s">
        <v>206</v>
      </c>
      <c r="E33" s="18" t="s">
        <v>15</v>
      </c>
      <c r="F33" s="90"/>
      <c r="G33" s="19" t="str">
        <f>IFERROR(__xludf.DUMMYFUNCTION("IF(len(B33)&gt;0, ""Translation Complete, Google translate not required"", GOOGLETRANSLATE(A33,""en"",""ar""))"),"Translation Complete, Google translate not required")</f>
        <v>Translation Complete, Google translate not required</v>
      </c>
      <c r="H33" s="20">
        <f>IFERROR(__xludf.DUMMYFUNCTION("COUNTA(SPLIT(A33, "" ""))"),3.0)</f>
        <v>3</v>
      </c>
      <c r="I33" s="21" t="b">
        <f t="shared" si="1"/>
        <v>1</v>
      </c>
    </row>
    <row r="34" ht="14.25" customHeight="1">
      <c r="A34" s="22" t="s">
        <v>1273</v>
      </c>
      <c r="B34" s="82" t="s">
        <v>1175</v>
      </c>
      <c r="C34" s="27" t="s">
        <v>26</v>
      </c>
      <c r="D34" s="24" t="s">
        <v>206</v>
      </c>
      <c r="E34" s="8" t="s">
        <v>15</v>
      </c>
      <c r="F34" s="91"/>
      <c r="G34" s="10" t="str">
        <f>IFERROR(__xludf.DUMMYFUNCTION("IF(len(B34)&gt;0, ""Translation Complete, Google translate not required"", GOOGLETRANSLATE(A34,""en"",""ar""))"),"Translation Complete, Google translate not required")</f>
        <v>Translation Complete, Google translate not required</v>
      </c>
      <c r="H34" s="11">
        <f>IFERROR(__xludf.DUMMYFUNCTION("COUNTA(SPLIT(A34, "" ""))"),4.0)</f>
        <v>4</v>
      </c>
      <c r="I34" s="25" t="b">
        <f t="shared" si="1"/>
        <v>1</v>
      </c>
    </row>
    <row r="35" ht="14.25" customHeight="1">
      <c r="A35" s="15" t="s">
        <v>1274</v>
      </c>
      <c r="B35" s="80" t="s">
        <v>1275</v>
      </c>
      <c r="C35" s="27" t="s">
        <v>26</v>
      </c>
      <c r="D35" s="17" t="s">
        <v>206</v>
      </c>
      <c r="E35" s="18" t="s">
        <v>15</v>
      </c>
      <c r="F35" s="90"/>
      <c r="G35" s="19" t="str">
        <f>IFERROR(__xludf.DUMMYFUNCTION("IF(len(B35)&gt;0, ""Translation Complete, Google translate not required"", GOOGLETRANSLATE(A35,""en"",""ar""))"),"Translation Complete, Google translate not required")</f>
        <v>Translation Complete, Google translate not required</v>
      </c>
      <c r="H35" s="20">
        <f>IFERROR(__xludf.DUMMYFUNCTION("COUNTA(SPLIT(A35, "" ""))"),2.0)</f>
        <v>2</v>
      </c>
      <c r="I35" s="21" t="b">
        <f t="shared" si="1"/>
        <v>1</v>
      </c>
    </row>
    <row r="36" ht="14.25" customHeight="1">
      <c r="A36" s="22" t="s">
        <v>1276</v>
      </c>
      <c r="B36" s="72" t="s">
        <v>1277</v>
      </c>
      <c r="C36" s="27" t="s">
        <v>26</v>
      </c>
      <c r="D36" s="24" t="s">
        <v>206</v>
      </c>
      <c r="E36" s="8" t="s">
        <v>15</v>
      </c>
      <c r="F36" s="91"/>
      <c r="G36" s="10" t="str">
        <f>IFERROR(__xludf.DUMMYFUNCTION("IF(len(B36)&gt;0, ""Translation Complete, Google translate not required"", GOOGLETRANSLATE(A36,""en"",""ar""))"),"Translation Complete, Google translate not required")</f>
        <v>Translation Complete, Google translate not required</v>
      </c>
      <c r="H36" s="11">
        <f>IFERROR(__xludf.DUMMYFUNCTION("COUNTA(SPLIT(A36, "" ""))"),2.0)</f>
        <v>2</v>
      </c>
      <c r="I36" s="25" t="b">
        <f t="shared" si="1"/>
        <v>1</v>
      </c>
    </row>
    <row r="37" ht="14.25" customHeight="1">
      <c r="A37" s="15" t="s">
        <v>1278</v>
      </c>
      <c r="B37" s="81" t="s">
        <v>1279</v>
      </c>
      <c r="C37" s="27" t="s">
        <v>26</v>
      </c>
      <c r="D37" s="17" t="s">
        <v>206</v>
      </c>
      <c r="E37" s="18" t="s">
        <v>15</v>
      </c>
      <c r="F37" s="90"/>
      <c r="G37" s="19" t="str">
        <f>IFERROR(__xludf.DUMMYFUNCTION("IF(len(B37)&gt;0, ""Translation Complete, Google translate not required"", GOOGLETRANSLATE(A37,""en"",""ar""))"),"Translation Complete, Google translate not required")</f>
        <v>Translation Complete, Google translate not required</v>
      </c>
      <c r="H37" s="20">
        <f>IFERROR(__xludf.DUMMYFUNCTION("COUNTA(SPLIT(A37, "" ""))"),2.0)</f>
        <v>2</v>
      </c>
      <c r="I37" s="21" t="b">
        <f t="shared" si="1"/>
        <v>1</v>
      </c>
    </row>
    <row r="38" ht="14.25" customHeight="1">
      <c r="A38" s="22" t="s">
        <v>1280</v>
      </c>
      <c r="B38" s="72" t="s">
        <v>1281</v>
      </c>
      <c r="C38" s="27" t="s">
        <v>26</v>
      </c>
      <c r="D38" s="24" t="s">
        <v>206</v>
      </c>
      <c r="E38" s="8" t="s">
        <v>15</v>
      </c>
      <c r="F38" s="91"/>
      <c r="G38" s="10" t="str">
        <f>IFERROR(__xludf.DUMMYFUNCTION("IF(len(B38)&gt;0, ""Translation Complete, Google translate not required"", GOOGLETRANSLATE(A38,""en"",""ar""))"),"Translation Complete, Google translate not required")</f>
        <v>Translation Complete, Google translate not required</v>
      </c>
      <c r="H38" s="11">
        <f>IFERROR(__xludf.DUMMYFUNCTION("COUNTA(SPLIT(A38, "" ""))"),2.0)</f>
        <v>2</v>
      </c>
      <c r="I38" s="25" t="b">
        <f t="shared" si="1"/>
        <v>1</v>
      </c>
    </row>
    <row r="39" ht="14.25" customHeight="1">
      <c r="A39" s="15" t="s">
        <v>1282</v>
      </c>
      <c r="B39" s="81" t="s">
        <v>1283</v>
      </c>
      <c r="C39" s="27" t="s">
        <v>26</v>
      </c>
      <c r="D39" s="17" t="s">
        <v>206</v>
      </c>
      <c r="E39" s="18" t="s">
        <v>15</v>
      </c>
      <c r="F39" s="90"/>
      <c r="G39" s="19" t="str">
        <f>IFERROR(__xludf.DUMMYFUNCTION("IF(len(B39)&gt;0, ""Translation Complete, Google translate not required"", GOOGLETRANSLATE(A39,""en"",""ar""))"),"Translation Complete, Google translate not required")</f>
        <v>Translation Complete, Google translate not required</v>
      </c>
      <c r="H39" s="20">
        <f>IFERROR(__xludf.DUMMYFUNCTION("COUNTA(SPLIT(A39, "" ""))"),2.0)</f>
        <v>2</v>
      </c>
      <c r="I39" s="21" t="b">
        <f t="shared" si="1"/>
        <v>1</v>
      </c>
    </row>
    <row r="40" ht="14.25" customHeight="1">
      <c r="A40" s="22" t="s">
        <v>1284</v>
      </c>
      <c r="B40" s="72" t="s">
        <v>1285</v>
      </c>
      <c r="C40" s="27" t="s">
        <v>26</v>
      </c>
      <c r="D40" s="24" t="s">
        <v>206</v>
      </c>
      <c r="E40" s="8" t="s">
        <v>15</v>
      </c>
      <c r="F40" s="91"/>
      <c r="G40" s="10" t="str">
        <f>IFERROR(__xludf.DUMMYFUNCTION("IF(len(B40)&gt;0, ""Translation Complete, Google translate not required"", GOOGLETRANSLATE(A40,""en"",""ar""))"),"Translation Complete, Google translate not required")</f>
        <v>Translation Complete, Google translate not required</v>
      </c>
      <c r="H40" s="11">
        <f>IFERROR(__xludf.DUMMYFUNCTION("COUNTA(SPLIT(A40, "" ""))"),2.0)</f>
        <v>2</v>
      </c>
      <c r="I40" s="25" t="b">
        <f t="shared" si="1"/>
        <v>1</v>
      </c>
    </row>
    <row r="41" ht="14.25" customHeight="1">
      <c r="A41" s="15" t="s">
        <v>1286</v>
      </c>
      <c r="B41" s="81" t="s">
        <v>1287</v>
      </c>
      <c r="C41" s="27" t="s">
        <v>26</v>
      </c>
      <c r="D41" s="17" t="s">
        <v>206</v>
      </c>
      <c r="E41" s="18" t="s">
        <v>15</v>
      </c>
      <c r="F41" s="90"/>
      <c r="G41" s="19" t="str">
        <f>IFERROR(__xludf.DUMMYFUNCTION("IF(len(B41)&gt;0, ""Translation Complete, Google translate not required"", GOOGLETRANSLATE(A41,""en"",""ar""))"),"Translation Complete, Google translate not required")</f>
        <v>Translation Complete, Google translate not required</v>
      </c>
      <c r="H41" s="20">
        <f>IFERROR(__xludf.DUMMYFUNCTION("COUNTA(SPLIT(A41, "" ""))"),2.0)</f>
        <v>2</v>
      </c>
      <c r="I41" s="21" t="b">
        <f t="shared" si="1"/>
        <v>1</v>
      </c>
    </row>
    <row r="42" ht="14.25" customHeight="1">
      <c r="A42" s="22" t="s">
        <v>1288</v>
      </c>
      <c r="B42" s="72" t="s">
        <v>1289</v>
      </c>
      <c r="C42" s="27" t="s">
        <v>26</v>
      </c>
      <c r="D42" s="24" t="s">
        <v>206</v>
      </c>
      <c r="E42" s="8" t="s">
        <v>15</v>
      </c>
      <c r="F42" s="91"/>
      <c r="G42" s="10" t="str">
        <f>IFERROR(__xludf.DUMMYFUNCTION("IF(len(B42)&gt;0, ""Translation Complete, Google translate not required"", GOOGLETRANSLATE(A42,""en"",""ar""))"),"Translation Complete, Google translate not required")</f>
        <v>Translation Complete, Google translate not required</v>
      </c>
      <c r="H42" s="11">
        <f>IFERROR(__xludf.DUMMYFUNCTION("COUNTA(SPLIT(A42, "" ""))"),2.0)</f>
        <v>2</v>
      </c>
      <c r="I42" s="25" t="b">
        <f t="shared" si="1"/>
        <v>1</v>
      </c>
    </row>
    <row r="43" ht="14.25" customHeight="1">
      <c r="A43" s="15" t="s">
        <v>900</v>
      </c>
      <c r="B43" s="81" t="s">
        <v>901</v>
      </c>
      <c r="C43" s="27" t="s">
        <v>26</v>
      </c>
      <c r="D43" s="17" t="s">
        <v>206</v>
      </c>
      <c r="E43" s="18" t="s">
        <v>15</v>
      </c>
      <c r="F43" s="90"/>
      <c r="G43" s="19" t="str">
        <f>IFERROR(__xludf.DUMMYFUNCTION("IF(len(B43)&gt;0, ""Translation Complete, Google translate not required"", GOOGLETRANSLATE(A43,""en"",""ar""))"),"Translation Complete, Google translate not required")</f>
        <v>Translation Complete, Google translate not required</v>
      </c>
      <c r="H43" s="20">
        <f>IFERROR(__xludf.DUMMYFUNCTION("COUNTA(SPLIT(A43, "" ""))"),1.0)</f>
        <v>1</v>
      </c>
      <c r="I43" s="21" t="b">
        <f t="shared" si="1"/>
        <v>1</v>
      </c>
    </row>
    <row r="44" ht="14.25" customHeight="1">
      <c r="A44" s="22" t="s">
        <v>902</v>
      </c>
      <c r="B44" s="72" t="s">
        <v>903</v>
      </c>
      <c r="C44" s="27" t="s">
        <v>26</v>
      </c>
      <c r="D44" s="24" t="s">
        <v>206</v>
      </c>
      <c r="E44" s="8" t="s">
        <v>15</v>
      </c>
      <c r="F44" s="91"/>
      <c r="G44" s="10" t="str">
        <f>IFERROR(__xludf.DUMMYFUNCTION("IF(len(B44)&gt;0, ""Translation Complete, Google translate not required"", GOOGLETRANSLATE(A44,""en"",""ar""))"),"Translation Complete, Google translate not required")</f>
        <v>Translation Complete, Google translate not required</v>
      </c>
      <c r="H44" s="11">
        <f>IFERROR(__xludf.DUMMYFUNCTION("COUNTA(SPLIT(A44, "" ""))"),1.0)</f>
        <v>1</v>
      </c>
      <c r="I44" s="25" t="b">
        <f t="shared" si="1"/>
        <v>1</v>
      </c>
    </row>
    <row r="45" ht="14.25" customHeight="1">
      <c r="A45" s="15" t="s">
        <v>1168</v>
      </c>
      <c r="B45" s="81" t="s">
        <v>1169</v>
      </c>
      <c r="C45" s="27" t="s">
        <v>26</v>
      </c>
      <c r="D45" s="17" t="s">
        <v>206</v>
      </c>
      <c r="E45" s="18" t="s">
        <v>15</v>
      </c>
      <c r="F45" s="90"/>
      <c r="G45" s="19" t="str">
        <f>IFERROR(__xludf.DUMMYFUNCTION("IF(len(B45)&gt;0, ""Translation Complete, Google translate not required"", GOOGLETRANSLATE(A45,""en"",""ar""))"),"Translation Complete, Google translate not required")</f>
        <v>Translation Complete, Google translate not required</v>
      </c>
      <c r="H45" s="20">
        <f>IFERROR(__xludf.DUMMYFUNCTION("COUNTA(SPLIT(A45, "" ""))"),6.0)</f>
        <v>6</v>
      </c>
      <c r="I45" s="21" t="b">
        <f t="shared" si="1"/>
        <v>1</v>
      </c>
    </row>
    <row r="46" ht="14.25" customHeight="1">
      <c r="A46" s="22" t="s">
        <v>1170</v>
      </c>
      <c r="B46" s="72" t="s">
        <v>1171</v>
      </c>
      <c r="C46" s="27" t="s">
        <v>26</v>
      </c>
      <c r="D46" s="24" t="s">
        <v>206</v>
      </c>
      <c r="E46" s="8" t="s">
        <v>15</v>
      </c>
      <c r="F46" s="91"/>
      <c r="G46" s="10" t="str">
        <f>IFERROR(__xludf.DUMMYFUNCTION("IF(len(B46)&gt;0, ""Translation Complete, Google translate not required"", GOOGLETRANSLATE(A46,""en"",""ar""))"),"Translation Complete, Google translate not required")</f>
        <v>Translation Complete, Google translate not required</v>
      </c>
      <c r="H46" s="11">
        <f>IFERROR(__xludf.DUMMYFUNCTION("COUNTA(SPLIT(A46, "" ""))"),6.0)</f>
        <v>6</v>
      </c>
      <c r="I46" s="25" t="b">
        <f t="shared" si="1"/>
        <v>1</v>
      </c>
    </row>
    <row r="47" ht="14.25" customHeight="1">
      <c r="A47" s="15" t="s">
        <v>1172</v>
      </c>
      <c r="B47" s="81" t="s">
        <v>1173</v>
      </c>
      <c r="C47" s="27" t="s">
        <v>26</v>
      </c>
      <c r="D47" s="17" t="s">
        <v>206</v>
      </c>
      <c r="E47" s="18" t="s">
        <v>15</v>
      </c>
      <c r="F47" s="90"/>
      <c r="G47" s="19" t="str">
        <f>IFERROR(__xludf.DUMMYFUNCTION("IF(len(B47)&gt;0, ""Translation Complete, Google translate not required"", GOOGLETRANSLATE(A47,""en"",""ar""))"),"Translation Complete, Google translate not required")</f>
        <v>Translation Complete, Google translate not required</v>
      </c>
      <c r="H47" s="20">
        <f>IFERROR(__xludf.DUMMYFUNCTION("COUNTA(SPLIT(A47, "" ""))"),3.0)</f>
        <v>3</v>
      </c>
      <c r="I47" s="21" t="b">
        <f t="shared" si="1"/>
        <v>1</v>
      </c>
    </row>
    <row r="48" ht="14.25" customHeight="1">
      <c r="A48" s="22" t="s">
        <v>1290</v>
      </c>
      <c r="B48" s="72" t="s">
        <v>1291</v>
      </c>
      <c r="C48" s="27" t="s">
        <v>26</v>
      </c>
      <c r="D48" s="24" t="s">
        <v>206</v>
      </c>
      <c r="E48" s="8" t="s">
        <v>15</v>
      </c>
      <c r="F48" s="91"/>
      <c r="G48" s="10" t="str">
        <f>IFERROR(__xludf.DUMMYFUNCTION("IF(len(B48)&gt;0, ""Translation Complete, Google translate not required"", GOOGLETRANSLATE(A48,""en"",""ar""))"),"Translation Complete, Google translate not required")</f>
        <v>Translation Complete, Google translate not required</v>
      </c>
      <c r="H48" s="11">
        <f>IFERROR(__xludf.DUMMYFUNCTION("COUNTA(SPLIT(A48, "" ""))"),1.0)</f>
        <v>1</v>
      </c>
      <c r="I48" s="25" t="b">
        <f t="shared" si="1"/>
        <v>1</v>
      </c>
    </row>
    <row r="49" ht="14.25" customHeight="1">
      <c r="A49" s="15" t="s">
        <v>1292</v>
      </c>
      <c r="B49" s="81" t="s">
        <v>1293</v>
      </c>
      <c r="C49" s="27" t="s">
        <v>26</v>
      </c>
      <c r="D49" s="17" t="s">
        <v>206</v>
      </c>
      <c r="E49" s="18" t="s">
        <v>15</v>
      </c>
      <c r="F49" s="90"/>
      <c r="G49" s="19" t="str">
        <f>IFERROR(__xludf.DUMMYFUNCTION("IF(len(B49)&gt;0, ""Translation Complete, Google translate not required"", GOOGLETRANSLATE(A49,""en"",""ar""))"),"Translation Complete, Google translate not required")</f>
        <v>Translation Complete, Google translate not required</v>
      </c>
      <c r="H49" s="20">
        <f>IFERROR(__xludf.DUMMYFUNCTION("COUNTA(SPLIT(A49, "" ""))"),1.0)</f>
        <v>1</v>
      </c>
      <c r="I49" s="21" t="b">
        <f t="shared" si="1"/>
        <v>1</v>
      </c>
    </row>
    <row r="50" ht="14.25" customHeight="1">
      <c r="A50" s="22" t="s">
        <v>1294</v>
      </c>
      <c r="B50" s="72" t="s">
        <v>1295</v>
      </c>
      <c r="C50" s="27" t="s">
        <v>26</v>
      </c>
      <c r="D50" s="24" t="s">
        <v>206</v>
      </c>
      <c r="E50" s="8" t="s">
        <v>15</v>
      </c>
      <c r="F50" s="91"/>
      <c r="G50" s="10" t="str">
        <f>IFERROR(__xludf.DUMMYFUNCTION("IF(len(B50)&gt;0, ""Translation Complete, Google translate not required"", GOOGLETRANSLATE(A50,""en"",""ar""))"),"Translation Complete, Google translate not required")</f>
        <v>Translation Complete, Google translate not required</v>
      </c>
      <c r="H50" s="11">
        <f>IFERROR(__xludf.DUMMYFUNCTION("COUNTA(SPLIT(A50, "" ""))"),1.0)</f>
        <v>1</v>
      </c>
      <c r="I50" s="25" t="b">
        <f t="shared" si="1"/>
        <v>1</v>
      </c>
    </row>
    <row r="51" ht="14.25" customHeight="1">
      <c r="A51" s="15" t="s">
        <v>1296</v>
      </c>
      <c r="B51" s="81" t="s">
        <v>1297</v>
      </c>
      <c r="C51" s="27" t="s">
        <v>26</v>
      </c>
      <c r="D51" s="17" t="s">
        <v>206</v>
      </c>
      <c r="E51" s="18" t="s">
        <v>15</v>
      </c>
      <c r="F51" s="90"/>
      <c r="G51" s="19" t="str">
        <f>IFERROR(__xludf.DUMMYFUNCTION("IF(len(B51)&gt;0, ""Translation Complete, Google translate not required"", GOOGLETRANSLATE(A51,""en"",""ar""))"),"Translation Complete, Google translate not required")</f>
        <v>Translation Complete, Google translate not required</v>
      </c>
      <c r="H51" s="20">
        <f>IFERROR(__xludf.DUMMYFUNCTION("COUNTA(SPLIT(A51, "" ""))"),1.0)</f>
        <v>1</v>
      </c>
      <c r="I51" s="21" t="b">
        <f t="shared" si="1"/>
        <v>1</v>
      </c>
    </row>
    <row r="52" ht="14.25" customHeight="1">
      <c r="A52" s="22" t="s">
        <v>1298</v>
      </c>
      <c r="B52" s="72" t="s">
        <v>1299</v>
      </c>
      <c r="C52" s="27" t="s">
        <v>26</v>
      </c>
      <c r="D52" s="24" t="s">
        <v>206</v>
      </c>
      <c r="E52" s="8" t="s">
        <v>15</v>
      </c>
      <c r="F52" s="91"/>
      <c r="G52" s="10" t="str">
        <f>IFERROR(__xludf.DUMMYFUNCTION("IF(len(B52)&gt;0, ""Translation Complete, Google translate not required"", GOOGLETRANSLATE(A52,""en"",""ar""))"),"Translation Complete, Google translate not required")</f>
        <v>Translation Complete, Google translate not required</v>
      </c>
      <c r="H52" s="11">
        <f>IFERROR(__xludf.DUMMYFUNCTION("COUNTA(SPLIT(A52, "" ""))"),1.0)</f>
        <v>1</v>
      </c>
      <c r="I52" s="25" t="b">
        <f t="shared" si="1"/>
        <v>1</v>
      </c>
    </row>
    <row r="53" ht="14.25" customHeight="1">
      <c r="A53" s="15" t="s">
        <v>1166</v>
      </c>
      <c r="B53" s="80" t="s">
        <v>1300</v>
      </c>
      <c r="C53" s="27" t="s">
        <v>26</v>
      </c>
      <c r="D53" s="17" t="s">
        <v>206</v>
      </c>
      <c r="E53" s="18" t="s">
        <v>15</v>
      </c>
      <c r="F53" s="90"/>
      <c r="G53" s="19" t="str">
        <f>IFERROR(__xludf.DUMMYFUNCTION("IF(len(B56)&gt;0, ""Translation Complete, Google translate not required"", GOOGLETRANSLATE(A53,""en"",""ar""))"),"Translation Complete, Google translate not required")</f>
        <v>Translation Complete, Google translate not required</v>
      </c>
      <c r="H53" s="20">
        <f>IFERROR(__xludf.DUMMYFUNCTION("COUNTA(SPLIT(A53, "" ""))"),1.0)</f>
        <v>1</v>
      </c>
      <c r="I53" s="21" t="b">
        <f>if(len(B56)&gt;0,TRUE,FALSE)</f>
        <v>1</v>
      </c>
    </row>
    <row r="54" ht="14.25" customHeight="1">
      <c r="A54" s="22" t="s">
        <v>1301</v>
      </c>
      <c r="B54" s="72" t="s">
        <v>1302</v>
      </c>
      <c r="C54" s="27" t="s">
        <v>26</v>
      </c>
      <c r="D54" s="24" t="s">
        <v>206</v>
      </c>
      <c r="E54" s="8" t="s">
        <v>15</v>
      </c>
      <c r="F54" s="91"/>
      <c r="G54" s="10" t="str">
        <f>IFERROR(__xludf.DUMMYFUNCTION("IF(len(B54)&gt;0, ""Translation Complete, Google translate not required"", GOOGLETRANSLATE(A54,""en"",""ar""))"),"Translation Complete, Google translate not required")</f>
        <v>Translation Complete, Google translate not required</v>
      </c>
      <c r="H54" s="11">
        <f>IFERROR(__xludf.DUMMYFUNCTION("COUNTA(SPLIT(A54, "" ""))"),3.0)</f>
        <v>3</v>
      </c>
      <c r="I54" s="25" t="b">
        <f t="shared" ref="I54:I55" si="2">if(len(B54)&gt;0,TRUE,FALSE)</f>
        <v>1</v>
      </c>
    </row>
    <row r="55" ht="14.25" customHeight="1">
      <c r="A55" s="15" t="s">
        <v>1303</v>
      </c>
      <c r="B55" s="81" t="s">
        <v>1304</v>
      </c>
      <c r="C55" s="27" t="s">
        <v>26</v>
      </c>
      <c r="D55" s="17" t="s">
        <v>206</v>
      </c>
      <c r="E55" s="18" t="s">
        <v>15</v>
      </c>
      <c r="F55" s="90"/>
      <c r="G55" s="19" t="str">
        <f>IFERROR(__xludf.DUMMYFUNCTION("IF(len(B55)&gt;0, ""Translation Complete, Google translate not required"", GOOGLETRANSLATE(A55,""en"",""ar""))"),"Translation Complete, Google translate not required")</f>
        <v>Translation Complete, Google translate not required</v>
      </c>
      <c r="H55" s="20">
        <f>IFERROR(__xludf.DUMMYFUNCTION("COUNTA(SPLIT(A55, "" ""))"),4.0)</f>
        <v>4</v>
      </c>
      <c r="I55" s="21" t="b">
        <f t="shared" si="2"/>
        <v>1</v>
      </c>
    </row>
    <row r="56" ht="14.25" customHeight="1">
      <c r="A56" s="22" t="s">
        <v>1305</v>
      </c>
      <c r="B56" s="92" t="s">
        <v>1306</v>
      </c>
      <c r="C56" s="27" t="s">
        <v>26</v>
      </c>
      <c r="D56" s="24" t="s">
        <v>206</v>
      </c>
      <c r="E56" s="8" t="s">
        <v>15</v>
      </c>
      <c r="F56" s="91"/>
      <c r="G56" s="10" t="str">
        <f>IFERROR(__xludf.DUMMYFUNCTION("IF(len(#REF!)&gt;0, ""Translation Complete, Google translate not required"", GOOGLETRANSLATE(A56,""en"",""ar""))"),"#REF!")</f>
        <v>#REF!</v>
      </c>
      <c r="H56" s="11">
        <f>IFERROR(__xludf.DUMMYFUNCTION("COUNTA(SPLIT(A56, "" ""))"),2.0)</f>
        <v>2</v>
      </c>
      <c r="I56" s="25" t="str">
        <f>if(len(#REF!)&gt;0,TRUE,FALSE)</f>
        <v>#REF!</v>
      </c>
    </row>
    <row r="57" ht="14.25" customHeight="1">
      <c r="A57" s="15" t="s">
        <v>1307</v>
      </c>
      <c r="B57" s="81" t="s">
        <v>1308</v>
      </c>
      <c r="C57" s="27" t="s">
        <v>26</v>
      </c>
      <c r="D57" s="17" t="s">
        <v>206</v>
      </c>
      <c r="E57" s="18" t="s">
        <v>15</v>
      </c>
      <c r="F57" s="90"/>
      <c r="G57" s="19" t="str">
        <f>IFERROR(__xludf.DUMMYFUNCTION("IF(len(B57)&gt;0, ""Translation Complete, Google translate not required"", GOOGLETRANSLATE(A57,""en"",""ar""))"),"Translation Complete, Google translate not required")</f>
        <v>Translation Complete, Google translate not required</v>
      </c>
      <c r="H57" s="20">
        <f>IFERROR(__xludf.DUMMYFUNCTION("COUNTA(SPLIT(A57, "" ""))"),2.0)</f>
        <v>2</v>
      </c>
      <c r="I57" s="21" t="b">
        <f t="shared" ref="I57:I98" si="3">if(len(B57)&gt;0,TRUE,FALSE)</f>
        <v>1</v>
      </c>
    </row>
    <row r="58" ht="14.25" customHeight="1">
      <c r="A58" s="22" t="s">
        <v>1309</v>
      </c>
      <c r="B58" s="72" t="s">
        <v>1310</v>
      </c>
      <c r="C58" s="27" t="s">
        <v>26</v>
      </c>
      <c r="D58" s="24" t="s">
        <v>206</v>
      </c>
      <c r="E58" s="8" t="s">
        <v>15</v>
      </c>
      <c r="F58" s="91"/>
      <c r="G58" s="10" t="str">
        <f>IFERROR(__xludf.DUMMYFUNCTION("IF(len(B58)&gt;0, ""Translation Complete, Google translate not required"", GOOGLETRANSLATE(A58,""en"",""ar""))"),"Translation Complete, Google translate not required")</f>
        <v>Translation Complete, Google translate not required</v>
      </c>
      <c r="H58" s="11">
        <f>IFERROR(__xludf.DUMMYFUNCTION("COUNTA(SPLIT(A58, "" ""))"),4.0)</f>
        <v>4</v>
      </c>
      <c r="I58" s="25" t="b">
        <f t="shared" si="3"/>
        <v>1</v>
      </c>
    </row>
    <row r="59" ht="14.25" customHeight="1">
      <c r="A59" s="15" t="s">
        <v>1311</v>
      </c>
      <c r="B59" s="81" t="s">
        <v>1312</v>
      </c>
      <c r="C59" s="27" t="s">
        <v>26</v>
      </c>
      <c r="D59" s="17" t="s">
        <v>206</v>
      </c>
      <c r="E59" s="18" t="s">
        <v>15</v>
      </c>
      <c r="F59" s="90"/>
      <c r="G59" s="19" t="str">
        <f>IFERROR(__xludf.DUMMYFUNCTION("IF(len(B59)&gt;0, ""Translation Complete, Google translate not required"", GOOGLETRANSLATE(A59,""en"",""ar""))"),"Translation Complete, Google translate not required")</f>
        <v>Translation Complete, Google translate not required</v>
      </c>
      <c r="H59" s="20">
        <f>IFERROR(__xludf.DUMMYFUNCTION("COUNTA(SPLIT(A59, "" ""))"),2.0)</f>
        <v>2</v>
      </c>
      <c r="I59" s="21" t="b">
        <f t="shared" si="3"/>
        <v>1</v>
      </c>
    </row>
    <row r="60" ht="14.25" customHeight="1">
      <c r="A60" s="22" t="s">
        <v>1313</v>
      </c>
      <c r="B60" s="82" t="s">
        <v>1314</v>
      </c>
      <c r="C60" s="27" t="s">
        <v>26</v>
      </c>
      <c r="D60" s="24" t="s">
        <v>206</v>
      </c>
      <c r="E60" s="8" t="s">
        <v>15</v>
      </c>
      <c r="F60" s="91"/>
      <c r="G60" s="10" t="str">
        <f>IFERROR(__xludf.DUMMYFUNCTION("IF(len(B60)&gt;0, ""Translation Complete, Google translate not required"", GOOGLETRANSLATE(A60,""en"",""ar""))"),"Translation Complete, Google translate not required")</f>
        <v>Translation Complete, Google translate not required</v>
      </c>
      <c r="H60" s="11">
        <f>IFERROR(__xludf.DUMMYFUNCTION("COUNTA(SPLIT(A60, "" ""))"),6.0)</f>
        <v>6</v>
      </c>
      <c r="I60" s="25" t="b">
        <f t="shared" si="3"/>
        <v>1</v>
      </c>
    </row>
    <row r="61" ht="14.25" customHeight="1">
      <c r="A61" s="15" t="s">
        <v>1315</v>
      </c>
      <c r="B61" s="80" t="s">
        <v>1316</v>
      </c>
      <c r="C61" s="27" t="s">
        <v>26</v>
      </c>
      <c r="D61" s="17" t="s">
        <v>206</v>
      </c>
      <c r="E61" s="18" t="s">
        <v>15</v>
      </c>
      <c r="F61" s="90"/>
      <c r="G61" s="19" t="str">
        <f>IFERROR(__xludf.DUMMYFUNCTION("IF(len(B61)&gt;0, ""Translation Complete, Google translate not required"", GOOGLETRANSLATE(A61,""en"",""ar""))"),"Translation Complete, Google translate not required")</f>
        <v>Translation Complete, Google translate not required</v>
      </c>
      <c r="H61" s="20">
        <f>IFERROR(__xludf.DUMMYFUNCTION("COUNTA(SPLIT(A61, "" ""))"),6.0)</f>
        <v>6</v>
      </c>
      <c r="I61" s="21" t="b">
        <f t="shared" si="3"/>
        <v>1</v>
      </c>
    </row>
    <row r="62" ht="14.25" customHeight="1">
      <c r="A62" s="22" t="s">
        <v>1317</v>
      </c>
      <c r="B62" s="82" t="s">
        <v>1318</v>
      </c>
      <c r="C62" s="27" t="s">
        <v>26</v>
      </c>
      <c r="D62" s="24" t="s">
        <v>206</v>
      </c>
      <c r="E62" s="8" t="s">
        <v>15</v>
      </c>
      <c r="F62" s="91"/>
      <c r="G62" s="10" t="str">
        <f>IFERROR(__xludf.DUMMYFUNCTION("IF(len(B62)&gt;0, ""Translation Complete, Google translate not required"", GOOGLETRANSLATE(A62,""en"",""ar""))"),"Translation Complete, Google translate not required")</f>
        <v>Translation Complete, Google translate not required</v>
      </c>
      <c r="H62" s="11">
        <f>IFERROR(__xludf.DUMMYFUNCTION("COUNTA(SPLIT(A62, "" ""))"),7.0)</f>
        <v>7</v>
      </c>
      <c r="I62" s="25" t="b">
        <f t="shared" si="3"/>
        <v>1</v>
      </c>
    </row>
    <row r="63" ht="14.25" customHeight="1">
      <c r="A63" s="15" t="s">
        <v>1319</v>
      </c>
      <c r="B63" s="80" t="s">
        <v>1320</v>
      </c>
      <c r="C63" s="27" t="s">
        <v>26</v>
      </c>
      <c r="D63" s="17" t="s">
        <v>206</v>
      </c>
      <c r="E63" s="18" t="s">
        <v>15</v>
      </c>
      <c r="F63" s="90"/>
      <c r="G63" s="19" t="str">
        <f>IFERROR(__xludf.DUMMYFUNCTION("IF(len(B63)&gt;0, ""Translation Complete, Google translate not required"", GOOGLETRANSLATE(A63,""en"",""ar""))"),"Translation Complete, Google translate not required")</f>
        <v>Translation Complete, Google translate not required</v>
      </c>
      <c r="H63" s="20">
        <f>IFERROR(__xludf.DUMMYFUNCTION("COUNTA(SPLIT(A63, "" ""))"),5.0)</f>
        <v>5</v>
      </c>
      <c r="I63" s="21" t="b">
        <f t="shared" si="3"/>
        <v>1</v>
      </c>
    </row>
    <row r="64" ht="14.25" customHeight="1">
      <c r="A64" s="22" t="s">
        <v>1321</v>
      </c>
      <c r="B64" s="72" t="s">
        <v>696</v>
      </c>
      <c r="C64" s="27" t="s">
        <v>26</v>
      </c>
      <c r="D64" s="24" t="s">
        <v>206</v>
      </c>
      <c r="E64" s="8" t="s">
        <v>15</v>
      </c>
      <c r="F64" s="91"/>
      <c r="G64" s="10" t="str">
        <f>IFERROR(__xludf.DUMMYFUNCTION("IF(len(B64)&gt;0, ""Translation Complete, Google translate not required"", GOOGLETRANSLATE(A64,""en"",""ar""))"),"Translation Complete, Google translate not required")</f>
        <v>Translation Complete, Google translate not required</v>
      </c>
      <c r="H64" s="11">
        <f>IFERROR(__xludf.DUMMYFUNCTION("COUNTA(SPLIT(A64, "" ""))"),1.0)</f>
        <v>1</v>
      </c>
      <c r="I64" s="25" t="b">
        <f t="shared" si="3"/>
        <v>1</v>
      </c>
    </row>
    <row r="65" ht="14.25" customHeight="1">
      <c r="A65" s="15" t="s">
        <v>1322</v>
      </c>
      <c r="B65" s="81" t="s">
        <v>1266</v>
      </c>
      <c r="C65" s="27" t="s">
        <v>26</v>
      </c>
      <c r="D65" s="17" t="s">
        <v>206</v>
      </c>
      <c r="E65" s="18" t="s">
        <v>15</v>
      </c>
      <c r="F65" s="90"/>
      <c r="G65" s="19" t="str">
        <f>IFERROR(__xludf.DUMMYFUNCTION("IF(len(B65)&gt;0, ""Translation Complete, Google translate not required"", GOOGLETRANSLATE(A65,""en"",""ar""))"),"Translation Complete, Google translate not required")</f>
        <v>Translation Complete, Google translate not required</v>
      </c>
      <c r="H65" s="20">
        <f>IFERROR(__xludf.DUMMYFUNCTION("COUNTA(SPLIT(A65, "" ""))"),3.0)</f>
        <v>3</v>
      </c>
      <c r="I65" s="21" t="b">
        <f t="shared" si="3"/>
        <v>1</v>
      </c>
    </row>
    <row r="66" ht="14.25" customHeight="1">
      <c r="A66" s="22" t="s">
        <v>1323</v>
      </c>
      <c r="B66" s="72" t="s">
        <v>1268</v>
      </c>
      <c r="C66" s="27" t="s">
        <v>26</v>
      </c>
      <c r="D66" s="24" t="s">
        <v>206</v>
      </c>
      <c r="E66" s="8" t="s">
        <v>15</v>
      </c>
      <c r="F66" s="91"/>
      <c r="G66" s="10" t="str">
        <f>IFERROR(__xludf.DUMMYFUNCTION("IF(len(B66)&gt;0, ""Translation Complete, Google translate not required"", GOOGLETRANSLATE(A66,""en"",""ar""))"),"Translation Complete, Google translate not required")</f>
        <v>Translation Complete, Google translate not required</v>
      </c>
      <c r="H66" s="11">
        <f>IFERROR(__xludf.DUMMYFUNCTION("COUNTA(SPLIT(A66, "" ""))"),2.0)</f>
        <v>2</v>
      </c>
      <c r="I66" s="25" t="b">
        <f t="shared" si="3"/>
        <v>1</v>
      </c>
    </row>
    <row r="67" ht="14.25" customHeight="1">
      <c r="A67" s="15" t="s">
        <v>1324</v>
      </c>
      <c r="B67" s="81" t="s">
        <v>1270</v>
      </c>
      <c r="C67" s="27" t="s">
        <v>26</v>
      </c>
      <c r="D67" s="17" t="s">
        <v>206</v>
      </c>
      <c r="E67" s="18" t="s">
        <v>15</v>
      </c>
      <c r="F67" s="90"/>
      <c r="G67" s="19" t="str">
        <f>IFERROR(__xludf.DUMMYFUNCTION("IF(len(B67)&gt;0, ""Translation Complete, Google translate not required"", GOOGLETRANSLATE(A67,""en"",""ar""))"),"Translation Complete, Google translate not required")</f>
        <v>Translation Complete, Google translate not required</v>
      </c>
      <c r="H67" s="20">
        <f>IFERROR(__xludf.DUMMYFUNCTION("COUNTA(SPLIT(A67, "" ""))"),5.0)</f>
        <v>5</v>
      </c>
      <c r="I67" s="21" t="b">
        <f t="shared" si="3"/>
        <v>1</v>
      </c>
    </row>
    <row r="68" ht="14.25" customHeight="1">
      <c r="A68" s="22" t="s">
        <v>1325</v>
      </c>
      <c r="B68" s="72" t="s">
        <v>1272</v>
      </c>
      <c r="C68" s="27" t="s">
        <v>26</v>
      </c>
      <c r="D68" s="24" t="s">
        <v>206</v>
      </c>
      <c r="E68" s="8" t="s">
        <v>15</v>
      </c>
      <c r="F68" s="91"/>
      <c r="G68" s="10" t="str">
        <f>IFERROR(__xludf.DUMMYFUNCTION("IF(len(B68)&gt;0, ""Translation Complete, Google translate not required"", GOOGLETRANSLATE(A68,""en"",""ar""))"),"Translation Complete, Google translate not required")</f>
        <v>Translation Complete, Google translate not required</v>
      </c>
      <c r="H68" s="11">
        <f>IFERROR(__xludf.DUMMYFUNCTION("COUNTA(SPLIT(A68, "" ""))"),3.0)</f>
        <v>3</v>
      </c>
      <c r="I68" s="25" t="b">
        <f t="shared" si="3"/>
        <v>1</v>
      </c>
    </row>
    <row r="69" ht="14.25" customHeight="1">
      <c r="A69" s="15" t="s">
        <v>1326</v>
      </c>
      <c r="B69" s="80" t="s">
        <v>1175</v>
      </c>
      <c r="C69" s="27" t="s">
        <v>26</v>
      </c>
      <c r="D69" s="17" t="s">
        <v>206</v>
      </c>
      <c r="E69" s="18" t="s">
        <v>15</v>
      </c>
      <c r="F69" s="90"/>
      <c r="G69" s="19" t="str">
        <f>IFERROR(__xludf.DUMMYFUNCTION("IF(len(B69)&gt;0, ""Translation Complete, Google translate not required"", GOOGLETRANSLATE(A69,""en"",""ar""))"),"Translation Complete, Google translate not required")</f>
        <v>Translation Complete, Google translate not required</v>
      </c>
      <c r="H69" s="20">
        <f>IFERROR(__xludf.DUMMYFUNCTION("COUNTA(SPLIT(A69, "" ""))"),4.0)</f>
        <v>4</v>
      </c>
      <c r="I69" s="21" t="b">
        <f t="shared" si="3"/>
        <v>1</v>
      </c>
    </row>
    <row r="70" ht="14.25" customHeight="1">
      <c r="A70" s="22" t="s">
        <v>1274</v>
      </c>
      <c r="B70" s="82" t="s">
        <v>1275</v>
      </c>
      <c r="C70" s="27" t="s">
        <v>26</v>
      </c>
      <c r="D70" s="24" t="s">
        <v>206</v>
      </c>
      <c r="E70" s="8" t="s">
        <v>15</v>
      </c>
      <c r="F70" s="91"/>
      <c r="G70" s="10" t="str">
        <f>IFERROR(__xludf.DUMMYFUNCTION("IF(len(B70)&gt;0, ""Translation Complete, Google translate not required"", GOOGLETRANSLATE(A70,""en"",""ar""))"),"Translation Complete, Google translate not required")</f>
        <v>Translation Complete, Google translate not required</v>
      </c>
      <c r="H70" s="11">
        <f>IFERROR(__xludf.DUMMYFUNCTION("COUNTA(SPLIT(A70, "" ""))"),2.0)</f>
        <v>2</v>
      </c>
      <c r="I70" s="25" t="b">
        <f t="shared" si="3"/>
        <v>1</v>
      </c>
    </row>
    <row r="71" ht="14.25" customHeight="1">
      <c r="A71" s="15" t="s">
        <v>1276</v>
      </c>
      <c r="B71" s="81" t="s">
        <v>1277</v>
      </c>
      <c r="C71" s="27" t="s">
        <v>26</v>
      </c>
      <c r="D71" s="17" t="s">
        <v>206</v>
      </c>
      <c r="E71" s="18" t="s">
        <v>15</v>
      </c>
      <c r="F71" s="71"/>
      <c r="G71" s="19" t="str">
        <f>IFERROR(__xludf.DUMMYFUNCTION("IF(len(B71)&gt;0, ""Translation Complete, Google translate not required"", GOOGLETRANSLATE(A71,""en"",""ar""))"),"Translation Complete, Google translate not required")</f>
        <v>Translation Complete, Google translate not required</v>
      </c>
      <c r="H71" s="20">
        <f>IFERROR(__xludf.DUMMYFUNCTION("COUNTA(SPLIT(A71, "" ""))"),2.0)</f>
        <v>2</v>
      </c>
      <c r="I71" s="21" t="b">
        <f t="shared" si="3"/>
        <v>1</v>
      </c>
    </row>
    <row r="72" ht="14.25" customHeight="1">
      <c r="A72" s="22" t="s">
        <v>1278</v>
      </c>
      <c r="B72" s="72" t="s">
        <v>1279</v>
      </c>
      <c r="C72" s="27" t="s">
        <v>26</v>
      </c>
      <c r="D72" s="24" t="s">
        <v>206</v>
      </c>
      <c r="E72" s="8" t="s">
        <v>15</v>
      </c>
      <c r="F72" s="93"/>
      <c r="G72" s="10" t="str">
        <f>IFERROR(__xludf.DUMMYFUNCTION("IF(len(B72)&gt;0, ""Translation Complete, Google translate not required"", GOOGLETRANSLATE(A72,""en"",""ar""))"),"Translation Complete, Google translate not required")</f>
        <v>Translation Complete, Google translate not required</v>
      </c>
      <c r="H72" s="11">
        <f>IFERROR(__xludf.DUMMYFUNCTION("COUNTA(SPLIT(A72, "" ""))"),2.0)</f>
        <v>2</v>
      </c>
      <c r="I72" s="25" t="b">
        <f t="shared" si="3"/>
        <v>1</v>
      </c>
    </row>
    <row r="73" ht="14.25" customHeight="1">
      <c r="A73" s="15" t="s">
        <v>1280</v>
      </c>
      <c r="B73" s="81" t="s">
        <v>1281</v>
      </c>
      <c r="C73" s="27" t="s">
        <v>26</v>
      </c>
      <c r="D73" s="17" t="s">
        <v>206</v>
      </c>
      <c r="E73" s="18" t="s">
        <v>15</v>
      </c>
      <c r="F73" s="71"/>
      <c r="G73" s="19" t="str">
        <f>IFERROR(__xludf.DUMMYFUNCTION("IF(len(B73)&gt;0, ""Translation Complete, Google translate not required"", GOOGLETRANSLATE(A73,""en"",""ar""))"),"Translation Complete, Google translate not required")</f>
        <v>Translation Complete, Google translate not required</v>
      </c>
      <c r="H73" s="20">
        <f>IFERROR(__xludf.DUMMYFUNCTION("COUNTA(SPLIT(A73, "" ""))"),2.0)</f>
        <v>2</v>
      </c>
      <c r="I73" s="21" t="b">
        <f t="shared" si="3"/>
        <v>1</v>
      </c>
    </row>
    <row r="74" ht="14.25" customHeight="1">
      <c r="A74" s="22" t="s">
        <v>1282</v>
      </c>
      <c r="B74" s="72" t="s">
        <v>1283</v>
      </c>
      <c r="C74" s="27" t="s">
        <v>26</v>
      </c>
      <c r="D74" s="24" t="s">
        <v>206</v>
      </c>
      <c r="E74" s="8" t="s">
        <v>15</v>
      </c>
      <c r="F74" s="93"/>
      <c r="G74" s="10" t="str">
        <f>IFERROR(__xludf.DUMMYFUNCTION("IF(len(B74)&gt;0, ""Translation Complete, Google translate not required"", GOOGLETRANSLATE(A74,""en"",""ar""))"),"Translation Complete, Google translate not required")</f>
        <v>Translation Complete, Google translate not required</v>
      </c>
      <c r="H74" s="11">
        <f>IFERROR(__xludf.DUMMYFUNCTION("COUNTA(SPLIT(A74, "" ""))"),2.0)</f>
        <v>2</v>
      </c>
      <c r="I74" s="25" t="b">
        <f t="shared" si="3"/>
        <v>1</v>
      </c>
    </row>
    <row r="75" ht="14.25" customHeight="1">
      <c r="A75" s="15" t="s">
        <v>1284</v>
      </c>
      <c r="B75" s="81" t="s">
        <v>1285</v>
      </c>
      <c r="C75" s="27" t="s">
        <v>26</v>
      </c>
      <c r="D75" s="17" t="s">
        <v>206</v>
      </c>
      <c r="E75" s="18" t="s">
        <v>15</v>
      </c>
      <c r="F75" s="71"/>
      <c r="G75" s="19" t="str">
        <f>IFERROR(__xludf.DUMMYFUNCTION("IF(len(B75)&gt;0, ""Translation Complete, Google translate not required"", GOOGLETRANSLATE(A75,""en"",""ar""))"),"Translation Complete, Google translate not required")</f>
        <v>Translation Complete, Google translate not required</v>
      </c>
      <c r="H75" s="20">
        <f>IFERROR(__xludf.DUMMYFUNCTION("COUNTA(SPLIT(A75, "" ""))"),2.0)</f>
        <v>2</v>
      </c>
      <c r="I75" s="21" t="b">
        <f t="shared" si="3"/>
        <v>1</v>
      </c>
    </row>
    <row r="76" ht="14.25" customHeight="1">
      <c r="A76" s="22" t="s">
        <v>1286</v>
      </c>
      <c r="B76" s="72" t="s">
        <v>1287</v>
      </c>
      <c r="C76" s="27" t="s">
        <v>26</v>
      </c>
      <c r="D76" s="24" t="s">
        <v>206</v>
      </c>
      <c r="E76" s="8" t="s">
        <v>15</v>
      </c>
      <c r="F76" s="93"/>
      <c r="G76" s="10" t="str">
        <f>IFERROR(__xludf.DUMMYFUNCTION("IF(len(B76)&gt;0, ""Translation Complete, Google translate not required"", GOOGLETRANSLATE(A76,""en"",""ar""))"),"Translation Complete, Google translate not required")</f>
        <v>Translation Complete, Google translate not required</v>
      </c>
      <c r="H76" s="11">
        <f>IFERROR(__xludf.DUMMYFUNCTION("COUNTA(SPLIT(A76, "" ""))"),2.0)</f>
        <v>2</v>
      </c>
      <c r="I76" s="25" t="b">
        <f t="shared" si="3"/>
        <v>1</v>
      </c>
    </row>
    <row r="77" ht="14.25" customHeight="1">
      <c r="A77" s="15" t="s">
        <v>1288</v>
      </c>
      <c r="B77" s="81" t="s">
        <v>1289</v>
      </c>
      <c r="C77" s="27" t="s">
        <v>26</v>
      </c>
      <c r="D77" s="17" t="s">
        <v>206</v>
      </c>
      <c r="E77" s="18" t="s">
        <v>15</v>
      </c>
      <c r="F77" s="71"/>
      <c r="G77" s="19" t="str">
        <f>IFERROR(__xludf.DUMMYFUNCTION("IF(len(B77)&gt;0, ""Translation Complete, Google translate not required"", GOOGLETRANSLATE(A77,""en"",""ar""))"),"Translation Complete, Google translate not required")</f>
        <v>Translation Complete, Google translate not required</v>
      </c>
      <c r="H77" s="20">
        <f>IFERROR(__xludf.DUMMYFUNCTION("COUNTA(SPLIT(A77, "" ""))"),2.0)</f>
        <v>2</v>
      </c>
      <c r="I77" s="21" t="b">
        <f t="shared" si="3"/>
        <v>1</v>
      </c>
    </row>
    <row r="78" ht="14.25" customHeight="1">
      <c r="A78" s="22" t="s">
        <v>1028</v>
      </c>
      <c r="B78" s="72" t="s">
        <v>901</v>
      </c>
      <c r="C78" s="27" t="s">
        <v>26</v>
      </c>
      <c r="D78" s="24" t="s">
        <v>206</v>
      </c>
      <c r="E78" s="8" t="s">
        <v>15</v>
      </c>
      <c r="F78" s="93"/>
      <c r="G78" s="10" t="str">
        <f>IFERROR(__xludf.DUMMYFUNCTION("IF(len(B78)&gt;0, ""Translation Complete, Google translate not required"", GOOGLETRANSLATE(A78,""en"",""ar""))"),"Translation Complete, Google translate not required")</f>
        <v>Translation Complete, Google translate not required</v>
      </c>
      <c r="H78" s="11">
        <f>IFERROR(__xludf.DUMMYFUNCTION("COUNTA(SPLIT(A78, "" ""))"),1.0)</f>
        <v>1</v>
      </c>
      <c r="I78" s="25" t="b">
        <f t="shared" si="3"/>
        <v>1</v>
      </c>
    </row>
    <row r="79" ht="14.25" customHeight="1">
      <c r="A79" s="15" t="s">
        <v>1029</v>
      </c>
      <c r="B79" s="81" t="s">
        <v>903</v>
      </c>
      <c r="C79" s="27" t="s">
        <v>26</v>
      </c>
      <c r="D79" s="17" t="s">
        <v>206</v>
      </c>
      <c r="E79" s="18" t="s">
        <v>15</v>
      </c>
      <c r="F79" s="71"/>
      <c r="G79" s="19" t="str">
        <f>IFERROR(__xludf.DUMMYFUNCTION("IF(len(B79)&gt;0, ""Translation Complete, Google translate not required"", GOOGLETRANSLATE(A79,""en"",""ar""))"),"Translation Complete, Google translate not required")</f>
        <v>Translation Complete, Google translate not required</v>
      </c>
      <c r="H79" s="20">
        <f>IFERROR(__xludf.DUMMYFUNCTION("COUNTA(SPLIT(A79, "" ""))"),1.0)</f>
        <v>1</v>
      </c>
      <c r="I79" s="21" t="b">
        <f t="shared" si="3"/>
        <v>1</v>
      </c>
    </row>
    <row r="80" ht="14.25" customHeight="1">
      <c r="A80" s="22" t="s">
        <v>1206</v>
      </c>
      <c r="B80" s="72" t="s">
        <v>1169</v>
      </c>
      <c r="C80" s="27" t="s">
        <v>26</v>
      </c>
      <c r="D80" s="24" t="s">
        <v>206</v>
      </c>
      <c r="E80" s="8" t="s">
        <v>15</v>
      </c>
      <c r="F80" s="93"/>
      <c r="G80" s="10" t="str">
        <f>IFERROR(__xludf.DUMMYFUNCTION("IF(len(B80)&gt;0, ""Translation Complete, Google translate not required"", GOOGLETRANSLATE(A80,""en"",""ar""))"),"Translation Complete, Google translate not required")</f>
        <v>Translation Complete, Google translate not required</v>
      </c>
      <c r="H80" s="11">
        <f>IFERROR(__xludf.DUMMYFUNCTION("COUNTA(SPLIT(A80, "" ""))"),6.0)</f>
        <v>6</v>
      </c>
      <c r="I80" s="25" t="b">
        <f t="shared" si="3"/>
        <v>1</v>
      </c>
    </row>
    <row r="81" ht="14.25" customHeight="1">
      <c r="A81" s="15" t="s">
        <v>1207</v>
      </c>
      <c r="B81" s="81" t="s">
        <v>1171</v>
      </c>
      <c r="C81" s="27" t="s">
        <v>26</v>
      </c>
      <c r="D81" s="17" t="s">
        <v>206</v>
      </c>
      <c r="E81" s="18" t="s">
        <v>15</v>
      </c>
      <c r="F81" s="71"/>
      <c r="G81" s="19" t="str">
        <f>IFERROR(__xludf.DUMMYFUNCTION("IF(len(B81)&gt;0, ""Translation Complete, Google translate not required"", GOOGLETRANSLATE(A81,""en"",""ar""))"),"Translation Complete, Google translate not required")</f>
        <v>Translation Complete, Google translate not required</v>
      </c>
      <c r="H81" s="20">
        <f>IFERROR(__xludf.DUMMYFUNCTION("COUNTA(SPLIT(A81, "" ""))"),6.0)</f>
        <v>6</v>
      </c>
      <c r="I81" s="21" t="b">
        <f t="shared" si="3"/>
        <v>1</v>
      </c>
    </row>
    <row r="82" ht="14.25" customHeight="1">
      <c r="A82" s="22" t="s">
        <v>1208</v>
      </c>
      <c r="B82" s="72" t="s">
        <v>1173</v>
      </c>
      <c r="C82" s="27" t="s">
        <v>26</v>
      </c>
      <c r="D82" s="24" t="s">
        <v>206</v>
      </c>
      <c r="E82" s="8" t="s">
        <v>15</v>
      </c>
      <c r="F82" s="93"/>
      <c r="G82" s="10" t="str">
        <f>IFERROR(__xludf.DUMMYFUNCTION("IF(len(B82)&gt;0, ""Translation Complete, Google translate not required"", GOOGLETRANSLATE(A82,""en"",""ar""))"),"Translation Complete, Google translate not required")</f>
        <v>Translation Complete, Google translate not required</v>
      </c>
      <c r="H82" s="11">
        <f>IFERROR(__xludf.DUMMYFUNCTION("COUNTA(SPLIT(A82, "" ""))"),3.0)</f>
        <v>3</v>
      </c>
      <c r="I82" s="25" t="b">
        <f t="shared" si="3"/>
        <v>1</v>
      </c>
    </row>
    <row r="83" ht="14.25" customHeight="1">
      <c r="A83" s="15" t="s">
        <v>1327</v>
      </c>
      <c r="B83" s="81" t="s">
        <v>1291</v>
      </c>
      <c r="C83" s="27" t="s">
        <v>26</v>
      </c>
      <c r="D83" s="17" t="s">
        <v>206</v>
      </c>
      <c r="E83" s="18" t="s">
        <v>15</v>
      </c>
      <c r="F83" s="71"/>
      <c r="G83" s="19" t="str">
        <f>IFERROR(__xludf.DUMMYFUNCTION("IF(len(B83)&gt;0, ""Translation Complete, Google translate not required"", GOOGLETRANSLATE(A83,""en"",""ar""))"),"Translation Complete, Google translate not required")</f>
        <v>Translation Complete, Google translate not required</v>
      </c>
      <c r="H83" s="20">
        <f>IFERROR(__xludf.DUMMYFUNCTION("COUNTA(SPLIT(A83, "" ""))"),1.0)</f>
        <v>1</v>
      </c>
      <c r="I83" s="21" t="b">
        <f t="shared" si="3"/>
        <v>1</v>
      </c>
    </row>
    <row r="84" ht="14.25" customHeight="1">
      <c r="A84" s="22" t="s">
        <v>1328</v>
      </c>
      <c r="B84" s="72" t="s">
        <v>1293</v>
      </c>
      <c r="C84" s="27" t="s">
        <v>26</v>
      </c>
      <c r="D84" s="24" t="s">
        <v>206</v>
      </c>
      <c r="E84" s="8" t="s">
        <v>15</v>
      </c>
      <c r="F84" s="93"/>
      <c r="G84" s="10" t="str">
        <f>IFERROR(__xludf.DUMMYFUNCTION("IF(len(B84)&gt;0, ""Translation Complete, Google translate not required"", GOOGLETRANSLATE(A84,""en"",""ar""))"),"Translation Complete, Google translate not required")</f>
        <v>Translation Complete, Google translate not required</v>
      </c>
      <c r="H84" s="11">
        <f>IFERROR(__xludf.DUMMYFUNCTION("COUNTA(SPLIT(A84, "" ""))"),1.0)</f>
        <v>1</v>
      </c>
      <c r="I84" s="25" t="b">
        <f t="shared" si="3"/>
        <v>1</v>
      </c>
    </row>
    <row r="85" ht="14.25" customHeight="1">
      <c r="A85" s="15" t="s">
        <v>1329</v>
      </c>
      <c r="B85" s="81" t="s">
        <v>1295</v>
      </c>
      <c r="C85" s="27" t="s">
        <v>26</v>
      </c>
      <c r="D85" s="17" t="s">
        <v>206</v>
      </c>
      <c r="E85" s="18" t="s">
        <v>15</v>
      </c>
      <c r="F85" s="71"/>
      <c r="G85" s="19" t="str">
        <f>IFERROR(__xludf.DUMMYFUNCTION("IF(len(B85)&gt;0, ""Translation Complete, Google translate not required"", GOOGLETRANSLATE(A85,""en"",""ar""))"),"Translation Complete, Google translate not required")</f>
        <v>Translation Complete, Google translate not required</v>
      </c>
      <c r="H85" s="20">
        <f>IFERROR(__xludf.DUMMYFUNCTION("COUNTA(SPLIT(A85, "" ""))"),1.0)</f>
        <v>1</v>
      </c>
      <c r="I85" s="21" t="b">
        <f t="shared" si="3"/>
        <v>1</v>
      </c>
    </row>
    <row r="86" ht="14.25" customHeight="1">
      <c r="A86" s="22" t="s">
        <v>1330</v>
      </c>
      <c r="B86" s="72" t="s">
        <v>1297</v>
      </c>
      <c r="C86" s="27" t="s">
        <v>26</v>
      </c>
      <c r="D86" s="24" t="s">
        <v>206</v>
      </c>
      <c r="E86" s="8" t="s">
        <v>15</v>
      </c>
      <c r="F86" s="93"/>
      <c r="G86" s="10" t="str">
        <f>IFERROR(__xludf.DUMMYFUNCTION("IF(len(B86)&gt;0, ""Translation Complete, Google translate not required"", GOOGLETRANSLATE(A86,""en"",""ar""))"),"Translation Complete, Google translate not required")</f>
        <v>Translation Complete, Google translate not required</v>
      </c>
      <c r="H86" s="11">
        <f>IFERROR(__xludf.DUMMYFUNCTION("COUNTA(SPLIT(A86, "" ""))"),1.0)</f>
        <v>1</v>
      </c>
      <c r="I86" s="25" t="b">
        <f t="shared" si="3"/>
        <v>1</v>
      </c>
    </row>
    <row r="87" ht="14.25" customHeight="1">
      <c r="A87" s="15" t="s">
        <v>1331</v>
      </c>
      <c r="B87" s="81" t="s">
        <v>1299</v>
      </c>
      <c r="C87" s="27" t="s">
        <v>26</v>
      </c>
      <c r="D87" s="17" t="s">
        <v>206</v>
      </c>
      <c r="E87" s="18" t="s">
        <v>15</v>
      </c>
      <c r="F87" s="71"/>
      <c r="G87" s="19" t="str">
        <f>IFERROR(__xludf.DUMMYFUNCTION("IF(len(B87)&gt;0, ""Translation Complete, Google translate not required"", GOOGLETRANSLATE(A87,""en"",""ar""))"),"Translation Complete, Google translate not required")</f>
        <v>Translation Complete, Google translate not required</v>
      </c>
      <c r="H87" s="20">
        <f>IFERROR(__xludf.DUMMYFUNCTION("COUNTA(SPLIT(A87, "" ""))"),1.0)</f>
        <v>1</v>
      </c>
      <c r="I87" s="21" t="b">
        <f t="shared" si="3"/>
        <v>1</v>
      </c>
    </row>
    <row r="88" ht="14.25" customHeight="1">
      <c r="A88" s="22" t="s">
        <v>1205</v>
      </c>
      <c r="B88" s="82" t="s">
        <v>1300</v>
      </c>
      <c r="C88" s="27" t="s">
        <v>26</v>
      </c>
      <c r="D88" s="24" t="s">
        <v>206</v>
      </c>
      <c r="E88" s="8" t="s">
        <v>15</v>
      </c>
      <c r="F88" s="93"/>
      <c r="G88" s="10" t="str">
        <f>IFERROR(__xludf.DUMMYFUNCTION("IF(len(B88)&gt;0, ""Translation Complete, Google translate not required"", GOOGLETRANSLATE(A88,""en"",""ar""))"),"Translation Complete, Google translate not required")</f>
        <v>Translation Complete, Google translate not required</v>
      </c>
      <c r="H88" s="11">
        <f>IFERROR(__xludf.DUMMYFUNCTION("COUNTA(SPLIT(A88, "" ""))"),1.0)</f>
        <v>1</v>
      </c>
      <c r="I88" s="25" t="b">
        <f t="shared" si="3"/>
        <v>1</v>
      </c>
    </row>
    <row r="89" ht="14.25" customHeight="1">
      <c r="A89" s="15" t="s">
        <v>1332</v>
      </c>
      <c r="B89" s="81" t="s">
        <v>1302</v>
      </c>
      <c r="C89" s="27" t="s">
        <v>26</v>
      </c>
      <c r="D89" s="17" t="s">
        <v>206</v>
      </c>
      <c r="E89" s="18" t="s">
        <v>15</v>
      </c>
      <c r="F89" s="71"/>
      <c r="G89" s="19" t="str">
        <f>IFERROR(__xludf.DUMMYFUNCTION("IF(len(B89)&gt;0, ""Translation Complete, Google translate not required"", GOOGLETRANSLATE(A89,""en"",""ar""))"),"Translation Complete, Google translate not required")</f>
        <v>Translation Complete, Google translate not required</v>
      </c>
      <c r="H89" s="20">
        <f>IFERROR(__xludf.DUMMYFUNCTION("COUNTA(SPLIT(A89, "" ""))"),3.0)</f>
        <v>3</v>
      </c>
      <c r="I89" s="21" t="b">
        <f t="shared" si="3"/>
        <v>1</v>
      </c>
    </row>
    <row r="90" ht="14.25" customHeight="1">
      <c r="A90" s="22" t="s">
        <v>1333</v>
      </c>
      <c r="B90" s="72" t="s">
        <v>1304</v>
      </c>
      <c r="C90" s="27" t="s">
        <v>26</v>
      </c>
      <c r="D90" s="24" t="s">
        <v>206</v>
      </c>
      <c r="E90" s="8" t="s">
        <v>15</v>
      </c>
      <c r="F90" s="93"/>
      <c r="G90" s="10" t="str">
        <f>IFERROR(__xludf.DUMMYFUNCTION("IF(len(B90)&gt;0, ""Translation Complete, Google translate not required"", GOOGLETRANSLATE(A90,""en"",""ar""))"),"Translation Complete, Google translate not required")</f>
        <v>Translation Complete, Google translate not required</v>
      </c>
      <c r="H90" s="11">
        <f>IFERROR(__xludf.DUMMYFUNCTION("COUNTA(SPLIT(A90, "" ""))"),4.0)</f>
        <v>4</v>
      </c>
      <c r="I90" s="25" t="b">
        <f t="shared" si="3"/>
        <v>1</v>
      </c>
    </row>
    <row r="91" ht="14.25" customHeight="1">
      <c r="A91" s="15" t="s">
        <v>1305</v>
      </c>
      <c r="B91" s="94" t="s">
        <v>1306</v>
      </c>
      <c r="C91" s="27" t="s">
        <v>26</v>
      </c>
      <c r="D91" s="17" t="s">
        <v>206</v>
      </c>
      <c r="E91" s="18" t="s">
        <v>15</v>
      </c>
      <c r="F91" s="71"/>
      <c r="G91" s="19" t="str">
        <f>IFERROR(__xludf.DUMMYFUNCTION("IF(len(B91)&gt;0, ""Translation Complete, Google translate not required"", GOOGLETRANSLATE(A91,""en"",""ar""))"),"Translation Complete, Google translate not required")</f>
        <v>Translation Complete, Google translate not required</v>
      </c>
      <c r="H91" s="20">
        <f>IFERROR(__xludf.DUMMYFUNCTION("COUNTA(SPLIT(A91, "" ""))"),2.0)</f>
        <v>2</v>
      </c>
      <c r="I91" s="21" t="b">
        <f t="shared" si="3"/>
        <v>1</v>
      </c>
    </row>
    <row r="92" ht="14.25" customHeight="1">
      <c r="A92" s="22" t="s">
        <v>1307</v>
      </c>
      <c r="B92" s="72" t="s">
        <v>1308</v>
      </c>
      <c r="C92" s="27" t="s">
        <v>26</v>
      </c>
      <c r="D92" s="24" t="s">
        <v>206</v>
      </c>
      <c r="E92" s="8" t="s">
        <v>15</v>
      </c>
      <c r="F92" s="93"/>
      <c r="G92" s="10" t="str">
        <f>IFERROR(__xludf.DUMMYFUNCTION("IF(len(B92)&gt;0, ""Translation Complete, Google translate not required"", GOOGLETRANSLATE(A92,""en"",""ar""))"),"Translation Complete, Google translate not required")</f>
        <v>Translation Complete, Google translate not required</v>
      </c>
      <c r="H92" s="11">
        <f>IFERROR(__xludf.DUMMYFUNCTION("COUNTA(SPLIT(A92, "" ""))"),2.0)</f>
        <v>2</v>
      </c>
      <c r="I92" s="25" t="b">
        <f t="shared" si="3"/>
        <v>1</v>
      </c>
    </row>
    <row r="93" ht="14.25" customHeight="1">
      <c r="A93" s="15" t="s">
        <v>1334</v>
      </c>
      <c r="B93" s="81" t="s">
        <v>1310</v>
      </c>
      <c r="C93" s="27" t="s">
        <v>26</v>
      </c>
      <c r="D93" s="17" t="s">
        <v>206</v>
      </c>
      <c r="E93" s="18" t="s">
        <v>15</v>
      </c>
      <c r="F93" s="71"/>
      <c r="G93" s="19" t="str">
        <f>IFERROR(__xludf.DUMMYFUNCTION("IF(len(B93)&gt;0, ""Translation Complete, Google translate not required"", GOOGLETRANSLATE(A93,""en"",""ar""))"),"Translation Complete, Google translate not required")</f>
        <v>Translation Complete, Google translate not required</v>
      </c>
      <c r="H93" s="20">
        <f>IFERROR(__xludf.DUMMYFUNCTION("COUNTA(SPLIT(A93, "" ""))"),4.0)</f>
        <v>4</v>
      </c>
      <c r="I93" s="21" t="b">
        <f t="shared" si="3"/>
        <v>1</v>
      </c>
    </row>
    <row r="94" ht="14.25" customHeight="1">
      <c r="A94" s="22" t="s">
        <v>1335</v>
      </c>
      <c r="B94" s="72" t="s">
        <v>1312</v>
      </c>
      <c r="C94" s="27" t="s">
        <v>26</v>
      </c>
      <c r="D94" s="24" t="s">
        <v>206</v>
      </c>
      <c r="E94" s="8" t="s">
        <v>15</v>
      </c>
      <c r="F94" s="93"/>
      <c r="G94" s="10" t="str">
        <f>IFERROR(__xludf.DUMMYFUNCTION("IF(len(B94)&gt;0, ""Translation Complete, Google translate not required"", GOOGLETRANSLATE(A94,""en"",""ar""))"),"Translation Complete, Google translate not required")</f>
        <v>Translation Complete, Google translate not required</v>
      </c>
      <c r="H94" s="11">
        <f>IFERROR(__xludf.DUMMYFUNCTION("COUNTA(SPLIT(A94, "" ""))"),2.0)</f>
        <v>2</v>
      </c>
      <c r="I94" s="25" t="b">
        <f t="shared" si="3"/>
        <v>1</v>
      </c>
    </row>
    <row r="95" ht="14.25" customHeight="1">
      <c r="A95" s="15" t="s">
        <v>1336</v>
      </c>
      <c r="B95" s="80" t="s">
        <v>1314</v>
      </c>
      <c r="C95" s="27" t="s">
        <v>26</v>
      </c>
      <c r="D95" s="17" t="s">
        <v>206</v>
      </c>
      <c r="E95" s="18" t="s">
        <v>15</v>
      </c>
      <c r="F95" s="71"/>
      <c r="G95" s="19" t="str">
        <f>IFERROR(__xludf.DUMMYFUNCTION("IF(len(B95)&gt;0, ""Translation Complete, Google translate not required"", GOOGLETRANSLATE(A95,""en"",""ar""))"),"Translation Complete, Google translate not required")</f>
        <v>Translation Complete, Google translate not required</v>
      </c>
      <c r="H95" s="20">
        <f>IFERROR(__xludf.DUMMYFUNCTION("COUNTA(SPLIT(A95, "" ""))"),6.0)</f>
        <v>6</v>
      </c>
      <c r="I95" s="21" t="b">
        <f t="shared" si="3"/>
        <v>1</v>
      </c>
    </row>
    <row r="96" ht="14.25" customHeight="1">
      <c r="A96" s="22" t="s">
        <v>1337</v>
      </c>
      <c r="B96" s="82" t="s">
        <v>1316</v>
      </c>
      <c r="C96" s="27" t="s">
        <v>26</v>
      </c>
      <c r="D96" s="24" t="s">
        <v>206</v>
      </c>
      <c r="E96" s="8" t="s">
        <v>15</v>
      </c>
      <c r="F96" s="93"/>
      <c r="G96" s="10" t="str">
        <f>IFERROR(__xludf.DUMMYFUNCTION("IF(len(B96)&gt;0, ""Translation Complete, Google translate not required"", GOOGLETRANSLATE(A96,""en"",""ar""))"),"Translation Complete, Google translate not required")</f>
        <v>Translation Complete, Google translate not required</v>
      </c>
      <c r="H96" s="11">
        <f>IFERROR(__xludf.DUMMYFUNCTION("COUNTA(SPLIT(A96, "" ""))"),6.0)</f>
        <v>6</v>
      </c>
      <c r="I96" s="25" t="b">
        <f t="shared" si="3"/>
        <v>1</v>
      </c>
    </row>
    <row r="97" ht="14.25" customHeight="1">
      <c r="A97" s="15" t="s">
        <v>1338</v>
      </c>
      <c r="B97" s="80" t="s">
        <v>1318</v>
      </c>
      <c r="C97" s="27" t="s">
        <v>26</v>
      </c>
      <c r="D97" s="17" t="s">
        <v>206</v>
      </c>
      <c r="E97" s="18" t="s">
        <v>15</v>
      </c>
      <c r="F97" s="71"/>
      <c r="G97" s="19" t="str">
        <f>IFERROR(__xludf.DUMMYFUNCTION("IF(len(B97)&gt;0, ""Translation Complete, Google translate not required"", GOOGLETRANSLATE(A97,""en"",""ar""))"),"Translation Complete, Google translate not required")</f>
        <v>Translation Complete, Google translate not required</v>
      </c>
      <c r="H97" s="20">
        <f>IFERROR(__xludf.DUMMYFUNCTION("COUNTA(SPLIT(A97, "" ""))"),7.0)</f>
        <v>7</v>
      </c>
      <c r="I97" s="21" t="b">
        <f t="shared" si="3"/>
        <v>1</v>
      </c>
    </row>
    <row r="98" ht="14.25" customHeight="1">
      <c r="A98" s="95" t="s">
        <v>1339</v>
      </c>
      <c r="B98" s="96" t="s">
        <v>1320</v>
      </c>
      <c r="C98" s="97" t="s">
        <v>26</v>
      </c>
      <c r="D98" s="98" t="s">
        <v>206</v>
      </c>
      <c r="E98" s="99" t="s">
        <v>15</v>
      </c>
      <c r="F98" s="100"/>
      <c r="G98" s="101" t="str">
        <f>IFERROR(__xludf.DUMMYFUNCTION("IF(len(B98)&gt;0, ""Translation Complete, Google translate not required"", GOOGLETRANSLATE(A98,""en"",""ar""))"),"Translation Complete, Google translate not required")</f>
        <v>Translation Complete, Google translate not required</v>
      </c>
      <c r="H98" s="102">
        <f>IFERROR(__xludf.DUMMYFUNCTION("COUNTA(SPLIT(A98, "" ""))"),5.0)</f>
        <v>5</v>
      </c>
      <c r="I98" s="103" t="b">
        <f t="shared" si="3"/>
        <v>1</v>
      </c>
    </row>
  </sheetData>
  <conditionalFormatting sqref="B1:E98 F1 H1:I1">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24.5"/>
    <col customWidth="1" min="7" max="7" width="29.38"/>
    <col customWidth="1" min="8" max="8" width="21.88"/>
    <col customWidth="1" min="9" max="9" width="24.75"/>
  </cols>
  <sheetData>
    <row r="2">
      <c r="B2" s="104" t="s">
        <v>1340</v>
      </c>
    </row>
    <row r="3">
      <c r="B3" s="105" t="s">
        <v>1341</v>
      </c>
      <c r="C3" s="105" t="s">
        <v>1342</v>
      </c>
      <c r="D3" s="105" t="s">
        <v>1343</v>
      </c>
      <c r="E3" s="106"/>
    </row>
    <row r="4">
      <c r="B4" s="107" t="s">
        <v>1344</v>
      </c>
      <c r="C4" s="107">
        <f>counta(Latest_Modules_and_Activites[English])</f>
        <v>294</v>
      </c>
      <c r="D4" s="108">
        <f>sum(Latest_Modules_and_Activites[Count of English Words])</f>
        <v>4205</v>
      </c>
      <c r="E4" s="106"/>
    </row>
    <row r="5">
      <c r="B5" s="107" t="s">
        <v>1345</v>
      </c>
      <c r="C5" s="107">
        <f>counta(Latest_Navigation[English])</f>
        <v>220</v>
      </c>
      <c r="D5" s="108">
        <f>sum(Latest_Navigation[Count of English Words])</f>
        <v>1586</v>
      </c>
      <c r="E5" s="106"/>
    </row>
    <row r="6">
      <c r="B6" s="107" t="s">
        <v>1346</v>
      </c>
      <c r="C6" s="107">
        <f>counta(Latest_Onboarding[English])</f>
        <v>92</v>
      </c>
      <c r="D6" s="108">
        <f>sum(Latest_Onboarding[Count of English Words])</f>
        <v>533</v>
      </c>
      <c r="E6" s="106"/>
    </row>
    <row r="7">
      <c r="B7" s="107" t="s">
        <v>1347</v>
      </c>
      <c r="C7" s="107">
        <f>counta(Latest_Survey[English])</f>
        <v>97</v>
      </c>
      <c r="D7" s="108">
        <f>sum(Latest_Survey[Count of English Words])</f>
        <v>627</v>
      </c>
      <c r="E7" s="106"/>
    </row>
    <row r="12">
      <c r="F12" s="104" t="s">
        <v>1348</v>
      </c>
    </row>
    <row r="13">
      <c r="F13" s="104" t="s">
        <v>1349</v>
      </c>
      <c r="G13" s="104" t="s">
        <v>1350</v>
      </c>
      <c r="H13" s="104" t="s">
        <v>1351</v>
      </c>
      <c r="I13" s="104" t="s">
        <v>1352</v>
      </c>
    </row>
    <row r="14">
      <c r="F14" s="106" t="s">
        <v>1353</v>
      </c>
      <c r="G14" s="106" t="s">
        <v>1354</v>
      </c>
      <c r="H14" s="106" t="s">
        <v>1355</v>
      </c>
      <c r="I14" s="106" t="s">
        <v>1356</v>
      </c>
    </row>
    <row r="15">
      <c r="F15" s="106" t="s">
        <v>1357</v>
      </c>
      <c r="G15" s="106" t="s">
        <v>1358</v>
      </c>
      <c r="H15" s="106" t="s">
        <v>1359</v>
      </c>
      <c r="I15" s="106" t="s">
        <v>1360</v>
      </c>
    </row>
    <row r="16">
      <c r="F16" s="109" t="s">
        <v>1361</v>
      </c>
      <c r="G16" s="106" t="s">
        <v>1362</v>
      </c>
      <c r="H16" s="106" t="s">
        <v>1363</v>
      </c>
      <c r="I16" s="106" t="s">
        <v>1364</v>
      </c>
    </row>
    <row r="17">
      <c r="F17" s="106" t="s">
        <v>1365</v>
      </c>
      <c r="G17" s="106" t="s">
        <v>1366</v>
      </c>
      <c r="H17" s="106" t="s">
        <v>1367</v>
      </c>
      <c r="I17" s="106" t="s">
        <v>1368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22" t="s">
        <v>12</v>
      </c>
      <c r="B2" s="36" t="s">
        <v>13</v>
      </c>
      <c r="C2" s="7" t="s">
        <v>14</v>
      </c>
      <c r="D2" s="8" t="s">
        <v>15</v>
      </c>
      <c r="E2" s="110" t="s">
        <v>15</v>
      </c>
    </row>
    <row r="3" ht="14.25" customHeight="1">
      <c r="A3" s="15" t="s">
        <v>18</v>
      </c>
      <c r="B3" s="111" t="s">
        <v>19</v>
      </c>
      <c r="C3" s="16" t="s">
        <v>14</v>
      </c>
      <c r="D3" s="18" t="s">
        <v>15</v>
      </c>
      <c r="E3" s="112" t="s">
        <v>16</v>
      </c>
    </row>
    <row r="4" ht="14.25" customHeight="1">
      <c r="A4" s="22" t="s">
        <v>21</v>
      </c>
      <c r="B4" s="36" t="s">
        <v>22</v>
      </c>
      <c r="C4" s="7" t="s">
        <v>14</v>
      </c>
      <c r="D4" s="8" t="s">
        <v>15</v>
      </c>
      <c r="E4" s="110" t="s">
        <v>206</v>
      </c>
    </row>
    <row r="5" ht="14.25" customHeight="1">
      <c r="A5" s="26" t="s">
        <v>24</v>
      </c>
      <c r="B5" s="113" t="s">
        <v>25</v>
      </c>
      <c r="C5" s="27" t="s">
        <v>26</v>
      </c>
      <c r="D5" s="18" t="s">
        <v>15</v>
      </c>
      <c r="E5" s="112" t="s">
        <v>206</v>
      </c>
    </row>
    <row r="6" ht="14.25" customHeight="1">
      <c r="A6" s="22" t="s">
        <v>28</v>
      </c>
      <c r="B6" s="36" t="s">
        <v>29</v>
      </c>
      <c r="C6" s="7" t="s">
        <v>14</v>
      </c>
      <c r="D6" s="8" t="s">
        <v>15</v>
      </c>
      <c r="E6" s="110" t="s">
        <v>206</v>
      </c>
    </row>
    <row r="7" ht="14.25" customHeight="1">
      <c r="A7" s="15" t="s">
        <v>31</v>
      </c>
      <c r="B7" s="114" t="s">
        <v>32</v>
      </c>
      <c r="C7" s="27" t="s">
        <v>26</v>
      </c>
      <c r="D7" s="18" t="s">
        <v>15</v>
      </c>
      <c r="E7" s="112" t="s">
        <v>206</v>
      </c>
    </row>
    <row r="8" ht="14.25" customHeight="1">
      <c r="A8" s="22" t="s">
        <v>33</v>
      </c>
      <c r="B8" s="115" t="s">
        <v>34</v>
      </c>
      <c r="C8" s="27" t="s">
        <v>26</v>
      </c>
      <c r="D8" s="8" t="s">
        <v>15</v>
      </c>
      <c r="E8" s="110" t="s">
        <v>206</v>
      </c>
    </row>
    <row r="9" ht="14.25" customHeight="1">
      <c r="A9" s="15" t="s">
        <v>36</v>
      </c>
      <c r="B9" s="114" t="s">
        <v>37</v>
      </c>
      <c r="C9" s="27" t="s">
        <v>26</v>
      </c>
      <c r="D9" s="18" t="s">
        <v>15</v>
      </c>
      <c r="E9" s="112" t="s">
        <v>206</v>
      </c>
    </row>
    <row r="10" ht="14.25" customHeight="1">
      <c r="A10" s="22" t="s">
        <v>39</v>
      </c>
      <c r="B10" s="115" t="s">
        <v>40</v>
      </c>
      <c r="C10" s="27" t="s">
        <v>26</v>
      </c>
      <c r="D10" s="8" t="s">
        <v>15</v>
      </c>
      <c r="E10" s="110" t="s">
        <v>206</v>
      </c>
    </row>
    <row r="11" ht="14.25" customHeight="1">
      <c r="A11" s="15" t="s">
        <v>42</v>
      </c>
      <c r="B11" s="114" t="s">
        <v>43</v>
      </c>
      <c r="C11" s="27" t="s">
        <v>26</v>
      </c>
      <c r="D11" s="18" t="s">
        <v>15</v>
      </c>
      <c r="E11" s="112" t="s">
        <v>206</v>
      </c>
    </row>
    <row r="12" ht="14.25" customHeight="1">
      <c r="A12" s="22" t="s">
        <v>45</v>
      </c>
      <c r="B12" s="36" t="s">
        <v>46</v>
      </c>
      <c r="C12" s="7" t="s">
        <v>14</v>
      </c>
      <c r="D12" s="8" t="s">
        <v>15</v>
      </c>
      <c r="E12" s="110" t="s">
        <v>206</v>
      </c>
    </row>
    <row r="13" ht="14.25" customHeight="1">
      <c r="A13" s="15" t="s">
        <v>48</v>
      </c>
      <c r="B13" s="111" t="s">
        <v>49</v>
      </c>
      <c r="C13" s="16" t="s">
        <v>14</v>
      </c>
      <c r="D13" s="18" t="s">
        <v>15</v>
      </c>
      <c r="E13" s="112" t="s">
        <v>206</v>
      </c>
    </row>
    <row r="14" ht="14.25" customHeight="1">
      <c r="A14" s="22" t="s">
        <v>50</v>
      </c>
      <c r="B14" s="115" t="s">
        <v>51</v>
      </c>
      <c r="C14" s="27" t="s">
        <v>26</v>
      </c>
      <c r="D14" s="8" t="s">
        <v>15</v>
      </c>
      <c r="E14" s="110" t="s">
        <v>206</v>
      </c>
    </row>
    <row r="15" ht="14.25" customHeight="1">
      <c r="A15" s="15" t="s">
        <v>53</v>
      </c>
      <c r="B15" s="114" t="s">
        <v>54</v>
      </c>
      <c r="C15" s="27" t="s">
        <v>26</v>
      </c>
      <c r="D15" s="18" t="s">
        <v>15</v>
      </c>
      <c r="E15" s="112" t="s">
        <v>206</v>
      </c>
    </row>
    <row r="16" ht="14.25" customHeight="1">
      <c r="A16" s="22" t="s">
        <v>56</v>
      </c>
      <c r="B16" s="36" t="s">
        <v>57</v>
      </c>
      <c r="C16" s="7" t="s">
        <v>14</v>
      </c>
      <c r="D16" s="8" t="s">
        <v>15</v>
      </c>
      <c r="E16" s="110" t="s">
        <v>206</v>
      </c>
    </row>
    <row r="17" ht="14.25" customHeight="1">
      <c r="A17" s="15" t="s">
        <v>59</v>
      </c>
      <c r="B17" s="111" t="s">
        <v>60</v>
      </c>
      <c r="C17" s="16" t="s">
        <v>14</v>
      </c>
      <c r="D17" s="18" t="s">
        <v>15</v>
      </c>
      <c r="E17" s="112" t="s">
        <v>206</v>
      </c>
    </row>
    <row r="18" ht="14.25" customHeight="1">
      <c r="A18" s="22" t="s">
        <v>62</v>
      </c>
      <c r="B18" s="115" t="s">
        <v>63</v>
      </c>
      <c r="C18" s="27" t="s">
        <v>26</v>
      </c>
      <c r="D18" s="8" t="s">
        <v>15</v>
      </c>
      <c r="E18" s="110" t="s">
        <v>206</v>
      </c>
    </row>
    <row r="19" ht="14.25" customHeight="1">
      <c r="A19" s="15" t="s">
        <v>65</v>
      </c>
      <c r="B19" s="116" t="s">
        <v>66</v>
      </c>
      <c r="C19" s="27" t="s">
        <v>26</v>
      </c>
      <c r="D19" s="18" t="s">
        <v>15</v>
      </c>
      <c r="E19" s="112" t="s">
        <v>206</v>
      </c>
    </row>
    <row r="20" ht="14.25" customHeight="1">
      <c r="A20" s="22" t="s">
        <v>68</v>
      </c>
      <c r="B20" s="117" t="s">
        <v>69</v>
      </c>
      <c r="C20" s="27" t="s">
        <v>26</v>
      </c>
      <c r="D20" s="8" t="s">
        <v>15</v>
      </c>
      <c r="E20" s="110" t="s">
        <v>206</v>
      </c>
    </row>
    <row r="21" ht="14.25" customHeight="1">
      <c r="A21" s="15" t="s">
        <v>71</v>
      </c>
      <c r="B21" s="116" t="s">
        <v>72</v>
      </c>
      <c r="C21" s="27" t="s">
        <v>26</v>
      </c>
      <c r="D21" s="18" t="s">
        <v>15</v>
      </c>
      <c r="E21" s="112" t="s">
        <v>206</v>
      </c>
    </row>
    <row r="22" ht="14.25" customHeight="1">
      <c r="A22" s="22" t="s">
        <v>74</v>
      </c>
      <c r="B22" s="47" t="s">
        <v>75</v>
      </c>
      <c r="C22" s="27" t="s">
        <v>26</v>
      </c>
      <c r="D22" s="8" t="s">
        <v>15</v>
      </c>
      <c r="E22" s="110" t="s">
        <v>206</v>
      </c>
    </row>
    <row r="23" ht="14.25" customHeight="1">
      <c r="A23" s="15" t="s">
        <v>77</v>
      </c>
      <c r="B23" s="113" t="s">
        <v>78</v>
      </c>
      <c r="C23" s="27" t="s">
        <v>26</v>
      </c>
      <c r="D23" s="18" t="s">
        <v>15</v>
      </c>
      <c r="E23" s="112" t="s">
        <v>206</v>
      </c>
    </row>
    <row r="24" ht="14.25" customHeight="1">
      <c r="A24" s="22" t="s">
        <v>80</v>
      </c>
      <c r="B24" s="118" t="s">
        <v>81</v>
      </c>
      <c r="C24" s="7" t="s">
        <v>14</v>
      </c>
      <c r="D24" s="8" t="s">
        <v>15</v>
      </c>
      <c r="E24" s="110" t="s">
        <v>206</v>
      </c>
    </row>
    <row r="25" ht="14.25" customHeight="1">
      <c r="A25" s="15" t="s">
        <v>83</v>
      </c>
      <c r="B25" s="111" t="s">
        <v>84</v>
      </c>
      <c r="C25" s="16" t="s">
        <v>14</v>
      </c>
      <c r="D25" s="18" t="s">
        <v>15</v>
      </c>
      <c r="E25" s="112" t="s">
        <v>206</v>
      </c>
    </row>
    <row r="26" ht="14.25" customHeight="1">
      <c r="A26" s="22" t="s">
        <v>86</v>
      </c>
      <c r="B26" s="36" t="s">
        <v>87</v>
      </c>
      <c r="C26" s="7" t="s">
        <v>14</v>
      </c>
      <c r="D26" s="8" t="s">
        <v>15</v>
      </c>
      <c r="E26" s="110" t="s">
        <v>206</v>
      </c>
    </row>
    <row r="27" ht="14.25" customHeight="1">
      <c r="A27" s="15" t="s">
        <v>89</v>
      </c>
      <c r="B27" s="111" t="s">
        <v>90</v>
      </c>
      <c r="C27" s="16" t="s">
        <v>14</v>
      </c>
      <c r="D27" s="18" t="s">
        <v>15</v>
      </c>
      <c r="E27" s="112" t="s">
        <v>206</v>
      </c>
    </row>
    <row r="28" ht="14.25" customHeight="1">
      <c r="A28" s="22" t="s">
        <v>92</v>
      </c>
      <c r="B28" s="118" t="s">
        <v>93</v>
      </c>
      <c r="C28" s="7" t="s">
        <v>14</v>
      </c>
      <c r="D28" s="8" t="s">
        <v>15</v>
      </c>
      <c r="E28" s="110" t="s">
        <v>206</v>
      </c>
    </row>
    <row r="29" ht="14.25" customHeight="1">
      <c r="A29" s="15" t="s">
        <v>95</v>
      </c>
      <c r="B29" s="111" t="s">
        <v>96</v>
      </c>
      <c r="C29" s="16" t="s">
        <v>14</v>
      </c>
      <c r="D29" s="18" t="s">
        <v>15</v>
      </c>
      <c r="E29" s="112" t="s">
        <v>206</v>
      </c>
    </row>
    <row r="30" ht="14.25" customHeight="1">
      <c r="A30" s="22" t="s">
        <v>98</v>
      </c>
      <c r="B30" s="36" t="s">
        <v>99</v>
      </c>
      <c r="C30" s="7" t="s">
        <v>14</v>
      </c>
      <c r="D30" s="8" t="s">
        <v>15</v>
      </c>
      <c r="E30" s="110" t="s">
        <v>206</v>
      </c>
    </row>
    <row r="31" ht="14.25" customHeight="1">
      <c r="A31" s="15" t="s">
        <v>101</v>
      </c>
      <c r="B31" s="111" t="s">
        <v>102</v>
      </c>
      <c r="C31" s="16" t="s">
        <v>14</v>
      </c>
      <c r="D31" s="18" t="s">
        <v>15</v>
      </c>
      <c r="E31" s="112" t="s">
        <v>206</v>
      </c>
    </row>
    <row r="32" ht="14.25" customHeight="1">
      <c r="A32" s="22" t="s">
        <v>104</v>
      </c>
      <c r="B32" s="115" t="s">
        <v>105</v>
      </c>
      <c r="C32" s="27" t="s">
        <v>26</v>
      </c>
      <c r="D32" s="8" t="s">
        <v>15</v>
      </c>
      <c r="E32" s="110" t="s">
        <v>206</v>
      </c>
    </row>
    <row r="33" ht="14.25" customHeight="1">
      <c r="A33" s="26" t="s">
        <v>106</v>
      </c>
      <c r="B33" s="113" t="s">
        <v>107</v>
      </c>
      <c r="C33" s="27" t="s">
        <v>26</v>
      </c>
      <c r="D33" s="18" t="s">
        <v>15</v>
      </c>
      <c r="E33" s="112" t="s">
        <v>206</v>
      </c>
    </row>
    <row r="34" ht="14.25" customHeight="1">
      <c r="A34" s="22" t="s">
        <v>109</v>
      </c>
      <c r="B34" s="47" t="s">
        <v>110</v>
      </c>
      <c r="C34" s="27" t="s">
        <v>26</v>
      </c>
      <c r="D34" s="8" t="s">
        <v>15</v>
      </c>
      <c r="E34" s="110" t="s">
        <v>206</v>
      </c>
    </row>
    <row r="35" ht="14.25" customHeight="1">
      <c r="A35" s="15" t="s">
        <v>112</v>
      </c>
      <c r="B35" s="113" t="s">
        <v>113</v>
      </c>
      <c r="C35" s="27" t="s">
        <v>26</v>
      </c>
      <c r="D35" s="18" t="s">
        <v>15</v>
      </c>
      <c r="E35" s="112" t="s">
        <v>206</v>
      </c>
    </row>
    <row r="36" ht="14.25" customHeight="1">
      <c r="A36" s="22" t="s">
        <v>115</v>
      </c>
      <c r="B36" s="47" t="s">
        <v>116</v>
      </c>
      <c r="C36" s="27" t="s">
        <v>26</v>
      </c>
      <c r="D36" s="8" t="s">
        <v>15</v>
      </c>
      <c r="E36" s="110" t="s">
        <v>206</v>
      </c>
    </row>
    <row r="37" ht="14.25" customHeight="1">
      <c r="A37" s="15" t="s">
        <v>118</v>
      </c>
      <c r="B37" s="113" t="s">
        <v>119</v>
      </c>
      <c r="C37" s="27" t="s">
        <v>26</v>
      </c>
      <c r="D37" s="18" t="s">
        <v>15</v>
      </c>
      <c r="E37" s="112" t="s">
        <v>206</v>
      </c>
    </row>
    <row r="38" ht="14.25" customHeight="1">
      <c r="A38" s="22" t="s">
        <v>121</v>
      </c>
      <c r="B38" s="115" t="s">
        <v>122</v>
      </c>
      <c r="C38" s="27" t="s">
        <v>26</v>
      </c>
      <c r="D38" s="8" t="s">
        <v>15</v>
      </c>
      <c r="E38" s="110" t="s">
        <v>206</v>
      </c>
    </row>
    <row r="39" ht="14.25" customHeight="1">
      <c r="A39" s="15" t="s">
        <v>124</v>
      </c>
      <c r="B39" s="114" t="s">
        <v>125</v>
      </c>
      <c r="C39" s="27" t="s">
        <v>26</v>
      </c>
      <c r="D39" s="18" t="s">
        <v>15</v>
      </c>
      <c r="E39" s="112" t="s">
        <v>206</v>
      </c>
    </row>
    <row r="40" ht="14.25" customHeight="1">
      <c r="A40" s="22" t="s">
        <v>127</v>
      </c>
      <c r="B40" s="47" t="s">
        <v>128</v>
      </c>
      <c r="C40" s="27" t="s">
        <v>26</v>
      </c>
      <c r="D40" s="8" t="s">
        <v>15</v>
      </c>
      <c r="E40" s="110" t="s">
        <v>206</v>
      </c>
    </row>
    <row r="41" ht="14.25" customHeight="1">
      <c r="A41" s="15" t="s">
        <v>130</v>
      </c>
      <c r="B41" s="113" t="s">
        <v>131</v>
      </c>
      <c r="C41" s="27" t="s">
        <v>26</v>
      </c>
      <c r="D41" s="18" t="s">
        <v>15</v>
      </c>
      <c r="E41" s="112" t="s">
        <v>206</v>
      </c>
    </row>
    <row r="42" ht="14.25" customHeight="1">
      <c r="A42" s="22" t="s">
        <v>133</v>
      </c>
      <c r="B42" s="47" t="s">
        <v>134</v>
      </c>
      <c r="C42" s="27" t="s">
        <v>26</v>
      </c>
      <c r="D42" s="8" t="s">
        <v>15</v>
      </c>
      <c r="E42" s="110" t="s">
        <v>206</v>
      </c>
    </row>
    <row r="43" ht="14.25" customHeight="1">
      <c r="A43" s="15" t="s">
        <v>136</v>
      </c>
      <c r="B43" s="113" t="s">
        <v>137</v>
      </c>
      <c r="C43" s="27" t="s">
        <v>26</v>
      </c>
      <c r="D43" s="18" t="s">
        <v>15</v>
      </c>
      <c r="E43" s="112" t="s">
        <v>206</v>
      </c>
    </row>
    <row r="44" ht="14.25" customHeight="1">
      <c r="A44" s="22" t="s">
        <v>139</v>
      </c>
      <c r="B44" s="47" t="s">
        <v>140</v>
      </c>
      <c r="C44" s="27" t="s">
        <v>26</v>
      </c>
      <c r="D44" s="8" t="s">
        <v>15</v>
      </c>
      <c r="E44" s="110" t="s">
        <v>206</v>
      </c>
    </row>
    <row r="45" ht="14.25" customHeight="1">
      <c r="A45" s="15" t="s">
        <v>142</v>
      </c>
      <c r="B45" s="113" t="s">
        <v>143</v>
      </c>
      <c r="C45" s="27" t="s">
        <v>26</v>
      </c>
      <c r="D45" s="18" t="s">
        <v>15</v>
      </c>
      <c r="E45" s="112" t="s">
        <v>206</v>
      </c>
    </row>
    <row r="46" ht="14.25" customHeight="1">
      <c r="A46" s="22" t="s">
        <v>145</v>
      </c>
      <c r="B46" s="115" t="s">
        <v>146</v>
      </c>
      <c r="C46" s="27" t="s">
        <v>26</v>
      </c>
      <c r="D46" s="8" t="s">
        <v>15</v>
      </c>
      <c r="E46" s="110" t="s">
        <v>206</v>
      </c>
    </row>
    <row r="47" ht="14.25" customHeight="1">
      <c r="A47" s="15" t="s">
        <v>148</v>
      </c>
      <c r="B47" s="113" t="s">
        <v>149</v>
      </c>
      <c r="C47" s="27" t="s">
        <v>26</v>
      </c>
      <c r="D47" s="18" t="s">
        <v>15</v>
      </c>
      <c r="E47" s="112" t="s">
        <v>206</v>
      </c>
    </row>
    <row r="48" ht="14.25" customHeight="1">
      <c r="A48" s="22" t="s">
        <v>151</v>
      </c>
      <c r="B48" s="47" t="s">
        <v>152</v>
      </c>
      <c r="C48" s="27" t="s">
        <v>26</v>
      </c>
      <c r="D48" s="8" t="s">
        <v>15</v>
      </c>
      <c r="E48" s="110" t="s">
        <v>206</v>
      </c>
    </row>
    <row r="49" ht="14.25" customHeight="1">
      <c r="A49" s="15" t="s">
        <v>154</v>
      </c>
      <c r="B49" s="113" t="s">
        <v>155</v>
      </c>
      <c r="C49" s="27" t="s">
        <v>26</v>
      </c>
      <c r="D49" s="18" t="s">
        <v>15</v>
      </c>
      <c r="E49" s="112" t="s">
        <v>206</v>
      </c>
    </row>
    <row r="50" ht="14.25" customHeight="1">
      <c r="A50" s="22" t="s">
        <v>157</v>
      </c>
      <c r="B50" s="47" t="s">
        <v>158</v>
      </c>
      <c r="C50" s="27" t="s">
        <v>26</v>
      </c>
      <c r="D50" s="8" t="s">
        <v>15</v>
      </c>
      <c r="E50" s="110" t="s">
        <v>206</v>
      </c>
    </row>
    <row r="51" ht="14.25" customHeight="1">
      <c r="A51" s="15" t="s">
        <v>160</v>
      </c>
      <c r="B51" s="114" t="s">
        <v>161</v>
      </c>
      <c r="C51" s="27" t="s">
        <v>26</v>
      </c>
      <c r="D51" s="18" t="s">
        <v>15</v>
      </c>
      <c r="E51" s="112" t="s">
        <v>206</v>
      </c>
    </row>
    <row r="52" ht="14.25" customHeight="1">
      <c r="A52" s="22" t="s">
        <v>163</v>
      </c>
      <c r="B52" s="47" t="s">
        <v>164</v>
      </c>
      <c r="C52" s="27" t="s">
        <v>26</v>
      </c>
      <c r="D52" s="8" t="s">
        <v>15</v>
      </c>
      <c r="E52" s="110" t="s">
        <v>206</v>
      </c>
    </row>
    <row r="53" ht="14.25" customHeight="1">
      <c r="A53" s="15" t="s">
        <v>166</v>
      </c>
      <c r="B53" s="116" t="s">
        <v>167</v>
      </c>
      <c r="C53" s="27" t="s">
        <v>26</v>
      </c>
      <c r="D53" s="18" t="s">
        <v>15</v>
      </c>
      <c r="E53" s="112" t="s">
        <v>206</v>
      </c>
    </row>
    <row r="54" ht="14.25" customHeight="1">
      <c r="A54" s="22" t="s">
        <v>168</v>
      </c>
      <c r="B54" s="117" t="s">
        <v>169</v>
      </c>
      <c r="C54" s="27" t="s">
        <v>26</v>
      </c>
      <c r="D54" s="8" t="s">
        <v>15</v>
      </c>
      <c r="E54" s="110" t="s">
        <v>206</v>
      </c>
    </row>
    <row r="55" ht="14.25" customHeight="1">
      <c r="A55" s="15" t="s">
        <v>171</v>
      </c>
      <c r="B55" s="116" t="s">
        <v>172</v>
      </c>
      <c r="C55" s="27" t="s">
        <v>26</v>
      </c>
      <c r="D55" s="18" t="s">
        <v>15</v>
      </c>
      <c r="E55" s="112" t="s">
        <v>206</v>
      </c>
    </row>
    <row r="56" ht="14.25" customHeight="1">
      <c r="A56" s="22" t="s">
        <v>174</v>
      </c>
      <c r="B56" s="117" t="s">
        <v>175</v>
      </c>
      <c r="C56" s="27" t="s">
        <v>26</v>
      </c>
      <c r="D56" s="8" t="s">
        <v>15</v>
      </c>
      <c r="E56" s="110" t="s">
        <v>206</v>
      </c>
    </row>
    <row r="57" ht="14.25" customHeight="1">
      <c r="A57" s="15" t="s">
        <v>177</v>
      </c>
      <c r="B57" s="119" t="s">
        <v>178</v>
      </c>
      <c r="C57" s="27" t="s">
        <v>26</v>
      </c>
      <c r="D57" s="18" t="s">
        <v>15</v>
      </c>
      <c r="E57" s="112" t="s">
        <v>206</v>
      </c>
    </row>
    <row r="58" ht="14.25" customHeight="1">
      <c r="A58" s="22" t="s">
        <v>180</v>
      </c>
      <c r="B58" s="117" t="s">
        <v>181</v>
      </c>
      <c r="C58" s="27" t="s">
        <v>26</v>
      </c>
      <c r="D58" s="8" t="s">
        <v>15</v>
      </c>
      <c r="E58" s="110" t="s">
        <v>206</v>
      </c>
    </row>
    <row r="59" ht="14.25" customHeight="1">
      <c r="A59" s="15" t="s">
        <v>183</v>
      </c>
      <c r="B59" s="113" t="s">
        <v>184</v>
      </c>
      <c r="C59" s="27" t="s">
        <v>26</v>
      </c>
      <c r="D59" s="18" t="s">
        <v>15</v>
      </c>
      <c r="E59" s="112" t="s">
        <v>206</v>
      </c>
    </row>
    <row r="60" ht="14.25" customHeight="1">
      <c r="A60" s="22" t="s">
        <v>185</v>
      </c>
      <c r="B60" s="115" t="s">
        <v>186</v>
      </c>
      <c r="C60" s="27" t="s">
        <v>26</v>
      </c>
      <c r="D60" s="8" t="s">
        <v>15</v>
      </c>
      <c r="E60" s="110" t="s">
        <v>206</v>
      </c>
    </row>
    <row r="61" ht="14.25" customHeight="1">
      <c r="A61" s="15" t="s">
        <v>187</v>
      </c>
      <c r="B61" s="113" t="s">
        <v>188</v>
      </c>
      <c r="C61" s="27" t="s">
        <v>26</v>
      </c>
      <c r="D61" s="18" t="s">
        <v>15</v>
      </c>
      <c r="E61" s="112" t="s">
        <v>206</v>
      </c>
    </row>
    <row r="62" ht="14.25" customHeight="1">
      <c r="A62" s="22" t="s">
        <v>190</v>
      </c>
      <c r="B62" s="47" t="s">
        <v>191</v>
      </c>
      <c r="C62" s="27" t="s">
        <v>26</v>
      </c>
      <c r="D62" s="8" t="s">
        <v>15</v>
      </c>
      <c r="E62" s="110" t="s">
        <v>206</v>
      </c>
    </row>
    <row r="63" ht="14.25" customHeight="1">
      <c r="A63" s="15" t="s">
        <v>193</v>
      </c>
      <c r="B63" s="113" t="s">
        <v>194</v>
      </c>
      <c r="C63" s="27" t="s">
        <v>26</v>
      </c>
      <c r="D63" s="18" t="s">
        <v>15</v>
      </c>
      <c r="E63" s="112" t="s">
        <v>206</v>
      </c>
    </row>
    <row r="64" ht="14.25" customHeight="1">
      <c r="A64" s="22" t="s">
        <v>195</v>
      </c>
      <c r="B64" s="47" t="s">
        <v>196</v>
      </c>
      <c r="C64" s="27" t="s">
        <v>26</v>
      </c>
      <c r="D64" s="8" t="s">
        <v>15</v>
      </c>
      <c r="E64" s="110" t="s">
        <v>206</v>
      </c>
    </row>
    <row r="65" ht="14.25" customHeight="1">
      <c r="A65" s="15" t="s">
        <v>198</v>
      </c>
      <c r="B65" s="116" t="s">
        <v>199</v>
      </c>
      <c r="C65" s="27" t="s">
        <v>26</v>
      </c>
      <c r="D65" s="18" t="s">
        <v>15</v>
      </c>
      <c r="E65" s="112" t="s">
        <v>206</v>
      </c>
    </row>
    <row r="66" ht="14.25" customHeight="1">
      <c r="A66" s="22" t="s">
        <v>200</v>
      </c>
      <c r="B66" s="117" t="s">
        <v>201</v>
      </c>
      <c r="C66" s="27" t="s">
        <v>26</v>
      </c>
      <c r="D66" s="8" t="s">
        <v>15</v>
      </c>
      <c r="E66" s="110" t="s">
        <v>206</v>
      </c>
    </row>
    <row r="67" ht="14.25" customHeight="1">
      <c r="A67" s="15" t="s">
        <v>203</v>
      </c>
      <c r="B67" s="116" t="s">
        <v>204</v>
      </c>
      <c r="C67" s="27" t="s">
        <v>26</v>
      </c>
      <c r="D67" s="18" t="s">
        <v>15</v>
      </c>
      <c r="E67" s="112" t="s">
        <v>206</v>
      </c>
    </row>
    <row r="68" ht="14.25" customHeight="1">
      <c r="A68" s="22"/>
      <c r="B68" s="120"/>
      <c r="C68" s="27" t="s">
        <v>26</v>
      </c>
      <c r="D68" s="8" t="s">
        <v>15</v>
      </c>
      <c r="E68" s="110" t="s">
        <v>206</v>
      </c>
    </row>
    <row r="69" ht="14.25" customHeight="1">
      <c r="A69" s="15" t="s">
        <v>207</v>
      </c>
      <c r="B69" s="116" t="s">
        <v>208</v>
      </c>
      <c r="C69" s="27" t="s">
        <v>26</v>
      </c>
      <c r="D69" s="18" t="s">
        <v>15</v>
      </c>
      <c r="E69" s="112" t="s">
        <v>206</v>
      </c>
    </row>
    <row r="70" ht="14.25" customHeight="1">
      <c r="A70" s="22" t="s">
        <v>210</v>
      </c>
      <c r="B70" s="47" t="s">
        <v>211</v>
      </c>
      <c r="C70" s="27" t="s">
        <v>26</v>
      </c>
      <c r="D70" s="8" t="s">
        <v>15</v>
      </c>
      <c r="E70" s="110" t="s">
        <v>206</v>
      </c>
    </row>
    <row r="71" ht="14.25" customHeight="1">
      <c r="A71" s="15" t="s">
        <v>213</v>
      </c>
      <c r="B71" s="116" t="s">
        <v>214</v>
      </c>
      <c r="C71" s="27" t="s">
        <v>26</v>
      </c>
      <c r="D71" s="18" t="s">
        <v>15</v>
      </c>
      <c r="E71" s="112" t="s">
        <v>206</v>
      </c>
    </row>
    <row r="72" ht="14.25" customHeight="1">
      <c r="A72" s="22" t="s">
        <v>216</v>
      </c>
      <c r="B72" s="117" t="s">
        <v>217</v>
      </c>
      <c r="C72" s="27" t="s">
        <v>26</v>
      </c>
      <c r="D72" s="8" t="s">
        <v>15</v>
      </c>
      <c r="E72" s="110" t="s">
        <v>206</v>
      </c>
    </row>
    <row r="73" ht="14.25" customHeight="1">
      <c r="A73" s="15" t="s">
        <v>219</v>
      </c>
      <c r="B73" s="113" t="s">
        <v>220</v>
      </c>
      <c r="C73" s="27" t="s">
        <v>26</v>
      </c>
      <c r="D73" s="18" t="s">
        <v>15</v>
      </c>
      <c r="E73" s="112" t="s">
        <v>206</v>
      </c>
    </row>
    <row r="74" ht="14.25" customHeight="1">
      <c r="A74" s="22" t="s">
        <v>222</v>
      </c>
      <c r="B74" s="118" t="s">
        <v>223</v>
      </c>
      <c r="C74" s="7" t="s">
        <v>14</v>
      </c>
      <c r="D74" s="8" t="s">
        <v>15</v>
      </c>
      <c r="E74" s="110" t="s">
        <v>206</v>
      </c>
    </row>
    <row r="75" ht="14.25" customHeight="1">
      <c r="A75" s="15" t="s">
        <v>225</v>
      </c>
      <c r="B75" s="114" t="s">
        <v>226</v>
      </c>
      <c r="C75" s="27" t="s">
        <v>26</v>
      </c>
      <c r="D75" s="18" t="s">
        <v>15</v>
      </c>
      <c r="E75" s="112" t="s">
        <v>206</v>
      </c>
    </row>
    <row r="76" ht="14.25" customHeight="1">
      <c r="A76" s="22" t="s">
        <v>228</v>
      </c>
      <c r="B76" s="118" t="s">
        <v>229</v>
      </c>
      <c r="C76" s="7" t="s">
        <v>14</v>
      </c>
      <c r="D76" s="8" t="s">
        <v>15</v>
      </c>
      <c r="E76" s="110" t="s">
        <v>206</v>
      </c>
    </row>
    <row r="77" ht="14.25" customHeight="1">
      <c r="A77" s="15" t="s">
        <v>231</v>
      </c>
      <c r="B77" s="121" t="s">
        <v>232</v>
      </c>
      <c r="C77" s="16" t="s">
        <v>14</v>
      </c>
      <c r="D77" s="18" t="s">
        <v>15</v>
      </c>
      <c r="E77" s="112" t="s">
        <v>206</v>
      </c>
    </row>
    <row r="78" ht="14.25" customHeight="1">
      <c r="A78" s="22" t="s">
        <v>234</v>
      </c>
      <c r="B78" s="36" t="s">
        <v>235</v>
      </c>
      <c r="C78" s="7" t="s">
        <v>14</v>
      </c>
      <c r="D78" s="8" t="s">
        <v>15</v>
      </c>
      <c r="E78" s="110" t="s">
        <v>206</v>
      </c>
    </row>
    <row r="79" ht="14.25" customHeight="1">
      <c r="A79" s="15" t="s">
        <v>237</v>
      </c>
      <c r="B79" s="111" t="s">
        <v>238</v>
      </c>
      <c r="C79" s="16" t="s">
        <v>14</v>
      </c>
      <c r="D79" s="18" t="s">
        <v>15</v>
      </c>
      <c r="E79" s="112" t="s">
        <v>1369</v>
      </c>
    </row>
    <row r="80" ht="14.25" customHeight="1">
      <c r="A80" s="22" t="s">
        <v>240</v>
      </c>
      <c r="B80" s="118" t="s">
        <v>241</v>
      </c>
      <c r="C80" s="7" t="s">
        <v>14</v>
      </c>
      <c r="D80" s="8" t="s">
        <v>15</v>
      </c>
      <c r="E80" s="110" t="s">
        <v>206</v>
      </c>
    </row>
    <row r="81" ht="14.25" customHeight="1">
      <c r="A81" s="15" t="s">
        <v>242</v>
      </c>
      <c r="B81" s="119" t="s">
        <v>243</v>
      </c>
      <c r="C81" s="27" t="s">
        <v>26</v>
      </c>
      <c r="D81" s="18" t="s">
        <v>15</v>
      </c>
      <c r="E81" s="112" t="s">
        <v>206</v>
      </c>
    </row>
    <row r="82" ht="14.25" customHeight="1">
      <c r="A82" s="22" t="s">
        <v>244</v>
      </c>
      <c r="B82" s="122" t="s">
        <v>245</v>
      </c>
      <c r="C82" s="27" t="s">
        <v>26</v>
      </c>
      <c r="D82" s="8" t="s">
        <v>15</v>
      </c>
      <c r="E82" s="110" t="s">
        <v>206</v>
      </c>
    </row>
    <row r="83" ht="14.25" customHeight="1">
      <c r="A83" s="15" t="s">
        <v>247</v>
      </c>
      <c r="B83" s="114" t="s">
        <v>248</v>
      </c>
      <c r="C83" s="27" t="s">
        <v>26</v>
      </c>
      <c r="D83" s="18" t="s">
        <v>15</v>
      </c>
      <c r="E83" s="112" t="s">
        <v>206</v>
      </c>
    </row>
    <row r="84" ht="14.25" customHeight="1">
      <c r="A84" s="22" t="s">
        <v>250</v>
      </c>
      <c r="B84" s="115" t="s">
        <v>251</v>
      </c>
      <c r="C84" s="27" t="s">
        <v>26</v>
      </c>
      <c r="D84" s="8" t="s">
        <v>15</v>
      </c>
      <c r="E84" s="110" t="s">
        <v>206</v>
      </c>
    </row>
    <row r="85" ht="14.25" customHeight="1">
      <c r="A85" s="15" t="s">
        <v>253</v>
      </c>
      <c r="B85" s="113" t="s">
        <v>254</v>
      </c>
      <c r="C85" s="27" t="s">
        <v>26</v>
      </c>
      <c r="D85" s="18" t="s">
        <v>15</v>
      </c>
      <c r="E85" s="112" t="s">
        <v>206</v>
      </c>
    </row>
    <row r="86" ht="14.25" customHeight="1">
      <c r="A86" s="22" t="s">
        <v>256</v>
      </c>
      <c r="B86" s="47" t="s">
        <v>257</v>
      </c>
      <c r="C86" s="27" t="s">
        <v>26</v>
      </c>
      <c r="D86" s="8" t="s">
        <v>15</v>
      </c>
      <c r="E86" s="110" t="s">
        <v>206</v>
      </c>
    </row>
    <row r="87" ht="14.25" customHeight="1">
      <c r="A87" s="15" t="s">
        <v>259</v>
      </c>
      <c r="B87" s="113" t="s">
        <v>260</v>
      </c>
      <c r="C87" s="16" t="s">
        <v>14</v>
      </c>
      <c r="D87" s="18" t="s">
        <v>15</v>
      </c>
      <c r="E87" s="112" t="s">
        <v>206</v>
      </c>
    </row>
    <row r="88" ht="14.25" customHeight="1">
      <c r="A88" s="22" t="s">
        <v>262</v>
      </c>
      <c r="B88" s="47" t="s">
        <v>263</v>
      </c>
      <c r="C88" s="27" t="s">
        <v>26</v>
      </c>
      <c r="D88" s="8" t="s">
        <v>15</v>
      </c>
      <c r="E88" s="110" t="s">
        <v>206</v>
      </c>
    </row>
    <row r="89" ht="14.25" customHeight="1">
      <c r="A89" s="15" t="s">
        <v>265</v>
      </c>
      <c r="B89" s="114" t="s">
        <v>266</v>
      </c>
      <c r="C89" s="27" t="s">
        <v>26</v>
      </c>
      <c r="D89" s="18" t="s">
        <v>15</v>
      </c>
      <c r="E89" s="112" t="s">
        <v>206</v>
      </c>
    </row>
    <row r="90" ht="14.25" customHeight="1">
      <c r="A90" s="22" t="s">
        <v>268</v>
      </c>
      <c r="B90" s="115" t="s">
        <v>269</v>
      </c>
      <c r="C90" s="27" t="s">
        <v>26</v>
      </c>
      <c r="D90" s="8" t="s">
        <v>15</v>
      </c>
      <c r="E90" s="110" t="s">
        <v>206</v>
      </c>
    </row>
    <row r="91" ht="14.25" customHeight="1">
      <c r="A91" s="15" t="s">
        <v>271</v>
      </c>
      <c r="B91" s="111" t="s">
        <v>272</v>
      </c>
      <c r="C91" s="16" t="s">
        <v>14</v>
      </c>
      <c r="D91" s="18" t="s">
        <v>15</v>
      </c>
      <c r="E91" s="112" t="s">
        <v>206</v>
      </c>
    </row>
    <row r="92" ht="14.25" customHeight="1">
      <c r="A92" s="22" t="s">
        <v>274</v>
      </c>
      <c r="B92" s="115" t="s">
        <v>275</v>
      </c>
      <c r="C92" s="27" t="s">
        <v>26</v>
      </c>
      <c r="D92" s="8" t="s">
        <v>15</v>
      </c>
      <c r="E92" s="110" t="s">
        <v>206</v>
      </c>
    </row>
    <row r="93" ht="14.25" customHeight="1">
      <c r="A93" s="15" t="s">
        <v>277</v>
      </c>
      <c r="B93" s="111" t="s">
        <v>278</v>
      </c>
      <c r="C93" s="16" t="s">
        <v>14</v>
      </c>
      <c r="D93" s="18" t="s">
        <v>15</v>
      </c>
      <c r="E93" s="112" t="s">
        <v>206</v>
      </c>
    </row>
    <row r="94" ht="14.25" customHeight="1">
      <c r="A94" s="22" t="s">
        <v>280</v>
      </c>
      <c r="B94" s="36" t="s">
        <v>281</v>
      </c>
      <c r="C94" s="7" t="s">
        <v>14</v>
      </c>
      <c r="D94" s="8" t="s">
        <v>15</v>
      </c>
      <c r="E94" s="110" t="s">
        <v>206</v>
      </c>
    </row>
    <row r="95" ht="14.25" customHeight="1">
      <c r="A95" s="15" t="s">
        <v>283</v>
      </c>
      <c r="B95" s="111" t="s">
        <v>284</v>
      </c>
      <c r="C95" s="16" t="s">
        <v>14</v>
      </c>
      <c r="D95" s="18" t="s">
        <v>15</v>
      </c>
      <c r="E95" s="112" t="s">
        <v>206</v>
      </c>
    </row>
    <row r="96" ht="14.25" customHeight="1">
      <c r="A96" s="22" t="s">
        <v>286</v>
      </c>
      <c r="B96" s="122" t="s">
        <v>287</v>
      </c>
      <c r="C96" s="27" t="s">
        <v>26</v>
      </c>
      <c r="D96" s="8" t="s">
        <v>15</v>
      </c>
      <c r="E96" s="110" t="s">
        <v>206</v>
      </c>
    </row>
    <row r="97" ht="14.25" customHeight="1">
      <c r="A97" s="15" t="s">
        <v>289</v>
      </c>
      <c r="B97" s="111" t="s">
        <v>290</v>
      </c>
      <c r="C97" s="16" t="s">
        <v>14</v>
      </c>
      <c r="D97" s="18" t="s">
        <v>15</v>
      </c>
      <c r="E97" s="112" t="s">
        <v>206</v>
      </c>
    </row>
    <row r="98" ht="14.25" customHeight="1">
      <c r="A98" s="22" t="s">
        <v>292</v>
      </c>
      <c r="B98" s="122" t="s">
        <v>1370</v>
      </c>
      <c r="C98" s="27" t="s">
        <v>26</v>
      </c>
      <c r="D98" s="8" t="s">
        <v>15</v>
      </c>
      <c r="E98" s="110" t="s">
        <v>206</v>
      </c>
    </row>
    <row r="99" ht="14.25" customHeight="1">
      <c r="A99" s="15" t="s">
        <v>294</v>
      </c>
      <c r="B99" s="111" t="s">
        <v>295</v>
      </c>
      <c r="C99" s="16" t="s">
        <v>14</v>
      </c>
      <c r="D99" s="18" t="s">
        <v>15</v>
      </c>
      <c r="E99" s="112" t="s">
        <v>206</v>
      </c>
    </row>
    <row r="100" ht="14.25" customHeight="1">
      <c r="A100" s="22" t="s">
        <v>296</v>
      </c>
      <c r="B100" s="36" t="s">
        <v>297</v>
      </c>
      <c r="C100" s="7" t="s">
        <v>14</v>
      </c>
      <c r="D100" s="8" t="s">
        <v>15</v>
      </c>
      <c r="E100" s="110" t="s">
        <v>206</v>
      </c>
    </row>
    <row r="101" ht="14.25" customHeight="1">
      <c r="A101" s="15" t="s">
        <v>298</v>
      </c>
      <c r="B101" s="111" t="s">
        <v>299</v>
      </c>
      <c r="C101" s="16" t="s">
        <v>14</v>
      </c>
      <c r="D101" s="18" t="s">
        <v>15</v>
      </c>
      <c r="E101" s="112" t="s">
        <v>206</v>
      </c>
    </row>
    <row r="102" ht="14.25" customHeight="1">
      <c r="A102" s="22" t="s">
        <v>301</v>
      </c>
      <c r="B102" s="118" t="s">
        <v>302</v>
      </c>
      <c r="C102" s="7" t="s">
        <v>14</v>
      </c>
      <c r="D102" s="8" t="s">
        <v>15</v>
      </c>
      <c r="E102" s="110" t="s">
        <v>206</v>
      </c>
    </row>
    <row r="103" ht="14.25" customHeight="1">
      <c r="A103" s="15" t="s">
        <v>304</v>
      </c>
      <c r="B103" s="119" t="s">
        <v>305</v>
      </c>
      <c r="C103" s="27" t="s">
        <v>26</v>
      </c>
      <c r="D103" s="18" t="s">
        <v>15</v>
      </c>
      <c r="E103" s="112" t="s">
        <v>206</v>
      </c>
    </row>
    <row r="104" ht="14.25" customHeight="1">
      <c r="A104" s="22" t="s">
        <v>307</v>
      </c>
      <c r="B104" s="122" t="s">
        <v>308</v>
      </c>
      <c r="C104" s="27" t="s">
        <v>26</v>
      </c>
      <c r="D104" s="8" t="s">
        <v>15</v>
      </c>
      <c r="E104" s="110" t="s">
        <v>206</v>
      </c>
    </row>
    <row r="105" ht="14.25" customHeight="1">
      <c r="A105" s="15" t="s">
        <v>310</v>
      </c>
      <c r="B105" s="116" t="s">
        <v>311</v>
      </c>
      <c r="C105" s="27" t="s">
        <v>26</v>
      </c>
      <c r="D105" s="18" t="s">
        <v>15</v>
      </c>
      <c r="E105" s="112" t="s">
        <v>206</v>
      </c>
    </row>
    <row r="106" ht="14.25" customHeight="1">
      <c r="A106" s="22" t="s">
        <v>312</v>
      </c>
      <c r="B106" s="117" t="s">
        <v>313</v>
      </c>
      <c r="C106" s="27" t="s">
        <v>26</v>
      </c>
      <c r="D106" s="8" t="s">
        <v>15</v>
      </c>
      <c r="E106" s="110" t="s">
        <v>206</v>
      </c>
    </row>
    <row r="107" ht="14.25" customHeight="1">
      <c r="A107" s="15" t="s">
        <v>315</v>
      </c>
      <c r="B107" s="119" t="s">
        <v>316</v>
      </c>
      <c r="C107" s="27" t="s">
        <v>26</v>
      </c>
      <c r="D107" s="18" t="s">
        <v>15</v>
      </c>
      <c r="E107" s="112" t="s">
        <v>206</v>
      </c>
    </row>
    <row r="108" ht="14.25" customHeight="1">
      <c r="A108" s="22" t="s">
        <v>318</v>
      </c>
      <c r="B108" s="122" t="s">
        <v>319</v>
      </c>
      <c r="C108" s="27" t="s">
        <v>26</v>
      </c>
      <c r="D108" s="8" t="s">
        <v>15</v>
      </c>
      <c r="E108" s="123"/>
    </row>
    <row r="109" ht="14.25" customHeight="1">
      <c r="A109" s="26" t="s">
        <v>321</v>
      </c>
      <c r="B109" s="73" t="s">
        <v>322</v>
      </c>
      <c r="C109" s="27" t="s">
        <v>26</v>
      </c>
      <c r="D109" s="18" t="s">
        <v>15</v>
      </c>
      <c r="E109" s="124"/>
    </row>
    <row r="110" ht="14.25" customHeight="1">
      <c r="A110" s="22" t="s">
        <v>324</v>
      </c>
      <c r="B110" s="68" t="s">
        <v>325</v>
      </c>
      <c r="C110" s="27" t="s">
        <v>26</v>
      </c>
      <c r="D110" s="8" t="s">
        <v>15</v>
      </c>
      <c r="E110" s="124"/>
    </row>
    <row r="111" ht="14.25" customHeight="1">
      <c r="A111" s="15" t="s">
        <v>327</v>
      </c>
      <c r="B111" s="73" t="s">
        <v>1371</v>
      </c>
      <c r="C111" s="27" t="s">
        <v>26</v>
      </c>
      <c r="D111" s="18" t="s">
        <v>15</v>
      </c>
      <c r="E111" s="124"/>
    </row>
    <row r="112" ht="14.25" customHeight="1">
      <c r="A112" s="22" t="s">
        <v>329</v>
      </c>
      <c r="B112" s="68" t="s">
        <v>1372</v>
      </c>
      <c r="C112" s="27" t="s">
        <v>26</v>
      </c>
      <c r="D112" s="8" t="s">
        <v>15</v>
      </c>
      <c r="E112" s="124"/>
    </row>
    <row r="113" ht="14.25" customHeight="1">
      <c r="A113" s="15" t="s">
        <v>331</v>
      </c>
      <c r="B113" s="73" t="s">
        <v>332</v>
      </c>
      <c r="C113" s="27" t="s">
        <v>26</v>
      </c>
      <c r="D113" s="18" t="s">
        <v>15</v>
      </c>
      <c r="E113" s="124"/>
    </row>
    <row r="114" ht="14.25" customHeight="1">
      <c r="A114" s="22" t="s">
        <v>333</v>
      </c>
      <c r="B114" s="82" t="s">
        <v>1373</v>
      </c>
      <c r="C114" s="27" t="s">
        <v>26</v>
      </c>
      <c r="D114" s="8" t="s">
        <v>15</v>
      </c>
      <c r="E114" s="124"/>
    </row>
    <row r="115" ht="14.25" customHeight="1">
      <c r="A115" s="26" t="s">
        <v>335</v>
      </c>
      <c r="B115" s="81" t="s">
        <v>1374</v>
      </c>
      <c r="C115" s="27" t="s">
        <v>26</v>
      </c>
      <c r="D115" s="18" t="s">
        <v>15</v>
      </c>
      <c r="E115" s="124"/>
    </row>
    <row r="116" ht="14.25" customHeight="1">
      <c r="A116" s="5" t="s">
        <v>337</v>
      </c>
      <c r="B116" s="72" t="s">
        <v>338</v>
      </c>
      <c r="C116" s="27" t="s">
        <v>26</v>
      </c>
      <c r="D116" s="8" t="s">
        <v>15</v>
      </c>
      <c r="E116" s="124"/>
    </row>
    <row r="117" ht="14.25" customHeight="1">
      <c r="A117" s="15" t="s">
        <v>339</v>
      </c>
      <c r="B117" s="73" t="s">
        <v>1375</v>
      </c>
      <c r="C117" s="27" t="s">
        <v>26</v>
      </c>
      <c r="D117" s="18" t="s">
        <v>15</v>
      </c>
      <c r="E117" s="124"/>
    </row>
    <row r="118" ht="14.25" customHeight="1">
      <c r="A118" s="22" t="s">
        <v>341</v>
      </c>
      <c r="B118" s="68" t="s">
        <v>1376</v>
      </c>
      <c r="C118" s="27" t="s">
        <v>26</v>
      </c>
      <c r="D118" s="8" t="s">
        <v>15</v>
      </c>
      <c r="E118" s="124"/>
    </row>
    <row r="119" ht="14.25" customHeight="1">
      <c r="A119" s="15" t="s">
        <v>343</v>
      </c>
      <c r="B119" s="73" t="s">
        <v>1377</v>
      </c>
      <c r="C119" s="27" t="s">
        <v>26</v>
      </c>
      <c r="D119" s="18" t="s">
        <v>15</v>
      </c>
      <c r="E119" s="124"/>
    </row>
    <row r="120" ht="14.25" customHeight="1">
      <c r="A120" s="22" t="s">
        <v>345</v>
      </c>
      <c r="B120" s="68" t="s">
        <v>1378</v>
      </c>
      <c r="C120" s="27" t="s">
        <v>26</v>
      </c>
      <c r="D120" s="8" t="s">
        <v>15</v>
      </c>
      <c r="E120" s="124"/>
    </row>
    <row r="121" ht="14.25" customHeight="1">
      <c r="A121" s="15" t="s">
        <v>347</v>
      </c>
      <c r="B121" s="73" t="s">
        <v>1379</v>
      </c>
      <c r="C121" s="27" t="s">
        <v>26</v>
      </c>
      <c r="D121" s="18" t="s">
        <v>15</v>
      </c>
      <c r="E121" s="124"/>
    </row>
    <row r="122" ht="14.25" customHeight="1">
      <c r="A122" s="22" t="s">
        <v>349</v>
      </c>
      <c r="B122" s="68" t="s">
        <v>1380</v>
      </c>
      <c r="C122" s="27" t="s">
        <v>26</v>
      </c>
      <c r="D122" s="8" t="s">
        <v>15</v>
      </c>
      <c r="E122" s="124"/>
    </row>
    <row r="123" ht="14.25" customHeight="1">
      <c r="A123" s="15" t="s">
        <v>351</v>
      </c>
      <c r="B123" s="125" t="s">
        <v>351</v>
      </c>
      <c r="C123" s="16" t="s">
        <v>14</v>
      </c>
      <c r="D123" s="18" t="s">
        <v>15</v>
      </c>
      <c r="E123" s="124"/>
    </row>
    <row r="124" ht="14.25" customHeight="1">
      <c r="A124" s="22" t="s">
        <v>353</v>
      </c>
      <c r="B124" s="68" t="s">
        <v>1381</v>
      </c>
      <c r="C124" s="27" t="s">
        <v>26</v>
      </c>
      <c r="D124" s="8" t="s">
        <v>15</v>
      </c>
      <c r="E124" s="124"/>
    </row>
    <row r="125" ht="14.25" customHeight="1">
      <c r="A125" s="15" t="s">
        <v>355</v>
      </c>
      <c r="B125" s="73" t="s">
        <v>1382</v>
      </c>
      <c r="C125" s="27" t="s">
        <v>26</v>
      </c>
      <c r="D125" s="18" t="s">
        <v>15</v>
      </c>
      <c r="E125" s="124"/>
    </row>
    <row r="126" ht="14.25" customHeight="1">
      <c r="A126" s="22" t="s">
        <v>357</v>
      </c>
      <c r="B126" s="68" t="s">
        <v>358</v>
      </c>
      <c r="C126" s="7" t="s">
        <v>14</v>
      </c>
      <c r="D126" s="8" t="s">
        <v>15</v>
      </c>
      <c r="E126" s="124"/>
    </row>
    <row r="127" ht="14.25" customHeight="1">
      <c r="A127" s="15" t="s">
        <v>359</v>
      </c>
      <c r="B127" s="73" t="s">
        <v>1383</v>
      </c>
      <c r="C127" s="27" t="s">
        <v>26</v>
      </c>
      <c r="D127" s="18" t="s">
        <v>15</v>
      </c>
      <c r="E127" s="124"/>
    </row>
    <row r="128" ht="14.25" customHeight="1">
      <c r="A128" s="22" t="s">
        <v>361</v>
      </c>
      <c r="B128" s="68" t="s">
        <v>362</v>
      </c>
      <c r="C128" s="7" t="s">
        <v>14</v>
      </c>
      <c r="D128" s="8" t="s">
        <v>15</v>
      </c>
      <c r="E128" s="124"/>
    </row>
    <row r="129" ht="14.25" customHeight="1">
      <c r="A129" s="26" t="s">
        <v>363</v>
      </c>
      <c r="B129" s="73" t="s">
        <v>1384</v>
      </c>
      <c r="C129" s="27" t="s">
        <v>26</v>
      </c>
      <c r="D129" s="18" t="s">
        <v>15</v>
      </c>
      <c r="E129" s="124"/>
    </row>
    <row r="130" ht="14.25" customHeight="1">
      <c r="A130" s="22" t="s">
        <v>365</v>
      </c>
      <c r="B130" s="68" t="s">
        <v>366</v>
      </c>
      <c r="C130" s="27" t="s">
        <v>26</v>
      </c>
      <c r="D130" s="8" t="s">
        <v>15</v>
      </c>
      <c r="E130" s="124"/>
    </row>
    <row r="131" ht="14.25" customHeight="1">
      <c r="A131" s="15" t="s">
        <v>367</v>
      </c>
      <c r="B131" s="73" t="s">
        <v>368</v>
      </c>
      <c r="C131" s="16" t="s">
        <v>14</v>
      </c>
      <c r="D131" s="18" t="s">
        <v>15</v>
      </c>
      <c r="E131" s="124"/>
    </row>
    <row r="132" ht="14.25" customHeight="1">
      <c r="A132" s="22" t="s">
        <v>369</v>
      </c>
      <c r="B132" s="68" t="s">
        <v>370</v>
      </c>
      <c r="C132" s="7" t="s">
        <v>14</v>
      </c>
      <c r="D132" s="8" t="s">
        <v>15</v>
      </c>
      <c r="E132" s="124"/>
    </row>
    <row r="133" ht="14.25" customHeight="1">
      <c r="A133" s="15" t="s">
        <v>371</v>
      </c>
      <c r="B133" s="73" t="s">
        <v>372</v>
      </c>
      <c r="C133" s="16" t="s">
        <v>14</v>
      </c>
      <c r="D133" s="18" t="s">
        <v>15</v>
      </c>
      <c r="E133" s="124"/>
    </row>
    <row r="134" ht="14.25" customHeight="1">
      <c r="A134" s="22" t="s">
        <v>373</v>
      </c>
      <c r="B134" s="68" t="s">
        <v>374</v>
      </c>
      <c r="C134" s="7" t="s">
        <v>14</v>
      </c>
      <c r="D134" s="8" t="s">
        <v>15</v>
      </c>
      <c r="E134" s="124"/>
    </row>
    <row r="135" ht="14.25" customHeight="1">
      <c r="A135" s="15" t="s">
        <v>375</v>
      </c>
      <c r="B135" s="73" t="s">
        <v>376</v>
      </c>
      <c r="C135" s="16" t="s">
        <v>14</v>
      </c>
      <c r="D135" s="18" t="s">
        <v>15</v>
      </c>
      <c r="E135" s="124"/>
    </row>
    <row r="136" ht="14.25" customHeight="1">
      <c r="A136" s="22" t="s">
        <v>377</v>
      </c>
      <c r="B136" s="68" t="s">
        <v>378</v>
      </c>
      <c r="C136" s="27" t="s">
        <v>26</v>
      </c>
      <c r="D136" s="8" t="s">
        <v>15</v>
      </c>
      <c r="E136" s="124"/>
    </row>
    <row r="137" ht="14.25" customHeight="1">
      <c r="A137" s="15" t="s">
        <v>379</v>
      </c>
      <c r="B137" s="73" t="s">
        <v>380</v>
      </c>
      <c r="C137" s="16" t="s">
        <v>14</v>
      </c>
      <c r="D137" s="18" t="s">
        <v>15</v>
      </c>
      <c r="E137" s="124"/>
    </row>
    <row r="138" ht="14.25" customHeight="1">
      <c r="A138" s="22" t="s">
        <v>381</v>
      </c>
      <c r="B138" s="68" t="s">
        <v>382</v>
      </c>
      <c r="C138" s="7" t="s">
        <v>14</v>
      </c>
      <c r="D138" s="8" t="s">
        <v>15</v>
      </c>
      <c r="E138" s="124"/>
    </row>
    <row r="139" ht="14.25" customHeight="1">
      <c r="A139" s="26" t="s">
        <v>383</v>
      </c>
      <c r="B139" s="73" t="s">
        <v>1385</v>
      </c>
      <c r="C139" s="27" t="s">
        <v>26</v>
      </c>
      <c r="D139" s="18" t="s">
        <v>15</v>
      </c>
      <c r="E139" s="124"/>
    </row>
    <row r="140" ht="14.25" customHeight="1">
      <c r="A140" s="22" t="s">
        <v>385</v>
      </c>
      <c r="B140" s="68" t="s">
        <v>1386</v>
      </c>
      <c r="C140" s="27" t="s">
        <v>26</v>
      </c>
      <c r="D140" s="8" t="s">
        <v>15</v>
      </c>
      <c r="E140" s="124"/>
    </row>
    <row r="141" ht="14.25" customHeight="1">
      <c r="A141" s="15" t="s">
        <v>387</v>
      </c>
      <c r="B141" s="73" t="s">
        <v>1387</v>
      </c>
      <c r="C141" s="16" t="s">
        <v>14</v>
      </c>
      <c r="D141" s="18" t="s">
        <v>15</v>
      </c>
      <c r="E141" s="124"/>
    </row>
    <row r="142" ht="14.25" customHeight="1">
      <c r="A142" s="22" t="s">
        <v>389</v>
      </c>
      <c r="B142" s="68" t="s">
        <v>1388</v>
      </c>
      <c r="C142" s="7" t="s">
        <v>14</v>
      </c>
      <c r="D142" s="8" t="s">
        <v>15</v>
      </c>
      <c r="E142" s="124"/>
    </row>
    <row r="143" ht="14.25" customHeight="1">
      <c r="A143" s="26" t="s">
        <v>391</v>
      </c>
      <c r="B143" s="73" t="s">
        <v>1389</v>
      </c>
      <c r="C143" s="16" t="s">
        <v>14</v>
      </c>
      <c r="D143" s="18" t="s">
        <v>15</v>
      </c>
      <c r="E143" s="124"/>
    </row>
    <row r="144" ht="14.25" customHeight="1">
      <c r="A144" s="22" t="s">
        <v>393</v>
      </c>
      <c r="B144" s="68" t="s">
        <v>1390</v>
      </c>
      <c r="C144" s="7" t="s">
        <v>14</v>
      </c>
      <c r="D144" s="8" t="s">
        <v>15</v>
      </c>
      <c r="E144" s="124"/>
    </row>
    <row r="145" ht="14.25" customHeight="1">
      <c r="A145" s="15" t="s">
        <v>395</v>
      </c>
      <c r="B145" s="73" t="s">
        <v>1391</v>
      </c>
      <c r="C145" s="16" t="s">
        <v>14</v>
      </c>
      <c r="D145" s="18" t="s">
        <v>15</v>
      </c>
      <c r="E145" s="124"/>
    </row>
    <row r="146" ht="14.25" customHeight="1">
      <c r="A146" s="22" t="s">
        <v>397</v>
      </c>
      <c r="B146" s="68" t="s">
        <v>1392</v>
      </c>
      <c r="C146" s="27" t="s">
        <v>26</v>
      </c>
      <c r="D146" s="8" t="s">
        <v>15</v>
      </c>
      <c r="E146" s="124"/>
    </row>
    <row r="147" ht="14.25" customHeight="1">
      <c r="A147" s="15" t="s">
        <v>399</v>
      </c>
      <c r="B147" s="73" t="s">
        <v>1393</v>
      </c>
      <c r="C147" s="27" t="s">
        <v>26</v>
      </c>
      <c r="D147" s="18" t="s">
        <v>15</v>
      </c>
      <c r="E147" s="124"/>
    </row>
    <row r="148" ht="14.25" customHeight="1">
      <c r="A148" s="22" t="s">
        <v>401</v>
      </c>
      <c r="B148" s="68" t="s">
        <v>1394</v>
      </c>
      <c r="C148" s="27" t="s">
        <v>26</v>
      </c>
      <c r="D148" s="8" t="s">
        <v>15</v>
      </c>
      <c r="E148" s="124"/>
    </row>
    <row r="149" ht="14.25" customHeight="1">
      <c r="A149" s="15" t="s">
        <v>403</v>
      </c>
      <c r="B149" s="126" t="s">
        <v>404</v>
      </c>
      <c r="C149" s="27" t="s">
        <v>26</v>
      </c>
      <c r="D149" s="18" t="s">
        <v>15</v>
      </c>
      <c r="E149" s="124"/>
    </row>
    <row r="150" ht="14.25" customHeight="1">
      <c r="A150" s="22" t="s">
        <v>405</v>
      </c>
      <c r="B150" s="127" t="s">
        <v>406</v>
      </c>
      <c r="C150" s="27" t="s">
        <v>26</v>
      </c>
      <c r="D150" s="8" t="s">
        <v>15</v>
      </c>
      <c r="E150" s="124"/>
    </row>
    <row r="151" ht="14.25" customHeight="1">
      <c r="A151" s="15" t="s">
        <v>407</v>
      </c>
      <c r="B151" s="126" t="s">
        <v>408</v>
      </c>
      <c r="C151" s="27" t="s">
        <v>26</v>
      </c>
      <c r="D151" s="18" t="s">
        <v>15</v>
      </c>
      <c r="E151" s="124"/>
    </row>
    <row r="152" ht="14.25" customHeight="1">
      <c r="A152" s="22" t="s">
        <v>409</v>
      </c>
      <c r="B152" s="127" t="s">
        <v>410</v>
      </c>
      <c r="C152" s="27" t="s">
        <v>26</v>
      </c>
      <c r="D152" s="8" t="s">
        <v>15</v>
      </c>
      <c r="E152" s="124"/>
    </row>
    <row r="153" ht="14.25" customHeight="1">
      <c r="A153" s="15" t="s">
        <v>411</v>
      </c>
      <c r="B153" s="126" t="s">
        <v>1395</v>
      </c>
      <c r="C153" s="27" t="s">
        <v>26</v>
      </c>
      <c r="D153" s="18" t="s">
        <v>15</v>
      </c>
      <c r="E153" s="124"/>
    </row>
    <row r="154" ht="14.25" customHeight="1">
      <c r="A154" s="22" t="s">
        <v>413</v>
      </c>
      <c r="B154" s="68" t="s">
        <v>1396</v>
      </c>
      <c r="C154" s="27" t="s">
        <v>26</v>
      </c>
      <c r="D154" s="8" t="s">
        <v>15</v>
      </c>
      <c r="E154" s="124"/>
    </row>
    <row r="155" ht="14.25" customHeight="1">
      <c r="A155" s="15" t="s">
        <v>415</v>
      </c>
      <c r="B155" s="73" t="s">
        <v>1397</v>
      </c>
      <c r="C155" s="27" t="s">
        <v>26</v>
      </c>
      <c r="D155" s="18" t="s">
        <v>15</v>
      </c>
      <c r="E155" s="124"/>
    </row>
    <row r="156" ht="14.25" customHeight="1">
      <c r="A156" s="22" t="s">
        <v>417</v>
      </c>
      <c r="B156" s="68" t="s">
        <v>1398</v>
      </c>
      <c r="C156" s="27" t="s">
        <v>26</v>
      </c>
      <c r="D156" s="8" t="s">
        <v>15</v>
      </c>
      <c r="E156" s="124"/>
    </row>
    <row r="157" ht="14.25" customHeight="1">
      <c r="A157" s="15" t="s">
        <v>419</v>
      </c>
      <c r="B157" s="73" t="s">
        <v>420</v>
      </c>
      <c r="C157" s="27" t="s">
        <v>26</v>
      </c>
      <c r="D157" s="18" t="s">
        <v>15</v>
      </c>
      <c r="E157" s="124"/>
    </row>
    <row r="158" ht="14.25" customHeight="1">
      <c r="A158" s="22" t="s">
        <v>421</v>
      </c>
      <c r="B158" s="68" t="s">
        <v>1399</v>
      </c>
      <c r="C158" s="27" t="s">
        <v>26</v>
      </c>
      <c r="D158" s="8" t="s">
        <v>15</v>
      </c>
      <c r="E158" s="124"/>
    </row>
    <row r="159" ht="14.25" customHeight="1">
      <c r="A159" s="15" t="s">
        <v>423</v>
      </c>
      <c r="B159" s="73" t="s">
        <v>1400</v>
      </c>
      <c r="C159" s="27" t="s">
        <v>26</v>
      </c>
      <c r="D159" s="18" t="s">
        <v>15</v>
      </c>
      <c r="E159" s="124"/>
    </row>
    <row r="160" ht="14.25" customHeight="1">
      <c r="A160" s="22" t="s">
        <v>425</v>
      </c>
      <c r="B160" s="68" t="s">
        <v>1401</v>
      </c>
      <c r="C160" s="27" t="s">
        <v>26</v>
      </c>
      <c r="D160" s="8" t="s">
        <v>15</v>
      </c>
      <c r="E160" s="124"/>
    </row>
    <row r="161" ht="14.25" customHeight="1">
      <c r="A161" s="15" t="s">
        <v>427</v>
      </c>
      <c r="B161" s="73" t="s">
        <v>1402</v>
      </c>
      <c r="C161" s="27" t="s">
        <v>26</v>
      </c>
      <c r="D161" s="18" t="s">
        <v>15</v>
      </c>
      <c r="E161" s="124"/>
    </row>
    <row r="162" ht="14.25" customHeight="1">
      <c r="A162" s="22" t="s">
        <v>429</v>
      </c>
      <c r="B162" s="68" t="s">
        <v>430</v>
      </c>
      <c r="C162" s="27" t="s">
        <v>26</v>
      </c>
      <c r="D162" s="8" t="s">
        <v>15</v>
      </c>
      <c r="E162" s="124"/>
    </row>
    <row r="163" ht="14.25" customHeight="1">
      <c r="A163" s="15" t="s">
        <v>431</v>
      </c>
      <c r="B163" s="73" t="s">
        <v>1403</v>
      </c>
      <c r="C163" s="27" t="s">
        <v>26</v>
      </c>
      <c r="D163" s="18" t="s">
        <v>15</v>
      </c>
      <c r="E163" s="124"/>
    </row>
    <row r="164" ht="14.25" customHeight="1">
      <c r="A164" s="22" t="s">
        <v>433</v>
      </c>
      <c r="B164" s="68" t="s">
        <v>1404</v>
      </c>
      <c r="C164" s="27" t="s">
        <v>26</v>
      </c>
      <c r="D164" s="8" t="s">
        <v>15</v>
      </c>
      <c r="E164" s="124"/>
    </row>
    <row r="165" ht="14.25" customHeight="1">
      <c r="A165" s="15" t="s">
        <v>435</v>
      </c>
      <c r="B165" s="125" t="s">
        <v>435</v>
      </c>
      <c r="C165" s="27" t="s">
        <v>26</v>
      </c>
      <c r="D165" s="18" t="s">
        <v>15</v>
      </c>
      <c r="E165" s="124"/>
    </row>
    <row r="166" ht="14.25" customHeight="1">
      <c r="A166" s="22" t="s">
        <v>1405</v>
      </c>
      <c r="B166" s="128" t="s">
        <v>1406</v>
      </c>
      <c r="C166" s="27" t="s">
        <v>26</v>
      </c>
      <c r="D166" s="8" t="s">
        <v>15</v>
      </c>
      <c r="E166" s="124"/>
    </row>
    <row r="167" ht="14.25" customHeight="1">
      <c r="A167" s="15" t="s">
        <v>438</v>
      </c>
      <c r="B167" s="73" t="s">
        <v>439</v>
      </c>
      <c r="C167" s="27" t="s">
        <v>26</v>
      </c>
      <c r="D167" s="18" t="s">
        <v>15</v>
      </c>
      <c r="E167" s="124"/>
    </row>
    <row r="168" ht="14.25" customHeight="1">
      <c r="A168" s="22" t="s">
        <v>440</v>
      </c>
      <c r="B168" s="68" t="s">
        <v>441</v>
      </c>
      <c r="C168" s="27" t="s">
        <v>26</v>
      </c>
      <c r="D168" s="8" t="s">
        <v>15</v>
      </c>
      <c r="E168" s="124"/>
    </row>
    <row r="169" ht="14.25" customHeight="1">
      <c r="A169" s="15" t="s">
        <v>442</v>
      </c>
      <c r="B169" s="73" t="s">
        <v>443</v>
      </c>
      <c r="C169" s="27" t="s">
        <v>26</v>
      </c>
      <c r="D169" s="18" t="s">
        <v>15</v>
      </c>
      <c r="E169" s="124"/>
    </row>
    <row r="170" ht="14.25" customHeight="1">
      <c r="A170" s="22" t="s">
        <v>444</v>
      </c>
      <c r="B170" s="68" t="s">
        <v>445</v>
      </c>
      <c r="C170" s="27" t="s">
        <v>26</v>
      </c>
      <c r="D170" s="8" t="s">
        <v>15</v>
      </c>
      <c r="E170" s="124"/>
    </row>
    <row r="171" ht="14.25" customHeight="1">
      <c r="A171" s="15" t="s">
        <v>446</v>
      </c>
      <c r="B171" s="73" t="s">
        <v>447</v>
      </c>
      <c r="C171" s="27" t="s">
        <v>26</v>
      </c>
      <c r="D171" s="18" t="s">
        <v>15</v>
      </c>
      <c r="E171" s="124"/>
    </row>
    <row r="172" ht="14.25" customHeight="1">
      <c r="A172" s="22" t="s">
        <v>448</v>
      </c>
      <c r="B172" s="129" t="s">
        <v>448</v>
      </c>
      <c r="C172" s="27" t="s">
        <v>26</v>
      </c>
      <c r="D172" s="8" t="s">
        <v>15</v>
      </c>
      <c r="E172" s="124"/>
    </row>
    <row r="173" ht="14.25" customHeight="1">
      <c r="A173" s="15" t="s">
        <v>449</v>
      </c>
      <c r="B173" s="73" t="s">
        <v>1407</v>
      </c>
      <c r="C173" s="27" t="s">
        <v>26</v>
      </c>
      <c r="D173" s="18" t="s">
        <v>15</v>
      </c>
      <c r="E173" s="124"/>
    </row>
    <row r="174" ht="14.25" customHeight="1">
      <c r="A174" s="22" t="s">
        <v>451</v>
      </c>
      <c r="B174" s="68" t="s">
        <v>452</v>
      </c>
      <c r="C174" s="27" t="s">
        <v>26</v>
      </c>
      <c r="D174" s="8" t="s">
        <v>15</v>
      </c>
      <c r="E174" s="124"/>
    </row>
    <row r="175" ht="14.25" customHeight="1">
      <c r="A175" s="15" t="s">
        <v>453</v>
      </c>
      <c r="B175" s="73" t="s">
        <v>1408</v>
      </c>
      <c r="C175" s="27" t="s">
        <v>26</v>
      </c>
      <c r="D175" s="18" t="s">
        <v>15</v>
      </c>
      <c r="E175" s="124"/>
    </row>
    <row r="176" ht="14.25" customHeight="1">
      <c r="A176" s="22" t="s">
        <v>455</v>
      </c>
      <c r="B176" s="68" t="s">
        <v>1409</v>
      </c>
      <c r="C176" s="27" t="s">
        <v>26</v>
      </c>
      <c r="D176" s="8" t="s">
        <v>15</v>
      </c>
      <c r="E176" s="124"/>
    </row>
    <row r="177" ht="14.25" customHeight="1">
      <c r="A177" s="15" t="s">
        <v>834</v>
      </c>
      <c r="B177" s="73" t="s">
        <v>1410</v>
      </c>
      <c r="C177" s="27" t="s">
        <v>26</v>
      </c>
      <c r="D177" s="18" t="s">
        <v>15</v>
      </c>
      <c r="E177" s="124"/>
    </row>
    <row r="178" ht="14.25" customHeight="1">
      <c r="A178" s="22" t="s">
        <v>457</v>
      </c>
      <c r="B178" s="68" t="s">
        <v>458</v>
      </c>
      <c r="C178" s="27" t="s">
        <v>26</v>
      </c>
      <c r="D178" s="8" t="s">
        <v>15</v>
      </c>
      <c r="E178" s="124"/>
    </row>
    <row r="179" ht="14.25" customHeight="1">
      <c r="A179" s="15" t="s">
        <v>459</v>
      </c>
      <c r="B179" s="73" t="s">
        <v>1411</v>
      </c>
      <c r="C179" s="27" t="s">
        <v>26</v>
      </c>
      <c r="D179" s="18" t="s">
        <v>15</v>
      </c>
      <c r="E179" s="124"/>
    </row>
    <row r="180" ht="14.25" customHeight="1">
      <c r="A180" s="22" t="s">
        <v>461</v>
      </c>
      <c r="B180" s="68" t="s">
        <v>1412</v>
      </c>
      <c r="C180" s="27" t="s">
        <v>26</v>
      </c>
      <c r="D180" s="8" t="s">
        <v>15</v>
      </c>
      <c r="E180" s="124"/>
    </row>
    <row r="181" ht="14.25" customHeight="1">
      <c r="A181" s="15" t="s">
        <v>463</v>
      </c>
      <c r="B181" s="73" t="s">
        <v>464</v>
      </c>
      <c r="C181" s="27" t="s">
        <v>26</v>
      </c>
      <c r="D181" s="18" t="s">
        <v>15</v>
      </c>
      <c r="E181" s="124"/>
    </row>
    <row r="182" ht="14.25" customHeight="1">
      <c r="A182" s="22" t="s">
        <v>465</v>
      </c>
      <c r="B182" s="68" t="s">
        <v>466</v>
      </c>
      <c r="C182" s="27" t="s">
        <v>26</v>
      </c>
      <c r="D182" s="8" t="s">
        <v>15</v>
      </c>
      <c r="E182" s="124"/>
    </row>
    <row r="183" ht="14.25" customHeight="1">
      <c r="A183" s="15" t="s">
        <v>467</v>
      </c>
      <c r="B183" s="73" t="s">
        <v>468</v>
      </c>
      <c r="C183" s="27" t="s">
        <v>26</v>
      </c>
      <c r="D183" s="18" t="s">
        <v>15</v>
      </c>
      <c r="E183" s="124"/>
    </row>
    <row r="184" ht="14.25" customHeight="1">
      <c r="A184" s="22" t="s">
        <v>469</v>
      </c>
      <c r="B184" s="68" t="s">
        <v>1413</v>
      </c>
      <c r="C184" s="27" t="s">
        <v>26</v>
      </c>
      <c r="D184" s="8" t="s">
        <v>15</v>
      </c>
      <c r="E184" s="124"/>
    </row>
    <row r="185" ht="14.25" customHeight="1">
      <c r="A185" s="15" t="s">
        <v>471</v>
      </c>
      <c r="B185" s="73" t="s">
        <v>1414</v>
      </c>
      <c r="C185" s="27" t="s">
        <v>26</v>
      </c>
      <c r="D185" s="18" t="s">
        <v>15</v>
      </c>
      <c r="E185" s="124"/>
    </row>
    <row r="186" ht="14.25" customHeight="1">
      <c r="A186" s="22" t="s">
        <v>473</v>
      </c>
      <c r="B186" s="68" t="s">
        <v>1415</v>
      </c>
      <c r="C186" s="27" t="s">
        <v>26</v>
      </c>
      <c r="D186" s="8" t="s">
        <v>15</v>
      </c>
      <c r="E186" s="124"/>
    </row>
    <row r="187" ht="14.25" customHeight="1">
      <c r="A187" s="15" t="s">
        <v>475</v>
      </c>
      <c r="B187" s="73" t="s">
        <v>476</v>
      </c>
      <c r="C187" s="27" t="s">
        <v>26</v>
      </c>
      <c r="D187" s="18" t="s">
        <v>15</v>
      </c>
      <c r="E187" s="124"/>
    </row>
    <row r="188" ht="14.25" customHeight="1">
      <c r="A188" s="22" t="s">
        <v>477</v>
      </c>
      <c r="B188" s="68" t="s">
        <v>1416</v>
      </c>
      <c r="C188" s="27" t="s">
        <v>26</v>
      </c>
      <c r="D188" s="8" t="s">
        <v>15</v>
      </c>
      <c r="E188" s="124"/>
    </row>
    <row r="189" ht="14.25" customHeight="1">
      <c r="A189" s="15" t="s">
        <v>479</v>
      </c>
      <c r="B189" s="73" t="s">
        <v>1417</v>
      </c>
      <c r="C189" s="27" t="s">
        <v>26</v>
      </c>
      <c r="D189" s="18" t="s">
        <v>15</v>
      </c>
      <c r="E189" s="124"/>
    </row>
    <row r="190" ht="14.25" customHeight="1">
      <c r="A190" s="22" t="s">
        <v>481</v>
      </c>
      <c r="B190" s="68" t="s">
        <v>482</v>
      </c>
      <c r="C190" s="27" t="s">
        <v>26</v>
      </c>
      <c r="D190" s="8" t="s">
        <v>15</v>
      </c>
      <c r="E190" s="124"/>
    </row>
    <row r="191" ht="14.25" customHeight="1">
      <c r="A191" s="15" t="s">
        <v>483</v>
      </c>
      <c r="B191" s="73" t="s">
        <v>484</v>
      </c>
      <c r="C191" s="27" t="s">
        <v>26</v>
      </c>
      <c r="D191" s="18" t="s">
        <v>15</v>
      </c>
      <c r="E191" s="124"/>
    </row>
    <row r="192" ht="14.25" customHeight="1">
      <c r="A192" s="22" t="s">
        <v>485</v>
      </c>
      <c r="B192" s="68" t="s">
        <v>486</v>
      </c>
      <c r="C192" s="27" t="s">
        <v>26</v>
      </c>
      <c r="D192" s="8" t="s">
        <v>15</v>
      </c>
      <c r="E192" s="124"/>
    </row>
    <row r="193" ht="14.25" customHeight="1">
      <c r="A193" s="15" t="s">
        <v>487</v>
      </c>
      <c r="B193" s="73" t="s">
        <v>1418</v>
      </c>
      <c r="C193" s="27" t="s">
        <v>26</v>
      </c>
      <c r="D193" s="18" t="s">
        <v>15</v>
      </c>
      <c r="E193" s="124"/>
    </row>
    <row r="194" ht="14.25" customHeight="1">
      <c r="A194" s="22" t="s">
        <v>489</v>
      </c>
      <c r="B194" s="68" t="s">
        <v>1419</v>
      </c>
      <c r="C194" s="27" t="s">
        <v>26</v>
      </c>
      <c r="D194" s="8" t="s">
        <v>15</v>
      </c>
      <c r="E194" s="124"/>
    </row>
    <row r="195" ht="14.25" customHeight="1">
      <c r="A195" s="15" t="s">
        <v>491</v>
      </c>
      <c r="B195" s="73" t="s">
        <v>1420</v>
      </c>
      <c r="C195" s="27" t="s">
        <v>26</v>
      </c>
      <c r="D195" s="18" t="s">
        <v>15</v>
      </c>
      <c r="E195" s="124"/>
    </row>
    <row r="196" ht="14.25" customHeight="1">
      <c r="A196" s="22" t="s">
        <v>493</v>
      </c>
      <c r="B196" s="68" t="s">
        <v>494</v>
      </c>
      <c r="C196" s="27" t="s">
        <v>26</v>
      </c>
      <c r="D196" s="8" t="s">
        <v>15</v>
      </c>
      <c r="E196" s="124"/>
    </row>
    <row r="197" ht="14.25" customHeight="1">
      <c r="A197" s="15" t="s">
        <v>495</v>
      </c>
      <c r="B197" s="73" t="s">
        <v>1421</v>
      </c>
      <c r="C197" s="27" t="s">
        <v>26</v>
      </c>
      <c r="D197" s="18" t="s">
        <v>15</v>
      </c>
      <c r="E197" s="124"/>
    </row>
    <row r="198" ht="14.25" customHeight="1">
      <c r="A198" s="22" t="s">
        <v>497</v>
      </c>
      <c r="B198" s="68" t="s">
        <v>1422</v>
      </c>
      <c r="C198" s="27" t="s">
        <v>26</v>
      </c>
      <c r="D198" s="8" t="s">
        <v>15</v>
      </c>
      <c r="E198" s="124"/>
    </row>
    <row r="199" ht="14.25" customHeight="1">
      <c r="A199" s="15" t="s">
        <v>499</v>
      </c>
      <c r="B199" s="73" t="s">
        <v>1423</v>
      </c>
      <c r="C199" s="27" t="s">
        <v>26</v>
      </c>
      <c r="D199" s="18" t="s">
        <v>15</v>
      </c>
      <c r="E199" s="124"/>
    </row>
    <row r="200" ht="14.25" customHeight="1">
      <c r="A200" s="22" t="s">
        <v>501</v>
      </c>
      <c r="B200" s="68" t="s">
        <v>1424</v>
      </c>
      <c r="C200" s="27" t="s">
        <v>26</v>
      </c>
      <c r="D200" s="8" t="s">
        <v>15</v>
      </c>
      <c r="E200" s="124"/>
    </row>
    <row r="201" ht="14.25" customHeight="1">
      <c r="A201" s="15" t="s">
        <v>503</v>
      </c>
      <c r="B201" s="73" t="s">
        <v>504</v>
      </c>
      <c r="C201" s="27" t="s">
        <v>26</v>
      </c>
      <c r="D201" s="18" t="s">
        <v>15</v>
      </c>
      <c r="E201" s="124"/>
    </row>
    <row r="202" ht="14.25" customHeight="1">
      <c r="A202" s="22" t="s">
        <v>505</v>
      </c>
      <c r="B202" s="68" t="s">
        <v>506</v>
      </c>
      <c r="C202" s="27" t="s">
        <v>26</v>
      </c>
      <c r="D202" s="8" t="s">
        <v>15</v>
      </c>
      <c r="E202" s="124"/>
    </row>
    <row r="203" ht="14.25" customHeight="1">
      <c r="A203" s="15" t="s">
        <v>507</v>
      </c>
      <c r="B203" s="73" t="s">
        <v>508</v>
      </c>
      <c r="C203" s="27" t="s">
        <v>26</v>
      </c>
      <c r="D203" s="18" t="s">
        <v>15</v>
      </c>
      <c r="E203" s="124"/>
    </row>
    <row r="204" ht="14.25" customHeight="1">
      <c r="A204" s="22" t="s">
        <v>509</v>
      </c>
      <c r="B204" s="68" t="s">
        <v>510</v>
      </c>
      <c r="C204" s="27" t="s">
        <v>26</v>
      </c>
      <c r="D204" s="8" t="s">
        <v>15</v>
      </c>
      <c r="E204" s="124"/>
    </row>
    <row r="205" ht="14.25" customHeight="1">
      <c r="A205" s="15" t="s">
        <v>511</v>
      </c>
      <c r="B205" s="73" t="s">
        <v>512</v>
      </c>
      <c r="C205" s="27" t="s">
        <v>26</v>
      </c>
      <c r="D205" s="18" t="s">
        <v>15</v>
      </c>
      <c r="E205" s="124"/>
    </row>
    <row r="206" ht="14.25" customHeight="1">
      <c r="A206" s="22" t="s">
        <v>1425</v>
      </c>
      <c r="B206" s="68" t="s">
        <v>504</v>
      </c>
      <c r="C206" s="27" t="s">
        <v>26</v>
      </c>
      <c r="D206" s="8" t="s">
        <v>15</v>
      </c>
      <c r="E206" s="124"/>
    </row>
    <row r="207" ht="14.25" customHeight="1">
      <c r="A207" s="15" t="s">
        <v>1426</v>
      </c>
      <c r="B207" s="73" t="s">
        <v>1427</v>
      </c>
      <c r="C207" s="27" t="s">
        <v>26</v>
      </c>
      <c r="D207" s="18" t="s">
        <v>15</v>
      </c>
      <c r="E207" s="124"/>
    </row>
    <row r="208" ht="14.25" customHeight="1">
      <c r="A208" s="22" t="s">
        <v>515</v>
      </c>
      <c r="B208" s="68" t="s">
        <v>1428</v>
      </c>
      <c r="C208" s="27" t="s">
        <v>26</v>
      </c>
      <c r="D208" s="8" t="s">
        <v>15</v>
      </c>
      <c r="E208" s="124"/>
    </row>
    <row r="209" ht="14.25" customHeight="1">
      <c r="A209" s="15" t="s">
        <v>517</v>
      </c>
      <c r="B209" s="73" t="s">
        <v>518</v>
      </c>
      <c r="C209" s="27" t="s">
        <v>26</v>
      </c>
      <c r="D209" s="18" t="s">
        <v>15</v>
      </c>
      <c r="E209" s="124"/>
    </row>
    <row r="210" ht="14.25" customHeight="1">
      <c r="A210" s="22" t="s">
        <v>519</v>
      </c>
      <c r="B210" s="68" t="s">
        <v>1429</v>
      </c>
      <c r="C210" s="27" t="s">
        <v>26</v>
      </c>
      <c r="D210" s="8" t="s">
        <v>15</v>
      </c>
      <c r="E210" s="124"/>
    </row>
    <row r="211" ht="14.25" customHeight="1">
      <c r="A211" s="15" t="s">
        <v>1430</v>
      </c>
      <c r="B211" s="73" t="s">
        <v>1431</v>
      </c>
      <c r="C211" s="27" t="s">
        <v>26</v>
      </c>
      <c r="D211" s="18" t="s">
        <v>15</v>
      </c>
      <c r="E211" s="124"/>
    </row>
    <row r="212" ht="14.25" customHeight="1">
      <c r="A212" s="22" t="s">
        <v>523</v>
      </c>
      <c r="B212" s="68" t="s">
        <v>1432</v>
      </c>
      <c r="C212" s="27" t="s">
        <v>26</v>
      </c>
      <c r="D212" s="8" t="s">
        <v>15</v>
      </c>
      <c r="E212" s="124"/>
    </row>
    <row r="213" ht="14.25" customHeight="1">
      <c r="A213" s="26" t="s">
        <v>525</v>
      </c>
      <c r="B213" s="73" t="s">
        <v>1433</v>
      </c>
      <c r="C213" s="27" t="s">
        <v>26</v>
      </c>
      <c r="D213" s="18" t="s">
        <v>15</v>
      </c>
      <c r="E213" s="124"/>
    </row>
    <row r="214" ht="14.25" customHeight="1">
      <c r="A214" s="22" t="s">
        <v>527</v>
      </c>
      <c r="B214" s="68" t="s">
        <v>1434</v>
      </c>
      <c r="C214" s="27" t="s">
        <v>26</v>
      </c>
      <c r="D214" s="8" t="s">
        <v>15</v>
      </c>
      <c r="E214" s="124"/>
    </row>
    <row r="215" ht="14.25" customHeight="1">
      <c r="A215" s="15" t="s">
        <v>529</v>
      </c>
      <c r="B215" s="73" t="s">
        <v>530</v>
      </c>
      <c r="C215" s="27" t="s">
        <v>26</v>
      </c>
      <c r="D215" s="18" t="s">
        <v>15</v>
      </c>
      <c r="E215" s="124"/>
    </row>
    <row r="216" ht="14.25" customHeight="1">
      <c r="A216" s="22" t="s">
        <v>531</v>
      </c>
      <c r="B216" s="68" t="s">
        <v>532</v>
      </c>
      <c r="C216" s="27" t="s">
        <v>26</v>
      </c>
      <c r="D216" s="8" t="s">
        <v>15</v>
      </c>
      <c r="E216" s="124"/>
    </row>
    <row r="217" ht="14.25" customHeight="1">
      <c r="A217" s="15" t="s">
        <v>533</v>
      </c>
      <c r="B217" s="73" t="s">
        <v>534</v>
      </c>
      <c r="C217" s="27" t="s">
        <v>26</v>
      </c>
      <c r="D217" s="18" t="s">
        <v>15</v>
      </c>
      <c r="E217" s="124"/>
    </row>
    <row r="218" ht="14.25" customHeight="1">
      <c r="A218" s="22" t="s">
        <v>535</v>
      </c>
      <c r="B218" s="68" t="s">
        <v>1435</v>
      </c>
      <c r="C218" s="27" t="s">
        <v>26</v>
      </c>
      <c r="D218" s="8" t="s">
        <v>15</v>
      </c>
      <c r="E218" s="124"/>
    </row>
    <row r="219" ht="14.25" customHeight="1">
      <c r="A219" s="15" t="s">
        <v>537</v>
      </c>
      <c r="B219" s="73" t="s">
        <v>538</v>
      </c>
      <c r="C219" s="27" t="s">
        <v>26</v>
      </c>
      <c r="D219" s="18" t="s">
        <v>15</v>
      </c>
      <c r="E219" s="124"/>
    </row>
    <row r="220" ht="14.25" customHeight="1">
      <c r="A220" s="22" t="s">
        <v>539</v>
      </c>
      <c r="B220" s="68" t="s">
        <v>540</v>
      </c>
      <c r="C220" s="27" t="s">
        <v>26</v>
      </c>
      <c r="D220" s="8" t="s">
        <v>15</v>
      </c>
      <c r="E220" s="124"/>
    </row>
    <row r="221" ht="14.25" customHeight="1">
      <c r="A221" s="15" t="s">
        <v>541</v>
      </c>
      <c r="B221" s="73" t="s">
        <v>1436</v>
      </c>
      <c r="C221" s="27" t="s">
        <v>26</v>
      </c>
      <c r="D221" s="18" t="s">
        <v>15</v>
      </c>
      <c r="E221" s="124"/>
    </row>
    <row r="222" ht="14.25" customHeight="1">
      <c r="A222" s="22" t="s">
        <v>543</v>
      </c>
      <c r="B222" s="68" t="s">
        <v>544</v>
      </c>
      <c r="C222" s="27" t="s">
        <v>26</v>
      </c>
      <c r="D222" s="8" t="s">
        <v>15</v>
      </c>
      <c r="E222" s="124"/>
    </row>
    <row r="223" ht="14.25" customHeight="1">
      <c r="A223" s="15" t="s">
        <v>545</v>
      </c>
      <c r="B223" s="73" t="s">
        <v>546</v>
      </c>
      <c r="C223" s="27" t="s">
        <v>26</v>
      </c>
      <c r="D223" s="18" t="s">
        <v>15</v>
      </c>
      <c r="E223" s="124"/>
    </row>
    <row r="224" ht="14.25" customHeight="1">
      <c r="A224" s="22" t="s">
        <v>547</v>
      </c>
      <c r="B224" s="68" t="s">
        <v>1437</v>
      </c>
      <c r="C224" s="27" t="s">
        <v>26</v>
      </c>
      <c r="D224" s="8" t="s">
        <v>15</v>
      </c>
      <c r="E224" s="124"/>
    </row>
    <row r="225" ht="14.25" customHeight="1">
      <c r="A225" s="15" t="s">
        <v>549</v>
      </c>
      <c r="B225" s="73" t="s">
        <v>1438</v>
      </c>
      <c r="C225" s="27" t="s">
        <v>26</v>
      </c>
      <c r="D225" s="18" t="s">
        <v>15</v>
      </c>
      <c r="E225" s="124"/>
    </row>
    <row r="226" ht="14.25" customHeight="1">
      <c r="A226" s="22" t="s">
        <v>551</v>
      </c>
      <c r="B226" s="68" t="s">
        <v>1439</v>
      </c>
      <c r="C226" s="27" t="s">
        <v>26</v>
      </c>
      <c r="D226" s="8" t="s">
        <v>15</v>
      </c>
      <c r="E226" s="124"/>
    </row>
    <row r="227" ht="14.25" customHeight="1">
      <c r="A227" s="15" t="s">
        <v>553</v>
      </c>
      <c r="B227" s="73" t="s">
        <v>1440</v>
      </c>
      <c r="C227" s="27" t="s">
        <v>26</v>
      </c>
      <c r="D227" s="18" t="s">
        <v>15</v>
      </c>
      <c r="E227" s="124"/>
    </row>
    <row r="228" ht="14.25" customHeight="1">
      <c r="A228" s="22" t="s">
        <v>555</v>
      </c>
      <c r="B228" s="68" t="s">
        <v>1441</v>
      </c>
      <c r="C228" s="27" t="s">
        <v>26</v>
      </c>
      <c r="D228" s="8" t="s">
        <v>15</v>
      </c>
      <c r="E228" s="124"/>
    </row>
    <row r="229" ht="14.25" customHeight="1">
      <c r="A229" s="15" t="s">
        <v>557</v>
      </c>
      <c r="B229" s="73" t="s">
        <v>558</v>
      </c>
      <c r="C229" s="27" t="s">
        <v>26</v>
      </c>
      <c r="D229" s="18" t="s">
        <v>15</v>
      </c>
      <c r="E229" s="124"/>
    </row>
    <row r="230" ht="14.25" customHeight="1">
      <c r="A230" s="22" t="s">
        <v>559</v>
      </c>
      <c r="B230" s="68" t="s">
        <v>1442</v>
      </c>
      <c r="C230" s="27" t="s">
        <v>26</v>
      </c>
      <c r="D230" s="8" t="s">
        <v>15</v>
      </c>
      <c r="E230" s="124"/>
    </row>
    <row r="231" ht="14.25" customHeight="1">
      <c r="A231" s="15" t="s">
        <v>561</v>
      </c>
      <c r="B231" s="73" t="s">
        <v>1443</v>
      </c>
      <c r="C231" s="27" t="s">
        <v>26</v>
      </c>
      <c r="D231" s="18" t="s">
        <v>15</v>
      </c>
      <c r="E231" s="124"/>
    </row>
    <row r="232" ht="14.25" customHeight="1">
      <c r="A232" s="22" t="s">
        <v>563</v>
      </c>
      <c r="B232" s="68" t="s">
        <v>564</v>
      </c>
      <c r="C232" s="27" t="s">
        <v>26</v>
      </c>
      <c r="D232" s="8" t="s">
        <v>15</v>
      </c>
      <c r="E232" s="124"/>
    </row>
    <row r="233" ht="14.25" customHeight="1">
      <c r="A233" s="15" t="s">
        <v>565</v>
      </c>
      <c r="B233" s="73" t="s">
        <v>566</v>
      </c>
      <c r="C233" s="27" t="s">
        <v>26</v>
      </c>
      <c r="D233" s="18" t="s">
        <v>15</v>
      </c>
      <c r="E233" s="124"/>
    </row>
    <row r="234" ht="14.25" customHeight="1">
      <c r="A234" s="22" t="s">
        <v>567</v>
      </c>
      <c r="B234" s="68" t="s">
        <v>568</v>
      </c>
      <c r="C234" s="27" t="s">
        <v>26</v>
      </c>
      <c r="D234" s="8" t="s">
        <v>15</v>
      </c>
      <c r="E234" s="124"/>
    </row>
    <row r="235" ht="14.25" customHeight="1">
      <c r="A235" s="15" t="s">
        <v>569</v>
      </c>
      <c r="B235" s="73" t="s">
        <v>1444</v>
      </c>
      <c r="C235" s="27" t="s">
        <v>26</v>
      </c>
      <c r="D235" s="18" t="s">
        <v>15</v>
      </c>
      <c r="E235" s="124"/>
    </row>
    <row r="236" ht="14.25" customHeight="1">
      <c r="A236" s="22" t="s">
        <v>571</v>
      </c>
      <c r="B236" s="68" t="s">
        <v>564</v>
      </c>
      <c r="C236" s="27" t="s">
        <v>26</v>
      </c>
      <c r="D236" s="8" t="s">
        <v>15</v>
      </c>
      <c r="E236" s="124"/>
    </row>
    <row r="237" ht="14.25" customHeight="1">
      <c r="A237" s="15" t="s">
        <v>572</v>
      </c>
      <c r="B237" s="73" t="s">
        <v>573</v>
      </c>
      <c r="C237" s="27" t="s">
        <v>26</v>
      </c>
      <c r="D237" s="18" t="s">
        <v>15</v>
      </c>
      <c r="E237" s="124"/>
    </row>
    <row r="238" ht="14.25" customHeight="1">
      <c r="A238" s="22" t="s">
        <v>574</v>
      </c>
      <c r="B238" s="68" t="s">
        <v>575</v>
      </c>
      <c r="C238" s="27" t="s">
        <v>26</v>
      </c>
      <c r="D238" s="8" t="s">
        <v>15</v>
      </c>
      <c r="E238" s="124"/>
    </row>
    <row r="239" ht="14.25" customHeight="1">
      <c r="A239" s="15" t="s">
        <v>576</v>
      </c>
      <c r="B239" s="73" t="s">
        <v>1445</v>
      </c>
      <c r="C239" s="27" t="s">
        <v>26</v>
      </c>
      <c r="D239" s="18" t="s">
        <v>15</v>
      </c>
      <c r="E239" s="124"/>
    </row>
    <row r="240" ht="14.25" customHeight="1">
      <c r="A240" s="22" t="s">
        <v>578</v>
      </c>
      <c r="B240" s="68" t="s">
        <v>1446</v>
      </c>
      <c r="C240" s="27" t="s">
        <v>26</v>
      </c>
      <c r="D240" s="8" t="s">
        <v>15</v>
      </c>
      <c r="E240" s="124"/>
    </row>
    <row r="241" ht="14.25" customHeight="1">
      <c r="A241" s="15" t="s">
        <v>580</v>
      </c>
      <c r="B241" s="73" t="s">
        <v>1447</v>
      </c>
      <c r="C241" s="27" t="s">
        <v>26</v>
      </c>
      <c r="D241" s="18" t="s">
        <v>15</v>
      </c>
      <c r="E241" s="124"/>
    </row>
    <row r="242" ht="14.25" customHeight="1">
      <c r="A242" s="22" t="s">
        <v>582</v>
      </c>
      <c r="B242" s="68" t="s">
        <v>1448</v>
      </c>
      <c r="C242" s="27" t="s">
        <v>26</v>
      </c>
      <c r="D242" s="8" t="s">
        <v>15</v>
      </c>
      <c r="E242" s="124"/>
    </row>
    <row r="243" ht="14.25" customHeight="1">
      <c r="A243" s="15" t="s">
        <v>584</v>
      </c>
      <c r="B243" s="73" t="s">
        <v>1449</v>
      </c>
      <c r="C243" s="27" t="s">
        <v>26</v>
      </c>
      <c r="D243" s="18" t="s">
        <v>15</v>
      </c>
      <c r="E243" s="124"/>
    </row>
    <row r="244" ht="14.25" customHeight="1">
      <c r="A244" s="22" t="s">
        <v>586</v>
      </c>
      <c r="B244" s="68" t="s">
        <v>1450</v>
      </c>
      <c r="C244" s="27" t="s">
        <v>26</v>
      </c>
      <c r="D244" s="8" t="s">
        <v>15</v>
      </c>
      <c r="E244" s="124"/>
    </row>
    <row r="245" ht="14.25" customHeight="1">
      <c r="A245" s="15" t="s">
        <v>588</v>
      </c>
      <c r="B245" s="73" t="s">
        <v>1451</v>
      </c>
      <c r="C245" s="27" t="s">
        <v>26</v>
      </c>
      <c r="D245" s="18" t="s">
        <v>15</v>
      </c>
      <c r="E245" s="124"/>
    </row>
    <row r="246" ht="14.25" customHeight="1">
      <c r="A246" s="22" t="s">
        <v>590</v>
      </c>
      <c r="B246" s="68" t="s">
        <v>1452</v>
      </c>
      <c r="C246" s="27" t="s">
        <v>26</v>
      </c>
      <c r="D246" s="8" t="s">
        <v>15</v>
      </c>
      <c r="E246" s="124"/>
    </row>
    <row r="247" ht="14.25" customHeight="1">
      <c r="A247" s="15" t="s">
        <v>592</v>
      </c>
      <c r="B247" s="73" t="s">
        <v>1453</v>
      </c>
      <c r="C247" s="27" t="s">
        <v>26</v>
      </c>
      <c r="D247" s="18" t="s">
        <v>15</v>
      </c>
      <c r="E247" s="124"/>
    </row>
    <row r="248" ht="14.25" customHeight="1">
      <c r="A248" s="22" t="s">
        <v>594</v>
      </c>
      <c r="B248" s="68" t="s">
        <v>1454</v>
      </c>
      <c r="C248" s="27" t="s">
        <v>26</v>
      </c>
      <c r="D248" s="8" t="s">
        <v>15</v>
      </c>
      <c r="E248" s="124"/>
    </row>
    <row r="249" ht="14.25" customHeight="1">
      <c r="A249" s="15" t="s">
        <v>596</v>
      </c>
      <c r="B249" s="73" t="s">
        <v>1455</v>
      </c>
      <c r="C249" s="27" t="s">
        <v>26</v>
      </c>
      <c r="D249" s="18" t="s">
        <v>15</v>
      </c>
      <c r="E249" s="124"/>
    </row>
    <row r="250" ht="14.25" customHeight="1">
      <c r="A250" s="22" t="s">
        <v>598</v>
      </c>
      <c r="B250" s="68" t="s">
        <v>599</v>
      </c>
      <c r="C250" s="27" t="s">
        <v>26</v>
      </c>
      <c r="D250" s="8" t="s">
        <v>15</v>
      </c>
      <c r="E250" s="124"/>
    </row>
    <row r="251" ht="14.25" customHeight="1">
      <c r="A251" s="15" t="s">
        <v>600</v>
      </c>
      <c r="B251" s="73" t="s">
        <v>1456</v>
      </c>
      <c r="C251" s="27" t="s">
        <v>26</v>
      </c>
      <c r="D251" s="18" t="s">
        <v>15</v>
      </c>
      <c r="E251" s="124"/>
    </row>
    <row r="252" ht="14.25" customHeight="1">
      <c r="A252" s="22" t="s">
        <v>602</v>
      </c>
      <c r="B252" s="68" t="s">
        <v>1457</v>
      </c>
      <c r="C252" s="27" t="s">
        <v>26</v>
      </c>
      <c r="D252" s="8" t="s">
        <v>15</v>
      </c>
      <c r="E252" s="124"/>
    </row>
    <row r="253" ht="14.25" customHeight="1">
      <c r="A253" s="15" t="s">
        <v>604</v>
      </c>
      <c r="B253" s="73" t="s">
        <v>605</v>
      </c>
      <c r="C253" s="27" t="s">
        <v>26</v>
      </c>
      <c r="D253" s="18" t="s">
        <v>15</v>
      </c>
      <c r="E253" s="124"/>
    </row>
    <row r="254" ht="14.25" customHeight="1">
      <c r="A254" s="22" t="s">
        <v>606</v>
      </c>
      <c r="B254" s="68" t="s">
        <v>1458</v>
      </c>
      <c r="C254" s="27" t="s">
        <v>26</v>
      </c>
      <c r="D254" s="8" t="s">
        <v>15</v>
      </c>
      <c r="E254" s="124"/>
    </row>
    <row r="255" ht="14.25" customHeight="1">
      <c r="A255" s="15" t="s">
        <v>608</v>
      </c>
      <c r="B255" s="73" t="s">
        <v>1459</v>
      </c>
      <c r="C255" s="27" t="s">
        <v>26</v>
      </c>
      <c r="D255" s="18" t="s">
        <v>15</v>
      </c>
      <c r="E255" s="124"/>
    </row>
    <row r="256" ht="14.25" customHeight="1">
      <c r="A256" s="22" t="s">
        <v>610</v>
      </c>
      <c r="B256" s="68" t="s">
        <v>1460</v>
      </c>
      <c r="C256" s="27" t="s">
        <v>26</v>
      </c>
      <c r="D256" s="8" t="s">
        <v>15</v>
      </c>
      <c r="E256" s="124"/>
    </row>
    <row r="257" ht="14.25" customHeight="1">
      <c r="A257" s="15" t="s">
        <v>612</v>
      </c>
      <c r="B257" s="73" t="s">
        <v>1461</v>
      </c>
      <c r="C257" s="27" t="s">
        <v>26</v>
      </c>
      <c r="D257" s="18" t="s">
        <v>15</v>
      </c>
      <c r="E257" s="124"/>
    </row>
    <row r="258" ht="14.25" customHeight="1">
      <c r="A258" s="22" t="s">
        <v>614</v>
      </c>
      <c r="B258" s="68" t="s">
        <v>1462</v>
      </c>
      <c r="C258" s="27" t="s">
        <v>26</v>
      </c>
      <c r="D258" s="8" t="s">
        <v>15</v>
      </c>
      <c r="E258" s="124"/>
    </row>
    <row r="259" ht="14.25" customHeight="1">
      <c r="A259" s="15" t="s">
        <v>616</v>
      </c>
      <c r="B259" s="73" t="s">
        <v>1463</v>
      </c>
      <c r="C259" s="27" t="s">
        <v>26</v>
      </c>
      <c r="D259" s="18" t="s">
        <v>15</v>
      </c>
      <c r="E259" s="124"/>
    </row>
    <row r="260" ht="14.25" customHeight="1">
      <c r="A260" s="22" t="s">
        <v>618</v>
      </c>
      <c r="B260" s="68" t="s">
        <v>1464</v>
      </c>
      <c r="C260" s="27" t="s">
        <v>26</v>
      </c>
      <c r="D260" s="8" t="s">
        <v>15</v>
      </c>
      <c r="E260" s="124"/>
    </row>
    <row r="261" ht="14.25" customHeight="1">
      <c r="A261" s="15" t="s">
        <v>620</v>
      </c>
      <c r="B261" s="73" t="s">
        <v>1465</v>
      </c>
      <c r="C261" s="27" t="s">
        <v>26</v>
      </c>
      <c r="D261" s="18" t="s">
        <v>15</v>
      </c>
      <c r="E261" s="124"/>
    </row>
    <row r="262" ht="14.25" customHeight="1">
      <c r="A262" s="22" t="s">
        <v>622</v>
      </c>
      <c r="B262" s="68" t="s">
        <v>623</v>
      </c>
      <c r="C262" s="27" t="s">
        <v>26</v>
      </c>
      <c r="D262" s="8" t="s">
        <v>15</v>
      </c>
      <c r="E262" s="124"/>
    </row>
    <row r="263" ht="14.25" customHeight="1">
      <c r="A263" s="15" t="s">
        <v>624</v>
      </c>
      <c r="B263" s="73" t="s">
        <v>1466</v>
      </c>
      <c r="C263" s="27" t="s">
        <v>26</v>
      </c>
      <c r="D263" s="18" t="s">
        <v>15</v>
      </c>
      <c r="E263" s="124"/>
    </row>
    <row r="264" ht="14.25" customHeight="1">
      <c r="A264" s="22" t="s">
        <v>627</v>
      </c>
      <c r="B264" s="68" t="s">
        <v>628</v>
      </c>
      <c r="C264" s="27" t="s">
        <v>26</v>
      </c>
      <c r="D264" s="8" t="s">
        <v>15</v>
      </c>
      <c r="E264" s="124"/>
    </row>
    <row r="265" ht="14.25" customHeight="1">
      <c r="A265" s="15" t="s">
        <v>629</v>
      </c>
      <c r="B265" s="73" t="s">
        <v>1467</v>
      </c>
      <c r="C265" s="27" t="s">
        <v>26</v>
      </c>
      <c r="D265" s="18" t="s">
        <v>15</v>
      </c>
      <c r="E265" s="124"/>
    </row>
    <row r="266" ht="14.25" customHeight="1">
      <c r="A266" s="22" t="s">
        <v>631</v>
      </c>
      <c r="B266" s="68" t="s">
        <v>1468</v>
      </c>
      <c r="C266" s="27" t="s">
        <v>26</v>
      </c>
      <c r="D266" s="8" t="s">
        <v>15</v>
      </c>
      <c r="E266" s="124"/>
    </row>
    <row r="267" ht="14.25" customHeight="1">
      <c r="A267" s="15" t="s">
        <v>633</v>
      </c>
      <c r="B267" s="73" t="s">
        <v>1469</v>
      </c>
      <c r="C267" s="27" t="s">
        <v>26</v>
      </c>
      <c r="D267" s="18" t="s">
        <v>15</v>
      </c>
      <c r="E267" s="124"/>
    </row>
    <row r="268" ht="14.25" customHeight="1">
      <c r="A268" s="22" t="s">
        <v>635</v>
      </c>
      <c r="B268" s="68" t="s">
        <v>1470</v>
      </c>
      <c r="C268" s="27" t="s">
        <v>26</v>
      </c>
      <c r="D268" s="8" t="s">
        <v>15</v>
      </c>
      <c r="E268" s="124"/>
    </row>
    <row r="269" ht="14.25" customHeight="1">
      <c r="A269" s="15" t="s">
        <v>637</v>
      </c>
      <c r="B269" s="73" t="s">
        <v>1471</v>
      </c>
      <c r="C269" s="27" t="s">
        <v>26</v>
      </c>
      <c r="D269" s="18" t="s">
        <v>15</v>
      </c>
      <c r="E269" s="124"/>
    </row>
    <row r="270" ht="14.25" customHeight="1">
      <c r="A270" s="22" t="s">
        <v>639</v>
      </c>
      <c r="B270" s="68" t="s">
        <v>1472</v>
      </c>
      <c r="C270" s="27" t="s">
        <v>26</v>
      </c>
      <c r="D270" s="8" t="s">
        <v>15</v>
      </c>
      <c r="E270" s="124"/>
    </row>
    <row r="271" ht="14.25" customHeight="1">
      <c r="A271" s="15" t="s">
        <v>641</v>
      </c>
      <c r="B271" s="73" t="s">
        <v>1473</v>
      </c>
      <c r="C271" s="27" t="s">
        <v>26</v>
      </c>
      <c r="D271" s="18" t="s">
        <v>15</v>
      </c>
      <c r="E271" s="124"/>
    </row>
    <row r="272" ht="14.25" customHeight="1">
      <c r="A272" s="22" t="s">
        <v>643</v>
      </c>
      <c r="B272" s="68" t="s">
        <v>1474</v>
      </c>
      <c r="C272" s="27" t="s">
        <v>26</v>
      </c>
      <c r="D272" s="8" t="s">
        <v>15</v>
      </c>
      <c r="E272" s="124"/>
    </row>
    <row r="273" ht="14.25" customHeight="1">
      <c r="A273" s="15" t="s">
        <v>645</v>
      </c>
      <c r="B273" s="73" t="s">
        <v>1475</v>
      </c>
      <c r="C273" s="27" t="s">
        <v>26</v>
      </c>
      <c r="D273" s="18" t="s">
        <v>15</v>
      </c>
      <c r="E273" s="124"/>
    </row>
    <row r="274" ht="14.25" customHeight="1">
      <c r="A274" s="22" t="s">
        <v>647</v>
      </c>
      <c r="B274" s="68" t="s">
        <v>648</v>
      </c>
      <c r="C274" s="27" t="s">
        <v>26</v>
      </c>
      <c r="D274" s="8" t="s">
        <v>15</v>
      </c>
      <c r="E274" s="124"/>
    </row>
    <row r="275" ht="14.25" customHeight="1">
      <c r="A275" s="15" t="s">
        <v>649</v>
      </c>
      <c r="B275" s="73" t="s">
        <v>650</v>
      </c>
      <c r="C275" s="27" t="s">
        <v>26</v>
      </c>
      <c r="D275" s="18" t="s">
        <v>15</v>
      </c>
      <c r="E275" s="124"/>
    </row>
    <row r="276" ht="14.25" customHeight="1">
      <c r="A276" s="22" t="s">
        <v>651</v>
      </c>
      <c r="B276" s="68" t="s">
        <v>652</v>
      </c>
      <c r="C276" s="27" t="s">
        <v>26</v>
      </c>
      <c r="D276" s="8" t="s">
        <v>15</v>
      </c>
      <c r="E276" s="124"/>
    </row>
    <row r="277" ht="14.25" customHeight="1">
      <c r="A277" s="15" t="s">
        <v>653</v>
      </c>
      <c r="B277" s="73" t="s">
        <v>654</v>
      </c>
      <c r="C277" s="27" t="s">
        <v>26</v>
      </c>
      <c r="D277" s="18" t="s">
        <v>15</v>
      </c>
      <c r="E277" s="124"/>
    </row>
    <row r="278" ht="14.25" customHeight="1">
      <c r="A278" s="22" t="s">
        <v>655</v>
      </c>
      <c r="B278" s="68" t="s">
        <v>1476</v>
      </c>
      <c r="C278" s="27" t="s">
        <v>26</v>
      </c>
      <c r="D278" s="8" t="s">
        <v>15</v>
      </c>
      <c r="E278" s="124"/>
    </row>
    <row r="279" ht="14.25" customHeight="1">
      <c r="A279" s="15" t="s">
        <v>657</v>
      </c>
      <c r="B279" s="73" t="s">
        <v>1477</v>
      </c>
      <c r="C279" s="27" t="s">
        <v>26</v>
      </c>
      <c r="D279" s="18" t="s">
        <v>15</v>
      </c>
      <c r="E279" s="124"/>
    </row>
    <row r="280" ht="14.25" customHeight="1">
      <c r="A280" s="22" t="s">
        <v>659</v>
      </c>
      <c r="B280" s="68" t="s">
        <v>1478</v>
      </c>
      <c r="C280" s="27" t="s">
        <v>26</v>
      </c>
      <c r="D280" s="8" t="s">
        <v>15</v>
      </c>
      <c r="E280" s="124"/>
    </row>
    <row r="281" ht="14.25" customHeight="1">
      <c r="A281" s="15" t="s">
        <v>661</v>
      </c>
      <c r="B281" s="73" t="s">
        <v>1479</v>
      </c>
      <c r="C281" s="27" t="s">
        <v>26</v>
      </c>
      <c r="D281" s="18" t="s">
        <v>15</v>
      </c>
      <c r="E281" s="124"/>
    </row>
    <row r="282" ht="14.25" customHeight="1">
      <c r="A282" s="22" t="s">
        <v>663</v>
      </c>
      <c r="B282" s="68" t="s">
        <v>1480</v>
      </c>
      <c r="C282" s="27" t="s">
        <v>26</v>
      </c>
      <c r="D282" s="8" t="s">
        <v>15</v>
      </c>
      <c r="E282" s="124"/>
    </row>
    <row r="283" ht="14.25" customHeight="1">
      <c r="A283" s="15" t="s">
        <v>665</v>
      </c>
      <c r="B283" s="73" t="s">
        <v>1481</v>
      </c>
      <c r="C283" s="27" t="s">
        <v>26</v>
      </c>
      <c r="D283" s="18" t="s">
        <v>15</v>
      </c>
      <c r="E283" s="124"/>
    </row>
    <row r="284" ht="14.25" customHeight="1">
      <c r="A284" s="22" t="s">
        <v>667</v>
      </c>
      <c r="B284" s="68" t="s">
        <v>1482</v>
      </c>
      <c r="C284" s="27" t="s">
        <v>26</v>
      </c>
      <c r="D284" s="8" t="s">
        <v>15</v>
      </c>
      <c r="E284" s="124"/>
    </row>
    <row r="285" ht="14.25" customHeight="1">
      <c r="A285" s="15" t="s">
        <v>669</v>
      </c>
      <c r="B285" s="73" t="s">
        <v>1483</v>
      </c>
      <c r="C285" s="27" t="s">
        <v>26</v>
      </c>
      <c r="D285" s="18" t="s">
        <v>15</v>
      </c>
      <c r="E285" s="124"/>
    </row>
    <row r="286" ht="14.25" customHeight="1">
      <c r="A286" s="22" t="s">
        <v>671</v>
      </c>
      <c r="B286" s="68" t="s">
        <v>1484</v>
      </c>
      <c r="C286" s="27" t="s">
        <v>26</v>
      </c>
      <c r="D286" s="8" t="s">
        <v>15</v>
      </c>
      <c r="E286" s="124"/>
    </row>
    <row r="287" ht="14.25" customHeight="1">
      <c r="A287" s="15" t="s">
        <v>1485</v>
      </c>
      <c r="B287" s="73" t="s">
        <v>1486</v>
      </c>
      <c r="C287" s="27" t="s">
        <v>26</v>
      </c>
      <c r="D287" s="18" t="s">
        <v>15</v>
      </c>
      <c r="E287" s="124"/>
    </row>
    <row r="288" ht="14.25" customHeight="1">
      <c r="A288" s="22" t="s">
        <v>1487</v>
      </c>
      <c r="B288" s="68" t="s">
        <v>1488</v>
      </c>
      <c r="C288" s="27" t="s">
        <v>26</v>
      </c>
      <c r="D288" s="8" t="s">
        <v>15</v>
      </c>
      <c r="E288" s="124"/>
    </row>
    <row r="289" ht="14.25" customHeight="1">
      <c r="A289" s="15" t="s">
        <v>1489</v>
      </c>
      <c r="B289" s="73" t="s">
        <v>1490</v>
      </c>
      <c r="C289" s="16" t="s">
        <v>14</v>
      </c>
      <c r="D289" s="18" t="s">
        <v>15</v>
      </c>
      <c r="E289" s="124"/>
    </row>
    <row r="290" ht="14.25" customHeight="1">
      <c r="A290" s="22" t="s">
        <v>679</v>
      </c>
      <c r="B290" s="68" t="s">
        <v>1491</v>
      </c>
      <c r="C290" s="7" t="s">
        <v>14</v>
      </c>
      <c r="D290" s="8" t="s">
        <v>15</v>
      </c>
      <c r="E290" s="124"/>
    </row>
    <row r="291" ht="14.25" customHeight="1">
      <c r="A291" s="15" t="s">
        <v>1492</v>
      </c>
      <c r="B291" s="73" t="s">
        <v>1493</v>
      </c>
      <c r="C291" s="27" t="s">
        <v>26</v>
      </c>
      <c r="D291" s="18" t="s">
        <v>15</v>
      </c>
      <c r="E291" s="124"/>
    </row>
    <row r="292" ht="14.25" customHeight="1">
      <c r="A292" s="22" t="s">
        <v>1494</v>
      </c>
      <c r="B292" s="68" t="s">
        <v>1495</v>
      </c>
      <c r="C292" s="27" t="s">
        <v>26</v>
      </c>
      <c r="D292" s="8" t="s">
        <v>15</v>
      </c>
      <c r="E292" s="124"/>
    </row>
    <row r="293" ht="14.25" customHeight="1">
      <c r="A293" s="15" t="s">
        <v>1496</v>
      </c>
      <c r="B293" s="73" t="s">
        <v>1497</v>
      </c>
      <c r="C293" s="27" t="s">
        <v>26</v>
      </c>
      <c r="D293" s="18" t="s">
        <v>15</v>
      </c>
      <c r="E293" s="124"/>
    </row>
    <row r="294" ht="14.25" customHeight="1">
      <c r="A294" s="22" t="s">
        <v>685</v>
      </c>
      <c r="B294" s="68" t="s">
        <v>1498</v>
      </c>
      <c r="C294" s="27" t="s">
        <v>26</v>
      </c>
      <c r="D294" s="8" t="s">
        <v>15</v>
      </c>
      <c r="E294" s="124"/>
    </row>
    <row r="295" ht="14.25" customHeight="1">
      <c r="A295" s="15" t="s">
        <v>1499</v>
      </c>
      <c r="B295" s="73" t="s">
        <v>1500</v>
      </c>
      <c r="C295" s="27" t="s">
        <v>26</v>
      </c>
      <c r="D295" s="18" t="s">
        <v>15</v>
      </c>
      <c r="E295" s="124"/>
    </row>
    <row r="296" ht="14.25" customHeight="1">
      <c r="A296" s="22" t="s">
        <v>687</v>
      </c>
      <c r="B296" s="68" t="s">
        <v>688</v>
      </c>
      <c r="C296" s="27" t="s">
        <v>26</v>
      </c>
      <c r="D296" s="8" t="s">
        <v>15</v>
      </c>
      <c r="E296" s="124"/>
    </row>
    <row r="297" ht="14.25" customHeight="1">
      <c r="A297" s="15" t="s">
        <v>689</v>
      </c>
      <c r="B297" s="73" t="s">
        <v>1501</v>
      </c>
      <c r="C297" s="27" t="s">
        <v>26</v>
      </c>
      <c r="D297" s="18" t="s">
        <v>15</v>
      </c>
      <c r="E297" s="124"/>
    </row>
    <row r="298" ht="14.25" customHeight="1">
      <c r="A298" s="22" t="s">
        <v>691</v>
      </c>
      <c r="B298" s="68" t="s">
        <v>692</v>
      </c>
      <c r="C298" s="27" t="s">
        <v>26</v>
      </c>
      <c r="D298" s="8" t="s">
        <v>15</v>
      </c>
      <c r="E298" s="124"/>
    </row>
    <row r="299" ht="14.25" customHeight="1">
      <c r="A299" s="15" t="s">
        <v>1502</v>
      </c>
      <c r="B299" s="73" t="s">
        <v>1503</v>
      </c>
      <c r="C299" s="27" t="s">
        <v>26</v>
      </c>
      <c r="D299" s="18" t="s">
        <v>15</v>
      </c>
      <c r="E299" s="130"/>
    </row>
    <row r="300" ht="14.25" customHeight="1">
      <c r="A300" s="22" t="s">
        <v>695</v>
      </c>
      <c r="B300" s="131" t="s">
        <v>696</v>
      </c>
      <c r="C300" s="27" t="s">
        <v>26</v>
      </c>
      <c r="D300" s="8" t="s">
        <v>15</v>
      </c>
      <c r="E300" s="132"/>
    </row>
    <row r="301" ht="14.25" customHeight="1">
      <c r="A301" s="15" t="s">
        <v>1504</v>
      </c>
      <c r="B301" s="133" t="s">
        <v>26</v>
      </c>
      <c r="C301" s="27" t="s">
        <v>26</v>
      </c>
      <c r="D301" s="134" t="s">
        <v>206</v>
      </c>
      <c r="E301" s="135"/>
    </row>
    <row r="302" ht="14.25" customHeight="1">
      <c r="A302" s="95" t="s">
        <v>695</v>
      </c>
      <c r="B302" s="136" t="s">
        <v>26</v>
      </c>
      <c r="C302" s="97" t="s">
        <v>26</v>
      </c>
      <c r="D302" s="137" t="s">
        <v>206</v>
      </c>
      <c r="E302" s="138"/>
    </row>
    <row r="303" ht="14.25" customHeight="1">
      <c r="A303" s="139"/>
      <c r="B303" s="139"/>
      <c r="C303" s="139"/>
      <c r="D303" s="139"/>
    </row>
    <row r="304" ht="14.25" customHeight="1">
      <c r="A304" s="139"/>
      <c r="B304" s="139"/>
      <c r="C304" s="139"/>
      <c r="D304" s="139"/>
    </row>
    <row r="305" ht="14.25" customHeight="1">
      <c r="A305" s="139"/>
      <c r="B305" s="139"/>
      <c r="C305" s="139"/>
      <c r="D305" s="139"/>
    </row>
    <row r="306" ht="14.25" customHeight="1">
      <c r="A306" s="139"/>
      <c r="B306" s="139"/>
      <c r="C306" s="139"/>
      <c r="D306" s="139"/>
    </row>
    <row r="307" ht="14.25" customHeight="1">
      <c r="A307" s="139"/>
      <c r="B307" s="139"/>
      <c r="C307" s="139"/>
      <c r="D307" s="139"/>
    </row>
    <row r="308" ht="14.25" customHeight="1">
      <c r="A308" s="139"/>
      <c r="B308" s="139"/>
      <c r="C308" s="139"/>
      <c r="D308" s="139"/>
    </row>
    <row r="309" ht="14.25" customHeight="1">
      <c r="A309" s="139"/>
      <c r="B309" s="139"/>
      <c r="C309" s="139"/>
      <c r="D309" s="139"/>
    </row>
    <row r="310" ht="14.25" customHeight="1">
      <c r="A310" s="139"/>
      <c r="B310" s="139"/>
      <c r="C310" s="139"/>
      <c r="D310" s="139"/>
    </row>
    <row r="311" ht="14.25" customHeight="1">
      <c r="A311" s="139"/>
      <c r="B311" s="139"/>
      <c r="C311" s="139"/>
      <c r="D311" s="139"/>
    </row>
    <row r="312" ht="14.25" customHeight="1">
      <c r="A312" s="139"/>
      <c r="B312" s="139"/>
      <c r="C312" s="139"/>
      <c r="D312" s="139"/>
    </row>
    <row r="313" ht="14.25" customHeight="1">
      <c r="A313" s="139"/>
      <c r="B313" s="139"/>
      <c r="C313" s="139"/>
      <c r="D313" s="139"/>
    </row>
    <row r="314" ht="14.25" customHeight="1">
      <c r="A314" s="139"/>
      <c r="B314" s="139"/>
      <c r="C314" s="139"/>
      <c r="D314" s="139"/>
    </row>
    <row r="315" ht="14.25" customHeight="1">
      <c r="A315" s="139"/>
      <c r="B315" s="139"/>
      <c r="C315" s="139"/>
      <c r="D315" s="139"/>
    </row>
    <row r="316" ht="14.25" customHeight="1">
      <c r="A316" s="139"/>
      <c r="B316" s="139"/>
      <c r="C316" s="139"/>
      <c r="D316" s="139"/>
    </row>
    <row r="317" ht="14.25" customHeight="1">
      <c r="A317" s="139"/>
      <c r="B317" s="139"/>
      <c r="C317" s="139"/>
      <c r="D317" s="139"/>
    </row>
    <row r="318" ht="14.25" customHeight="1">
      <c r="A318" s="139"/>
      <c r="B318" s="139"/>
      <c r="C318" s="139"/>
      <c r="D318" s="139"/>
    </row>
    <row r="319" ht="14.25" customHeight="1">
      <c r="A319" s="139"/>
      <c r="B319" s="139"/>
      <c r="C319" s="139"/>
      <c r="D319" s="139"/>
    </row>
    <row r="320" ht="14.25" customHeight="1">
      <c r="A320" s="139"/>
      <c r="B320" s="139"/>
      <c r="C320" s="139"/>
      <c r="D320" s="139"/>
    </row>
    <row r="321" ht="14.25" customHeight="1">
      <c r="A321" s="139"/>
      <c r="B321" s="139"/>
      <c r="C321" s="139"/>
      <c r="D321" s="139"/>
    </row>
    <row r="322" ht="14.25" customHeight="1">
      <c r="A322" s="139"/>
      <c r="B322" s="139"/>
      <c r="C322" s="139"/>
      <c r="D322" s="139"/>
    </row>
    <row r="323" ht="14.25" customHeight="1">
      <c r="A323" s="139"/>
      <c r="B323" s="139"/>
      <c r="C323" s="139"/>
      <c r="D323" s="139"/>
    </row>
    <row r="324" ht="14.25" customHeight="1">
      <c r="A324" s="139"/>
      <c r="B324" s="139"/>
      <c r="C324" s="139"/>
      <c r="D324" s="139"/>
    </row>
    <row r="325" ht="14.25" customHeight="1">
      <c r="A325" s="139"/>
      <c r="B325" s="139"/>
      <c r="C325" s="139"/>
      <c r="D325" s="139"/>
    </row>
    <row r="326" ht="14.25" customHeight="1">
      <c r="A326" s="139"/>
      <c r="B326" s="139"/>
      <c r="C326" s="139"/>
      <c r="D326" s="139"/>
    </row>
    <row r="327" ht="14.25" customHeight="1">
      <c r="A327" s="139"/>
      <c r="B327" s="139"/>
      <c r="C327" s="139"/>
      <c r="D327" s="139"/>
    </row>
    <row r="328" ht="14.25" customHeight="1">
      <c r="A328" s="139"/>
      <c r="B328" s="139"/>
      <c r="C328" s="139"/>
      <c r="D328" s="139"/>
    </row>
    <row r="329" ht="14.25" customHeight="1">
      <c r="A329" s="139"/>
      <c r="B329" s="139"/>
      <c r="C329" s="139"/>
      <c r="D329" s="139"/>
    </row>
    <row r="330" ht="14.25" customHeight="1">
      <c r="A330" s="139"/>
      <c r="B330" s="139"/>
      <c r="C330" s="139"/>
      <c r="D330" s="139"/>
    </row>
    <row r="331" ht="14.25" customHeight="1">
      <c r="A331" s="139"/>
      <c r="B331" s="139"/>
      <c r="C331" s="139"/>
      <c r="D331" s="139"/>
    </row>
    <row r="332" ht="14.25" customHeight="1">
      <c r="A332" s="139"/>
      <c r="B332" s="139"/>
      <c r="C332" s="139"/>
      <c r="D332" s="139"/>
    </row>
    <row r="333" ht="14.25" customHeight="1">
      <c r="A333" s="139"/>
      <c r="B333" s="139"/>
      <c r="C333" s="139"/>
      <c r="D333" s="139"/>
    </row>
    <row r="334" ht="14.25" customHeight="1">
      <c r="A334" s="139"/>
      <c r="B334" s="139"/>
      <c r="C334" s="139"/>
      <c r="D334" s="139"/>
    </row>
    <row r="335" ht="14.25" customHeight="1">
      <c r="A335" s="139"/>
      <c r="B335" s="139"/>
      <c r="C335" s="139"/>
      <c r="D335" s="139"/>
    </row>
    <row r="336" ht="14.25" customHeight="1">
      <c r="A336" s="139"/>
      <c r="B336" s="139"/>
      <c r="C336" s="139"/>
      <c r="D336" s="139"/>
    </row>
    <row r="337" ht="14.25" customHeight="1">
      <c r="A337" s="139"/>
      <c r="B337" s="139"/>
      <c r="C337" s="139"/>
      <c r="D337" s="139"/>
    </row>
    <row r="338" ht="14.25" customHeight="1">
      <c r="A338" s="139"/>
      <c r="B338" s="139"/>
      <c r="C338" s="139"/>
      <c r="D338" s="139"/>
    </row>
    <row r="339" ht="14.25" customHeight="1">
      <c r="A339" s="139"/>
      <c r="B339" s="139"/>
      <c r="C339" s="139"/>
      <c r="D339" s="139"/>
    </row>
    <row r="340" ht="14.25" customHeight="1">
      <c r="A340" s="139"/>
      <c r="B340" s="139"/>
      <c r="C340" s="139"/>
      <c r="D340" s="139"/>
    </row>
    <row r="341" ht="14.25" customHeight="1">
      <c r="A341" s="139"/>
      <c r="B341" s="139"/>
      <c r="C341" s="139"/>
      <c r="D341" s="139"/>
    </row>
    <row r="342" ht="14.25" customHeight="1">
      <c r="A342" s="139"/>
      <c r="B342" s="139"/>
      <c r="C342" s="139"/>
      <c r="D342" s="139"/>
    </row>
    <row r="343" ht="14.25" customHeight="1">
      <c r="A343" s="139"/>
      <c r="B343" s="139"/>
      <c r="C343" s="139"/>
      <c r="D343" s="139"/>
    </row>
    <row r="344" ht="14.25" customHeight="1">
      <c r="A344" s="139"/>
      <c r="B344" s="139"/>
      <c r="C344" s="139"/>
      <c r="D344" s="139"/>
    </row>
    <row r="345" ht="14.25" customHeight="1">
      <c r="A345" s="139"/>
      <c r="B345" s="139"/>
      <c r="C345" s="139"/>
      <c r="D345" s="139"/>
    </row>
    <row r="346" ht="14.25" customHeight="1">
      <c r="A346" s="139"/>
      <c r="B346" s="139"/>
      <c r="C346" s="139"/>
      <c r="D346" s="139"/>
    </row>
    <row r="347" ht="14.25" customHeight="1">
      <c r="A347" s="139"/>
      <c r="B347" s="139"/>
      <c r="C347" s="139"/>
      <c r="D347" s="139"/>
    </row>
    <row r="348" ht="14.25" customHeight="1">
      <c r="A348" s="139"/>
      <c r="B348" s="139"/>
      <c r="C348" s="139"/>
      <c r="D348" s="139"/>
    </row>
    <row r="349" ht="14.25" customHeight="1">
      <c r="A349" s="139"/>
      <c r="B349" s="139"/>
      <c r="C349" s="139"/>
      <c r="D349" s="139"/>
    </row>
    <row r="350" ht="14.25" customHeight="1">
      <c r="A350" s="139"/>
      <c r="B350" s="139"/>
      <c r="C350" s="139"/>
      <c r="D350" s="139"/>
    </row>
    <row r="351" ht="14.25" customHeight="1">
      <c r="A351" s="139"/>
      <c r="B351" s="139"/>
      <c r="C351" s="139"/>
      <c r="D351" s="139"/>
    </row>
    <row r="352" ht="14.25" customHeight="1">
      <c r="A352" s="139"/>
      <c r="B352" s="139"/>
      <c r="C352" s="139"/>
      <c r="D352" s="139"/>
    </row>
    <row r="353" ht="14.25" customHeight="1">
      <c r="A353" s="139"/>
      <c r="B353" s="139"/>
      <c r="C353" s="139"/>
      <c r="D353" s="139"/>
    </row>
    <row r="354" ht="14.25" customHeight="1">
      <c r="A354" s="139"/>
      <c r="B354" s="139"/>
      <c r="C354" s="139"/>
      <c r="D354" s="139"/>
    </row>
    <row r="355" ht="14.25" customHeight="1">
      <c r="A355" s="139"/>
      <c r="B355" s="139"/>
      <c r="C355" s="139"/>
      <c r="D355" s="139"/>
    </row>
    <row r="356" ht="14.25" customHeight="1">
      <c r="A356" s="139"/>
      <c r="B356" s="139"/>
      <c r="C356" s="139"/>
      <c r="D356" s="139"/>
    </row>
    <row r="357" ht="14.25" customHeight="1">
      <c r="A357" s="139"/>
      <c r="B357" s="139"/>
      <c r="C357" s="139"/>
      <c r="D357" s="139"/>
    </row>
    <row r="358" ht="14.25" customHeight="1">
      <c r="A358" s="139"/>
      <c r="B358" s="139"/>
      <c r="C358" s="139"/>
      <c r="D358" s="139"/>
    </row>
    <row r="359" ht="14.25" customHeight="1">
      <c r="A359" s="139"/>
      <c r="B359" s="139"/>
      <c r="C359" s="139"/>
      <c r="D359" s="139"/>
    </row>
    <row r="360" ht="14.25" customHeight="1">
      <c r="A360" s="139"/>
      <c r="B360" s="139"/>
      <c r="C360" s="139"/>
      <c r="D360" s="139"/>
    </row>
    <row r="361" ht="14.25" customHeight="1">
      <c r="A361" s="139"/>
      <c r="B361" s="139"/>
      <c r="C361" s="139"/>
      <c r="D361" s="139"/>
    </row>
    <row r="362" ht="14.25" customHeight="1">
      <c r="A362" s="139"/>
      <c r="B362" s="139"/>
      <c r="C362" s="139"/>
      <c r="D362" s="139"/>
    </row>
    <row r="363" ht="14.25" customHeight="1">
      <c r="A363" s="139"/>
      <c r="B363" s="139"/>
      <c r="C363" s="139"/>
      <c r="D363" s="139"/>
    </row>
    <row r="364" ht="14.25" customHeight="1">
      <c r="A364" s="139"/>
      <c r="B364" s="139"/>
      <c r="C364" s="139"/>
      <c r="D364" s="139"/>
    </row>
    <row r="365" ht="14.25" customHeight="1">
      <c r="A365" s="139"/>
      <c r="B365" s="139"/>
      <c r="C365" s="139"/>
      <c r="D365" s="139"/>
    </row>
    <row r="366" ht="14.25" customHeight="1">
      <c r="A366" s="139"/>
      <c r="B366" s="139"/>
      <c r="C366" s="139"/>
      <c r="D366" s="139"/>
    </row>
    <row r="367" ht="14.25" customHeight="1">
      <c r="A367" s="139"/>
      <c r="B367" s="139"/>
      <c r="C367" s="139"/>
      <c r="D367" s="139"/>
    </row>
    <row r="368" ht="14.25" customHeight="1">
      <c r="A368" s="139"/>
      <c r="B368" s="139"/>
      <c r="C368" s="139"/>
      <c r="D368" s="139"/>
    </row>
    <row r="369" ht="14.25" customHeight="1">
      <c r="A369" s="139"/>
      <c r="B369" s="139"/>
      <c r="C369" s="139"/>
      <c r="D369" s="139"/>
    </row>
    <row r="370" ht="14.25" customHeight="1">
      <c r="A370" s="139"/>
      <c r="B370" s="139"/>
      <c r="C370" s="139"/>
      <c r="D370" s="139"/>
    </row>
    <row r="371" ht="14.25" customHeight="1">
      <c r="A371" s="139"/>
      <c r="B371" s="139"/>
      <c r="C371" s="139"/>
      <c r="D371" s="139"/>
    </row>
    <row r="372" ht="14.25" customHeight="1">
      <c r="A372" s="139"/>
      <c r="B372" s="139"/>
      <c r="C372" s="139"/>
      <c r="D372" s="139"/>
    </row>
    <row r="373" ht="14.25" customHeight="1">
      <c r="A373" s="139"/>
      <c r="B373" s="139"/>
      <c r="C373" s="139"/>
      <c r="D373" s="139"/>
    </row>
    <row r="374" ht="14.25" customHeight="1">
      <c r="A374" s="139"/>
      <c r="B374" s="139"/>
      <c r="C374" s="139"/>
      <c r="D374" s="139"/>
    </row>
    <row r="375" ht="14.25" customHeight="1">
      <c r="A375" s="139"/>
      <c r="B375" s="139"/>
      <c r="C375" s="139"/>
      <c r="D375" s="139"/>
    </row>
    <row r="376" ht="14.25" customHeight="1">
      <c r="A376" s="139"/>
      <c r="B376" s="139"/>
      <c r="C376" s="139"/>
      <c r="D376" s="139"/>
    </row>
    <row r="377" ht="14.25" customHeight="1">
      <c r="A377" s="139"/>
      <c r="B377" s="139"/>
      <c r="C377" s="139"/>
      <c r="D377" s="139"/>
    </row>
    <row r="378" ht="14.25" customHeight="1">
      <c r="A378" s="139"/>
      <c r="B378" s="139"/>
      <c r="C378" s="139"/>
      <c r="D378" s="139"/>
    </row>
    <row r="379" ht="14.25" customHeight="1">
      <c r="A379" s="139"/>
      <c r="B379" s="139"/>
      <c r="C379" s="139"/>
      <c r="D379" s="139"/>
    </row>
    <row r="380" ht="14.25" customHeight="1">
      <c r="A380" s="139"/>
      <c r="B380" s="139"/>
      <c r="C380" s="139"/>
      <c r="D380" s="139"/>
    </row>
    <row r="381" ht="14.25" customHeight="1">
      <c r="A381" s="139"/>
      <c r="B381" s="139"/>
      <c r="C381" s="139"/>
      <c r="D381" s="139"/>
    </row>
    <row r="382" ht="14.25" customHeight="1">
      <c r="A382" s="139"/>
      <c r="B382" s="139"/>
      <c r="C382" s="139"/>
      <c r="D382" s="139"/>
    </row>
    <row r="383" ht="14.25" customHeight="1">
      <c r="A383" s="139"/>
      <c r="B383" s="139"/>
      <c r="C383" s="139"/>
      <c r="D383" s="139"/>
    </row>
    <row r="384" ht="14.25" customHeight="1">
      <c r="A384" s="139"/>
      <c r="B384" s="139"/>
      <c r="C384" s="139"/>
      <c r="D384" s="139"/>
    </row>
    <row r="385" ht="14.25" customHeight="1">
      <c r="A385" s="139"/>
      <c r="B385" s="139"/>
      <c r="C385" s="139"/>
      <c r="D385" s="139"/>
    </row>
    <row r="386" ht="14.25" customHeight="1">
      <c r="A386" s="139"/>
      <c r="B386" s="139"/>
      <c r="C386" s="139"/>
      <c r="D386" s="139"/>
    </row>
    <row r="387" ht="14.25" customHeight="1">
      <c r="A387" s="139"/>
      <c r="B387" s="139"/>
      <c r="C387" s="139"/>
      <c r="D387" s="139"/>
    </row>
    <row r="388" ht="14.25" customHeight="1">
      <c r="A388" s="139"/>
      <c r="B388" s="139"/>
      <c r="C388" s="139"/>
      <c r="D388" s="139"/>
    </row>
    <row r="389" ht="14.25" customHeight="1">
      <c r="A389" s="139"/>
      <c r="B389" s="139"/>
      <c r="C389" s="139"/>
      <c r="D389" s="139"/>
    </row>
    <row r="390" ht="14.25" customHeight="1">
      <c r="A390" s="139"/>
      <c r="B390" s="139"/>
      <c r="C390" s="139"/>
      <c r="D390" s="139"/>
    </row>
    <row r="391" ht="14.25" customHeight="1">
      <c r="A391" s="139"/>
      <c r="B391" s="139"/>
      <c r="C391" s="139"/>
      <c r="D391" s="139"/>
    </row>
    <row r="392" ht="14.25" customHeight="1">
      <c r="A392" s="139"/>
      <c r="B392" s="139"/>
      <c r="C392" s="139"/>
      <c r="D392" s="139"/>
    </row>
    <row r="393" ht="14.25" customHeight="1">
      <c r="A393" s="139"/>
      <c r="B393" s="139"/>
      <c r="C393" s="139"/>
      <c r="D393" s="139"/>
    </row>
    <row r="394" ht="14.25" customHeight="1">
      <c r="A394" s="139"/>
      <c r="B394" s="139"/>
      <c r="C394" s="139"/>
      <c r="D394" s="139"/>
    </row>
    <row r="395" ht="14.25" customHeight="1">
      <c r="A395" s="139"/>
      <c r="B395" s="139"/>
      <c r="C395" s="139"/>
      <c r="D395" s="139"/>
    </row>
    <row r="396" ht="14.25" customHeight="1">
      <c r="A396" s="139"/>
      <c r="B396" s="139"/>
      <c r="C396" s="139"/>
      <c r="D396" s="139"/>
    </row>
    <row r="397" ht="14.25" customHeight="1">
      <c r="A397" s="139"/>
      <c r="B397" s="139"/>
      <c r="C397" s="139"/>
      <c r="D397" s="139"/>
    </row>
    <row r="398" ht="14.25" customHeight="1">
      <c r="A398" s="139"/>
      <c r="B398" s="139"/>
      <c r="C398" s="139"/>
      <c r="D398" s="139"/>
    </row>
    <row r="399" ht="14.25" customHeight="1">
      <c r="A399" s="139"/>
      <c r="B399" s="139"/>
      <c r="C399" s="139"/>
      <c r="D399" s="139"/>
    </row>
    <row r="400" ht="14.25" customHeight="1">
      <c r="A400" s="139"/>
      <c r="B400" s="139"/>
      <c r="C400" s="139"/>
      <c r="D400" s="139"/>
    </row>
    <row r="401" ht="14.25" customHeight="1">
      <c r="A401" s="139"/>
      <c r="B401" s="139"/>
      <c r="C401" s="139"/>
      <c r="D401" s="139"/>
    </row>
    <row r="402" ht="14.25" customHeight="1">
      <c r="A402" s="139"/>
      <c r="B402" s="139"/>
      <c r="C402" s="139"/>
      <c r="D402" s="139"/>
    </row>
    <row r="403" ht="14.25" customHeight="1">
      <c r="A403" s="139"/>
      <c r="B403" s="139"/>
      <c r="C403" s="139"/>
      <c r="D403" s="139"/>
    </row>
    <row r="404" ht="14.25" customHeight="1">
      <c r="A404" s="139"/>
      <c r="B404" s="139"/>
      <c r="C404" s="139"/>
      <c r="D404" s="139"/>
    </row>
    <row r="405" ht="14.25" customHeight="1">
      <c r="A405" s="139"/>
      <c r="B405" s="139"/>
      <c r="C405" s="139"/>
      <c r="D405" s="139"/>
    </row>
    <row r="406" ht="14.25" customHeight="1">
      <c r="A406" s="139"/>
      <c r="B406" s="139"/>
      <c r="C406" s="139"/>
      <c r="D406" s="139"/>
    </row>
    <row r="407" ht="14.25" customHeight="1">
      <c r="A407" s="139"/>
      <c r="B407" s="139"/>
      <c r="C407" s="139"/>
      <c r="D407" s="139"/>
    </row>
    <row r="408" ht="14.25" customHeight="1">
      <c r="A408" s="139"/>
      <c r="B408" s="139"/>
      <c r="C408" s="139"/>
      <c r="D408" s="139"/>
    </row>
    <row r="409" ht="14.25" customHeight="1">
      <c r="A409" s="139"/>
      <c r="B409" s="139"/>
      <c r="C409" s="139"/>
      <c r="D409" s="139"/>
    </row>
    <row r="410" ht="14.25" customHeight="1">
      <c r="A410" s="139"/>
      <c r="B410" s="139"/>
      <c r="C410" s="139"/>
      <c r="D410" s="139"/>
    </row>
    <row r="411" ht="14.25" customHeight="1">
      <c r="A411" s="139"/>
      <c r="B411" s="139"/>
      <c r="C411" s="139"/>
      <c r="D411" s="139"/>
    </row>
    <row r="412" ht="14.25" customHeight="1">
      <c r="A412" s="139"/>
      <c r="B412" s="139"/>
      <c r="C412" s="139"/>
      <c r="D412" s="139"/>
    </row>
    <row r="413" ht="14.25" customHeight="1">
      <c r="A413" s="139"/>
      <c r="B413" s="139"/>
      <c r="C413" s="139"/>
      <c r="D413" s="139"/>
    </row>
    <row r="414" ht="14.25" customHeight="1">
      <c r="A414" s="139"/>
      <c r="B414" s="139"/>
      <c r="C414" s="139"/>
      <c r="D414" s="139"/>
    </row>
    <row r="415" ht="14.25" customHeight="1">
      <c r="A415" s="139"/>
      <c r="B415" s="139"/>
      <c r="C415" s="139"/>
      <c r="D415" s="139"/>
    </row>
    <row r="416" ht="14.25" customHeight="1">
      <c r="A416" s="139"/>
      <c r="B416" s="139"/>
      <c r="C416" s="139"/>
      <c r="D416" s="139"/>
    </row>
    <row r="417" ht="14.25" customHeight="1">
      <c r="A417" s="139"/>
      <c r="B417" s="139"/>
      <c r="C417" s="139"/>
      <c r="D417" s="139"/>
    </row>
    <row r="418" ht="14.25" customHeight="1">
      <c r="A418" s="139"/>
      <c r="B418" s="139"/>
      <c r="C418" s="139"/>
      <c r="D418" s="139"/>
    </row>
    <row r="419" ht="14.25" customHeight="1">
      <c r="A419" s="139"/>
      <c r="B419" s="139"/>
      <c r="C419" s="139"/>
      <c r="D419" s="139"/>
    </row>
    <row r="420" ht="14.25" customHeight="1">
      <c r="A420" s="139"/>
      <c r="B420" s="139"/>
      <c r="C420" s="139"/>
      <c r="D420" s="139"/>
    </row>
    <row r="421" ht="14.25" customHeight="1">
      <c r="A421" s="139"/>
      <c r="B421" s="139"/>
      <c r="C421" s="139"/>
      <c r="D421" s="139"/>
    </row>
    <row r="422" ht="14.25" customHeight="1">
      <c r="A422" s="139"/>
      <c r="B422" s="139"/>
      <c r="C422" s="139"/>
      <c r="D422" s="139"/>
    </row>
    <row r="423" ht="14.25" customHeight="1">
      <c r="A423" s="139"/>
      <c r="B423" s="139"/>
      <c r="C423" s="139"/>
      <c r="D423" s="139"/>
    </row>
    <row r="424" ht="14.25" customHeight="1">
      <c r="A424" s="139"/>
      <c r="B424" s="139"/>
      <c r="C424" s="139"/>
      <c r="D424" s="139"/>
    </row>
    <row r="425" ht="14.25" customHeight="1">
      <c r="A425" s="139"/>
      <c r="B425" s="139"/>
      <c r="C425" s="139"/>
      <c r="D425" s="139"/>
    </row>
    <row r="426" ht="14.25" customHeight="1">
      <c r="A426" s="139"/>
      <c r="B426" s="139"/>
      <c r="C426" s="139"/>
      <c r="D426" s="139"/>
    </row>
    <row r="427" ht="14.25" customHeight="1">
      <c r="A427" s="139"/>
      <c r="B427" s="139"/>
      <c r="C427" s="139"/>
      <c r="D427" s="139"/>
    </row>
    <row r="428" ht="14.25" customHeight="1">
      <c r="A428" s="139"/>
      <c r="B428" s="139"/>
      <c r="C428" s="139"/>
      <c r="D428" s="139"/>
    </row>
    <row r="429" ht="14.25" customHeight="1">
      <c r="A429" s="139"/>
      <c r="B429" s="139"/>
      <c r="C429" s="139"/>
      <c r="D429" s="139"/>
    </row>
    <row r="430" ht="14.25" customHeight="1">
      <c r="A430" s="139"/>
      <c r="B430" s="139"/>
      <c r="C430" s="139"/>
      <c r="D430" s="139"/>
    </row>
    <row r="431" ht="14.25" customHeight="1">
      <c r="A431" s="139"/>
      <c r="B431" s="139"/>
      <c r="C431" s="139"/>
      <c r="D431" s="139"/>
    </row>
    <row r="432" ht="14.25" customHeight="1">
      <c r="A432" s="139"/>
      <c r="B432" s="139"/>
      <c r="C432" s="139"/>
      <c r="D432" s="139"/>
    </row>
    <row r="433" ht="14.25" customHeight="1">
      <c r="A433" s="139"/>
      <c r="B433" s="139"/>
      <c r="C433" s="139"/>
      <c r="D433" s="139"/>
    </row>
    <row r="434" ht="14.25" customHeight="1">
      <c r="A434" s="139"/>
      <c r="B434" s="139"/>
      <c r="C434" s="139"/>
      <c r="D434" s="139"/>
    </row>
    <row r="435" ht="14.25" customHeight="1">
      <c r="A435" s="139"/>
      <c r="B435" s="139"/>
      <c r="C435" s="139"/>
      <c r="D435" s="139"/>
    </row>
    <row r="436" ht="14.25" customHeight="1">
      <c r="A436" s="139"/>
      <c r="B436" s="139"/>
      <c r="C436" s="139"/>
      <c r="D436" s="139"/>
    </row>
    <row r="437" ht="14.25" customHeight="1">
      <c r="A437" s="139"/>
      <c r="B437" s="139"/>
      <c r="C437" s="139"/>
      <c r="D437" s="139"/>
    </row>
    <row r="438" ht="14.25" customHeight="1">
      <c r="A438" s="139"/>
      <c r="B438" s="139"/>
      <c r="C438" s="139"/>
      <c r="D438" s="139"/>
    </row>
    <row r="439" ht="14.25" customHeight="1">
      <c r="A439" s="139"/>
      <c r="B439" s="139"/>
      <c r="C439" s="139"/>
      <c r="D439" s="139"/>
    </row>
    <row r="440" ht="14.25" customHeight="1">
      <c r="A440" s="139"/>
      <c r="B440" s="139"/>
      <c r="C440" s="139"/>
      <c r="D440" s="139"/>
    </row>
    <row r="441" ht="14.25" customHeight="1">
      <c r="A441" s="139"/>
      <c r="B441" s="139"/>
      <c r="C441" s="139"/>
      <c r="D441" s="139"/>
    </row>
    <row r="442" ht="14.25" customHeight="1">
      <c r="A442" s="139"/>
      <c r="B442" s="139"/>
      <c r="C442" s="139"/>
      <c r="D442" s="139"/>
    </row>
    <row r="443" ht="14.25" customHeight="1">
      <c r="A443" s="139"/>
      <c r="B443" s="139"/>
      <c r="C443" s="139"/>
      <c r="D443" s="139"/>
    </row>
    <row r="444" ht="14.25" customHeight="1">
      <c r="A444" s="139"/>
      <c r="B444" s="139"/>
      <c r="C444" s="139"/>
      <c r="D444" s="139"/>
    </row>
    <row r="445" ht="14.25" customHeight="1">
      <c r="A445" s="139"/>
      <c r="B445" s="139"/>
      <c r="C445" s="139"/>
      <c r="D445" s="139"/>
    </row>
    <row r="446" ht="14.25" customHeight="1">
      <c r="A446" s="139"/>
      <c r="B446" s="139"/>
      <c r="C446" s="139"/>
      <c r="D446" s="139"/>
    </row>
    <row r="447" ht="14.25" customHeight="1">
      <c r="A447" s="139"/>
      <c r="B447" s="139"/>
      <c r="C447" s="139"/>
      <c r="D447" s="139"/>
    </row>
    <row r="448" ht="14.25" customHeight="1">
      <c r="A448" s="139"/>
      <c r="B448" s="139"/>
      <c r="C448" s="139"/>
      <c r="D448" s="139"/>
    </row>
    <row r="449" ht="14.25" customHeight="1">
      <c r="A449" s="139"/>
      <c r="B449" s="139"/>
      <c r="C449" s="139"/>
      <c r="D449" s="139"/>
    </row>
    <row r="450" ht="14.25" customHeight="1">
      <c r="A450" s="139"/>
      <c r="B450" s="139"/>
      <c r="C450" s="139"/>
      <c r="D450" s="139"/>
    </row>
    <row r="451" ht="14.25" customHeight="1">
      <c r="A451" s="139"/>
      <c r="B451" s="139"/>
      <c r="C451" s="139"/>
      <c r="D451" s="139"/>
    </row>
    <row r="452" ht="14.25" customHeight="1">
      <c r="A452" s="139"/>
      <c r="B452" s="139"/>
      <c r="C452" s="139"/>
      <c r="D452" s="139"/>
    </row>
    <row r="453" ht="14.25" customHeight="1">
      <c r="A453" s="139"/>
      <c r="B453" s="139"/>
      <c r="C453" s="139"/>
      <c r="D453" s="139"/>
    </row>
    <row r="454" ht="14.25" customHeight="1">
      <c r="A454" s="139"/>
      <c r="B454" s="139"/>
      <c r="C454" s="139"/>
      <c r="D454" s="139"/>
    </row>
    <row r="455" ht="14.25" customHeight="1">
      <c r="A455" s="139"/>
      <c r="B455" s="139"/>
      <c r="C455" s="139"/>
      <c r="D455" s="139"/>
    </row>
    <row r="456" ht="14.25" customHeight="1">
      <c r="A456" s="139"/>
      <c r="B456" s="139"/>
      <c r="C456" s="139"/>
      <c r="D456" s="139"/>
    </row>
    <row r="457" ht="14.25" customHeight="1">
      <c r="A457" s="139"/>
      <c r="B457" s="139"/>
      <c r="C457" s="139"/>
      <c r="D457" s="139"/>
    </row>
    <row r="458" ht="14.25" customHeight="1">
      <c r="A458" s="139"/>
      <c r="B458" s="139"/>
      <c r="C458" s="139"/>
      <c r="D458" s="139"/>
    </row>
    <row r="459" ht="14.25" customHeight="1">
      <c r="A459" s="139"/>
      <c r="B459" s="139"/>
      <c r="C459" s="139"/>
      <c r="D459" s="139"/>
    </row>
    <row r="460" ht="14.25" customHeight="1">
      <c r="A460" s="139"/>
      <c r="B460" s="139"/>
      <c r="C460" s="139"/>
      <c r="D460" s="139"/>
    </row>
    <row r="461" ht="14.25" customHeight="1">
      <c r="A461" s="139"/>
      <c r="B461" s="139"/>
      <c r="C461" s="139"/>
      <c r="D461" s="139"/>
    </row>
    <row r="462" ht="14.25" customHeight="1">
      <c r="A462" s="139"/>
      <c r="B462" s="139"/>
      <c r="C462" s="139"/>
      <c r="D462" s="139"/>
    </row>
    <row r="463" ht="14.25" customHeight="1">
      <c r="A463" s="139"/>
      <c r="B463" s="139"/>
      <c r="C463" s="139"/>
      <c r="D463" s="139"/>
    </row>
    <row r="464" ht="14.25" customHeight="1">
      <c r="A464" s="139"/>
      <c r="B464" s="139"/>
      <c r="C464" s="139"/>
      <c r="D464" s="139"/>
    </row>
    <row r="465" ht="14.25" customHeight="1">
      <c r="A465" s="139"/>
      <c r="B465" s="139"/>
      <c r="C465" s="139"/>
      <c r="D465" s="139"/>
    </row>
    <row r="466" ht="14.25" customHeight="1">
      <c r="A466" s="139"/>
      <c r="B466" s="139"/>
      <c r="C466" s="139"/>
      <c r="D466" s="139"/>
    </row>
    <row r="467" ht="14.25" customHeight="1">
      <c r="A467" s="139"/>
      <c r="B467" s="139"/>
      <c r="C467" s="139"/>
      <c r="D467" s="139"/>
    </row>
    <row r="468" ht="14.25" customHeight="1">
      <c r="A468" s="139"/>
      <c r="B468" s="139"/>
      <c r="C468" s="139"/>
      <c r="D468" s="139"/>
    </row>
    <row r="469" ht="14.25" customHeight="1">
      <c r="A469" s="139"/>
      <c r="B469" s="139"/>
      <c r="C469" s="139"/>
      <c r="D469" s="139"/>
    </row>
    <row r="470" ht="14.25" customHeight="1">
      <c r="A470" s="139"/>
      <c r="B470" s="139"/>
      <c r="C470" s="139"/>
      <c r="D470" s="139"/>
    </row>
    <row r="471" ht="14.25" customHeight="1">
      <c r="A471" s="139"/>
      <c r="B471" s="139"/>
      <c r="C471" s="139"/>
      <c r="D471" s="139"/>
    </row>
    <row r="472" ht="14.25" customHeight="1">
      <c r="A472" s="139"/>
      <c r="B472" s="139"/>
      <c r="C472" s="139"/>
      <c r="D472" s="139"/>
    </row>
    <row r="473" ht="14.25" customHeight="1">
      <c r="A473" s="139"/>
      <c r="B473" s="139"/>
      <c r="C473" s="139"/>
      <c r="D473" s="139"/>
    </row>
    <row r="474" ht="14.25" customHeight="1">
      <c r="A474" s="139"/>
      <c r="B474" s="139"/>
      <c r="C474" s="139"/>
      <c r="D474" s="139"/>
    </row>
    <row r="475" ht="14.25" customHeight="1">
      <c r="A475" s="139"/>
      <c r="B475" s="139"/>
      <c r="C475" s="139"/>
      <c r="D475" s="139"/>
    </row>
    <row r="476" ht="14.25" customHeight="1">
      <c r="A476" s="139"/>
      <c r="B476" s="139"/>
      <c r="C476" s="139"/>
      <c r="D476" s="139"/>
    </row>
    <row r="477" ht="14.25" customHeight="1">
      <c r="A477" s="139"/>
      <c r="B477" s="139"/>
      <c r="C477" s="139"/>
      <c r="D477" s="139"/>
    </row>
    <row r="478" ht="14.25" customHeight="1">
      <c r="A478" s="139"/>
      <c r="B478" s="139"/>
      <c r="C478" s="139"/>
      <c r="D478" s="139"/>
    </row>
    <row r="479" ht="14.25" customHeight="1">
      <c r="A479" s="139"/>
      <c r="B479" s="139"/>
      <c r="C479" s="139"/>
      <c r="D479" s="139"/>
    </row>
    <row r="480" ht="14.25" customHeight="1">
      <c r="A480" s="139"/>
      <c r="B480" s="139"/>
      <c r="C480" s="139"/>
      <c r="D480" s="139"/>
    </row>
    <row r="481" ht="14.25" customHeight="1">
      <c r="A481" s="139"/>
      <c r="B481" s="139"/>
      <c r="C481" s="139"/>
      <c r="D481" s="139"/>
    </row>
    <row r="482" ht="14.25" customHeight="1">
      <c r="A482" s="139"/>
      <c r="B482" s="139"/>
      <c r="C482" s="139"/>
      <c r="D482" s="139"/>
    </row>
    <row r="483" ht="14.25" customHeight="1">
      <c r="A483" s="139"/>
      <c r="B483" s="139"/>
      <c r="C483" s="139"/>
      <c r="D483" s="139"/>
    </row>
    <row r="484" ht="14.25" customHeight="1">
      <c r="A484" s="139"/>
      <c r="B484" s="139"/>
      <c r="C484" s="139"/>
      <c r="D484" s="139"/>
    </row>
    <row r="485" ht="14.25" customHeight="1">
      <c r="A485" s="139"/>
      <c r="B485" s="139"/>
      <c r="C485" s="139"/>
      <c r="D485" s="139"/>
    </row>
    <row r="486" ht="14.25" customHeight="1">
      <c r="A486" s="139"/>
      <c r="B486" s="139"/>
      <c r="C486" s="139"/>
      <c r="D486" s="139"/>
    </row>
    <row r="487" ht="14.25" customHeight="1">
      <c r="A487" s="139"/>
      <c r="B487" s="139"/>
      <c r="C487" s="139"/>
      <c r="D487" s="139"/>
    </row>
    <row r="488" ht="14.25" customHeight="1">
      <c r="A488" s="139"/>
      <c r="B488" s="139"/>
      <c r="C488" s="139"/>
      <c r="D488" s="139"/>
    </row>
    <row r="489" ht="14.25" customHeight="1">
      <c r="A489" s="139"/>
      <c r="B489" s="139"/>
      <c r="C489" s="139"/>
      <c r="D489" s="139"/>
    </row>
    <row r="490" ht="14.25" customHeight="1">
      <c r="A490" s="139"/>
      <c r="B490" s="139"/>
      <c r="C490" s="139"/>
      <c r="D490" s="139"/>
    </row>
    <row r="491" ht="14.25" customHeight="1">
      <c r="A491" s="139"/>
      <c r="B491" s="139"/>
      <c r="C491" s="139"/>
      <c r="D491" s="139"/>
    </row>
    <row r="492" ht="14.25" customHeight="1">
      <c r="A492" s="139"/>
      <c r="B492" s="139"/>
      <c r="C492" s="139"/>
      <c r="D492" s="139"/>
    </row>
    <row r="493" ht="14.25" customHeight="1">
      <c r="A493" s="139"/>
      <c r="B493" s="139"/>
      <c r="C493" s="139"/>
      <c r="D493" s="139"/>
    </row>
    <row r="494" ht="14.25" customHeight="1">
      <c r="A494" s="139"/>
      <c r="B494" s="139"/>
      <c r="C494" s="139"/>
      <c r="D494" s="139"/>
    </row>
    <row r="495" ht="14.25" customHeight="1">
      <c r="A495" s="139"/>
      <c r="B495" s="139"/>
      <c r="C495" s="139"/>
      <c r="D495" s="139"/>
    </row>
    <row r="496" ht="14.25" customHeight="1">
      <c r="A496" s="139"/>
      <c r="B496" s="139"/>
      <c r="C496" s="139"/>
      <c r="D496" s="139"/>
    </row>
    <row r="497" ht="14.25" customHeight="1">
      <c r="A497" s="139"/>
      <c r="B497" s="139"/>
      <c r="C497" s="139"/>
      <c r="D497" s="139"/>
    </row>
    <row r="498" ht="14.25" customHeight="1">
      <c r="A498" s="139"/>
      <c r="B498" s="139"/>
      <c r="C498" s="139"/>
      <c r="D498" s="139"/>
    </row>
    <row r="499" ht="14.25" customHeight="1">
      <c r="A499" s="139"/>
      <c r="B499" s="139"/>
      <c r="C499" s="139"/>
      <c r="D499" s="139"/>
    </row>
    <row r="500" ht="14.25" customHeight="1">
      <c r="A500" s="139"/>
      <c r="B500" s="139"/>
      <c r="C500" s="139"/>
      <c r="D500" s="139"/>
    </row>
    <row r="501" ht="14.25" customHeight="1">
      <c r="A501" s="139"/>
      <c r="B501" s="139"/>
      <c r="C501" s="139"/>
      <c r="D501" s="139"/>
    </row>
    <row r="502" ht="14.25" customHeight="1">
      <c r="A502" s="139"/>
      <c r="B502" s="139"/>
      <c r="C502" s="139"/>
      <c r="D502" s="139"/>
    </row>
    <row r="503" ht="14.25" customHeight="1">
      <c r="A503" s="139"/>
      <c r="B503" s="139"/>
      <c r="C503" s="139"/>
      <c r="D503" s="139"/>
    </row>
    <row r="504" ht="14.25" customHeight="1">
      <c r="A504" s="139"/>
      <c r="B504" s="139"/>
      <c r="C504" s="139"/>
      <c r="D504" s="139"/>
    </row>
    <row r="505" ht="14.25" customHeight="1">
      <c r="A505" s="139"/>
      <c r="B505" s="139"/>
      <c r="C505" s="139"/>
      <c r="D505" s="139"/>
    </row>
    <row r="506" ht="14.25" customHeight="1">
      <c r="A506" s="139"/>
      <c r="B506" s="139"/>
      <c r="C506" s="139"/>
      <c r="D506" s="139"/>
    </row>
    <row r="507" ht="14.25" customHeight="1">
      <c r="A507" s="139"/>
      <c r="B507" s="139"/>
      <c r="C507" s="139"/>
      <c r="D507" s="139"/>
    </row>
    <row r="508" ht="14.25" customHeight="1">
      <c r="A508" s="139"/>
      <c r="B508" s="139"/>
      <c r="C508" s="139"/>
      <c r="D508" s="139"/>
    </row>
    <row r="509" ht="14.25" customHeight="1">
      <c r="A509" s="139"/>
      <c r="B509" s="139"/>
      <c r="C509" s="139"/>
      <c r="D509" s="139"/>
    </row>
    <row r="510" ht="14.25" customHeight="1">
      <c r="A510" s="139"/>
      <c r="B510" s="139"/>
      <c r="C510" s="139"/>
      <c r="D510" s="139"/>
    </row>
    <row r="511" ht="14.25" customHeight="1">
      <c r="A511" s="139"/>
      <c r="B511" s="139"/>
      <c r="C511" s="139"/>
      <c r="D511" s="139"/>
    </row>
    <row r="512" ht="14.25" customHeight="1">
      <c r="A512" s="139"/>
      <c r="B512" s="139"/>
      <c r="C512" s="139"/>
      <c r="D512" s="139"/>
    </row>
    <row r="513" ht="14.25" customHeight="1">
      <c r="A513" s="139"/>
      <c r="B513" s="139"/>
      <c r="C513" s="139"/>
      <c r="D513" s="139"/>
    </row>
    <row r="514" ht="14.25" customHeight="1">
      <c r="A514" s="139"/>
      <c r="B514" s="139"/>
      <c r="C514" s="139"/>
      <c r="D514" s="139"/>
    </row>
    <row r="515" ht="14.25" customHeight="1">
      <c r="A515" s="139"/>
      <c r="B515" s="139"/>
      <c r="C515" s="139"/>
      <c r="D515" s="139"/>
    </row>
    <row r="516" ht="14.25" customHeight="1">
      <c r="A516" s="139"/>
      <c r="B516" s="139"/>
      <c r="C516" s="139"/>
      <c r="D516" s="139"/>
    </row>
    <row r="517" ht="14.25" customHeight="1">
      <c r="A517" s="139"/>
      <c r="B517" s="139"/>
      <c r="C517" s="139"/>
      <c r="D517" s="139"/>
    </row>
    <row r="518" ht="14.25" customHeight="1">
      <c r="A518" s="139"/>
      <c r="B518" s="139"/>
      <c r="C518" s="139"/>
      <c r="D518" s="139"/>
    </row>
    <row r="519" ht="14.25" customHeight="1">
      <c r="A519" s="139"/>
      <c r="B519" s="139"/>
      <c r="C519" s="139"/>
      <c r="D519" s="139"/>
    </row>
    <row r="520" ht="14.25" customHeight="1">
      <c r="A520" s="139"/>
      <c r="B520" s="139"/>
      <c r="C520" s="139"/>
      <c r="D520" s="139"/>
    </row>
    <row r="521" ht="14.25" customHeight="1">
      <c r="A521" s="139"/>
      <c r="B521" s="139"/>
      <c r="C521" s="139"/>
      <c r="D521" s="139"/>
    </row>
    <row r="522" ht="14.25" customHeight="1">
      <c r="A522" s="139"/>
      <c r="B522" s="139"/>
      <c r="C522" s="139"/>
      <c r="D522" s="139"/>
    </row>
    <row r="523" ht="14.25" customHeight="1">
      <c r="A523" s="139"/>
      <c r="B523" s="139"/>
      <c r="C523" s="139"/>
      <c r="D523" s="139"/>
    </row>
    <row r="524" ht="14.25" customHeight="1">
      <c r="A524" s="139"/>
      <c r="B524" s="139"/>
      <c r="C524" s="139"/>
      <c r="D524" s="139"/>
    </row>
    <row r="525" ht="14.25" customHeight="1">
      <c r="A525" s="139"/>
      <c r="B525" s="139"/>
      <c r="C525" s="139"/>
      <c r="D525" s="139"/>
    </row>
    <row r="526" ht="14.25" customHeight="1">
      <c r="A526" s="139"/>
      <c r="B526" s="139"/>
      <c r="C526" s="139"/>
      <c r="D526" s="139"/>
    </row>
    <row r="527" ht="14.25" customHeight="1">
      <c r="A527" s="139"/>
      <c r="B527" s="139"/>
      <c r="C527" s="139"/>
      <c r="D527" s="139"/>
    </row>
    <row r="528" ht="14.25" customHeight="1">
      <c r="A528" s="139"/>
      <c r="B528" s="139"/>
      <c r="C528" s="139"/>
      <c r="D528" s="139"/>
    </row>
    <row r="529" ht="14.25" customHeight="1">
      <c r="A529" s="139"/>
      <c r="B529" s="139"/>
      <c r="C529" s="139"/>
      <c r="D529" s="139"/>
    </row>
    <row r="530" ht="14.25" customHeight="1">
      <c r="A530" s="139"/>
      <c r="B530" s="139"/>
      <c r="C530" s="139"/>
      <c r="D530" s="139"/>
    </row>
    <row r="531" ht="14.25" customHeight="1">
      <c r="A531" s="139"/>
      <c r="B531" s="139"/>
      <c r="C531" s="139"/>
      <c r="D531" s="139"/>
    </row>
    <row r="532" ht="14.25" customHeight="1">
      <c r="A532" s="139"/>
      <c r="B532" s="139"/>
      <c r="C532" s="139"/>
      <c r="D532" s="139"/>
    </row>
    <row r="533" ht="14.25" customHeight="1">
      <c r="A533" s="139"/>
      <c r="B533" s="139"/>
      <c r="C533" s="139"/>
      <c r="D533" s="139"/>
    </row>
    <row r="534" ht="14.25" customHeight="1">
      <c r="A534" s="139"/>
      <c r="B534" s="139"/>
      <c r="C534" s="139"/>
      <c r="D534" s="139"/>
    </row>
    <row r="535" ht="14.25" customHeight="1">
      <c r="A535" s="139"/>
      <c r="B535" s="139"/>
      <c r="C535" s="139"/>
      <c r="D535" s="139"/>
    </row>
    <row r="536" ht="14.25" customHeight="1">
      <c r="A536" s="139"/>
      <c r="B536" s="139"/>
      <c r="C536" s="139"/>
      <c r="D536" s="139"/>
    </row>
    <row r="537" ht="14.25" customHeight="1">
      <c r="A537" s="139"/>
      <c r="B537" s="139"/>
      <c r="C537" s="139"/>
      <c r="D537" s="139"/>
    </row>
    <row r="538" ht="14.25" customHeight="1">
      <c r="A538" s="139"/>
      <c r="B538" s="139"/>
      <c r="C538" s="139"/>
      <c r="D538" s="139"/>
    </row>
    <row r="539" ht="14.25" customHeight="1">
      <c r="A539" s="139"/>
      <c r="B539" s="139"/>
      <c r="C539" s="139"/>
      <c r="D539" s="139"/>
    </row>
    <row r="540" ht="14.25" customHeight="1">
      <c r="A540" s="139"/>
      <c r="B540" s="139"/>
      <c r="C540" s="139"/>
      <c r="D540" s="139"/>
    </row>
    <row r="541" ht="14.25" customHeight="1">
      <c r="A541" s="139"/>
      <c r="B541" s="139"/>
      <c r="C541" s="139"/>
      <c r="D541" s="139"/>
    </row>
    <row r="542" ht="14.25" customHeight="1">
      <c r="A542" s="139"/>
      <c r="B542" s="139"/>
      <c r="C542" s="139"/>
      <c r="D542" s="139"/>
    </row>
    <row r="543" ht="14.25" customHeight="1">
      <c r="A543" s="139"/>
      <c r="B543" s="139"/>
      <c r="C543" s="139"/>
      <c r="D543" s="139"/>
    </row>
    <row r="544" ht="14.25" customHeight="1">
      <c r="A544" s="139"/>
      <c r="B544" s="139"/>
      <c r="C544" s="139"/>
      <c r="D544" s="139"/>
    </row>
    <row r="545" ht="14.25" customHeight="1">
      <c r="A545" s="139"/>
      <c r="B545" s="139"/>
      <c r="C545" s="139"/>
      <c r="D545" s="139"/>
    </row>
    <row r="546" ht="14.25" customHeight="1">
      <c r="A546" s="139"/>
      <c r="B546" s="139"/>
      <c r="C546" s="139"/>
      <c r="D546" s="139"/>
    </row>
    <row r="547" ht="14.25" customHeight="1">
      <c r="A547" s="139"/>
      <c r="B547" s="139"/>
      <c r="C547" s="139"/>
      <c r="D547" s="139"/>
    </row>
    <row r="548" ht="14.25" customHeight="1">
      <c r="A548" s="139"/>
      <c r="B548" s="139"/>
      <c r="C548" s="139"/>
      <c r="D548" s="139"/>
    </row>
    <row r="549" ht="14.25" customHeight="1">
      <c r="A549" s="139"/>
      <c r="B549" s="139"/>
      <c r="C549" s="139"/>
      <c r="D549" s="139"/>
    </row>
    <row r="550" ht="14.25" customHeight="1">
      <c r="A550" s="139"/>
      <c r="B550" s="139"/>
      <c r="C550" s="139"/>
      <c r="D550" s="139"/>
    </row>
    <row r="551" ht="14.25" customHeight="1">
      <c r="A551" s="139"/>
      <c r="B551" s="139"/>
      <c r="C551" s="139"/>
      <c r="D551" s="139"/>
    </row>
    <row r="552" ht="14.25" customHeight="1">
      <c r="A552" s="139"/>
      <c r="B552" s="139"/>
      <c r="C552" s="139"/>
      <c r="D552" s="139"/>
    </row>
    <row r="553" ht="14.25" customHeight="1">
      <c r="A553" s="139"/>
      <c r="B553" s="139"/>
      <c r="C553" s="139"/>
      <c r="D553" s="139"/>
    </row>
    <row r="554" ht="14.25" customHeight="1">
      <c r="A554" s="139"/>
      <c r="B554" s="139"/>
      <c r="C554" s="139"/>
      <c r="D554" s="139"/>
    </row>
    <row r="555" ht="14.25" customHeight="1">
      <c r="A555" s="139"/>
      <c r="B555" s="139"/>
      <c r="C555" s="139"/>
      <c r="D555" s="139"/>
    </row>
    <row r="556" ht="14.25" customHeight="1">
      <c r="A556" s="139"/>
      <c r="B556" s="139"/>
      <c r="C556" s="139"/>
      <c r="D556" s="139"/>
    </row>
    <row r="557" ht="14.25" customHeight="1">
      <c r="A557" s="139"/>
      <c r="B557" s="139"/>
      <c r="C557" s="139"/>
      <c r="D557" s="139"/>
    </row>
    <row r="558" ht="14.25" customHeight="1">
      <c r="A558" s="139"/>
      <c r="B558" s="139"/>
      <c r="C558" s="139"/>
      <c r="D558" s="139"/>
    </row>
    <row r="559" ht="14.25" customHeight="1">
      <c r="A559" s="139"/>
      <c r="B559" s="139"/>
      <c r="C559" s="139"/>
      <c r="D559" s="139"/>
    </row>
    <row r="560" ht="14.25" customHeight="1">
      <c r="A560" s="139"/>
      <c r="B560" s="139"/>
      <c r="C560" s="139"/>
      <c r="D560" s="139"/>
    </row>
    <row r="561" ht="14.25" customHeight="1">
      <c r="A561" s="139"/>
      <c r="B561" s="139"/>
      <c r="C561" s="139"/>
      <c r="D561" s="139"/>
    </row>
    <row r="562" ht="14.25" customHeight="1">
      <c r="A562" s="139"/>
      <c r="B562" s="139"/>
      <c r="C562" s="139"/>
      <c r="D562" s="139"/>
    </row>
    <row r="563" ht="14.25" customHeight="1">
      <c r="A563" s="139"/>
      <c r="B563" s="139"/>
      <c r="C563" s="139"/>
      <c r="D563" s="139"/>
    </row>
    <row r="564" ht="14.25" customHeight="1">
      <c r="A564" s="139"/>
      <c r="B564" s="139"/>
      <c r="C564" s="139"/>
      <c r="D564" s="139"/>
    </row>
    <row r="565" ht="14.25" customHeight="1">
      <c r="A565" s="139"/>
      <c r="B565" s="139"/>
      <c r="C565" s="139"/>
      <c r="D565" s="139"/>
    </row>
    <row r="566" ht="14.25" customHeight="1">
      <c r="A566" s="139"/>
      <c r="B566" s="139"/>
      <c r="C566" s="139"/>
      <c r="D566" s="139"/>
    </row>
    <row r="567" ht="14.25" customHeight="1">
      <c r="A567" s="139"/>
      <c r="B567" s="139"/>
      <c r="C567" s="139"/>
      <c r="D567" s="139"/>
    </row>
    <row r="568" ht="14.25" customHeight="1">
      <c r="A568" s="139"/>
      <c r="B568" s="139"/>
      <c r="C568" s="139"/>
      <c r="D568" s="139"/>
    </row>
    <row r="569" ht="14.25" customHeight="1">
      <c r="A569" s="139"/>
      <c r="B569" s="139"/>
      <c r="C569" s="139"/>
      <c r="D569" s="139"/>
    </row>
    <row r="570" ht="14.25" customHeight="1">
      <c r="A570" s="139"/>
      <c r="B570" s="139"/>
      <c r="C570" s="139"/>
      <c r="D570" s="139"/>
    </row>
    <row r="571" ht="14.25" customHeight="1">
      <c r="A571" s="139"/>
      <c r="B571" s="139"/>
      <c r="C571" s="139"/>
      <c r="D571" s="139"/>
    </row>
    <row r="572" ht="14.25" customHeight="1">
      <c r="A572" s="139"/>
      <c r="B572" s="139"/>
      <c r="C572" s="139"/>
      <c r="D572" s="139"/>
    </row>
    <row r="573" ht="14.25" customHeight="1">
      <c r="A573" s="139"/>
      <c r="B573" s="139"/>
      <c r="C573" s="139"/>
      <c r="D573" s="139"/>
    </row>
    <row r="574" ht="14.25" customHeight="1">
      <c r="A574" s="139"/>
      <c r="B574" s="139"/>
      <c r="C574" s="139"/>
      <c r="D574" s="139"/>
    </row>
    <row r="575" ht="14.25" customHeight="1">
      <c r="A575" s="139"/>
      <c r="B575" s="139"/>
      <c r="C575" s="139"/>
      <c r="D575" s="139"/>
    </row>
    <row r="576" ht="14.25" customHeight="1">
      <c r="A576" s="139"/>
      <c r="B576" s="139"/>
      <c r="C576" s="139"/>
      <c r="D576" s="139"/>
    </row>
    <row r="577" ht="14.25" customHeight="1">
      <c r="A577" s="139"/>
      <c r="B577" s="139"/>
      <c r="C577" s="139"/>
      <c r="D577" s="139"/>
    </row>
    <row r="578" ht="14.25" customHeight="1">
      <c r="A578" s="139"/>
      <c r="B578" s="139"/>
      <c r="C578" s="139"/>
      <c r="D578" s="139"/>
    </row>
    <row r="579" ht="14.25" customHeight="1">
      <c r="A579" s="139"/>
      <c r="B579" s="139"/>
      <c r="C579" s="139"/>
      <c r="D579" s="139"/>
    </row>
    <row r="580" ht="14.25" customHeight="1">
      <c r="A580" s="139"/>
      <c r="B580" s="139"/>
      <c r="C580" s="139"/>
      <c r="D580" s="139"/>
    </row>
    <row r="581" ht="14.25" customHeight="1">
      <c r="A581" s="139"/>
      <c r="B581" s="139"/>
      <c r="C581" s="139"/>
      <c r="D581" s="139"/>
    </row>
    <row r="582" ht="14.25" customHeight="1">
      <c r="A582" s="139"/>
      <c r="B582" s="139"/>
      <c r="C582" s="139"/>
      <c r="D582" s="139"/>
    </row>
    <row r="583" ht="14.25" customHeight="1">
      <c r="A583" s="139"/>
      <c r="B583" s="139"/>
      <c r="C583" s="139"/>
      <c r="D583" s="139"/>
    </row>
    <row r="584" ht="14.25" customHeight="1">
      <c r="A584" s="139"/>
      <c r="B584" s="139"/>
      <c r="C584" s="139"/>
      <c r="D584" s="139"/>
    </row>
    <row r="585" ht="14.25" customHeight="1">
      <c r="A585" s="139"/>
      <c r="B585" s="139"/>
      <c r="C585" s="139"/>
      <c r="D585" s="139"/>
    </row>
    <row r="586" ht="14.25" customHeight="1">
      <c r="A586" s="139"/>
      <c r="B586" s="139"/>
      <c r="C586" s="139"/>
      <c r="D586" s="139"/>
    </row>
    <row r="587" ht="14.25" customHeight="1">
      <c r="A587" s="139"/>
      <c r="B587" s="139"/>
      <c r="C587" s="139"/>
      <c r="D587" s="139"/>
    </row>
    <row r="588" ht="14.25" customHeight="1">
      <c r="A588" s="139"/>
      <c r="B588" s="139"/>
      <c r="C588" s="139"/>
      <c r="D588" s="139"/>
    </row>
    <row r="589" ht="14.25" customHeight="1">
      <c r="A589" s="139"/>
      <c r="B589" s="139"/>
      <c r="C589" s="139"/>
      <c r="D589" s="139"/>
    </row>
    <row r="590" ht="14.25" customHeight="1">
      <c r="A590" s="139"/>
      <c r="B590" s="139"/>
      <c r="C590" s="139"/>
      <c r="D590" s="139"/>
    </row>
    <row r="591" ht="14.25" customHeight="1">
      <c r="A591" s="139"/>
      <c r="B591" s="139"/>
      <c r="C591" s="139"/>
      <c r="D591" s="139"/>
    </row>
    <row r="592" ht="14.25" customHeight="1">
      <c r="A592" s="139"/>
      <c r="B592" s="139"/>
      <c r="C592" s="139"/>
      <c r="D592" s="139"/>
    </row>
    <row r="593" ht="14.25" customHeight="1">
      <c r="A593" s="139"/>
      <c r="B593" s="139"/>
      <c r="C593" s="139"/>
      <c r="D593" s="139"/>
    </row>
    <row r="594" ht="14.25" customHeight="1">
      <c r="A594" s="139"/>
      <c r="B594" s="139"/>
      <c r="C594" s="139"/>
      <c r="D594" s="139"/>
    </row>
    <row r="595" ht="14.25" customHeight="1">
      <c r="A595" s="139"/>
      <c r="B595" s="139"/>
      <c r="C595" s="139"/>
      <c r="D595" s="139"/>
    </row>
    <row r="596" ht="14.25" customHeight="1">
      <c r="A596" s="139"/>
      <c r="B596" s="139"/>
      <c r="C596" s="139"/>
      <c r="D596" s="139"/>
    </row>
    <row r="597" ht="14.25" customHeight="1">
      <c r="A597" s="139"/>
      <c r="B597" s="139"/>
      <c r="C597" s="139"/>
      <c r="D597" s="139"/>
    </row>
    <row r="598" ht="14.25" customHeight="1">
      <c r="A598" s="139"/>
      <c r="B598" s="139"/>
      <c r="C598" s="139"/>
      <c r="D598" s="139"/>
    </row>
    <row r="599" ht="14.25" customHeight="1">
      <c r="A599" s="139"/>
      <c r="B599" s="139"/>
      <c r="C599" s="139"/>
      <c r="D599" s="139"/>
    </row>
    <row r="600" ht="14.25" customHeight="1">
      <c r="A600" s="139"/>
      <c r="B600" s="139"/>
      <c r="C600" s="139"/>
      <c r="D600" s="139"/>
    </row>
    <row r="601" ht="14.25" customHeight="1">
      <c r="A601" s="139"/>
      <c r="B601" s="139"/>
      <c r="C601" s="139"/>
      <c r="D601" s="139"/>
    </row>
    <row r="602" ht="14.25" customHeight="1">
      <c r="A602" s="139"/>
      <c r="B602" s="139"/>
      <c r="C602" s="139"/>
      <c r="D602" s="139"/>
    </row>
    <row r="603" ht="14.25" customHeight="1">
      <c r="A603" s="139"/>
      <c r="B603" s="139"/>
      <c r="C603" s="139"/>
      <c r="D603" s="139"/>
    </row>
    <row r="604" ht="14.25" customHeight="1">
      <c r="A604" s="139"/>
      <c r="B604" s="139"/>
      <c r="C604" s="139"/>
      <c r="D604" s="139"/>
    </row>
    <row r="605" ht="14.25" customHeight="1">
      <c r="A605" s="139"/>
      <c r="B605" s="139"/>
      <c r="C605" s="139"/>
      <c r="D605" s="139"/>
    </row>
    <row r="606" ht="14.25" customHeight="1">
      <c r="A606" s="139"/>
      <c r="B606" s="139"/>
      <c r="C606" s="139"/>
      <c r="D606" s="139"/>
    </row>
    <row r="607" ht="14.25" customHeight="1">
      <c r="A607" s="139"/>
      <c r="B607" s="139"/>
      <c r="C607" s="139"/>
      <c r="D607" s="139"/>
    </row>
    <row r="608" ht="14.25" customHeight="1">
      <c r="A608" s="139"/>
      <c r="B608" s="139"/>
      <c r="C608" s="139"/>
      <c r="D608" s="139"/>
    </row>
    <row r="609" ht="14.25" customHeight="1">
      <c r="A609" s="139"/>
      <c r="B609" s="139"/>
      <c r="C609" s="139"/>
      <c r="D609" s="139"/>
    </row>
    <row r="610" ht="14.25" customHeight="1">
      <c r="A610" s="139"/>
      <c r="B610" s="139"/>
      <c r="C610" s="139"/>
      <c r="D610" s="139"/>
    </row>
    <row r="611" ht="14.25" customHeight="1">
      <c r="A611" s="139"/>
      <c r="B611" s="139"/>
      <c r="C611" s="139"/>
      <c r="D611" s="139"/>
    </row>
    <row r="612" ht="14.25" customHeight="1">
      <c r="A612" s="139"/>
      <c r="B612" s="139"/>
      <c r="C612" s="139"/>
      <c r="D612" s="139"/>
    </row>
    <row r="613" ht="14.25" customHeight="1">
      <c r="A613" s="139"/>
      <c r="B613" s="139"/>
      <c r="C613" s="139"/>
      <c r="D613" s="139"/>
    </row>
    <row r="614" ht="14.25" customHeight="1">
      <c r="A614" s="139"/>
      <c r="B614" s="139"/>
      <c r="C614" s="139"/>
      <c r="D614" s="139"/>
    </row>
    <row r="615" ht="14.25" customHeight="1">
      <c r="A615" s="139"/>
      <c r="B615" s="139"/>
      <c r="C615" s="139"/>
      <c r="D615" s="139"/>
    </row>
    <row r="616" ht="14.25" customHeight="1">
      <c r="A616" s="139"/>
      <c r="B616" s="139"/>
      <c r="C616" s="139"/>
      <c r="D616" s="139"/>
    </row>
    <row r="617" ht="14.25" customHeight="1">
      <c r="A617" s="139"/>
      <c r="B617" s="139"/>
      <c r="C617" s="139"/>
      <c r="D617" s="139"/>
    </row>
    <row r="618" ht="14.25" customHeight="1">
      <c r="A618" s="139"/>
      <c r="B618" s="139"/>
      <c r="C618" s="139"/>
      <c r="D618" s="139"/>
    </row>
    <row r="619" ht="14.25" customHeight="1">
      <c r="A619" s="139"/>
      <c r="B619" s="139"/>
      <c r="C619" s="139"/>
      <c r="D619" s="139"/>
    </row>
    <row r="620" ht="14.25" customHeight="1">
      <c r="A620" s="139"/>
      <c r="B620" s="139"/>
      <c r="C620" s="139"/>
      <c r="D620" s="139"/>
    </row>
    <row r="621" ht="14.25" customHeight="1">
      <c r="A621" s="139"/>
      <c r="B621" s="139"/>
      <c r="C621" s="139"/>
      <c r="D621" s="139"/>
    </row>
    <row r="622" ht="14.25" customHeight="1">
      <c r="A622" s="139"/>
      <c r="B622" s="139"/>
      <c r="C622" s="139"/>
      <c r="D622" s="139"/>
    </row>
    <row r="623" ht="14.25" customHeight="1">
      <c r="A623" s="139"/>
      <c r="B623" s="139"/>
      <c r="C623" s="139"/>
      <c r="D623" s="139"/>
    </row>
    <row r="624" ht="14.25" customHeight="1">
      <c r="A624" s="139"/>
      <c r="B624" s="139"/>
      <c r="C624" s="139"/>
      <c r="D624" s="139"/>
    </row>
    <row r="625" ht="14.25" customHeight="1">
      <c r="A625" s="139"/>
      <c r="B625" s="139"/>
      <c r="C625" s="139"/>
      <c r="D625" s="139"/>
    </row>
    <row r="626" ht="14.25" customHeight="1">
      <c r="A626" s="139"/>
      <c r="B626" s="139"/>
      <c r="C626" s="139"/>
      <c r="D626" s="139"/>
    </row>
    <row r="627" ht="14.25" customHeight="1">
      <c r="A627" s="139"/>
      <c r="B627" s="139"/>
      <c r="C627" s="139"/>
      <c r="D627" s="139"/>
    </row>
    <row r="628" ht="14.25" customHeight="1">
      <c r="A628" s="139"/>
      <c r="B628" s="139"/>
      <c r="C628" s="139"/>
      <c r="D628" s="139"/>
    </row>
    <row r="629" ht="14.25" customHeight="1">
      <c r="A629" s="139"/>
      <c r="B629" s="139"/>
      <c r="C629" s="139"/>
      <c r="D629" s="139"/>
    </row>
    <row r="630" ht="14.25" customHeight="1">
      <c r="A630" s="139"/>
      <c r="B630" s="139"/>
      <c r="C630" s="139"/>
      <c r="D630" s="139"/>
    </row>
    <row r="631" ht="14.25" customHeight="1">
      <c r="A631" s="139"/>
      <c r="B631" s="139"/>
      <c r="C631" s="139"/>
      <c r="D631" s="139"/>
    </row>
    <row r="632" ht="14.25" customHeight="1">
      <c r="A632" s="139"/>
      <c r="B632" s="139"/>
      <c r="C632" s="139"/>
      <c r="D632" s="139"/>
    </row>
    <row r="633" ht="14.25" customHeight="1">
      <c r="A633" s="139"/>
      <c r="B633" s="139"/>
      <c r="C633" s="139"/>
      <c r="D633" s="139"/>
    </row>
    <row r="634" ht="14.25" customHeight="1">
      <c r="A634" s="139"/>
      <c r="B634" s="139"/>
      <c r="C634" s="139"/>
      <c r="D634" s="139"/>
    </row>
    <row r="635" ht="14.25" customHeight="1">
      <c r="A635" s="139"/>
      <c r="B635" s="139"/>
      <c r="C635" s="139"/>
      <c r="D635" s="139"/>
    </row>
    <row r="636" ht="14.25" customHeight="1">
      <c r="A636" s="139"/>
      <c r="B636" s="139"/>
      <c r="C636" s="139"/>
      <c r="D636" s="139"/>
    </row>
    <row r="637" ht="14.25" customHeight="1">
      <c r="A637" s="139"/>
      <c r="B637" s="139"/>
      <c r="C637" s="139"/>
      <c r="D637" s="139"/>
    </row>
    <row r="638" ht="14.25" customHeight="1">
      <c r="A638" s="139"/>
      <c r="B638" s="139"/>
      <c r="C638" s="139"/>
      <c r="D638" s="139"/>
    </row>
    <row r="639" ht="14.25" customHeight="1">
      <c r="A639" s="139"/>
      <c r="B639" s="139"/>
      <c r="C639" s="139"/>
      <c r="D639" s="139"/>
    </row>
    <row r="640" ht="14.25" customHeight="1">
      <c r="A640" s="139"/>
      <c r="B640" s="139"/>
      <c r="C640" s="139"/>
      <c r="D640" s="139"/>
    </row>
    <row r="641" ht="14.25" customHeight="1">
      <c r="A641" s="139"/>
      <c r="B641" s="139"/>
      <c r="C641" s="139"/>
      <c r="D641" s="139"/>
    </row>
    <row r="642" ht="14.25" customHeight="1">
      <c r="A642" s="139"/>
      <c r="B642" s="139"/>
      <c r="C642" s="139"/>
      <c r="D642" s="139"/>
    </row>
    <row r="643" ht="14.25" customHeight="1">
      <c r="A643" s="139"/>
      <c r="B643" s="139"/>
      <c r="C643" s="139"/>
      <c r="D643" s="139"/>
    </row>
    <row r="644" ht="14.25" customHeight="1">
      <c r="A644" s="139"/>
      <c r="B644" s="139"/>
      <c r="C644" s="139"/>
      <c r="D644" s="139"/>
    </row>
    <row r="645" ht="14.25" customHeight="1">
      <c r="A645" s="139"/>
      <c r="B645" s="139"/>
      <c r="C645" s="139"/>
      <c r="D645" s="139"/>
    </row>
    <row r="646" ht="14.25" customHeight="1">
      <c r="A646" s="139"/>
      <c r="B646" s="139"/>
      <c r="C646" s="139"/>
      <c r="D646" s="139"/>
    </row>
    <row r="647" ht="14.25" customHeight="1">
      <c r="A647" s="139"/>
      <c r="B647" s="139"/>
      <c r="C647" s="139"/>
      <c r="D647" s="139"/>
    </row>
    <row r="648" ht="14.25" customHeight="1">
      <c r="A648" s="139"/>
      <c r="B648" s="139"/>
      <c r="C648" s="139"/>
      <c r="D648" s="139"/>
    </row>
    <row r="649" ht="14.25" customHeight="1">
      <c r="A649" s="139"/>
      <c r="B649" s="139"/>
      <c r="C649" s="139"/>
      <c r="D649" s="139"/>
    </row>
    <row r="650" ht="14.25" customHeight="1">
      <c r="A650" s="139"/>
      <c r="B650" s="139"/>
      <c r="C650" s="139"/>
      <c r="D650" s="139"/>
    </row>
    <row r="651" ht="14.25" customHeight="1">
      <c r="A651" s="139"/>
      <c r="B651" s="139"/>
      <c r="C651" s="139"/>
      <c r="D651" s="139"/>
    </row>
    <row r="652" ht="14.25" customHeight="1">
      <c r="A652" s="139"/>
      <c r="B652" s="139"/>
      <c r="C652" s="139"/>
      <c r="D652" s="139"/>
    </row>
    <row r="653" ht="14.25" customHeight="1">
      <c r="A653" s="139"/>
      <c r="B653" s="139"/>
      <c r="C653" s="139"/>
      <c r="D653" s="139"/>
    </row>
    <row r="654" ht="14.25" customHeight="1">
      <c r="A654" s="139"/>
      <c r="B654" s="139"/>
      <c r="C654" s="139"/>
      <c r="D654" s="139"/>
    </row>
    <row r="655" ht="14.25" customHeight="1">
      <c r="A655" s="139"/>
      <c r="B655" s="139"/>
      <c r="C655" s="139"/>
      <c r="D655" s="139"/>
    </row>
    <row r="656" ht="14.25" customHeight="1">
      <c r="A656" s="139"/>
      <c r="B656" s="139"/>
      <c r="C656" s="139"/>
      <c r="D656" s="139"/>
    </row>
    <row r="657" ht="14.25" customHeight="1">
      <c r="A657" s="139"/>
      <c r="B657" s="139"/>
      <c r="C657" s="139"/>
      <c r="D657" s="139"/>
    </row>
    <row r="658" ht="14.25" customHeight="1">
      <c r="A658" s="139"/>
      <c r="B658" s="139"/>
      <c r="C658" s="139"/>
      <c r="D658" s="139"/>
    </row>
    <row r="659" ht="14.25" customHeight="1">
      <c r="A659" s="139"/>
      <c r="B659" s="139"/>
      <c r="C659" s="139"/>
      <c r="D659" s="139"/>
    </row>
    <row r="660" ht="14.25" customHeight="1">
      <c r="A660" s="139"/>
      <c r="B660" s="139"/>
      <c r="C660" s="139"/>
      <c r="D660" s="139"/>
    </row>
    <row r="661" ht="14.25" customHeight="1">
      <c r="A661" s="139"/>
      <c r="B661" s="139"/>
      <c r="C661" s="139"/>
      <c r="D661" s="139"/>
    </row>
    <row r="662" ht="14.25" customHeight="1">
      <c r="A662" s="139"/>
      <c r="B662" s="139"/>
      <c r="C662" s="139"/>
      <c r="D662" s="139"/>
    </row>
    <row r="663" ht="14.25" customHeight="1">
      <c r="A663" s="139"/>
      <c r="B663" s="139"/>
      <c r="C663" s="139"/>
      <c r="D663" s="139"/>
    </row>
    <row r="664" ht="14.25" customHeight="1">
      <c r="A664" s="139"/>
      <c r="B664" s="139"/>
      <c r="C664" s="139"/>
      <c r="D664" s="139"/>
    </row>
    <row r="665" ht="14.25" customHeight="1">
      <c r="A665" s="139"/>
      <c r="B665" s="139"/>
      <c r="C665" s="139"/>
      <c r="D665" s="139"/>
    </row>
    <row r="666" ht="14.25" customHeight="1">
      <c r="A666" s="139"/>
      <c r="B666" s="139"/>
      <c r="C666" s="139"/>
      <c r="D666" s="139"/>
    </row>
    <row r="667" ht="14.25" customHeight="1">
      <c r="A667" s="139"/>
      <c r="B667" s="139"/>
      <c r="C667" s="139"/>
      <c r="D667" s="139"/>
    </row>
    <row r="668" ht="14.25" customHeight="1">
      <c r="A668" s="139"/>
      <c r="B668" s="139"/>
      <c r="C668" s="139"/>
      <c r="D668" s="139"/>
    </row>
    <row r="669" ht="14.25" customHeight="1">
      <c r="A669" s="139"/>
      <c r="B669" s="139"/>
      <c r="C669" s="139"/>
      <c r="D669" s="139"/>
    </row>
    <row r="670" ht="14.25" customHeight="1">
      <c r="A670" s="139"/>
      <c r="B670" s="139"/>
      <c r="C670" s="139"/>
      <c r="D670" s="139"/>
    </row>
    <row r="671" ht="14.25" customHeight="1">
      <c r="A671" s="139"/>
      <c r="B671" s="139"/>
      <c r="C671" s="139"/>
      <c r="D671" s="139"/>
    </row>
    <row r="672" ht="14.25" customHeight="1">
      <c r="A672" s="139"/>
      <c r="B672" s="139"/>
      <c r="C672" s="139"/>
      <c r="D672" s="139"/>
    </row>
    <row r="673" ht="14.25" customHeight="1">
      <c r="A673" s="139"/>
      <c r="B673" s="139"/>
      <c r="C673" s="139"/>
      <c r="D673" s="139"/>
    </row>
    <row r="674" ht="14.25" customHeight="1">
      <c r="A674" s="139"/>
      <c r="B674" s="139"/>
      <c r="C674" s="139"/>
      <c r="D674" s="139"/>
    </row>
    <row r="675" ht="14.25" customHeight="1">
      <c r="A675" s="139"/>
      <c r="B675" s="139"/>
      <c r="C675" s="139"/>
      <c r="D675" s="139"/>
    </row>
    <row r="676" ht="14.25" customHeight="1">
      <c r="A676" s="139"/>
      <c r="B676" s="139"/>
      <c r="C676" s="139"/>
      <c r="D676" s="139"/>
    </row>
    <row r="677" ht="14.25" customHeight="1">
      <c r="A677" s="139"/>
      <c r="B677" s="139"/>
      <c r="C677" s="139"/>
      <c r="D677" s="139"/>
    </row>
    <row r="678" ht="14.25" customHeight="1">
      <c r="A678" s="139"/>
      <c r="B678" s="139"/>
      <c r="C678" s="139"/>
      <c r="D678" s="139"/>
    </row>
    <row r="679" ht="14.25" customHeight="1">
      <c r="A679" s="139"/>
      <c r="B679" s="139"/>
      <c r="C679" s="139"/>
      <c r="D679" s="139"/>
    </row>
    <row r="680" ht="14.25" customHeight="1">
      <c r="A680" s="139"/>
      <c r="B680" s="139"/>
      <c r="C680" s="139"/>
      <c r="D680" s="139"/>
    </row>
    <row r="681" ht="14.25" customHeight="1">
      <c r="A681" s="139"/>
      <c r="B681" s="139"/>
      <c r="C681" s="139"/>
      <c r="D681" s="139"/>
    </row>
    <row r="682" ht="14.25" customHeight="1">
      <c r="A682" s="139"/>
      <c r="B682" s="139"/>
      <c r="C682" s="139"/>
      <c r="D682" s="139"/>
    </row>
    <row r="683" ht="14.25" customHeight="1">
      <c r="A683" s="139"/>
      <c r="B683" s="139"/>
      <c r="C683" s="139"/>
      <c r="D683" s="139"/>
    </row>
    <row r="684" ht="14.25" customHeight="1">
      <c r="A684" s="139"/>
      <c r="B684" s="139"/>
      <c r="C684" s="139"/>
      <c r="D684" s="139"/>
    </row>
    <row r="685" ht="14.25" customHeight="1">
      <c r="A685" s="139"/>
      <c r="B685" s="139"/>
      <c r="C685" s="139"/>
      <c r="D685" s="139"/>
    </row>
    <row r="686" ht="14.25" customHeight="1">
      <c r="A686" s="139"/>
      <c r="B686" s="139"/>
      <c r="C686" s="139"/>
      <c r="D686" s="139"/>
    </row>
    <row r="687" ht="14.25" customHeight="1">
      <c r="A687" s="139"/>
      <c r="B687" s="139"/>
      <c r="C687" s="139"/>
      <c r="D687" s="139"/>
    </row>
    <row r="688" ht="14.25" customHeight="1">
      <c r="A688" s="139"/>
      <c r="B688" s="139"/>
      <c r="C688" s="139"/>
      <c r="D688" s="139"/>
    </row>
    <row r="689" ht="14.25" customHeight="1">
      <c r="A689" s="139"/>
      <c r="B689" s="139"/>
      <c r="C689" s="139"/>
      <c r="D689" s="139"/>
    </row>
    <row r="690" ht="14.25" customHeight="1">
      <c r="A690" s="139"/>
      <c r="B690" s="139"/>
      <c r="C690" s="139"/>
      <c r="D690" s="139"/>
    </row>
    <row r="691" ht="14.25" customHeight="1">
      <c r="A691" s="139"/>
      <c r="B691" s="139"/>
      <c r="C691" s="139"/>
      <c r="D691" s="139"/>
    </row>
    <row r="692" ht="14.25" customHeight="1">
      <c r="A692" s="139"/>
      <c r="B692" s="139"/>
      <c r="C692" s="139"/>
      <c r="D692" s="139"/>
    </row>
    <row r="693" ht="14.25" customHeight="1">
      <c r="A693" s="139"/>
      <c r="B693" s="139"/>
      <c r="C693" s="139"/>
      <c r="D693" s="139"/>
    </row>
    <row r="694" ht="14.25" customHeight="1">
      <c r="A694" s="139"/>
      <c r="B694" s="139"/>
      <c r="C694" s="139"/>
      <c r="D694" s="139"/>
    </row>
    <row r="695" ht="14.25" customHeight="1">
      <c r="A695" s="139"/>
      <c r="B695" s="139"/>
      <c r="C695" s="139"/>
      <c r="D695" s="139"/>
    </row>
    <row r="696" ht="14.25" customHeight="1">
      <c r="A696" s="139"/>
      <c r="B696" s="139"/>
      <c r="C696" s="139"/>
      <c r="D696" s="139"/>
    </row>
    <row r="697" ht="14.25" customHeight="1">
      <c r="A697" s="139"/>
      <c r="B697" s="139"/>
      <c r="C697" s="139"/>
      <c r="D697" s="139"/>
    </row>
    <row r="698" ht="14.25" customHeight="1">
      <c r="A698" s="139"/>
      <c r="B698" s="139"/>
      <c r="C698" s="139"/>
      <c r="D698" s="139"/>
    </row>
    <row r="699" ht="14.25" customHeight="1">
      <c r="A699" s="139"/>
      <c r="B699" s="139"/>
      <c r="C699" s="139"/>
      <c r="D699" s="139"/>
    </row>
    <row r="700" ht="14.25" customHeight="1">
      <c r="A700" s="139"/>
      <c r="B700" s="139"/>
      <c r="C700" s="139"/>
      <c r="D700" s="139"/>
    </row>
    <row r="701" ht="14.25" customHeight="1">
      <c r="A701" s="139"/>
      <c r="B701" s="139"/>
      <c r="C701" s="139"/>
      <c r="D701" s="139"/>
    </row>
    <row r="702" ht="14.25" customHeight="1">
      <c r="A702" s="139"/>
      <c r="B702" s="139"/>
      <c r="C702" s="139"/>
      <c r="D702" s="139"/>
    </row>
    <row r="703" ht="14.25" customHeight="1">
      <c r="A703" s="139"/>
      <c r="B703" s="139"/>
      <c r="C703" s="139"/>
      <c r="D703" s="139"/>
    </row>
    <row r="704" ht="14.25" customHeight="1">
      <c r="A704" s="139"/>
      <c r="B704" s="139"/>
      <c r="C704" s="139"/>
      <c r="D704" s="139"/>
    </row>
    <row r="705" ht="14.25" customHeight="1">
      <c r="A705" s="139"/>
      <c r="B705" s="139"/>
      <c r="C705" s="139"/>
      <c r="D705" s="139"/>
    </row>
    <row r="706" ht="14.25" customHeight="1">
      <c r="A706" s="139"/>
      <c r="B706" s="139"/>
      <c r="C706" s="139"/>
      <c r="D706" s="139"/>
    </row>
    <row r="707" ht="14.25" customHeight="1">
      <c r="A707" s="139"/>
      <c r="B707" s="139"/>
      <c r="C707" s="139"/>
      <c r="D707" s="139"/>
    </row>
    <row r="708" ht="14.25" customHeight="1">
      <c r="A708" s="139"/>
      <c r="B708" s="139"/>
      <c r="C708" s="139"/>
      <c r="D708" s="139"/>
    </row>
    <row r="709" ht="14.25" customHeight="1">
      <c r="A709" s="139"/>
      <c r="B709" s="139"/>
      <c r="C709" s="139"/>
      <c r="D709" s="139"/>
    </row>
    <row r="710" ht="14.25" customHeight="1">
      <c r="A710" s="139"/>
      <c r="B710" s="139"/>
      <c r="C710" s="139"/>
      <c r="D710" s="139"/>
    </row>
    <row r="711" ht="14.25" customHeight="1">
      <c r="A711" s="139"/>
      <c r="B711" s="139"/>
      <c r="C711" s="139"/>
      <c r="D711" s="139"/>
    </row>
    <row r="712" ht="14.25" customHeight="1">
      <c r="A712" s="139"/>
      <c r="B712" s="139"/>
      <c r="C712" s="139"/>
      <c r="D712" s="139"/>
    </row>
    <row r="713" ht="14.25" customHeight="1">
      <c r="A713" s="139"/>
      <c r="B713" s="139"/>
      <c r="C713" s="139"/>
      <c r="D713" s="139"/>
    </row>
    <row r="714" ht="14.25" customHeight="1">
      <c r="A714" s="139"/>
      <c r="B714" s="139"/>
      <c r="C714" s="139"/>
      <c r="D714" s="139"/>
    </row>
    <row r="715" ht="14.25" customHeight="1">
      <c r="A715" s="139"/>
      <c r="B715" s="139"/>
      <c r="C715" s="139"/>
      <c r="D715" s="139"/>
    </row>
    <row r="716" ht="14.25" customHeight="1">
      <c r="A716" s="139"/>
      <c r="B716" s="139"/>
      <c r="C716" s="139"/>
      <c r="D716" s="139"/>
    </row>
    <row r="717" ht="14.25" customHeight="1">
      <c r="A717" s="139"/>
      <c r="B717" s="139"/>
      <c r="C717" s="139"/>
      <c r="D717" s="139"/>
    </row>
    <row r="718" ht="14.25" customHeight="1">
      <c r="A718" s="139"/>
      <c r="B718" s="139"/>
      <c r="C718" s="139"/>
      <c r="D718" s="139"/>
    </row>
    <row r="719" ht="14.25" customHeight="1">
      <c r="A719" s="139"/>
      <c r="B719" s="139"/>
      <c r="C719" s="139"/>
      <c r="D719" s="139"/>
    </row>
    <row r="720" ht="14.25" customHeight="1">
      <c r="A720" s="139"/>
      <c r="B720" s="139"/>
      <c r="C720" s="139"/>
      <c r="D720" s="139"/>
    </row>
    <row r="721" ht="14.25" customHeight="1">
      <c r="A721" s="139"/>
      <c r="B721" s="139"/>
      <c r="C721" s="139"/>
      <c r="D721" s="139"/>
    </row>
    <row r="722" ht="14.25" customHeight="1">
      <c r="A722" s="139"/>
      <c r="B722" s="139"/>
      <c r="C722" s="139"/>
      <c r="D722" s="139"/>
    </row>
  </sheetData>
  <conditionalFormatting sqref="B1:C722 D1:D302 E2:E298">
    <cfRule type="containsBlanks" dxfId="0" priority="1">
      <formula>LEN(TRIM(B1))=0</formula>
    </cfRule>
  </conditionalFormatting>
  <dataValidations>
    <dataValidation type="list" allowBlank="1" sqref="E2:E300">
      <formula1>"Complete,Revised,To Do"</formula1>
    </dataValidation>
    <dataValidation type="list" allowBlank="1" sqref="D2:D30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6" t="s">
        <v>4</v>
      </c>
    </row>
    <row r="2" ht="14.25" customHeight="1">
      <c r="A2" s="22" t="s">
        <v>698</v>
      </c>
      <c r="B2" s="47" t="s">
        <v>1505</v>
      </c>
      <c r="C2" s="7" t="s">
        <v>700</v>
      </c>
      <c r="D2" s="8" t="s">
        <v>206</v>
      </c>
      <c r="E2" s="110" t="s">
        <v>206</v>
      </c>
    </row>
    <row r="3" ht="14.25" customHeight="1">
      <c r="A3" s="15" t="s">
        <v>701</v>
      </c>
      <c r="B3" s="113" t="s">
        <v>702</v>
      </c>
      <c r="C3" s="16" t="s">
        <v>700</v>
      </c>
      <c r="D3" s="18" t="s">
        <v>206</v>
      </c>
      <c r="E3" s="112" t="s">
        <v>206</v>
      </c>
    </row>
    <row r="4" ht="14.25" customHeight="1">
      <c r="A4" s="22" t="s">
        <v>703</v>
      </c>
      <c r="B4" s="47" t="s">
        <v>704</v>
      </c>
      <c r="C4" s="7" t="s">
        <v>700</v>
      </c>
      <c r="D4" s="8" t="s">
        <v>206</v>
      </c>
      <c r="E4" s="110" t="s">
        <v>206</v>
      </c>
    </row>
    <row r="5" ht="14.25" customHeight="1">
      <c r="A5" s="15" t="s">
        <v>705</v>
      </c>
      <c r="B5" s="113" t="s">
        <v>706</v>
      </c>
      <c r="C5" s="27" t="s">
        <v>26</v>
      </c>
      <c r="D5" s="18" t="s">
        <v>206</v>
      </c>
      <c r="E5" s="112" t="s">
        <v>206</v>
      </c>
    </row>
    <row r="6" ht="14.25" customHeight="1">
      <c r="A6" s="22" t="s">
        <v>707</v>
      </c>
      <c r="B6" s="140" t="s">
        <v>707</v>
      </c>
      <c r="C6" s="7" t="s">
        <v>700</v>
      </c>
      <c r="D6" s="8" t="s">
        <v>206</v>
      </c>
      <c r="E6" s="110" t="s">
        <v>206</v>
      </c>
    </row>
    <row r="7" ht="14.25" customHeight="1">
      <c r="A7" s="15" t="s">
        <v>708</v>
      </c>
      <c r="B7" s="141" t="s">
        <v>1506</v>
      </c>
      <c r="C7" s="16" t="s">
        <v>700</v>
      </c>
      <c r="D7" s="18" t="s">
        <v>206</v>
      </c>
      <c r="E7" s="112" t="s">
        <v>206</v>
      </c>
    </row>
    <row r="8" ht="14.25" customHeight="1">
      <c r="A8" s="22" t="s">
        <v>710</v>
      </c>
      <c r="B8" s="140" t="s">
        <v>710</v>
      </c>
      <c r="C8" s="7" t="s">
        <v>700</v>
      </c>
      <c r="D8" s="8" t="s">
        <v>206</v>
      </c>
      <c r="E8" s="110" t="s">
        <v>206</v>
      </c>
    </row>
    <row r="9" ht="14.25" customHeight="1">
      <c r="A9" s="15" t="s">
        <v>711</v>
      </c>
      <c r="B9" s="142" t="s">
        <v>711</v>
      </c>
      <c r="C9" s="16" t="s">
        <v>700</v>
      </c>
      <c r="D9" s="18" t="s">
        <v>206</v>
      </c>
      <c r="E9" s="112" t="s">
        <v>206</v>
      </c>
    </row>
    <row r="10" ht="14.25" customHeight="1">
      <c r="A10" s="22" t="s">
        <v>712</v>
      </c>
      <c r="B10" s="143" t="s">
        <v>712</v>
      </c>
      <c r="C10" s="7" t="s">
        <v>700</v>
      </c>
      <c r="D10" s="8" t="s">
        <v>206</v>
      </c>
      <c r="E10" s="110" t="s">
        <v>206</v>
      </c>
    </row>
    <row r="11" ht="14.25" customHeight="1">
      <c r="A11" s="26" t="s">
        <v>713</v>
      </c>
      <c r="B11" s="144" t="s">
        <v>1507</v>
      </c>
      <c r="C11" s="27" t="s">
        <v>26</v>
      </c>
      <c r="D11" s="18" t="s">
        <v>206</v>
      </c>
      <c r="E11" s="112" t="s">
        <v>206</v>
      </c>
    </row>
    <row r="12" ht="14.25" customHeight="1">
      <c r="A12" s="22" t="s">
        <v>715</v>
      </c>
      <c r="B12" s="47" t="s">
        <v>1508</v>
      </c>
      <c r="C12" s="7" t="s">
        <v>700</v>
      </c>
      <c r="D12" s="8" t="s">
        <v>206</v>
      </c>
      <c r="E12" s="110" t="s">
        <v>206</v>
      </c>
    </row>
    <row r="13" ht="14.25" customHeight="1">
      <c r="A13" s="15" t="s">
        <v>717</v>
      </c>
      <c r="B13" s="113" t="s">
        <v>1509</v>
      </c>
      <c r="C13" s="16" t="s">
        <v>700</v>
      </c>
      <c r="D13" s="18" t="s">
        <v>206</v>
      </c>
      <c r="E13" s="112" t="s">
        <v>206</v>
      </c>
    </row>
    <row r="14" ht="14.25" customHeight="1">
      <c r="A14" s="22" t="s">
        <v>719</v>
      </c>
      <c r="B14" s="47" t="s">
        <v>720</v>
      </c>
      <c r="C14" s="7" t="s">
        <v>700</v>
      </c>
      <c r="D14" s="8" t="s">
        <v>206</v>
      </c>
      <c r="E14" s="110" t="s">
        <v>206</v>
      </c>
    </row>
    <row r="15" ht="14.25" customHeight="1">
      <c r="A15" s="15" t="s">
        <v>721</v>
      </c>
      <c r="B15" s="113" t="s">
        <v>722</v>
      </c>
      <c r="C15" s="16" t="s">
        <v>700</v>
      </c>
      <c r="D15" s="18" t="s">
        <v>206</v>
      </c>
      <c r="E15" s="112" t="s">
        <v>206</v>
      </c>
    </row>
    <row r="16" ht="14.25" customHeight="1">
      <c r="A16" s="22" t="s">
        <v>723</v>
      </c>
      <c r="B16" s="145" t="s">
        <v>723</v>
      </c>
      <c r="C16" s="7" t="s">
        <v>700</v>
      </c>
      <c r="D16" s="8" t="s">
        <v>206</v>
      </c>
      <c r="E16" s="110" t="s">
        <v>206</v>
      </c>
    </row>
    <row r="17" ht="14.25" customHeight="1">
      <c r="A17" s="15" t="s">
        <v>724</v>
      </c>
      <c r="B17" s="113" t="s">
        <v>1510</v>
      </c>
      <c r="C17" s="16" t="s">
        <v>700</v>
      </c>
      <c r="D17" s="18" t="s">
        <v>206</v>
      </c>
      <c r="E17" s="112" t="s">
        <v>206</v>
      </c>
    </row>
    <row r="18" ht="14.25" customHeight="1">
      <c r="A18" s="22" t="s">
        <v>726</v>
      </c>
      <c r="B18" s="47" t="s">
        <v>1511</v>
      </c>
      <c r="C18" s="7" t="s">
        <v>700</v>
      </c>
      <c r="D18" s="8" t="s">
        <v>206</v>
      </c>
      <c r="E18" s="110" t="s">
        <v>206</v>
      </c>
    </row>
    <row r="19" ht="14.25" customHeight="1">
      <c r="A19" s="15" t="s">
        <v>728</v>
      </c>
      <c r="B19" s="144" t="s">
        <v>1512</v>
      </c>
      <c r="C19" s="16" t="s">
        <v>700</v>
      </c>
      <c r="D19" s="18" t="s">
        <v>206</v>
      </c>
      <c r="E19" s="112" t="s">
        <v>206</v>
      </c>
    </row>
    <row r="20" ht="14.25" customHeight="1">
      <c r="A20" s="22" t="s">
        <v>730</v>
      </c>
      <c r="B20" s="47" t="s">
        <v>731</v>
      </c>
      <c r="C20" s="7" t="s">
        <v>700</v>
      </c>
      <c r="D20" s="8" t="s">
        <v>206</v>
      </c>
      <c r="E20" s="110" t="s">
        <v>206</v>
      </c>
    </row>
    <row r="21" ht="14.25" customHeight="1">
      <c r="A21" s="15" t="s">
        <v>732</v>
      </c>
      <c r="B21" s="113" t="s">
        <v>1513</v>
      </c>
      <c r="C21" s="16" t="s">
        <v>700</v>
      </c>
      <c r="D21" s="18" t="s">
        <v>206</v>
      </c>
      <c r="E21" s="112" t="s">
        <v>206</v>
      </c>
    </row>
    <row r="22" ht="14.25" customHeight="1">
      <c r="A22" s="22" t="s">
        <v>734</v>
      </c>
      <c r="B22" s="47" t="s">
        <v>735</v>
      </c>
      <c r="C22" s="7" t="s">
        <v>700</v>
      </c>
      <c r="D22" s="8" t="s">
        <v>206</v>
      </c>
      <c r="E22" s="110" t="s">
        <v>206</v>
      </c>
    </row>
    <row r="23" ht="14.25" customHeight="1">
      <c r="A23" s="15" t="s">
        <v>736</v>
      </c>
      <c r="B23" s="113" t="s">
        <v>1514</v>
      </c>
      <c r="C23" s="27"/>
      <c r="D23" s="18" t="s">
        <v>206</v>
      </c>
      <c r="E23" s="112" t="s">
        <v>206</v>
      </c>
    </row>
    <row r="24" ht="14.25" customHeight="1">
      <c r="A24" s="22" t="s">
        <v>738</v>
      </c>
      <c r="B24" s="47" t="s">
        <v>1515</v>
      </c>
      <c r="C24" s="7" t="s">
        <v>700</v>
      </c>
      <c r="D24" s="8" t="s">
        <v>206</v>
      </c>
      <c r="E24" s="110" t="s">
        <v>206</v>
      </c>
    </row>
    <row r="25" ht="14.25" customHeight="1">
      <c r="A25" s="26" t="s">
        <v>740</v>
      </c>
      <c r="B25" s="113" t="s">
        <v>741</v>
      </c>
      <c r="C25" s="16" t="s">
        <v>700</v>
      </c>
      <c r="D25" s="18" t="s">
        <v>206</v>
      </c>
      <c r="E25" s="112" t="s">
        <v>206</v>
      </c>
    </row>
    <row r="26" ht="14.25" customHeight="1">
      <c r="A26" s="22" t="s">
        <v>742</v>
      </c>
      <c r="B26" s="47" t="s">
        <v>1516</v>
      </c>
      <c r="C26" s="27"/>
      <c r="D26" s="8" t="s">
        <v>206</v>
      </c>
      <c r="E26" s="110" t="s">
        <v>206</v>
      </c>
    </row>
    <row r="27" ht="14.25" customHeight="1">
      <c r="A27" s="15" t="s">
        <v>744</v>
      </c>
      <c r="B27" s="113" t="s">
        <v>1517</v>
      </c>
      <c r="C27" s="27" t="s">
        <v>26</v>
      </c>
      <c r="D27" s="18" t="s">
        <v>206</v>
      </c>
      <c r="E27" s="112" t="s">
        <v>206</v>
      </c>
    </row>
    <row r="28" ht="14.25" customHeight="1">
      <c r="A28" s="22" t="s">
        <v>746</v>
      </c>
      <c r="B28" s="47" t="s">
        <v>1518</v>
      </c>
      <c r="C28" s="7" t="s">
        <v>700</v>
      </c>
      <c r="D28" s="8" t="s">
        <v>206</v>
      </c>
      <c r="E28" s="110" t="s">
        <v>206</v>
      </c>
    </row>
    <row r="29" ht="14.25" customHeight="1">
      <c r="A29" s="15" t="s">
        <v>748</v>
      </c>
      <c r="B29" s="113" t="s">
        <v>1519</v>
      </c>
      <c r="C29" s="16" t="s">
        <v>700</v>
      </c>
      <c r="D29" s="18" t="s">
        <v>206</v>
      </c>
      <c r="E29" s="112" t="s">
        <v>206</v>
      </c>
    </row>
    <row r="30" ht="14.25" customHeight="1">
      <c r="A30" s="22" t="s">
        <v>750</v>
      </c>
      <c r="B30" s="47" t="s">
        <v>1512</v>
      </c>
      <c r="C30" s="7" t="s">
        <v>700</v>
      </c>
      <c r="D30" s="8" t="s">
        <v>206</v>
      </c>
      <c r="E30" s="110" t="s">
        <v>206</v>
      </c>
    </row>
    <row r="31" ht="14.25" customHeight="1">
      <c r="A31" s="15" t="s">
        <v>752</v>
      </c>
      <c r="B31" s="114" t="s">
        <v>753</v>
      </c>
      <c r="C31" s="27" t="s">
        <v>26</v>
      </c>
      <c r="D31" s="18" t="s">
        <v>206</v>
      </c>
      <c r="E31" s="112" t="s">
        <v>206</v>
      </c>
    </row>
    <row r="32" ht="14.25" customHeight="1">
      <c r="A32" s="22" t="s">
        <v>754</v>
      </c>
      <c r="B32" s="36" t="s">
        <v>1520</v>
      </c>
      <c r="C32" s="7" t="s">
        <v>700</v>
      </c>
      <c r="D32" s="8" t="s">
        <v>206</v>
      </c>
      <c r="E32" s="110" t="s">
        <v>206</v>
      </c>
    </row>
    <row r="33" ht="14.25" customHeight="1">
      <c r="A33" s="15" t="s">
        <v>756</v>
      </c>
      <c r="B33" s="111" t="s">
        <v>757</v>
      </c>
      <c r="C33" s="16" t="s">
        <v>700</v>
      </c>
      <c r="D33" s="18" t="s">
        <v>206</v>
      </c>
      <c r="E33" s="112" t="s">
        <v>206</v>
      </c>
    </row>
    <row r="34" ht="14.25" customHeight="1">
      <c r="A34" s="22" t="s">
        <v>758</v>
      </c>
      <c r="B34" s="47" t="s">
        <v>1521</v>
      </c>
      <c r="C34" s="27"/>
      <c r="D34" s="8" t="s">
        <v>206</v>
      </c>
      <c r="E34" s="110" t="s">
        <v>206</v>
      </c>
    </row>
    <row r="35" ht="14.25" customHeight="1">
      <c r="A35" s="15" t="s">
        <v>760</v>
      </c>
      <c r="B35" s="113" t="s">
        <v>1522</v>
      </c>
      <c r="C35" s="16" t="s">
        <v>700</v>
      </c>
      <c r="D35" s="18" t="s">
        <v>206</v>
      </c>
      <c r="E35" s="112" t="s">
        <v>206</v>
      </c>
    </row>
    <row r="36" ht="14.25" customHeight="1">
      <c r="A36" s="22" t="s">
        <v>762</v>
      </c>
      <c r="B36" s="47" t="s">
        <v>1523</v>
      </c>
      <c r="C36" s="7" t="s">
        <v>700</v>
      </c>
      <c r="D36" s="8" t="s">
        <v>206</v>
      </c>
      <c r="E36" s="110" t="s">
        <v>206</v>
      </c>
    </row>
    <row r="37" ht="14.25" customHeight="1">
      <c r="A37" s="15" t="s">
        <v>764</v>
      </c>
      <c r="B37" s="113" t="s">
        <v>765</v>
      </c>
      <c r="C37" s="27" t="s">
        <v>26</v>
      </c>
      <c r="D37" s="18" t="s">
        <v>206</v>
      </c>
      <c r="E37" s="112" t="s">
        <v>206</v>
      </c>
    </row>
    <row r="38" ht="14.25" customHeight="1">
      <c r="A38" s="22" t="s">
        <v>766</v>
      </c>
      <c r="B38" s="47" t="s">
        <v>1524</v>
      </c>
      <c r="C38" s="7" t="s">
        <v>700</v>
      </c>
      <c r="D38" s="8" t="s">
        <v>206</v>
      </c>
      <c r="E38" s="110" t="s">
        <v>206</v>
      </c>
    </row>
    <row r="39" ht="14.25" customHeight="1">
      <c r="A39" s="15" t="s">
        <v>768</v>
      </c>
      <c r="B39" s="113" t="s">
        <v>769</v>
      </c>
      <c r="C39" s="16" t="s">
        <v>700</v>
      </c>
      <c r="D39" s="18" t="s">
        <v>206</v>
      </c>
      <c r="E39" s="112" t="s">
        <v>206</v>
      </c>
    </row>
    <row r="40" ht="14.25" customHeight="1">
      <c r="A40" s="22" t="s">
        <v>770</v>
      </c>
      <c r="B40" s="47" t="s">
        <v>1525</v>
      </c>
      <c r="C40" s="7" t="s">
        <v>700</v>
      </c>
      <c r="D40" s="8" t="s">
        <v>206</v>
      </c>
      <c r="E40" s="110" t="s">
        <v>206</v>
      </c>
    </row>
    <row r="41" ht="14.25" customHeight="1">
      <c r="A41" s="15" t="s">
        <v>772</v>
      </c>
      <c r="B41" s="113" t="s">
        <v>773</v>
      </c>
      <c r="C41" s="16" t="s">
        <v>700</v>
      </c>
      <c r="D41" s="18" t="s">
        <v>206</v>
      </c>
      <c r="E41" s="112" t="s">
        <v>206</v>
      </c>
    </row>
    <row r="42" ht="14.25" customHeight="1">
      <c r="A42" s="22" t="s">
        <v>1526</v>
      </c>
      <c r="B42" s="47" t="s">
        <v>1527</v>
      </c>
      <c r="C42" s="7" t="s">
        <v>700</v>
      </c>
      <c r="D42" s="8" t="s">
        <v>206</v>
      </c>
      <c r="E42" s="110" t="s">
        <v>206</v>
      </c>
    </row>
    <row r="43" ht="14.25" customHeight="1">
      <c r="A43" s="15" t="s">
        <v>776</v>
      </c>
      <c r="B43" s="146" t="s">
        <v>776</v>
      </c>
      <c r="C43" s="16" t="s">
        <v>700</v>
      </c>
      <c r="D43" s="18" t="s">
        <v>206</v>
      </c>
      <c r="E43" s="112" t="s">
        <v>206</v>
      </c>
    </row>
    <row r="44" ht="14.25" customHeight="1">
      <c r="A44" s="22" t="s">
        <v>777</v>
      </c>
      <c r="B44" s="36" t="s">
        <v>1528</v>
      </c>
      <c r="C44" s="7" t="s">
        <v>700</v>
      </c>
      <c r="D44" s="8" t="s">
        <v>206</v>
      </c>
      <c r="E44" s="110" t="s">
        <v>206</v>
      </c>
    </row>
    <row r="45" ht="14.25" customHeight="1">
      <c r="A45" s="15" t="s">
        <v>779</v>
      </c>
      <c r="B45" s="147" t="s">
        <v>779</v>
      </c>
      <c r="C45" s="16" t="s">
        <v>700</v>
      </c>
      <c r="D45" s="18" t="s">
        <v>206</v>
      </c>
      <c r="E45" s="112" t="s">
        <v>206</v>
      </c>
    </row>
    <row r="46" ht="14.25" customHeight="1">
      <c r="A46" s="22" t="s">
        <v>780</v>
      </c>
      <c r="B46" s="115" t="s">
        <v>1529</v>
      </c>
      <c r="C46" s="27" t="s">
        <v>26</v>
      </c>
      <c r="D46" s="8" t="s">
        <v>206</v>
      </c>
      <c r="E46" s="110" t="s">
        <v>206</v>
      </c>
    </row>
    <row r="47" ht="14.25" customHeight="1">
      <c r="A47" s="15" t="s">
        <v>1530</v>
      </c>
      <c r="B47" s="111" t="s">
        <v>1531</v>
      </c>
      <c r="C47" s="16" t="s">
        <v>700</v>
      </c>
      <c r="D47" s="18" t="s">
        <v>206</v>
      </c>
      <c r="E47" s="112" t="s">
        <v>206</v>
      </c>
    </row>
    <row r="48" ht="14.25" customHeight="1">
      <c r="A48" s="22" t="s">
        <v>784</v>
      </c>
      <c r="B48" s="36" t="s">
        <v>785</v>
      </c>
      <c r="C48" s="7" t="s">
        <v>700</v>
      </c>
      <c r="D48" s="8" t="s">
        <v>206</v>
      </c>
      <c r="E48" s="110" t="s">
        <v>206</v>
      </c>
    </row>
    <row r="49" ht="14.25" customHeight="1">
      <c r="A49" s="15" t="s">
        <v>786</v>
      </c>
      <c r="B49" s="113" t="s">
        <v>787</v>
      </c>
      <c r="C49" s="16" t="s">
        <v>700</v>
      </c>
      <c r="D49" s="18" t="s">
        <v>206</v>
      </c>
      <c r="E49" s="112" t="s">
        <v>206</v>
      </c>
    </row>
    <row r="50" ht="14.25" customHeight="1">
      <c r="A50" s="5" t="s">
        <v>788</v>
      </c>
      <c r="B50" s="47" t="s">
        <v>1532</v>
      </c>
      <c r="C50" s="7" t="s">
        <v>700</v>
      </c>
      <c r="D50" s="8" t="s">
        <v>206</v>
      </c>
      <c r="E50" s="110" t="s">
        <v>206</v>
      </c>
    </row>
    <row r="51" ht="14.25" customHeight="1">
      <c r="A51" s="15" t="s">
        <v>790</v>
      </c>
      <c r="B51" s="148" t="s">
        <v>791</v>
      </c>
      <c r="C51" s="16" t="s">
        <v>700</v>
      </c>
      <c r="D51" s="18" t="s">
        <v>206</v>
      </c>
      <c r="E51" s="112" t="s">
        <v>206</v>
      </c>
    </row>
    <row r="52" ht="14.25" customHeight="1">
      <c r="A52" s="22" t="s">
        <v>792</v>
      </c>
      <c r="B52" s="47" t="s">
        <v>1533</v>
      </c>
      <c r="C52" s="7" t="s">
        <v>700</v>
      </c>
      <c r="D52" s="8" t="s">
        <v>206</v>
      </c>
      <c r="E52" s="110" t="s">
        <v>206</v>
      </c>
    </row>
    <row r="53" ht="14.25" customHeight="1">
      <c r="A53" s="15" t="s">
        <v>1534</v>
      </c>
      <c r="B53" s="113" t="s">
        <v>1535</v>
      </c>
      <c r="C53" s="27" t="s">
        <v>26</v>
      </c>
      <c r="D53" s="18" t="s">
        <v>206</v>
      </c>
      <c r="E53" s="112" t="s">
        <v>206</v>
      </c>
    </row>
    <row r="54" ht="14.25" customHeight="1">
      <c r="A54" s="22" t="s">
        <v>796</v>
      </c>
      <c r="B54" s="47" t="s">
        <v>797</v>
      </c>
      <c r="C54" s="7" t="s">
        <v>700</v>
      </c>
      <c r="D54" s="8" t="s">
        <v>206</v>
      </c>
      <c r="E54" s="110" t="s">
        <v>206</v>
      </c>
    </row>
    <row r="55" ht="14.25" customHeight="1">
      <c r="A55" s="15" t="s">
        <v>798</v>
      </c>
      <c r="B55" s="113" t="s">
        <v>799</v>
      </c>
      <c r="C55" s="16" t="s">
        <v>700</v>
      </c>
      <c r="D55" s="18" t="s">
        <v>206</v>
      </c>
      <c r="E55" s="112" t="s">
        <v>206</v>
      </c>
    </row>
    <row r="56" ht="14.25" customHeight="1">
      <c r="A56" s="22" t="s">
        <v>800</v>
      </c>
      <c r="B56" s="47" t="s">
        <v>801</v>
      </c>
      <c r="C56" s="7" t="s">
        <v>700</v>
      </c>
      <c r="D56" s="8" t="s">
        <v>206</v>
      </c>
      <c r="E56" s="110" t="s">
        <v>206</v>
      </c>
    </row>
    <row r="57" ht="14.25" customHeight="1">
      <c r="A57" s="15" t="s">
        <v>802</v>
      </c>
      <c r="B57" s="113" t="s">
        <v>803</v>
      </c>
      <c r="C57" s="16" t="s">
        <v>700</v>
      </c>
      <c r="D57" s="18" t="s">
        <v>206</v>
      </c>
      <c r="E57" s="112" t="s">
        <v>206</v>
      </c>
    </row>
    <row r="58" ht="14.25" customHeight="1">
      <c r="A58" s="22" t="s">
        <v>804</v>
      </c>
      <c r="B58" s="36" t="s">
        <v>805</v>
      </c>
      <c r="C58" s="7" t="s">
        <v>700</v>
      </c>
      <c r="D58" s="8" t="s">
        <v>206</v>
      </c>
      <c r="E58" s="110" t="s">
        <v>206</v>
      </c>
    </row>
    <row r="59" ht="14.25" customHeight="1">
      <c r="A59" s="15" t="s">
        <v>806</v>
      </c>
      <c r="B59" s="113" t="s">
        <v>1536</v>
      </c>
      <c r="C59" s="16" t="s">
        <v>700</v>
      </c>
      <c r="D59" s="18" t="s">
        <v>206</v>
      </c>
      <c r="E59" s="112" t="s">
        <v>206</v>
      </c>
    </row>
    <row r="60" ht="14.25" customHeight="1">
      <c r="A60" s="22" t="s">
        <v>808</v>
      </c>
      <c r="B60" s="47" t="s">
        <v>1537</v>
      </c>
      <c r="C60" s="7" t="s">
        <v>700</v>
      </c>
      <c r="D60" s="8" t="s">
        <v>206</v>
      </c>
      <c r="E60" s="110" t="s">
        <v>206</v>
      </c>
    </row>
    <row r="61" ht="14.25" customHeight="1">
      <c r="A61" s="15" t="s">
        <v>810</v>
      </c>
      <c r="B61" s="113" t="s">
        <v>1538</v>
      </c>
      <c r="C61" s="27" t="s">
        <v>26</v>
      </c>
      <c r="D61" s="18" t="s">
        <v>206</v>
      </c>
      <c r="E61" s="112" t="s">
        <v>206</v>
      </c>
    </row>
    <row r="62" ht="14.25" customHeight="1">
      <c r="A62" s="22" t="s">
        <v>812</v>
      </c>
      <c r="B62" s="47" t="s">
        <v>1539</v>
      </c>
      <c r="C62" s="27"/>
      <c r="D62" s="8" t="s">
        <v>206</v>
      </c>
      <c r="E62" s="110" t="s">
        <v>206</v>
      </c>
    </row>
    <row r="63" ht="14.25" customHeight="1">
      <c r="A63" s="15" t="s">
        <v>1540</v>
      </c>
      <c r="B63" s="113" t="s">
        <v>1541</v>
      </c>
      <c r="C63" s="16" t="s">
        <v>700</v>
      </c>
      <c r="D63" s="18" t="s">
        <v>206</v>
      </c>
      <c r="E63" s="112" t="s">
        <v>206</v>
      </c>
    </row>
    <row r="64" ht="14.25" customHeight="1">
      <c r="A64" s="22" t="s">
        <v>816</v>
      </c>
      <c r="B64" s="47" t="s">
        <v>1542</v>
      </c>
      <c r="C64" s="7" t="s">
        <v>700</v>
      </c>
      <c r="D64" s="8" t="s">
        <v>206</v>
      </c>
      <c r="E64" s="110" t="s">
        <v>206</v>
      </c>
    </row>
    <row r="65" ht="14.25" customHeight="1">
      <c r="A65" s="15" t="s">
        <v>1543</v>
      </c>
      <c r="B65" s="113" t="s">
        <v>1544</v>
      </c>
      <c r="C65" s="16" t="s">
        <v>700</v>
      </c>
      <c r="D65" s="18" t="s">
        <v>206</v>
      </c>
      <c r="E65" s="112" t="s">
        <v>206</v>
      </c>
    </row>
    <row r="66" ht="14.25" customHeight="1">
      <c r="A66" s="22" t="s">
        <v>1545</v>
      </c>
      <c r="B66" s="47" t="s">
        <v>1546</v>
      </c>
      <c r="C66" s="7" t="s">
        <v>700</v>
      </c>
      <c r="D66" s="8" t="s">
        <v>206</v>
      </c>
      <c r="E66" s="110" t="s">
        <v>206</v>
      </c>
    </row>
    <row r="67" ht="14.25" customHeight="1">
      <c r="A67" s="15" t="s">
        <v>1547</v>
      </c>
      <c r="B67" s="113" t="s">
        <v>1548</v>
      </c>
      <c r="C67" s="16" t="s">
        <v>700</v>
      </c>
      <c r="D67" s="18" t="s">
        <v>206</v>
      </c>
      <c r="E67" s="112" t="s">
        <v>206</v>
      </c>
    </row>
    <row r="68" ht="14.25" customHeight="1">
      <c r="A68" s="22" t="s">
        <v>850</v>
      </c>
      <c r="B68" s="47" t="s">
        <v>1549</v>
      </c>
      <c r="C68" s="27" t="s">
        <v>26</v>
      </c>
      <c r="D68" s="8" t="s">
        <v>206</v>
      </c>
      <c r="E68" s="110" t="s">
        <v>206</v>
      </c>
    </row>
    <row r="69" ht="14.25" customHeight="1">
      <c r="A69" s="15" t="s">
        <v>852</v>
      </c>
      <c r="B69" s="111" t="s">
        <v>1550</v>
      </c>
      <c r="C69" s="16" t="s">
        <v>700</v>
      </c>
      <c r="D69" s="18" t="s">
        <v>206</v>
      </c>
      <c r="E69" s="112" t="s">
        <v>206</v>
      </c>
    </row>
    <row r="70" ht="14.25" customHeight="1">
      <c r="A70" s="22" t="s">
        <v>854</v>
      </c>
      <c r="B70" s="36" t="s">
        <v>1551</v>
      </c>
      <c r="C70" s="7" t="s">
        <v>700</v>
      </c>
      <c r="D70" s="8" t="s">
        <v>206</v>
      </c>
      <c r="E70" s="110" t="s">
        <v>206</v>
      </c>
    </row>
    <row r="71" ht="14.25" customHeight="1">
      <c r="A71" s="15" t="s">
        <v>856</v>
      </c>
      <c r="B71" s="149" t="s">
        <v>856</v>
      </c>
      <c r="C71" s="16" t="s">
        <v>700</v>
      </c>
      <c r="D71" s="18" t="s">
        <v>206</v>
      </c>
      <c r="E71" s="112" t="s">
        <v>206</v>
      </c>
    </row>
    <row r="72" ht="14.25" customHeight="1">
      <c r="A72" s="22" t="s">
        <v>857</v>
      </c>
      <c r="B72" s="36" t="s">
        <v>1552</v>
      </c>
      <c r="C72" s="7" t="s">
        <v>700</v>
      </c>
      <c r="D72" s="8" t="s">
        <v>206</v>
      </c>
      <c r="E72" s="110" t="s">
        <v>206</v>
      </c>
    </row>
    <row r="73" ht="14.25" customHeight="1">
      <c r="A73" s="15" t="s">
        <v>859</v>
      </c>
      <c r="B73" s="111" t="s">
        <v>1553</v>
      </c>
      <c r="C73" s="16" t="s">
        <v>700</v>
      </c>
      <c r="D73" s="18" t="s">
        <v>206</v>
      </c>
      <c r="E73" s="112" t="s">
        <v>206</v>
      </c>
    </row>
    <row r="74" ht="14.25" customHeight="1">
      <c r="A74" s="22" t="s">
        <v>861</v>
      </c>
      <c r="B74" s="47" t="s">
        <v>1554</v>
      </c>
      <c r="C74" s="27" t="s">
        <v>26</v>
      </c>
      <c r="D74" s="8" t="s">
        <v>206</v>
      </c>
      <c r="E74" s="110" t="s">
        <v>206</v>
      </c>
    </row>
    <row r="75" ht="14.25" customHeight="1">
      <c r="A75" s="15" t="s">
        <v>863</v>
      </c>
      <c r="B75" s="111" t="s">
        <v>864</v>
      </c>
      <c r="C75" s="16" t="s">
        <v>700</v>
      </c>
      <c r="D75" s="18" t="s">
        <v>206</v>
      </c>
      <c r="E75" s="112" t="s">
        <v>206</v>
      </c>
    </row>
    <row r="76" ht="14.25" customHeight="1">
      <c r="A76" s="22" t="s">
        <v>865</v>
      </c>
      <c r="B76" s="36" t="s">
        <v>866</v>
      </c>
      <c r="C76" s="7" t="s">
        <v>700</v>
      </c>
      <c r="D76" s="8" t="s">
        <v>206</v>
      </c>
      <c r="E76" s="110" t="s">
        <v>206</v>
      </c>
    </row>
    <row r="77" ht="14.25" customHeight="1">
      <c r="A77" s="15" t="s">
        <v>867</v>
      </c>
      <c r="B77" s="111" t="s">
        <v>868</v>
      </c>
      <c r="C77" s="16" t="s">
        <v>700</v>
      </c>
      <c r="D77" s="18" t="s">
        <v>206</v>
      </c>
      <c r="E77" s="112" t="s">
        <v>206</v>
      </c>
    </row>
    <row r="78" ht="14.25" customHeight="1">
      <c r="A78" s="22" t="s">
        <v>869</v>
      </c>
      <c r="B78" s="36" t="s">
        <v>870</v>
      </c>
      <c r="C78" s="7" t="s">
        <v>700</v>
      </c>
      <c r="D78" s="8" t="s">
        <v>206</v>
      </c>
      <c r="E78" s="110" t="s">
        <v>206</v>
      </c>
    </row>
    <row r="79" ht="14.25" customHeight="1">
      <c r="A79" s="15" t="s">
        <v>871</v>
      </c>
      <c r="B79" s="111" t="s">
        <v>872</v>
      </c>
      <c r="C79" s="16" t="s">
        <v>700</v>
      </c>
      <c r="D79" s="18" t="s">
        <v>206</v>
      </c>
      <c r="E79" s="112" t="s">
        <v>206</v>
      </c>
    </row>
    <row r="80" ht="14.25" customHeight="1">
      <c r="A80" s="22" t="s">
        <v>873</v>
      </c>
      <c r="B80" s="36" t="s">
        <v>874</v>
      </c>
      <c r="C80" s="7" t="s">
        <v>700</v>
      </c>
      <c r="D80" s="8" t="s">
        <v>206</v>
      </c>
      <c r="E80" s="110" t="s">
        <v>1369</v>
      </c>
    </row>
    <row r="81" ht="14.25" customHeight="1">
      <c r="A81" s="15" t="s">
        <v>875</v>
      </c>
      <c r="B81" s="114" t="s">
        <v>1555</v>
      </c>
      <c r="C81" s="27" t="s">
        <v>26</v>
      </c>
      <c r="D81" s="18" t="s">
        <v>206</v>
      </c>
      <c r="E81" s="112" t="s">
        <v>206</v>
      </c>
    </row>
    <row r="82" ht="14.25" customHeight="1">
      <c r="A82" s="22" t="s">
        <v>877</v>
      </c>
      <c r="B82" s="36" t="s">
        <v>1556</v>
      </c>
      <c r="C82" s="7" t="s">
        <v>700</v>
      </c>
      <c r="D82" s="8" t="s">
        <v>206</v>
      </c>
      <c r="E82" s="110" t="s">
        <v>206</v>
      </c>
    </row>
    <row r="83" ht="14.25" customHeight="1">
      <c r="A83" s="15" t="s">
        <v>879</v>
      </c>
      <c r="B83" s="111" t="s">
        <v>1557</v>
      </c>
      <c r="C83" s="16" t="s">
        <v>700</v>
      </c>
      <c r="D83" s="18" t="s">
        <v>206</v>
      </c>
      <c r="E83" s="112" t="s">
        <v>206</v>
      </c>
    </row>
    <row r="84" ht="14.25" customHeight="1">
      <c r="A84" s="22" t="s">
        <v>881</v>
      </c>
      <c r="B84" s="36" t="s">
        <v>1558</v>
      </c>
      <c r="C84" s="7" t="s">
        <v>700</v>
      </c>
      <c r="D84" s="8" t="s">
        <v>206</v>
      </c>
      <c r="E84" s="110" t="s">
        <v>206</v>
      </c>
    </row>
    <row r="85" ht="14.25" customHeight="1">
      <c r="A85" s="15" t="s">
        <v>883</v>
      </c>
      <c r="B85" s="111" t="s">
        <v>1559</v>
      </c>
      <c r="C85" s="16" t="s">
        <v>700</v>
      </c>
      <c r="D85" s="18" t="s">
        <v>206</v>
      </c>
      <c r="E85" s="112" t="s">
        <v>206</v>
      </c>
    </row>
    <row r="86" ht="14.25" customHeight="1">
      <c r="A86" s="22" t="s">
        <v>885</v>
      </c>
      <c r="B86" s="36" t="s">
        <v>1560</v>
      </c>
      <c r="C86" s="7" t="s">
        <v>700</v>
      </c>
      <c r="D86" s="8" t="s">
        <v>206</v>
      </c>
      <c r="E86" s="110" t="s">
        <v>206</v>
      </c>
    </row>
    <row r="87" ht="14.25" customHeight="1">
      <c r="A87" s="15" t="s">
        <v>887</v>
      </c>
      <c r="B87" s="111" t="s">
        <v>1561</v>
      </c>
      <c r="C87" s="16" t="s">
        <v>700</v>
      </c>
      <c r="D87" s="18" t="s">
        <v>206</v>
      </c>
      <c r="E87" s="112" t="s">
        <v>206</v>
      </c>
    </row>
    <row r="88" ht="14.25" customHeight="1">
      <c r="A88" s="22" t="s">
        <v>889</v>
      </c>
      <c r="B88" s="36" t="s">
        <v>1562</v>
      </c>
      <c r="C88" s="7" t="s">
        <v>700</v>
      </c>
      <c r="D88" s="8" t="s">
        <v>206</v>
      </c>
      <c r="E88" s="110" t="s">
        <v>206</v>
      </c>
    </row>
    <row r="89" ht="14.25" customHeight="1">
      <c r="A89" s="15" t="s">
        <v>891</v>
      </c>
      <c r="B89" s="111" t="s">
        <v>1563</v>
      </c>
      <c r="C89" s="16" t="s">
        <v>700</v>
      </c>
      <c r="D89" s="18" t="s">
        <v>206</v>
      </c>
      <c r="E89" s="112" t="s">
        <v>206</v>
      </c>
    </row>
    <row r="90" ht="14.25" customHeight="1">
      <c r="A90" s="22" t="s">
        <v>893</v>
      </c>
      <c r="B90" s="150" t="s">
        <v>893</v>
      </c>
      <c r="C90" s="7" t="s">
        <v>700</v>
      </c>
      <c r="D90" s="8" t="s">
        <v>206</v>
      </c>
      <c r="E90" s="110" t="s">
        <v>206</v>
      </c>
    </row>
    <row r="91" ht="14.25" customHeight="1">
      <c r="A91" s="15" t="s">
        <v>894</v>
      </c>
      <c r="B91" s="111" t="s">
        <v>1564</v>
      </c>
      <c r="C91" s="16" t="s">
        <v>700</v>
      </c>
      <c r="D91" s="18" t="s">
        <v>206</v>
      </c>
      <c r="E91" s="112" t="s">
        <v>206</v>
      </c>
    </row>
    <row r="92" ht="14.25" customHeight="1">
      <c r="A92" s="22" t="s">
        <v>896</v>
      </c>
      <c r="B92" s="36" t="s">
        <v>1565</v>
      </c>
      <c r="C92" s="7" t="s">
        <v>700</v>
      </c>
      <c r="D92" s="8" t="s">
        <v>206</v>
      </c>
      <c r="E92" s="110" t="s">
        <v>206</v>
      </c>
    </row>
    <row r="93" ht="14.25" customHeight="1">
      <c r="A93" s="15" t="s">
        <v>898</v>
      </c>
      <c r="B93" s="111" t="s">
        <v>1566</v>
      </c>
      <c r="C93" s="16" t="s">
        <v>700</v>
      </c>
      <c r="D93" s="18" t="s">
        <v>206</v>
      </c>
      <c r="E93" s="112" t="s">
        <v>206</v>
      </c>
    </row>
    <row r="94" ht="14.25" customHeight="1">
      <c r="A94" s="22" t="s">
        <v>900</v>
      </c>
      <c r="B94" s="36" t="s">
        <v>901</v>
      </c>
      <c r="C94" s="7" t="s">
        <v>700</v>
      </c>
      <c r="D94" s="8" t="s">
        <v>206</v>
      </c>
      <c r="E94" s="110" t="s">
        <v>206</v>
      </c>
    </row>
    <row r="95" ht="14.25" customHeight="1">
      <c r="A95" s="15" t="s">
        <v>902</v>
      </c>
      <c r="B95" s="111" t="s">
        <v>903</v>
      </c>
      <c r="C95" s="16" t="s">
        <v>700</v>
      </c>
      <c r="D95" s="18" t="s">
        <v>206</v>
      </c>
      <c r="E95" s="112" t="s">
        <v>206</v>
      </c>
    </row>
    <row r="96" ht="14.25" customHeight="1">
      <c r="A96" s="22" t="s">
        <v>904</v>
      </c>
      <c r="B96" s="36" t="s">
        <v>905</v>
      </c>
      <c r="C96" s="7" t="s">
        <v>700</v>
      </c>
      <c r="D96" s="8" t="s">
        <v>206</v>
      </c>
      <c r="E96" s="110" t="s">
        <v>206</v>
      </c>
    </row>
    <row r="97" ht="14.25" customHeight="1">
      <c r="A97" s="15" t="s">
        <v>906</v>
      </c>
      <c r="B97" s="111" t="s">
        <v>907</v>
      </c>
      <c r="C97" s="16" t="s">
        <v>700</v>
      </c>
      <c r="D97" s="18" t="s">
        <v>206</v>
      </c>
      <c r="E97" s="112" t="s">
        <v>206</v>
      </c>
    </row>
    <row r="98" ht="14.25" customHeight="1">
      <c r="A98" s="22" t="s">
        <v>908</v>
      </c>
      <c r="B98" s="36" t="s">
        <v>909</v>
      </c>
      <c r="C98" s="7" t="s">
        <v>700</v>
      </c>
      <c r="D98" s="8" t="s">
        <v>206</v>
      </c>
      <c r="E98" s="110" t="s">
        <v>206</v>
      </c>
    </row>
    <row r="99" ht="14.25" customHeight="1">
      <c r="A99" s="15" t="s">
        <v>910</v>
      </c>
      <c r="B99" s="111" t="s">
        <v>1567</v>
      </c>
      <c r="C99" s="16" t="s">
        <v>700</v>
      </c>
      <c r="D99" s="18" t="s">
        <v>206</v>
      </c>
      <c r="E99" s="112" t="s">
        <v>206</v>
      </c>
    </row>
    <row r="100" ht="14.25" customHeight="1">
      <c r="A100" s="22" t="s">
        <v>912</v>
      </c>
      <c r="B100" s="36" t="s">
        <v>913</v>
      </c>
      <c r="C100" s="7" t="s">
        <v>700</v>
      </c>
      <c r="D100" s="8" t="s">
        <v>206</v>
      </c>
      <c r="E100" s="110" t="s">
        <v>206</v>
      </c>
    </row>
    <row r="101" ht="14.25" customHeight="1">
      <c r="A101" s="15" t="s">
        <v>914</v>
      </c>
      <c r="B101" s="111" t="s">
        <v>915</v>
      </c>
      <c r="C101" s="16" t="s">
        <v>700</v>
      </c>
      <c r="D101" s="18" t="s">
        <v>206</v>
      </c>
      <c r="E101" s="112" t="s">
        <v>206</v>
      </c>
    </row>
    <row r="102" ht="14.25" customHeight="1">
      <c r="A102" s="22" t="s">
        <v>916</v>
      </c>
      <c r="B102" s="36" t="s">
        <v>917</v>
      </c>
      <c r="C102" s="7" t="s">
        <v>700</v>
      </c>
      <c r="D102" s="8" t="s">
        <v>206</v>
      </c>
      <c r="E102" s="110" t="s">
        <v>206</v>
      </c>
    </row>
    <row r="103" ht="14.25" customHeight="1">
      <c r="A103" s="15" t="s">
        <v>918</v>
      </c>
      <c r="B103" s="111" t="s">
        <v>919</v>
      </c>
      <c r="C103" s="16" t="s">
        <v>700</v>
      </c>
      <c r="D103" s="18" t="s">
        <v>206</v>
      </c>
      <c r="E103" s="112" t="s">
        <v>206</v>
      </c>
    </row>
    <row r="104" ht="14.25" customHeight="1">
      <c r="A104" s="22" t="s">
        <v>920</v>
      </c>
      <c r="B104" s="36" t="s">
        <v>921</v>
      </c>
      <c r="C104" s="7" t="s">
        <v>700</v>
      </c>
      <c r="D104" s="8" t="s">
        <v>206</v>
      </c>
      <c r="E104" s="110" t="s">
        <v>206</v>
      </c>
    </row>
    <row r="105" ht="14.25" customHeight="1">
      <c r="A105" s="15" t="s">
        <v>695</v>
      </c>
      <c r="B105" s="111" t="s">
        <v>696</v>
      </c>
      <c r="C105" s="16" t="s">
        <v>700</v>
      </c>
      <c r="D105" s="18" t="s">
        <v>206</v>
      </c>
      <c r="E105" s="112" t="s">
        <v>206</v>
      </c>
    </row>
    <row r="106" ht="14.25" customHeight="1">
      <c r="A106" s="22" t="s">
        <v>922</v>
      </c>
      <c r="B106" s="36" t="s">
        <v>923</v>
      </c>
      <c r="C106" s="7" t="s">
        <v>700</v>
      </c>
      <c r="D106" s="8" t="s">
        <v>206</v>
      </c>
      <c r="E106" s="110" t="s">
        <v>206</v>
      </c>
    </row>
    <row r="107" ht="14.25" customHeight="1">
      <c r="A107" s="15" t="s">
        <v>1568</v>
      </c>
      <c r="B107" s="111" t="s">
        <v>1569</v>
      </c>
      <c r="C107" s="16" t="s">
        <v>700</v>
      </c>
      <c r="D107" s="18" t="s">
        <v>206</v>
      </c>
      <c r="E107" s="112" t="s">
        <v>206</v>
      </c>
    </row>
    <row r="108" ht="14.25" customHeight="1">
      <c r="A108" s="22" t="s">
        <v>926</v>
      </c>
      <c r="B108" s="36" t="s">
        <v>927</v>
      </c>
      <c r="C108" s="7" t="s">
        <v>700</v>
      </c>
      <c r="D108" s="8" t="s">
        <v>206</v>
      </c>
      <c r="E108" s="110" t="s">
        <v>206</v>
      </c>
    </row>
    <row r="109" ht="14.25" customHeight="1">
      <c r="A109" s="15" t="s">
        <v>772</v>
      </c>
      <c r="B109" s="111" t="s">
        <v>773</v>
      </c>
      <c r="C109" s="16" t="s">
        <v>700</v>
      </c>
      <c r="D109" s="134" t="s">
        <v>206</v>
      </c>
      <c r="E109" s="123"/>
    </row>
    <row r="110" ht="14.25" customHeight="1">
      <c r="A110" s="22" t="s">
        <v>928</v>
      </c>
      <c r="B110" s="36" t="s">
        <v>929</v>
      </c>
      <c r="C110" s="7" t="s">
        <v>700</v>
      </c>
      <c r="D110" s="151" t="s">
        <v>206</v>
      </c>
      <c r="E110" s="124"/>
    </row>
    <row r="111" ht="14.25" customHeight="1">
      <c r="A111" s="15" t="s">
        <v>1570</v>
      </c>
      <c r="B111" s="111" t="s">
        <v>1571</v>
      </c>
      <c r="C111" s="16" t="s">
        <v>700</v>
      </c>
      <c r="D111" s="134" t="s">
        <v>206</v>
      </c>
      <c r="E111" s="124"/>
    </row>
    <row r="112" ht="14.25" customHeight="1">
      <c r="A112" s="22" t="s">
        <v>932</v>
      </c>
      <c r="B112" s="36" t="s">
        <v>933</v>
      </c>
      <c r="C112" s="7" t="s">
        <v>700</v>
      </c>
      <c r="D112" s="151" t="s">
        <v>206</v>
      </c>
      <c r="E112" s="124"/>
    </row>
    <row r="113" ht="14.25" customHeight="1">
      <c r="A113" s="15" t="s">
        <v>934</v>
      </c>
      <c r="B113" s="111" t="s">
        <v>935</v>
      </c>
      <c r="C113" s="16" t="s">
        <v>700</v>
      </c>
      <c r="D113" s="134" t="s">
        <v>206</v>
      </c>
      <c r="E113" s="124"/>
    </row>
    <row r="114" ht="14.25" customHeight="1">
      <c r="A114" s="22" t="s">
        <v>936</v>
      </c>
      <c r="B114" s="36" t="s">
        <v>937</v>
      </c>
      <c r="C114" s="7" t="s">
        <v>700</v>
      </c>
      <c r="D114" s="151" t="s">
        <v>206</v>
      </c>
      <c r="E114" s="124"/>
    </row>
    <row r="115" ht="14.25" customHeight="1">
      <c r="A115" s="15" t="s">
        <v>938</v>
      </c>
      <c r="B115" s="111" t="s">
        <v>939</v>
      </c>
      <c r="C115" s="16" t="s">
        <v>700</v>
      </c>
      <c r="D115" s="134" t="s">
        <v>206</v>
      </c>
      <c r="E115" s="124"/>
    </row>
    <row r="116" ht="14.25" customHeight="1">
      <c r="A116" s="22" t="s">
        <v>940</v>
      </c>
      <c r="B116" s="36" t="s">
        <v>941</v>
      </c>
      <c r="C116" s="7" t="s">
        <v>700</v>
      </c>
      <c r="D116" s="151" t="s">
        <v>206</v>
      </c>
      <c r="E116" s="124"/>
    </row>
    <row r="117" ht="14.25" customHeight="1">
      <c r="A117" s="15" t="s">
        <v>942</v>
      </c>
      <c r="B117" s="111" t="s">
        <v>943</v>
      </c>
      <c r="C117" s="16" t="s">
        <v>700</v>
      </c>
      <c r="D117" s="134" t="s">
        <v>206</v>
      </c>
      <c r="E117" s="124"/>
    </row>
    <row r="118" ht="14.25" customHeight="1">
      <c r="A118" s="22" t="s">
        <v>944</v>
      </c>
      <c r="B118" s="36" t="s">
        <v>945</v>
      </c>
      <c r="C118" s="7" t="s">
        <v>700</v>
      </c>
      <c r="D118" s="151" t="s">
        <v>206</v>
      </c>
      <c r="E118" s="124"/>
    </row>
    <row r="119" ht="14.25" customHeight="1">
      <c r="A119" s="15" t="s">
        <v>946</v>
      </c>
      <c r="B119" s="111" t="s">
        <v>947</v>
      </c>
      <c r="C119" s="16" t="s">
        <v>700</v>
      </c>
      <c r="D119" s="134" t="s">
        <v>206</v>
      </c>
      <c r="E119" s="124"/>
    </row>
    <row r="120" ht="14.25" customHeight="1">
      <c r="A120" s="22" t="s">
        <v>948</v>
      </c>
      <c r="B120" s="36" t="s">
        <v>1572</v>
      </c>
      <c r="C120" s="7" t="s">
        <v>700</v>
      </c>
      <c r="D120" s="151" t="s">
        <v>206</v>
      </c>
      <c r="E120" s="124"/>
    </row>
    <row r="121" ht="14.25" customHeight="1">
      <c r="A121" s="15" t="s">
        <v>950</v>
      </c>
      <c r="B121" s="114" t="s">
        <v>1573</v>
      </c>
      <c r="C121" s="27"/>
      <c r="D121" s="134" t="s">
        <v>206</v>
      </c>
      <c r="E121" s="124"/>
    </row>
    <row r="122" ht="14.25" customHeight="1">
      <c r="A122" s="22" t="s">
        <v>1574</v>
      </c>
      <c r="B122" s="36" t="s">
        <v>1575</v>
      </c>
      <c r="C122" s="7" t="s">
        <v>700</v>
      </c>
      <c r="D122" s="151" t="s">
        <v>206</v>
      </c>
      <c r="E122" s="124"/>
    </row>
    <row r="123" ht="14.25" customHeight="1">
      <c r="A123" s="15" t="s">
        <v>954</v>
      </c>
      <c r="B123" s="111" t="s">
        <v>955</v>
      </c>
      <c r="C123" s="16" t="s">
        <v>700</v>
      </c>
      <c r="D123" s="134" t="s">
        <v>206</v>
      </c>
      <c r="E123" s="124"/>
    </row>
    <row r="124" ht="14.25" customHeight="1">
      <c r="A124" s="22" t="s">
        <v>956</v>
      </c>
      <c r="B124" s="36" t="s">
        <v>957</v>
      </c>
      <c r="C124" s="7" t="s">
        <v>700</v>
      </c>
      <c r="D124" s="151" t="s">
        <v>206</v>
      </c>
      <c r="E124" s="124"/>
    </row>
    <row r="125" ht="14.25" customHeight="1">
      <c r="A125" s="15" t="s">
        <v>958</v>
      </c>
      <c r="B125" s="111" t="s">
        <v>1576</v>
      </c>
      <c r="C125" s="16" t="s">
        <v>700</v>
      </c>
      <c r="D125" s="134" t="s">
        <v>206</v>
      </c>
      <c r="E125" s="124"/>
    </row>
    <row r="126" ht="14.25" customHeight="1">
      <c r="A126" s="22" t="s">
        <v>960</v>
      </c>
      <c r="B126" s="36" t="s">
        <v>1577</v>
      </c>
      <c r="C126" s="7" t="s">
        <v>700</v>
      </c>
      <c r="D126" s="151" t="s">
        <v>15</v>
      </c>
      <c r="E126" s="124"/>
    </row>
    <row r="127" ht="14.25" customHeight="1">
      <c r="A127" s="15" t="s">
        <v>962</v>
      </c>
      <c r="B127" s="111" t="s">
        <v>1578</v>
      </c>
      <c r="C127" s="16" t="s">
        <v>700</v>
      </c>
      <c r="D127" s="134" t="s">
        <v>206</v>
      </c>
      <c r="E127" s="124"/>
    </row>
    <row r="128" ht="14.25" customHeight="1">
      <c r="A128" s="22">
        <v>1.0</v>
      </c>
      <c r="B128" s="152">
        <v>1.0</v>
      </c>
      <c r="C128" s="27"/>
      <c r="D128" s="151" t="s">
        <v>15</v>
      </c>
      <c r="E128" s="124"/>
    </row>
    <row r="129" ht="14.25" customHeight="1">
      <c r="A129" s="15" t="s">
        <v>964</v>
      </c>
      <c r="B129" s="111" t="s">
        <v>965</v>
      </c>
      <c r="C129" s="16" t="s">
        <v>700</v>
      </c>
      <c r="D129" s="134" t="s">
        <v>15</v>
      </c>
      <c r="E129" s="124"/>
    </row>
    <row r="130" ht="14.25" customHeight="1">
      <c r="A130" s="22" t="s">
        <v>966</v>
      </c>
      <c r="B130" s="36" t="s">
        <v>967</v>
      </c>
      <c r="C130" s="7" t="s">
        <v>700</v>
      </c>
      <c r="D130" s="151" t="s">
        <v>15</v>
      </c>
      <c r="E130" s="124"/>
    </row>
    <row r="131" ht="14.25" customHeight="1">
      <c r="A131" s="15" t="s">
        <v>968</v>
      </c>
      <c r="B131" s="111" t="s">
        <v>969</v>
      </c>
      <c r="C131" s="16" t="s">
        <v>700</v>
      </c>
      <c r="D131" s="134" t="s">
        <v>15</v>
      </c>
      <c r="E131" s="124"/>
    </row>
    <row r="132" ht="14.25" customHeight="1">
      <c r="A132" s="22" t="s">
        <v>970</v>
      </c>
      <c r="B132" s="36" t="s">
        <v>971</v>
      </c>
      <c r="C132" s="7" t="s">
        <v>700</v>
      </c>
      <c r="D132" s="151" t="s">
        <v>15</v>
      </c>
      <c r="E132" s="124"/>
    </row>
    <row r="133" ht="14.25" customHeight="1">
      <c r="A133" s="15" t="s">
        <v>972</v>
      </c>
      <c r="B133" s="111" t="s">
        <v>973</v>
      </c>
      <c r="C133" s="16" t="s">
        <v>700</v>
      </c>
      <c r="D133" s="134" t="s">
        <v>15</v>
      </c>
      <c r="E133" s="124"/>
    </row>
    <row r="134" ht="14.25" customHeight="1">
      <c r="A134" s="22" t="s">
        <v>974</v>
      </c>
      <c r="B134" s="36" t="s">
        <v>975</v>
      </c>
      <c r="C134" s="7" t="s">
        <v>700</v>
      </c>
      <c r="D134" s="151" t="s">
        <v>15</v>
      </c>
      <c r="E134" s="124"/>
    </row>
    <row r="135" ht="14.25" customHeight="1">
      <c r="A135" s="15" t="s">
        <v>976</v>
      </c>
      <c r="B135" s="111" t="s">
        <v>977</v>
      </c>
      <c r="C135" s="16" t="s">
        <v>700</v>
      </c>
      <c r="D135" s="134" t="s">
        <v>15</v>
      </c>
      <c r="E135" s="124"/>
    </row>
    <row r="136" ht="14.25" customHeight="1">
      <c r="A136" s="22" t="s">
        <v>978</v>
      </c>
      <c r="B136" s="36" t="s">
        <v>979</v>
      </c>
      <c r="C136" s="7" t="s">
        <v>700</v>
      </c>
      <c r="D136" s="151" t="s">
        <v>206</v>
      </c>
      <c r="E136" s="124"/>
    </row>
    <row r="137" ht="14.25" customHeight="1">
      <c r="A137" s="15" t="s">
        <v>980</v>
      </c>
      <c r="B137" s="111" t="s">
        <v>981</v>
      </c>
      <c r="C137" s="16" t="s">
        <v>700</v>
      </c>
      <c r="D137" s="134" t="s">
        <v>15</v>
      </c>
      <c r="E137" s="124"/>
    </row>
    <row r="138" ht="14.25" customHeight="1">
      <c r="A138" s="22" t="s">
        <v>982</v>
      </c>
      <c r="B138" s="36" t="s">
        <v>983</v>
      </c>
      <c r="C138" s="7" t="s">
        <v>700</v>
      </c>
      <c r="D138" s="151" t="s">
        <v>15</v>
      </c>
      <c r="E138" s="124"/>
    </row>
    <row r="139" ht="14.25" customHeight="1">
      <c r="A139" s="15" t="s">
        <v>984</v>
      </c>
      <c r="B139" s="111" t="s">
        <v>1579</v>
      </c>
      <c r="C139" s="16" t="s">
        <v>700</v>
      </c>
      <c r="D139" s="134" t="s">
        <v>206</v>
      </c>
      <c r="E139" s="124"/>
    </row>
    <row r="140" ht="14.25" customHeight="1">
      <c r="A140" s="22" t="s">
        <v>986</v>
      </c>
      <c r="B140" s="36" t="s">
        <v>987</v>
      </c>
      <c r="C140" s="7" t="s">
        <v>700</v>
      </c>
      <c r="D140" s="151" t="s">
        <v>206</v>
      </c>
      <c r="E140" s="124"/>
    </row>
    <row r="141" ht="14.25" customHeight="1">
      <c r="A141" s="15" t="s">
        <v>988</v>
      </c>
      <c r="B141" s="111" t="s">
        <v>989</v>
      </c>
      <c r="C141" s="16" t="s">
        <v>700</v>
      </c>
      <c r="D141" s="134" t="s">
        <v>15</v>
      </c>
      <c r="E141" s="124"/>
    </row>
    <row r="142" ht="14.25" customHeight="1">
      <c r="A142" s="22" t="s">
        <v>990</v>
      </c>
      <c r="B142" s="36" t="s">
        <v>991</v>
      </c>
      <c r="C142" s="7" t="s">
        <v>700</v>
      </c>
      <c r="D142" s="151" t="s">
        <v>15</v>
      </c>
      <c r="E142" s="124"/>
    </row>
    <row r="143" ht="14.25" customHeight="1">
      <c r="A143" s="15" t="s">
        <v>992</v>
      </c>
      <c r="B143" s="111" t="s">
        <v>993</v>
      </c>
      <c r="C143" s="16" t="s">
        <v>700</v>
      </c>
      <c r="D143" s="134" t="s">
        <v>15</v>
      </c>
      <c r="E143" s="124"/>
    </row>
    <row r="144" ht="14.25" customHeight="1">
      <c r="A144" s="22" t="s">
        <v>994</v>
      </c>
      <c r="B144" s="36" t="s">
        <v>995</v>
      </c>
      <c r="C144" s="7" t="s">
        <v>700</v>
      </c>
      <c r="D144" s="151" t="s">
        <v>15</v>
      </c>
      <c r="E144" s="124"/>
    </row>
    <row r="145" ht="14.25" customHeight="1">
      <c r="A145" s="15" t="s">
        <v>996</v>
      </c>
      <c r="B145" s="111" t="s">
        <v>997</v>
      </c>
      <c r="C145" s="16" t="s">
        <v>700</v>
      </c>
      <c r="D145" s="134" t="s">
        <v>15</v>
      </c>
      <c r="E145" s="124"/>
    </row>
    <row r="146" ht="14.25" customHeight="1">
      <c r="A146" s="22" t="s">
        <v>998</v>
      </c>
      <c r="B146" s="36" t="s">
        <v>999</v>
      </c>
      <c r="C146" s="7" t="s">
        <v>700</v>
      </c>
      <c r="D146" s="151" t="s">
        <v>206</v>
      </c>
      <c r="E146" s="124"/>
    </row>
    <row r="147" ht="14.25" customHeight="1">
      <c r="A147" s="15" t="s">
        <v>1000</v>
      </c>
      <c r="B147" s="111" t="s">
        <v>1001</v>
      </c>
      <c r="C147" s="16" t="s">
        <v>700</v>
      </c>
      <c r="D147" s="134" t="s">
        <v>206</v>
      </c>
      <c r="E147" s="124"/>
    </row>
    <row r="148" ht="14.25" customHeight="1">
      <c r="A148" s="22" t="s">
        <v>1002</v>
      </c>
      <c r="B148" s="36" t="s">
        <v>913</v>
      </c>
      <c r="C148" s="7" t="s">
        <v>700</v>
      </c>
      <c r="D148" s="151" t="s">
        <v>206</v>
      </c>
      <c r="E148" s="124"/>
    </row>
    <row r="149" ht="14.25" customHeight="1">
      <c r="A149" s="15" t="s">
        <v>1003</v>
      </c>
      <c r="B149" s="111" t="s">
        <v>1004</v>
      </c>
      <c r="C149" s="16" t="s">
        <v>700</v>
      </c>
      <c r="D149" s="134" t="s">
        <v>206</v>
      </c>
      <c r="E149" s="124"/>
    </row>
    <row r="150" ht="14.25" customHeight="1">
      <c r="A150" s="22" t="s">
        <v>1005</v>
      </c>
      <c r="B150" s="36" t="s">
        <v>1006</v>
      </c>
      <c r="C150" s="7" t="s">
        <v>700</v>
      </c>
      <c r="D150" s="151" t="s">
        <v>206</v>
      </c>
      <c r="E150" s="124"/>
    </row>
    <row r="151" ht="14.25" customHeight="1">
      <c r="A151" s="15" t="s">
        <v>1007</v>
      </c>
      <c r="B151" s="111" t="s">
        <v>1008</v>
      </c>
      <c r="C151" s="16" t="s">
        <v>700</v>
      </c>
      <c r="D151" s="134" t="s">
        <v>206</v>
      </c>
      <c r="E151" s="124"/>
    </row>
    <row r="152" ht="14.25" customHeight="1">
      <c r="A152" s="22" t="s">
        <v>1009</v>
      </c>
      <c r="B152" s="36" t="s">
        <v>1010</v>
      </c>
      <c r="C152" s="7" t="s">
        <v>700</v>
      </c>
      <c r="D152" s="151" t="s">
        <v>206</v>
      </c>
      <c r="E152" s="124"/>
    </row>
    <row r="153" ht="14.25" customHeight="1">
      <c r="A153" s="15" t="s">
        <v>1011</v>
      </c>
      <c r="B153" s="111" t="s">
        <v>1012</v>
      </c>
      <c r="C153" s="16" t="s">
        <v>700</v>
      </c>
      <c r="D153" s="134" t="s">
        <v>206</v>
      </c>
      <c r="E153" s="124"/>
    </row>
    <row r="154" ht="14.25" customHeight="1">
      <c r="A154" s="22" t="s">
        <v>1013</v>
      </c>
      <c r="B154" s="36" t="s">
        <v>1010</v>
      </c>
      <c r="C154" s="7" t="s">
        <v>700</v>
      </c>
      <c r="D154" s="151" t="s">
        <v>206</v>
      </c>
      <c r="E154" s="124"/>
    </row>
    <row r="155" ht="14.25" customHeight="1">
      <c r="A155" s="15" t="s">
        <v>1014</v>
      </c>
      <c r="B155" s="111" t="s">
        <v>1015</v>
      </c>
      <c r="C155" s="16" t="s">
        <v>700</v>
      </c>
      <c r="D155" s="134" t="s">
        <v>206</v>
      </c>
      <c r="E155" s="124"/>
    </row>
    <row r="156" ht="14.25" customHeight="1">
      <c r="A156" s="22" t="s">
        <v>1016</v>
      </c>
      <c r="B156" s="118" t="s">
        <v>903</v>
      </c>
      <c r="C156" s="7" t="s">
        <v>700</v>
      </c>
      <c r="D156" s="151" t="s">
        <v>206</v>
      </c>
      <c r="E156" s="124"/>
    </row>
    <row r="157" ht="14.25" customHeight="1">
      <c r="A157" s="15" t="s">
        <v>1018</v>
      </c>
      <c r="B157" s="121" t="s">
        <v>903</v>
      </c>
      <c r="C157" s="16" t="s">
        <v>700</v>
      </c>
      <c r="D157" s="134" t="s">
        <v>206</v>
      </c>
      <c r="E157" s="124"/>
    </row>
    <row r="158" ht="14.25" customHeight="1">
      <c r="A158" s="22" t="s">
        <v>1019</v>
      </c>
      <c r="B158" s="36" t="s">
        <v>905</v>
      </c>
      <c r="C158" s="7" t="s">
        <v>700</v>
      </c>
      <c r="D158" s="151" t="s">
        <v>206</v>
      </c>
      <c r="E158" s="124"/>
    </row>
    <row r="159" ht="14.25" customHeight="1">
      <c r="A159" s="15" t="s">
        <v>1020</v>
      </c>
      <c r="B159" s="111" t="s">
        <v>907</v>
      </c>
      <c r="C159" s="16" t="s">
        <v>700</v>
      </c>
      <c r="D159" s="134" t="s">
        <v>206</v>
      </c>
      <c r="E159" s="124"/>
    </row>
    <row r="160" ht="14.25" customHeight="1">
      <c r="A160" s="22" t="s">
        <v>1022</v>
      </c>
      <c r="B160" s="36" t="s">
        <v>909</v>
      </c>
      <c r="C160" s="7" t="s">
        <v>700</v>
      </c>
      <c r="D160" s="151" t="s">
        <v>206</v>
      </c>
      <c r="E160" s="124"/>
    </row>
    <row r="161" ht="14.25" customHeight="1">
      <c r="A161" s="15" t="s">
        <v>1023</v>
      </c>
      <c r="B161" s="111" t="s">
        <v>1567</v>
      </c>
      <c r="C161" s="16" t="s">
        <v>700</v>
      </c>
      <c r="D161" s="134" t="s">
        <v>206</v>
      </c>
      <c r="E161" s="124"/>
    </row>
    <row r="162" ht="14.25" customHeight="1">
      <c r="A162" s="22" t="s">
        <v>1024</v>
      </c>
      <c r="B162" s="36" t="s">
        <v>913</v>
      </c>
      <c r="C162" s="7" t="s">
        <v>700</v>
      </c>
      <c r="D162" s="151" t="s">
        <v>206</v>
      </c>
      <c r="E162" s="124"/>
    </row>
    <row r="163" ht="14.25" customHeight="1">
      <c r="A163" s="15" t="s">
        <v>1025</v>
      </c>
      <c r="B163" s="111" t="s">
        <v>915</v>
      </c>
      <c r="C163" s="16" t="s">
        <v>700</v>
      </c>
      <c r="D163" s="134" t="s">
        <v>206</v>
      </c>
      <c r="E163" s="124"/>
    </row>
    <row r="164" ht="14.25" customHeight="1">
      <c r="A164" s="22" t="s">
        <v>1026</v>
      </c>
      <c r="B164" s="36" t="s">
        <v>917</v>
      </c>
      <c r="C164" s="7" t="s">
        <v>700</v>
      </c>
      <c r="D164" s="151" t="s">
        <v>206</v>
      </c>
      <c r="E164" s="124"/>
    </row>
    <row r="165" ht="14.25" customHeight="1">
      <c r="A165" s="15" t="s">
        <v>1027</v>
      </c>
      <c r="B165" s="111" t="s">
        <v>919</v>
      </c>
      <c r="C165" s="16" t="s">
        <v>700</v>
      </c>
      <c r="D165" s="134" t="s">
        <v>206</v>
      </c>
      <c r="E165" s="124"/>
    </row>
    <row r="166" ht="14.25" customHeight="1">
      <c r="A166" s="22" t="s">
        <v>1028</v>
      </c>
      <c r="B166" s="36" t="s">
        <v>901</v>
      </c>
      <c r="C166" s="7" t="s">
        <v>700</v>
      </c>
      <c r="D166" s="151" t="s">
        <v>206</v>
      </c>
      <c r="E166" s="124"/>
    </row>
    <row r="167" ht="14.25" customHeight="1">
      <c r="A167" s="15" t="s">
        <v>1029</v>
      </c>
      <c r="B167" s="111" t="s">
        <v>903</v>
      </c>
      <c r="C167" s="16" t="s">
        <v>700</v>
      </c>
      <c r="D167" s="134" t="s">
        <v>206</v>
      </c>
      <c r="E167" s="124"/>
    </row>
    <row r="168" ht="14.25" customHeight="1">
      <c r="A168" s="22" t="s">
        <v>1030</v>
      </c>
      <c r="B168" s="36" t="s">
        <v>1031</v>
      </c>
      <c r="C168" s="7" t="s">
        <v>700</v>
      </c>
      <c r="D168" s="151" t="s">
        <v>206</v>
      </c>
      <c r="E168" s="124"/>
    </row>
    <row r="169" ht="14.25" customHeight="1">
      <c r="A169" s="15" t="s">
        <v>1032</v>
      </c>
      <c r="B169" s="111" t="s">
        <v>921</v>
      </c>
      <c r="C169" s="16" t="s">
        <v>700</v>
      </c>
      <c r="D169" s="134" t="s">
        <v>206</v>
      </c>
      <c r="E169" s="124"/>
    </row>
    <row r="170" ht="14.25" customHeight="1">
      <c r="A170" s="22" t="s">
        <v>1033</v>
      </c>
      <c r="B170" s="36" t="s">
        <v>1580</v>
      </c>
      <c r="C170" s="7" t="s">
        <v>700</v>
      </c>
      <c r="D170" s="151" t="s">
        <v>206</v>
      </c>
      <c r="E170" s="124"/>
    </row>
    <row r="171" ht="14.25" customHeight="1">
      <c r="A171" s="15" t="s">
        <v>1035</v>
      </c>
      <c r="B171" s="111" t="s">
        <v>1581</v>
      </c>
      <c r="C171" s="16" t="s">
        <v>700</v>
      </c>
      <c r="D171" s="134" t="s">
        <v>206</v>
      </c>
      <c r="E171" s="124"/>
    </row>
    <row r="172" ht="14.25" customHeight="1">
      <c r="A172" s="22" t="s">
        <v>1582</v>
      </c>
      <c r="B172" s="36" t="s">
        <v>1569</v>
      </c>
      <c r="C172" s="7" t="s">
        <v>700</v>
      </c>
      <c r="D172" s="151" t="s">
        <v>206</v>
      </c>
      <c r="E172" s="124"/>
    </row>
    <row r="173" ht="14.25" customHeight="1">
      <c r="A173" s="15" t="s">
        <v>1038</v>
      </c>
      <c r="B173" s="111" t="s">
        <v>773</v>
      </c>
      <c r="C173" s="16" t="s">
        <v>700</v>
      </c>
      <c r="D173" s="134" t="s">
        <v>206</v>
      </c>
      <c r="E173" s="124"/>
    </row>
    <row r="174" ht="14.25" customHeight="1">
      <c r="A174" s="22" t="s">
        <v>1039</v>
      </c>
      <c r="B174" s="36" t="s">
        <v>1583</v>
      </c>
      <c r="C174" s="7" t="s">
        <v>700</v>
      </c>
      <c r="D174" s="151" t="s">
        <v>206</v>
      </c>
      <c r="E174" s="124"/>
    </row>
    <row r="175" ht="14.25" customHeight="1">
      <c r="A175" s="15" t="s">
        <v>1584</v>
      </c>
      <c r="B175" s="111" t="s">
        <v>1585</v>
      </c>
      <c r="C175" s="16" t="s">
        <v>700</v>
      </c>
      <c r="D175" s="134" t="s">
        <v>206</v>
      </c>
      <c r="E175" s="124"/>
    </row>
    <row r="176" ht="14.25" customHeight="1">
      <c r="A176" s="22" t="s">
        <v>1042</v>
      </c>
      <c r="B176" s="36" t="s">
        <v>1586</v>
      </c>
      <c r="C176" s="7" t="s">
        <v>700</v>
      </c>
      <c r="D176" s="151" t="s">
        <v>206</v>
      </c>
      <c r="E176" s="124"/>
    </row>
    <row r="177" ht="14.25" customHeight="1">
      <c r="A177" s="15" t="s">
        <v>1043</v>
      </c>
      <c r="B177" s="111" t="s">
        <v>935</v>
      </c>
      <c r="C177" s="16" t="s">
        <v>700</v>
      </c>
      <c r="D177" s="134" t="s">
        <v>206</v>
      </c>
      <c r="E177" s="124"/>
    </row>
    <row r="178" ht="14.25" customHeight="1">
      <c r="A178" s="22" t="s">
        <v>1044</v>
      </c>
      <c r="B178" s="36" t="s">
        <v>937</v>
      </c>
      <c r="C178" s="7" t="s">
        <v>700</v>
      </c>
      <c r="D178" s="151" t="s">
        <v>206</v>
      </c>
      <c r="E178" s="124"/>
    </row>
    <row r="179" ht="14.25" customHeight="1">
      <c r="A179" s="15" t="s">
        <v>1045</v>
      </c>
      <c r="B179" s="111" t="s">
        <v>939</v>
      </c>
      <c r="C179" s="16" t="s">
        <v>700</v>
      </c>
      <c r="D179" s="134" t="s">
        <v>206</v>
      </c>
      <c r="E179" s="124"/>
    </row>
    <row r="180" ht="14.25" customHeight="1">
      <c r="A180" s="22" t="s">
        <v>1046</v>
      </c>
      <c r="B180" s="36" t="s">
        <v>941</v>
      </c>
      <c r="C180" s="7" t="s">
        <v>700</v>
      </c>
      <c r="D180" s="151" t="s">
        <v>206</v>
      </c>
      <c r="E180" s="124"/>
    </row>
    <row r="181" ht="14.25" customHeight="1">
      <c r="A181" s="15" t="s">
        <v>1047</v>
      </c>
      <c r="B181" s="111" t="s">
        <v>943</v>
      </c>
      <c r="C181" s="16" t="s">
        <v>700</v>
      </c>
      <c r="D181" s="134" t="s">
        <v>206</v>
      </c>
      <c r="E181" s="124"/>
    </row>
    <row r="182" ht="14.25" customHeight="1">
      <c r="A182" s="22" t="s">
        <v>1048</v>
      </c>
      <c r="B182" s="36" t="s">
        <v>1587</v>
      </c>
      <c r="C182" s="7" t="s">
        <v>700</v>
      </c>
      <c r="D182" s="151" t="s">
        <v>206</v>
      </c>
      <c r="E182" s="124"/>
    </row>
    <row r="183" ht="14.25" customHeight="1">
      <c r="A183" s="15" t="s">
        <v>1049</v>
      </c>
      <c r="B183" s="111" t="s">
        <v>947</v>
      </c>
      <c r="C183" s="16" t="s">
        <v>700</v>
      </c>
      <c r="D183" s="134" t="s">
        <v>206</v>
      </c>
      <c r="E183" s="124"/>
    </row>
    <row r="184" ht="14.25" customHeight="1">
      <c r="A184" s="22" t="s">
        <v>1050</v>
      </c>
      <c r="B184" s="36" t="s">
        <v>1572</v>
      </c>
      <c r="C184" s="7" t="s">
        <v>700</v>
      </c>
      <c r="D184" s="151" t="s">
        <v>206</v>
      </c>
      <c r="E184" s="124"/>
    </row>
    <row r="185" ht="14.25" customHeight="1">
      <c r="A185" s="15" t="s">
        <v>1051</v>
      </c>
      <c r="B185" s="114" t="s">
        <v>1052</v>
      </c>
      <c r="C185" s="27"/>
      <c r="D185" s="134" t="s">
        <v>206</v>
      </c>
      <c r="E185" s="124"/>
    </row>
    <row r="186" ht="14.25" customHeight="1">
      <c r="A186" s="22" t="s">
        <v>1588</v>
      </c>
      <c r="B186" s="36" t="s">
        <v>1589</v>
      </c>
      <c r="C186" s="7" t="s">
        <v>700</v>
      </c>
      <c r="D186" s="151" t="s">
        <v>206</v>
      </c>
      <c r="E186" s="124"/>
    </row>
    <row r="187" ht="14.25" customHeight="1">
      <c r="A187" s="15" t="s">
        <v>1054</v>
      </c>
      <c r="B187" s="111" t="s">
        <v>955</v>
      </c>
      <c r="C187" s="16" t="s">
        <v>700</v>
      </c>
      <c r="D187" s="134" t="s">
        <v>206</v>
      </c>
      <c r="E187" s="124"/>
    </row>
    <row r="188" ht="14.25" customHeight="1">
      <c r="A188" s="22" t="s">
        <v>1055</v>
      </c>
      <c r="B188" s="36" t="s">
        <v>957</v>
      </c>
      <c r="C188" s="7" t="s">
        <v>700</v>
      </c>
      <c r="D188" s="151" t="s">
        <v>206</v>
      </c>
      <c r="E188" s="124"/>
    </row>
    <row r="189" ht="14.25" customHeight="1">
      <c r="A189" s="15" t="s">
        <v>1056</v>
      </c>
      <c r="B189" s="111" t="s">
        <v>1590</v>
      </c>
      <c r="C189" s="16" t="s">
        <v>700</v>
      </c>
      <c r="D189" s="134" t="s">
        <v>206</v>
      </c>
      <c r="E189" s="124"/>
    </row>
    <row r="190" ht="14.25" customHeight="1">
      <c r="A190" s="22" t="s">
        <v>1058</v>
      </c>
      <c r="B190" s="36" t="s">
        <v>1591</v>
      </c>
      <c r="C190" s="7" t="s">
        <v>700</v>
      </c>
      <c r="D190" s="151" t="s">
        <v>206</v>
      </c>
      <c r="E190" s="124"/>
    </row>
    <row r="191" ht="14.25" customHeight="1">
      <c r="A191" s="15" t="s">
        <v>1059</v>
      </c>
      <c r="B191" s="111" t="s">
        <v>1578</v>
      </c>
      <c r="C191" s="16" t="s">
        <v>700</v>
      </c>
      <c r="D191" s="134" t="s">
        <v>206</v>
      </c>
      <c r="E191" s="124"/>
    </row>
    <row r="192" ht="14.25" customHeight="1">
      <c r="A192" s="22" t="s">
        <v>1061</v>
      </c>
      <c r="B192" s="36" t="s">
        <v>965</v>
      </c>
      <c r="C192" s="7" t="s">
        <v>700</v>
      </c>
      <c r="D192" s="151" t="s">
        <v>206</v>
      </c>
      <c r="E192" s="124"/>
    </row>
    <row r="193" ht="14.25" customHeight="1">
      <c r="A193" s="15" t="s">
        <v>1062</v>
      </c>
      <c r="B193" s="111" t="s">
        <v>967</v>
      </c>
      <c r="C193" s="16" t="s">
        <v>700</v>
      </c>
      <c r="D193" s="134" t="s">
        <v>206</v>
      </c>
      <c r="E193" s="124"/>
    </row>
    <row r="194" ht="14.25" customHeight="1">
      <c r="A194" s="22" t="s">
        <v>1063</v>
      </c>
      <c r="B194" s="36" t="s">
        <v>969</v>
      </c>
      <c r="C194" s="7" t="s">
        <v>700</v>
      </c>
      <c r="D194" s="151" t="s">
        <v>206</v>
      </c>
      <c r="E194" s="124"/>
    </row>
    <row r="195" ht="14.25" customHeight="1">
      <c r="A195" s="15" t="s">
        <v>1064</v>
      </c>
      <c r="B195" s="111" t="s">
        <v>971</v>
      </c>
      <c r="C195" s="16" t="s">
        <v>700</v>
      </c>
      <c r="D195" s="134" t="s">
        <v>206</v>
      </c>
      <c r="E195" s="124"/>
    </row>
    <row r="196" ht="14.25" customHeight="1">
      <c r="A196" s="22" t="s">
        <v>1065</v>
      </c>
      <c r="B196" s="36" t="s">
        <v>973</v>
      </c>
      <c r="C196" s="7" t="s">
        <v>700</v>
      </c>
      <c r="D196" s="151" t="s">
        <v>206</v>
      </c>
      <c r="E196" s="124"/>
    </row>
    <row r="197" ht="14.25" customHeight="1">
      <c r="A197" s="15" t="s">
        <v>1066</v>
      </c>
      <c r="B197" s="111" t="s">
        <v>975</v>
      </c>
      <c r="C197" s="16" t="s">
        <v>700</v>
      </c>
      <c r="D197" s="134" t="s">
        <v>206</v>
      </c>
      <c r="E197" s="124"/>
    </row>
    <row r="198" ht="14.25" customHeight="1">
      <c r="A198" s="22" t="s">
        <v>1067</v>
      </c>
      <c r="B198" s="36" t="s">
        <v>977</v>
      </c>
      <c r="C198" s="7" t="s">
        <v>700</v>
      </c>
      <c r="D198" s="151" t="s">
        <v>206</v>
      </c>
      <c r="E198" s="124"/>
    </row>
    <row r="199" ht="14.25" customHeight="1">
      <c r="A199" s="15" t="s">
        <v>1068</v>
      </c>
      <c r="B199" s="111" t="s">
        <v>979</v>
      </c>
      <c r="C199" s="16" t="s">
        <v>700</v>
      </c>
      <c r="D199" s="134" t="s">
        <v>206</v>
      </c>
      <c r="E199" s="124"/>
    </row>
    <row r="200" ht="14.25" customHeight="1">
      <c r="A200" s="22" t="s">
        <v>1069</v>
      </c>
      <c r="B200" s="36" t="s">
        <v>1580</v>
      </c>
      <c r="C200" s="7" t="s">
        <v>700</v>
      </c>
      <c r="D200" s="151" t="s">
        <v>206</v>
      </c>
      <c r="E200" s="124"/>
    </row>
    <row r="201" ht="14.25" customHeight="1">
      <c r="A201" s="15" t="s">
        <v>1070</v>
      </c>
      <c r="B201" s="111" t="s">
        <v>983</v>
      </c>
      <c r="C201" s="16" t="s">
        <v>700</v>
      </c>
      <c r="D201" s="134" t="s">
        <v>206</v>
      </c>
      <c r="E201" s="124"/>
    </row>
    <row r="202" ht="14.25" customHeight="1">
      <c r="A202" s="22" t="s">
        <v>1071</v>
      </c>
      <c r="B202" s="36" t="s">
        <v>1579</v>
      </c>
      <c r="C202" s="7" t="s">
        <v>700</v>
      </c>
      <c r="D202" s="151" t="s">
        <v>206</v>
      </c>
      <c r="E202" s="124"/>
    </row>
    <row r="203" ht="14.25" customHeight="1">
      <c r="A203" s="15" t="s">
        <v>1072</v>
      </c>
      <c r="B203" s="111" t="s">
        <v>987</v>
      </c>
      <c r="C203" s="16" t="s">
        <v>700</v>
      </c>
      <c r="D203" s="134" t="s">
        <v>206</v>
      </c>
      <c r="E203" s="124"/>
    </row>
    <row r="204" ht="14.25" customHeight="1">
      <c r="A204" s="22" t="s">
        <v>1073</v>
      </c>
      <c r="B204" s="36" t="s">
        <v>1592</v>
      </c>
      <c r="C204" s="7" t="s">
        <v>700</v>
      </c>
      <c r="D204" s="151" t="s">
        <v>206</v>
      </c>
      <c r="E204" s="124"/>
    </row>
    <row r="205" ht="14.25" customHeight="1">
      <c r="A205" s="15" t="s">
        <v>1074</v>
      </c>
      <c r="B205" s="111" t="s">
        <v>991</v>
      </c>
      <c r="C205" s="16" t="s">
        <v>700</v>
      </c>
      <c r="D205" s="134" t="s">
        <v>206</v>
      </c>
      <c r="E205" s="124"/>
    </row>
    <row r="206" ht="14.25" customHeight="1">
      <c r="A206" s="22" t="s">
        <v>1075</v>
      </c>
      <c r="B206" s="36" t="s">
        <v>993</v>
      </c>
      <c r="C206" s="7" t="s">
        <v>700</v>
      </c>
      <c r="D206" s="151" t="s">
        <v>206</v>
      </c>
      <c r="E206" s="124"/>
    </row>
    <row r="207" ht="14.25" customHeight="1">
      <c r="A207" s="15" t="s">
        <v>1076</v>
      </c>
      <c r="B207" s="111" t="s">
        <v>995</v>
      </c>
      <c r="C207" s="16" t="s">
        <v>700</v>
      </c>
      <c r="D207" s="134" t="s">
        <v>206</v>
      </c>
      <c r="E207" s="124"/>
    </row>
    <row r="208" ht="14.25" customHeight="1">
      <c r="A208" s="95" t="s">
        <v>1077</v>
      </c>
      <c r="B208" s="36" t="s">
        <v>1078</v>
      </c>
      <c r="C208" s="153" t="s">
        <v>700</v>
      </c>
      <c r="D208" s="137" t="s">
        <v>206</v>
      </c>
      <c r="E208" s="154"/>
    </row>
    <row r="209" ht="14.25" customHeight="1">
      <c r="A209" s="139"/>
      <c r="B209" s="139"/>
      <c r="C209" s="139"/>
      <c r="D209" s="139"/>
      <c r="E209" s="139"/>
    </row>
    <row r="210" ht="14.25" customHeight="1">
      <c r="A210" s="139"/>
      <c r="B210" s="139"/>
      <c r="C210" s="139"/>
      <c r="D210" s="139"/>
      <c r="E210" s="139"/>
    </row>
    <row r="211" ht="14.25" customHeight="1">
      <c r="A211" s="139"/>
      <c r="B211" s="139"/>
      <c r="C211" s="139"/>
      <c r="D211" s="139"/>
      <c r="E211" s="139"/>
    </row>
    <row r="212" ht="14.25" customHeight="1">
      <c r="A212" s="139"/>
      <c r="B212" s="139"/>
      <c r="C212" s="139"/>
      <c r="D212" s="139"/>
      <c r="E212" s="139"/>
    </row>
    <row r="213" ht="14.25" customHeight="1">
      <c r="A213" s="139"/>
      <c r="B213" s="139"/>
      <c r="C213" s="139"/>
      <c r="D213" s="139"/>
      <c r="E213" s="139"/>
    </row>
    <row r="214" ht="14.25" customHeight="1">
      <c r="A214" s="139"/>
      <c r="B214" s="139"/>
      <c r="C214" s="139"/>
      <c r="D214" s="139"/>
      <c r="E214" s="139"/>
    </row>
    <row r="215" ht="14.25" customHeight="1">
      <c r="A215" s="139"/>
      <c r="B215" s="139"/>
      <c r="C215" s="139"/>
      <c r="D215" s="139"/>
      <c r="E215" s="139"/>
    </row>
    <row r="216" ht="14.25" customHeight="1">
      <c r="A216" s="139"/>
      <c r="B216" s="139"/>
      <c r="C216" s="139"/>
      <c r="D216" s="139"/>
      <c r="E216" s="139"/>
    </row>
    <row r="217" ht="14.25" customHeight="1">
      <c r="A217" s="139"/>
      <c r="B217" s="139"/>
      <c r="C217" s="139"/>
      <c r="D217" s="139"/>
      <c r="E217" s="139"/>
    </row>
    <row r="218" ht="14.25" customHeight="1">
      <c r="A218" s="139"/>
      <c r="B218" s="139"/>
      <c r="C218" s="139"/>
      <c r="D218" s="139"/>
      <c r="E218" s="139"/>
    </row>
    <row r="219" ht="14.25" customHeight="1">
      <c r="A219" s="139"/>
      <c r="B219" s="139"/>
      <c r="C219" s="139"/>
      <c r="D219" s="139"/>
      <c r="E219" s="139"/>
    </row>
    <row r="220" ht="14.25" customHeight="1">
      <c r="A220" s="139"/>
      <c r="B220" s="139"/>
      <c r="C220" s="139"/>
      <c r="D220" s="139"/>
      <c r="E220" s="139"/>
    </row>
    <row r="221" ht="14.25" customHeight="1">
      <c r="A221" s="139"/>
      <c r="B221" s="139"/>
      <c r="C221" s="139"/>
      <c r="D221" s="139"/>
      <c r="E221" s="139"/>
    </row>
    <row r="222" ht="14.25" customHeight="1">
      <c r="A222" s="139"/>
      <c r="B222" s="139"/>
      <c r="C222" s="139"/>
      <c r="D222" s="139"/>
      <c r="E222" s="139"/>
    </row>
    <row r="223" ht="14.25" customHeight="1">
      <c r="A223" s="139"/>
      <c r="B223" s="139"/>
      <c r="C223" s="139"/>
      <c r="D223" s="139"/>
      <c r="E223" s="139"/>
    </row>
    <row r="224" ht="14.25" customHeight="1">
      <c r="A224" s="139"/>
      <c r="B224" s="139"/>
      <c r="C224" s="139"/>
      <c r="D224" s="139"/>
      <c r="E224" s="139"/>
    </row>
    <row r="225" ht="14.25" customHeight="1">
      <c r="A225" s="139"/>
      <c r="B225" s="139"/>
      <c r="C225" s="139"/>
      <c r="D225" s="139"/>
      <c r="E225" s="139"/>
    </row>
    <row r="226" ht="14.25" customHeight="1">
      <c r="A226" s="139"/>
      <c r="B226" s="139"/>
      <c r="C226" s="139"/>
      <c r="D226" s="139"/>
      <c r="E226" s="139"/>
    </row>
    <row r="227" ht="14.25" customHeight="1">
      <c r="A227" s="139"/>
      <c r="B227" s="139"/>
      <c r="C227" s="139"/>
      <c r="D227" s="139"/>
      <c r="E227" s="139"/>
    </row>
    <row r="228" ht="14.25" customHeight="1">
      <c r="A228" s="139"/>
      <c r="B228" s="139"/>
      <c r="C228" s="139"/>
      <c r="D228" s="139"/>
      <c r="E228" s="139"/>
    </row>
    <row r="229" ht="14.25" customHeight="1">
      <c r="A229" s="139"/>
      <c r="B229" s="139"/>
      <c r="C229" s="139"/>
      <c r="D229" s="139"/>
      <c r="E229" s="139"/>
    </row>
    <row r="230" ht="14.25" customHeight="1">
      <c r="A230" s="139"/>
      <c r="B230" s="139"/>
      <c r="C230" s="139"/>
      <c r="D230" s="139"/>
      <c r="E230" s="139"/>
    </row>
    <row r="231" ht="14.25" customHeight="1">
      <c r="A231" s="139"/>
      <c r="B231" s="139"/>
      <c r="C231" s="139"/>
      <c r="D231" s="139"/>
      <c r="E231" s="139"/>
    </row>
    <row r="232" ht="14.25" customHeight="1">
      <c r="A232" s="139"/>
      <c r="B232" s="139"/>
      <c r="C232" s="139"/>
      <c r="D232" s="139"/>
      <c r="E232" s="139"/>
    </row>
    <row r="233" ht="14.25" customHeight="1">
      <c r="A233" s="139"/>
      <c r="B233" s="139"/>
      <c r="C233" s="139"/>
      <c r="D233" s="139"/>
      <c r="E233" s="139"/>
    </row>
    <row r="234" ht="14.25" customHeight="1">
      <c r="A234" s="139"/>
      <c r="B234" s="139"/>
      <c r="C234" s="139"/>
      <c r="D234" s="139"/>
      <c r="E234" s="139"/>
    </row>
    <row r="235" ht="14.25" customHeight="1">
      <c r="A235" s="139"/>
      <c r="B235" s="139"/>
      <c r="C235" s="139"/>
      <c r="D235" s="139"/>
      <c r="E235" s="139"/>
    </row>
    <row r="236" ht="14.25" customHeight="1">
      <c r="A236" s="139"/>
      <c r="B236" s="139"/>
      <c r="C236" s="139"/>
      <c r="D236" s="139"/>
      <c r="E236" s="139"/>
    </row>
    <row r="237" ht="14.25" customHeight="1">
      <c r="A237" s="139"/>
      <c r="B237" s="139"/>
      <c r="C237" s="139"/>
      <c r="D237" s="139"/>
      <c r="E237" s="139"/>
    </row>
    <row r="238" ht="14.25" customHeight="1">
      <c r="A238" s="139"/>
      <c r="B238" s="139"/>
      <c r="C238" s="139"/>
      <c r="D238" s="139"/>
      <c r="E238" s="139"/>
    </row>
    <row r="239" ht="14.25" customHeight="1">
      <c r="A239" s="139"/>
      <c r="B239" s="139"/>
      <c r="C239" s="139"/>
      <c r="D239" s="139"/>
      <c r="E239" s="139"/>
    </row>
    <row r="240" ht="14.25" customHeight="1">
      <c r="A240" s="139"/>
      <c r="B240" s="139"/>
      <c r="C240" s="139"/>
      <c r="D240" s="139"/>
      <c r="E240" s="139"/>
    </row>
    <row r="241" ht="14.25" customHeight="1">
      <c r="A241" s="139"/>
      <c r="B241" s="139"/>
      <c r="C241" s="139"/>
      <c r="D241" s="139"/>
      <c r="E241" s="139"/>
    </row>
    <row r="242" ht="14.25" customHeight="1">
      <c r="A242" s="139"/>
      <c r="B242" s="139"/>
      <c r="C242" s="139"/>
      <c r="D242" s="139"/>
      <c r="E242" s="139"/>
    </row>
    <row r="243" ht="14.25" customHeight="1">
      <c r="A243" s="139"/>
      <c r="B243" s="139"/>
      <c r="C243" s="139"/>
      <c r="D243" s="139"/>
      <c r="E243" s="139"/>
    </row>
    <row r="244" ht="14.25" customHeight="1">
      <c r="A244" s="139"/>
      <c r="B244" s="139"/>
      <c r="C244" s="139"/>
      <c r="D244" s="139"/>
      <c r="E244" s="139"/>
    </row>
    <row r="245" ht="14.25" customHeight="1">
      <c r="A245" s="139"/>
      <c r="B245" s="139"/>
      <c r="C245" s="139"/>
      <c r="D245" s="139"/>
      <c r="E245" s="139"/>
    </row>
    <row r="246" ht="14.25" customHeight="1">
      <c r="A246" s="139"/>
      <c r="B246" s="139"/>
      <c r="C246" s="139"/>
      <c r="D246" s="139"/>
      <c r="E246" s="139"/>
    </row>
    <row r="247" ht="14.25" customHeight="1">
      <c r="A247" s="139"/>
      <c r="B247" s="139"/>
      <c r="C247" s="139"/>
      <c r="D247" s="139"/>
      <c r="E247" s="139"/>
    </row>
    <row r="248" ht="14.25" customHeight="1">
      <c r="A248" s="139"/>
      <c r="B248" s="139"/>
      <c r="C248" s="139"/>
      <c r="D248" s="139"/>
      <c r="E248" s="139"/>
    </row>
    <row r="249" ht="14.25" customHeight="1">
      <c r="A249" s="139"/>
      <c r="B249" s="139"/>
      <c r="C249" s="139"/>
      <c r="D249" s="139"/>
      <c r="E249" s="139"/>
    </row>
    <row r="250" ht="14.25" customHeight="1">
      <c r="A250" s="139"/>
      <c r="B250" s="139"/>
      <c r="C250" s="139"/>
      <c r="D250" s="139"/>
      <c r="E250" s="139"/>
    </row>
    <row r="251" ht="14.25" customHeight="1">
      <c r="A251" s="139"/>
      <c r="B251" s="139"/>
      <c r="C251" s="139"/>
      <c r="D251" s="139"/>
      <c r="E251" s="139"/>
    </row>
    <row r="252" ht="14.25" customHeight="1">
      <c r="A252" s="139"/>
      <c r="B252" s="139"/>
      <c r="C252" s="139"/>
      <c r="D252" s="139"/>
      <c r="E252" s="139"/>
    </row>
    <row r="253" ht="14.25" customHeight="1">
      <c r="A253" s="139"/>
      <c r="B253" s="139"/>
      <c r="C253" s="139"/>
      <c r="D253" s="139"/>
      <c r="E253" s="139"/>
    </row>
    <row r="254" ht="14.25" customHeight="1">
      <c r="A254" s="139"/>
      <c r="B254" s="139"/>
      <c r="C254" s="139"/>
      <c r="D254" s="139"/>
      <c r="E254" s="139"/>
    </row>
    <row r="255" ht="14.25" customHeight="1">
      <c r="A255" s="139"/>
      <c r="B255" s="139"/>
      <c r="C255" s="139"/>
      <c r="D255" s="139"/>
      <c r="E255" s="139"/>
    </row>
    <row r="256" ht="14.25" customHeight="1">
      <c r="A256" s="139"/>
      <c r="B256" s="139"/>
      <c r="C256" s="139"/>
      <c r="D256" s="139"/>
      <c r="E256" s="139"/>
    </row>
    <row r="257" ht="14.25" customHeight="1">
      <c r="A257" s="139"/>
      <c r="B257" s="139"/>
      <c r="C257" s="139"/>
      <c r="D257" s="139"/>
      <c r="E257" s="139"/>
    </row>
    <row r="258" ht="14.25" customHeight="1">
      <c r="A258" s="139"/>
      <c r="B258" s="139"/>
      <c r="C258" s="139"/>
      <c r="D258" s="139"/>
      <c r="E258" s="139"/>
    </row>
    <row r="259" ht="14.25" customHeight="1">
      <c r="A259" s="139"/>
      <c r="B259" s="139"/>
      <c r="C259" s="139"/>
      <c r="D259" s="139"/>
      <c r="E259" s="139"/>
    </row>
    <row r="260" ht="14.25" customHeight="1">
      <c r="A260" s="139"/>
      <c r="B260" s="139"/>
      <c r="C260" s="139"/>
      <c r="D260" s="139"/>
      <c r="E260" s="139"/>
    </row>
    <row r="261" ht="14.25" customHeight="1">
      <c r="A261" s="139"/>
      <c r="B261" s="139"/>
      <c r="C261" s="139"/>
      <c r="D261" s="139"/>
      <c r="E261" s="139"/>
    </row>
    <row r="262" ht="14.25" customHeight="1">
      <c r="A262" s="139"/>
      <c r="B262" s="139"/>
      <c r="C262" s="139"/>
      <c r="D262" s="139"/>
      <c r="E262" s="139"/>
    </row>
    <row r="263" ht="14.25" customHeight="1">
      <c r="A263" s="139"/>
      <c r="B263" s="139"/>
      <c r="C263" s="139"/>
      <c r="D263" s="139"/>
      <c r="E263" s="139"/>
    </row>
    <row r="264" ht="14.25" customHeight="1">
      <c r="A264" s="139"/>
      <c r="B264" s="139"/>
      <c r="C264" s="139"/>
      <c r="D264" s="139"/>
      <c r="E264" s="139"/>
    </row>
    <row r="265" ht="14.25" customHeight="1">
      <c r="A265" s="139"/>
      <c r="B265" s="139"/>
      <c r="C265" s="139"/>
      <c r="D265" s="139"/>
      <c r="E265" s="139"/>
    </row>
    <row r="266" ht="14.25" customHeight="1">
      <c r="A266" s="139"/>
      <c r="B266" s="139"/>
      <c r="C266" s="139"/>
      <c r="D266" s="139"/>
      <c r="E266" s="139"/>
    </row>
    <row r="267" ht="14.25" customHeight="1">
      <c r="A267" s="139"/>
      <c r="B267" s="139"/>
      <c r="C267" s="139"/>
      <c r="D267" s="139"/>
      <c r="E267" s="139"/>
    </row>
    <row r="268" ht="14.25" customHeight="1">
      <c r="A268" s="139"/>
      <c r="B268" s="139"/>
      <c r="C268" s="139"/>
      <c r="D268" s="139"/>
      <c r="E268" s="139"/>
    </row>
    <row r="269" ht="14.25" customHeight="1">
      <c r="A269" s="139"/>
      <c r="B269" s="139"/>
      <c r="C269" s="139"/>
      <c r="D269" s="139"/>
      <c r="E269" s="139"/>
    </row>
    <row r="270" ht="14.25" customHeight="1">
      <c r="A270" s="139"/>
      <c r="B270" s="139"/>
      <c r="C270" s="139"/>
      <c r="D270" s="139"/>
      <c r="E270" s="139"/>
    </row>
    <row r="271" ht="14.25" customHeight="1">
      <c r="A271" s="139"/>
      <c r="B271" s="139"/>
      <c r="C271" s="139"/>
      <c r="D271" s="139"/>
      <c r="E271" s="139"/>
    </row>
    <row r="272" ht="14.25" customHeight="1">
      <c r="A272" s="139"/>
      <c r="B272" s="139"/>
      <c r="C272" s="139"/>
      <c r="D272" s="139"/>
      <c r="E272" s="139"/>
    </row>
    <row r="273" ht="14.25" customHeight="1">
      <c r="A273" s="139"/>
      <c r="B273" s="139"/>
      <c r="C273" s="139"/>
      <c r="D273" s="139"/>
      <c r="E273" s="139"/>
    </row>
    <row r="274" ht="14.25" customHeight="1">
      <c r="A274" s="139"/>
      <c r="B274" s="139"/>
      <c r="C274" s="139"/>
      <c r="D274" s="139"/>
      <c r="E274" s="139"/>
    </row>
    <row r="275" ht="14.25" customHeight="1">
      <c r="A275" s="139"/>
      <c r="B275" s="139"/>
      <c r="C275" s="139"/>
      <c r="D275" s="139"/>
      <c r="E275" s="139"/>
    </row>
    <row r="276" ht="14.25" customHeight="1">
      <c r="A276" s="139"/>
      <c r="B276" s="139"/>
      <c r="C276" s="139"/>
      <c r="D276" s="139"/>
      <c r="E276" s="139"/>
    </row>
    <row r="277" ht="14.25" customHeight="1">
      <c r="A277" s="139"/>
      <c r="B277" s="139"/>
      <c r="C277" s="139"/>
      <c r="D277" s="139"/>
      <c r="E277" s="139"/>
    </row>
    <row r="278" ht="14.25" customHeight="1">
      <c r="A278" s="139"/>
      <c r="B278" s="139"/>
      <c r="C278" s="139"/>
      <c r="D278" s="139"/>
      <c r="E278" s="139"/>
    </row>
    <row r="279" ht="14.25" customHeight="1">
      <c r="A279" s="139"/>
      <c r="B279" s="139"/>
      <c r="C279" s="139"/>
      <c r="D279" s="139"/>
      <c r="E279" s="139"/>
    </row>
    <row r="280" ht="14.25" customHeight="1">
      <c r="A280" s="139"/>
      <c r="B280" s="139"/>
      <c r="C280" s="139"/>
      <c r="D280" s="139"/>
      <c r="E280" s="139"/>
    </row>
    <row r="281" ht="14.25" customHeight="1">
      <c r="A281" s="139"/>
      <c r="B281" s="139"/>
      <c r="C281" s="139"/>
      <c r="D281" s="139"/>
      <c r="E281" s="139"/>
    </row>
    <row r="282" ht="14.25" customHeight="1">
      <c r="A282" s="139"/>
      <c r="B282" s="139"/>
      <c r="C282" s="139"/>
      <c r="D282" s="139"/>
      <c r="E282" s="139"/>
    </row>
    <row r="283" ht="14.25" customHeight="1">
      <c r="A283" s="139"/>
      <c r="B283" s="139"/>
      <c r="C283" s="139"/>
      <c r="D283" s="139"/>
      <c r="E283" s="139"/>
    </row>
    <row r="284" ht="14.25" customHeight="1">
      <c r="A284" s="139"/>
      <c r="B284" s="139"/>
      <c r="C284" s="139"/>
      <c r="D284" s="139"/>
      <c r="E284" s="139"/>
    </row>
    <row r="285" ht="14.25" customHeight="1">
      <c r="A285" s="139"/>
      <c r="B285" s="139"/>
      <c r="C285" s="139"/>
      <c r="D285" s="139"/>
      <c r="E285" s="139"/>
    </row>
    <row r="286" ht="14.25" customHeight="1">
      <c r="A286" s="139"/>
      <c r="B286" s="139"/>
      <c r="C286" s="139"/>
      <c r="D286" s="139"/>
      <c r="E286" s="139"/>
    </row>
    <row r="287" ht="14.25" customHeight="1">
      <c r="A287" s="139"/>
      <c r="B287" s="139"/>
      <c r="C287" s="139"/>
      <c r="D287" s="139"/>
      <c r="E287" s="139"/>
    </row>
    <row r="288" ht="14.25" customHeight="1">
      <c r="A288" s="139"/>
      <c r="B288" s="139"/>
      <c r="C288" s="139"/>
      <c r="D288" s="139"/>
      <c r="E288" s="139"/>
    </row>
    <row r="289" ht="14.25" customHeight="1">
      <c r="A289" s="139"/>
      <c r="B289" s="139"/>
      <c r="C289" s="139"/>
      <c r="D289" s="139"/>
      <c r="E289" s="139"/>
    </row>
    <row r="290" ht="14.25" customHeight="1">
      <c r="A290" s="139"/>
      <c r="B290" s="139"/>
      <c r="C290" s="139"/>
      <c r="D290" s="139"/>
      <c r="E290" s="139"/>
    </row>
    <row r="291" ht="14.25" customHeight="1">
      <c r="A291" s="139"/>
      <c r="B291" s="139"/>
      <c r="C291" s="139"/>
      <c r="D291" s="139"/>
      <c r="E291" s="139"/>
    </row>
    <row r="292" ht="14.25" customHeight="1">
      <c r="A292" s="139"/>
      <c r="B292" s="139"/>
      <c r="C292" s="139"/>
      <c r="D292" s="139"/>
      <c r="E292" s="139"/>
    </row>
    <row r="293" ht="14.25" customHeight="1">
      <c r="A293" s="139"/>
      <c r="B293" s="139"/>
      <c r="C293" s="139"/>
      <c r="D293" s="139"/>
      <c r="E293" s="139"/>
    </row>
    <row r="294" ht="14.25" customHeight="1">
      <c r="A294" s="139"/>
      <c r="B294" s="139"/>
      <c r="C294" s="139"/>
      <c r="D294" s="139"/>
      <c r="E294" s="139"/>
    </row>
    <row r="295" ht="14.25" customHeight="1">
      <c r="A295" s="139"/>
      <c r="B295" s="139"/>
      <c r="C295" s="139"/>
      <c r="D295" s="139"/>
      <c r="E295" s="139"/>
    </row>
    <row r="296" ht="14.25" customHeight="1">
      <c r="A296" s="139"/>
      <c r="B296" s="139"/>
      <c r="C296" s="139"/>
      <c r="D296" s="139"/>
      <c r="E296" s="139"/>
    </row>
    <row r="297" ht="14.25" customHeight="1">
      <c r="A297" s="139"/>
      <c r="B297" s="139"/>
      <c r="C297" s="139"/>
      <c r="D297" s="139"/>
      <c r="E297" s="139"/>
    </row>
    <row r="298" ht="14.25" customHeight="1">
      <c r="A298" s="139"/>
      <c r="B298" s="139"/>
      <c r="C298" s="139"/>
      <c r="D298" s="139"/>
      <c r="E298" s="139"/>
    </row>
    <row r="299" ht="14.25" customHeight="1">
      <c r="A299" s="139"/>
      <c r="B299" s="139"/>
      <c r="C299" s="139"/>
      <c r="D299" s="139"/>
      <c r="E299" s="139"/>
    </row>
    <row r="300" ht="14.25" customHeight="1">
      <c r="A300" s="139"/>
      <c r="B300" s="139"/>
      <c r="C300" s="139"/>
      <c r="D300" s="139"/>
      <c r="E300" s="139"/>
    </row>
    <row r="301" ht="14.25" customHeight="1">
      <c r="A301" s="139"/>
      <c r="B301" s="139"/>
      <c r="C301" s="139"/>
      <c r="D301" s="139"/>
      <c r="E301" s="139"/>
    </row>
    <row r="302" ht="14.25" customHeight="1">
      <c r="A302" s="139"/>
      <c r="B302" s="139"/>
      <c r="C302" s="139"/>
      <c r="D302" s="139"/>
      <c r="E302" s="139"/>
    </row>
    <row r="303" ht="14.25" customHeight="1">
      <c r="A303" s="139"/>
      <c r="B303" s="139"/>
      <c r="C303" s="139"/>
      <c r="D303" s="139"/>
      <c r="E303" s="139"/>
    </row>
    <row r="304" ht="14.25" customHeight="1">
      <c r="A304" s="139"/>
      <c r="B304" s="139"/>
      <c r="C304" s="139"/>
      <c r="D304" s="139"/>
      <c r="E304" s="139"/>
    </row>
    <row r="305" ht="14.25" customHeight="1">
      <c r="A305" s="139"/>
      <c r="B305" s="139"/>
      <c r="C305" s="139"/>
      <c r="D305" s="139"/>
      <c r="E305" s="139"/>
    </row>
    <row r="306" ht="14.25" customHeight="1">
      <c r="A306" s="139"/>
      <c r="B306" s="139"/>
      <c r="C306" s="139"/>
      <c r="D306" s="139"/>
      <c r="E306" s="139"/>
    </row>
    <row r="307" ht="14.25" customHeight="1">
      <c r="A307" s="139"/>
      <c r="B307" s="139"/>
      <c r="C307" s="139"/>
      <c r="D307" s="139"/>
      <c r="E307" s="139"/>
    </row>
    <row r="308" ht="14.25" customHeight="1">
      <c r="A308" s="139"/>
      <c r="B308" s="139"/>
      <c r="C308" s="139"/>
      <c r="D308" s="139"/>
      <c r="E308" s="139"/>
    </row>
    <row r="309" ht="14.25" customHeight="1">
      <c r="A309" s="139"/>
      <c r="B309" s="139"/>
      <c r="C309" s="139"/>
      <c r="D309" s="139"/>
      <c r="E309" s="139"/>
    </row>
    <row r="310" ht="14.25" customHeight="1">
      <c r="A310" s="139"/>
      <c r="B310" s="139"/>
      <c r="C310" s="139"/>
      <c r="D310" s="139"/>
      <c r="E310" s="139"/>
    </row>
    <row r="311" ht="14.25" customHeight="1">
      <c r="A311" s="139"/>
      <c r="B311" s="139"/>
      <c r="C311" s="139"/>
      <c r="D311" s="139"/>
      <c r="E311" s="139"/>
    </row>
    <row r="312" ht="14.25" customHeight="1">
      <c r="A312" s="139"/>
      <c r="B312" s="139"/>
      <c r="C312" s="139"/>
      <c r="D312" s="139"/>
      <c r="E312" s="139"/>
    </row>
    <row r="313" ht="14.25" customHeight="1">
      <c r="A313" s="139"/>
      <c r="B313" s="139"/>
      <c r="C313" s="139"/>
      <c r="D313" s="139"/>
      <c r="E313" s="139"/>
    </row>
    <row r="314" ht="14.25" customHeight="1">
      <c r="A314" s="139"/>
      <c r="B314" s="139"/>
      <c r="C314" s="139"/>
      <c r="D314" s="139"/>
      <c r="E314" s="139"/>
    </row>
    <row r="315" ht="14.25" customHeight="1">
      <c r="A315" s="139"/>
      <c r="B315" s="139"/>
      <c r="C315" s="139"/>
      <c r="D315" s="139"/>
      <c r="E315" s="139"/>
    </row>
    <row r="316" ht="14.25" customHeight="1">
      <c r="A316" s="139"/>
      <c r="B316" s="139"/>
      <c r="C316" s="139"/>
      <c r="D316" s="139"/>
      <c r="E316" s="139"/>
    </row>
    <row r="317" ht="14.25" customHeight="1">
      <c r="A317" s="139"/>
      <c r="B317" s="139"/>
      <c r="C317" s="139"/>
      <c r="D317" s="139"/>
      <c r="E317" s="139"/>
    </row>
    <row r="318" ht="14.25" customHeight="1">
      <c r="A318" s="139"/>
      <c r="B318" s="139"/>
      <c r="C318" s="139"/>
      <c r="D318" s="139"/>
      <c r="E318" s="139"/>
    </row>
    <row r="319" ht="14.25" customHeight="1">
      <c r="A319" s="139"/>
      <c r="B319" s="139"/>
      <c r="C319" s="139"/>
      <c r="D319" s="139"/>
      <c r="E319" s="139"/>
    </row>
    <row r="320" ht="14.25" customHeight="1">
      <c r="A320" s="139"/>
      <c r="B320" s="139"/>
      <c r="C320" s="139"/>
      <c r="D320" s="139"/>
      <c r="E320" s="139"/>
    </row>
    <row r="321" ht="14.25" customHeight="1">
      <c r="A321" s="139"/>
      <c r="B321" s="139"/>
      <c r="C321" s="139"/>
      <c r="D321" s="139"/>
      <c r="E321" s="139"/>
    </row>
    <row r="322" ht="14.25" customHeight="1">
      <c r="A322" s="139"/>
      <c r="B322" s="139"/>
      <c r="C322" s="139"/>
      <c r="D322" s="139"/>
      <c r="E322" s="139"/>
    </row>
    <row r="323" ht="14.25" customHeight="1">
      <c r="A323" s="139"/>
      <c r="B323" s="139"/>
      <c r="C323" s="139"/>
      <c r="D323" s="139"/>
      <c r="E323" s="139"/>
    </row>
    <row r="324" ht="14.25" customHeight="1">
      <c r="A324" s="139"/>
      <c r="B324" s="139"/>
      <c r="C324" s="139"/>
      <c r="D324" s="139"/>
      <c r="E324" s="139"/>
    </row>
    <row r="325" ht="14.25" customHeight="1">
      <c r="A325" s="139"/>
      <c r="B325" s="139"/>
      <c r="C325" s="139"/>
      <c r="D325" s="139"/>
      <c r="E325" s="139"/>
    </row>
    <row r="326" ht="14.25" customHeight="1">
      <c r="A326" s="139"/>
      <c r="B326" s="139"/>
      <c r="C326" s="139"/>
      <c r="D326" s="139"/>
      <c r="E326" s="139"/>
    </row>
    <row r="327" ht="14.25" customHeight="1">
      <c r="A327" s="139"/>
      <c r="B327" s="139"/>
      <c r="C327" s="139"/>
      <c r="D327" s="139"/>
      <c r="E327" s="139"/>
    </row>
    <row r="328" ht="14.25" customHeight="1">
      <c r="A328" s="139"/>
      <c r="B328" s="139"/>
      <c r="C328" s="139"/>
      <c r="D328" s="139"/>
      <c r="E328" s="139"/>
    </row>
    <row r="329" ht="14.25" customHeight="1">
      <c r="A329" s="139"/>
      <c r="B329" s="139"/>
      <c r="C329" s="139"/>
      <c r="D329" s="139"/>
      <c r="E329" s="139"/>
    </row>
    <row r="330" ht="14.25" customHeight="1">
      <c r="A330" s="139"/>
      <c r="B330" s="139"/>
      <c r="C330" s="139"/>
      <c r="D330" s="139"/>
      <c r="E330" s="139"/>
    </row>
    <row r="331" ht="14.25" customHeight="1">
      <c r="A331" s="139"/>
      <c r="B331" s="139"/>
      <c r="C331" s="139"/>
      <c r="D331" s="139"/>
      <c r="E331" s="139"/>
    </row>
    <row r="332" ht="14.25" customHeight="1">
      <c r="A332" s="139"/>
      <c r="B332" s="139"/>
      <c r="C332" s="139"/>
      <c r="D332" s="139"/>
      <c r="E332" s="139"/>
    </row>
    <row r="333" ht="14.25" customHeight="1">
      <c r="A333" s="139"/>
      <c r="B333" s="139"/>
      <c r="C333" s="139"/>
      <c r="D333" s="139"/>
      <c r="E333" s="139"/>
    </row>
    <row r="334" ht="14.25" customHeight="1">
      <c r="A334" s="139"/>
      <c r="B334" s="139"/>
      <c r="C334" s="139"/>
      <c r="D334" s="139"/>
      <c r="E334" s="139"/>
    </row>
    <row r="335" ht="14.25" customHeight="1">
      <c r="A335" s="139"/>
      <c r="B335" s="139"/>
      <c r="C335" s="139"/>
      <c r="D335" s="139"/>
      <c r="E335" s="139"/>
    </row>
    <row r="336" ht="14.25" customHeight="1">
      <c r="A336" s="139"/>
      <c r="B336" s="139"/>
      <c r="C336" s="139"/>
      <c r="D336" s="139"/>
      <c r="E336" s="139"/>
    </row>
    <row r="337" ht="14.25" customHeight="1">
      <c r="A337" s="139"/>
      <c r="B337" s="139"/>
      <c r="C337" s="139"/>
      <c r="D337" s="139"/>
      <c r="E337" s="139"/>
    </row>
    <row r="338" ht="14.25" customHeight="1">
      <c r="A338" s="139"/>
      <c r="B338" s="139"/>
      <c r="C338" s="139"/>
      <c r="D338" s="139"/>
      <c r="E338" s="139"/>
    </row>
    <row r="339" ht="14.25" customHeight="1">
      <c r="A339" s="139"/>
      <c r="B339" s="139"/>
      <c r="C339" s="139"/>
      <c r="D339" s="139"/>
      <c r="E339" s="139"/>
    </row>
    <row r="340" ht="14.25" customHeight="1">
      <c r="A340" s="139"/>
      <c r="B340" s="139"/>
      <c r="C340" s="139"/>
      <c r="D340" s="139"/>
      <c r="E340" s="139"/>
    </row>
    <row r="341" ht="14.25" customHeight="1">
      <c r="A341" s="139"/>
      <c r="B341" s="139"/>
      <c r="C341" s="139"/>
      <c r="D341" s="139"/>
      <c r="E341" s="139"/>
    </row>
    <row r="342" ht="14.25" customHeight="1">
      <c r="A342" s="139"/>
      <c r="B342" s="139"/>
      <c r="C342" s="139"/>
      <c r="D342" s="139"/>
      <c r="E342" s="139"/>
    </row>
    <row r="343" ht="14.25" customHeight="1">
      <c r="A343" s="139"/>
      <c r="B343" s="139"/>
      <c r="C343" s="139"/>
      <c r="D343" s="139"/>
      <c r="E343" s="139"/>
    </row>
    <row r="344" ht="14.25" customHeight="1">
      <c r="A344" s="139"/>
      <c r="B344" s="139"/>
      <c r="C344" s="139"/>
      <c r="D344" s="139"/>
      <c r="E344" s="139"/>
    </row>
    <row r="345" ht="14.25" customHeight="1">
      <c r="A345" s="139"/>
      <c r="B345" s="139"/>
      <c r="C345" s="139"/>
      <c r="D345" s="139"/>
      <c r="E345" s="139"/>
    </row>
    <row r="346" ht="14.25" customHeight="1">
      <c r="A346" s="139"/>
      <c r="B346" s="139"/>
      <c r="C346" s="139"/>
      <c r="D346" s="139"/>
      <c r="E346" s="139"/>
    </row>
    <row r="347" ht="14.25" customHeight="1">
      <c r="A347" s="139"/>
      <c r="B347" s="139"/>
      <c r="C347" s="139"/>
      <c r="D347" s="139"/>
      <c r="E347" s="139"/>
    </row>
    <row r="348" ht="14.25" customHeight="1">
      <c r="A348" s="139"/>
      <c r="B348" s="139"/>
      <c r="C348" s="139"/>
      <c r="D348" s="139"/>
      <c r="E348" s="139"/>
    </row>
    <row r="349" ht="14.25" customHeight="1">
      <c r="A349" s="139"/>
      <c r="B349" s="139"/>
      <c r="C349" s="139"/>
      <c r="D349" s="139"/>
      <c r="E349" s="139"/>
    </row>
    <row r="350" ht="14.25" customHeight="1">
      <c r="A350" s="139"/>
      <c r="B350" s="139"/>
      <c r="C350" s="139"/>
      <c r="D350" s="139"/>
      <c r="E350" s="139"/>
    </row>
    <row r="351" ht="14.25" customHeight="1">
      <c r="A351" s="139"/>
      <c r="B351" s="139"/>
      <c r="C351" s="139"/>
      <c r="D351" s="139"/>
      <c r="E351" s="139"/>
    </row>
    <row r="352" ht="14.25" customHeight="1">
      <c r="A352" s="139"/>
      <c r="B352" s="139"/>
      <c r="C352" s="139"/>
      <c r="D352" s="139"/>
      <c r="E352" s="139"/>
    </row>
    <row r="353" ht="14.25" customHeight="1">
      <c r="A353" s="139"/>
      <c r="B353" s="139"/>
      <c r="C353" s="139"/>
      <c r="D353" s="139"/>
      <c r="E353" s="139"/>
    </row>
    <row r="354" ht="14.25" customHeight="1">
      <c r="A354" s="139"/>
      <c r="B354" s="139"/>
      <c r="C354" s="139"/>
      <c r="D354" s="139"/>
      <c r="E354" s="139"/>
    </row>
    <row r="355" ht="14.25" customHeight="1">
      <c r="A355" s="139"/>
      <c r="B355" s="139"/>
      <c r="C355" s="139"/>
      <c r="D355" s="139"/>
      <c r="E355" s="139"/>
    </row>
    <row r="356" ht="14.25" customHeight="1">
      <c r="A356" s="139"/>
      <c r="B356" s="139"/>
      <c r="C356" s="139"/>
      <c r="D356" s="139"/>
      <c r="E356" s="139"/>
    </row>
    <row r="357" ht="14.25" customHeight="1">
      <c r="A357" s="139"/>
      <c r="B357" s="139"/>
      <c r="C357" s="139"/>
      <c r="D357" s="139"/>
      <c r="E357" s="139"/>
    </row>
    <row r="358" ht="14.25" customHeight="1">
      <c r="A358" s="139"/>
      <c r="B358" s="139"/>
      <c r="C358" s="139"/>
      <c r="D358" s="139"/>
      <c r="E358" s="139"/>
    </row>
    <row r="359" ht="14.25" customHeight="1">
      <c r="A359" s="139"/>
      <c r="B359" s="139"/>
      <c r="C359" s="139"/>
      <c r="D359" s="139"/>
      <c r="E359" s="139"/>
    </row>
    <row r="360" ht="14.25" customHeight="1">
      <c r="A360" s="139"/>
      <c r="B360" s="139"/>
      <c r="C360" s="139"/>
      <c r="D360" s="139"/>
      <c r="E360" s="139"/>
    </row>
    <row r="361" ht="14.25" customHeight="1">
      <c r="A361" s="139"/>
      <c r="B361" s="139"/>
      <c r="C361" s="139"/>
      <c r="D361" s="139"/>
      <c r="E361" s="139"/>
    </row>
    <row r="362" ht="14.25" customHeight="1">
      <c r="A362" s="139"/>
      <c r="B362" s="139"/>
      <c r="C362" s="139"/>
      <c r="D362" s="139"/>
      <c r="E362" s="139"/>
    </row>
    <row r="363" ht="14.25" customHeight="1">
      <c r="A363" s="139"/>
      <c r="B363" s="139"/>
      <c r="C363" s="139"/>
      <c r="D363" s="139"/>
      <c r="E363" s="139"/>
    </row>
    <row r="364" ht="14.25" customHeight="1">
      <c r="A364" s="139"/>
      <c r="B364" s="139"/>
      <c r="C364" s="139"/>
      <c r="D364" s="139"/>
      <c r="E364" s="139"/>
    </row>
    <row r="365" ht="14.25" customHeight="1">
      <c r="A365" s="139"/>
      <c r="B365" s="139"/>
      <c r="C365" s="139"/>
      <c r="D365" s="139"/>
      <c r="E365" s="139"/>
    </row>
    <row r="366" ht="14.25" customHeight="1">
      <c r="A366" s="139"/>
      <c r="B366" s="139"/>
      <c r="C366" s="139"/>
      <c r="D366" s="139"/>
      <c r="E366" s="139"/>
    </row>
    <row r="367" ht="14.25" customHeight="1">
      <c r="A367" s="139"/>
      <c r="B367" s="139"/>
      <c r="C367" s="139"/>
      <c r="D367" s="139"/>
      <c r="E367" s="139"/>
    </row>
    <row r="368" ht="14.25" customHeight="1">
      <c r="A368" s="139"/>
      <c r="B368" s="139"/>
      <c r="C368" s="139"/>
      <c r="D368" s="139"/>
      <c r="E368" s="139"/>
    </row>
    <row r="369" ht="14.25" customHeight="1">
      <c r="A369" s="139"/>
      <c r="B369" s="139"/>
      <c r="C369" s="139"/>
      <c r="D369" s="139"/>
      <c r="E369" s="139"/>
    </row>
    <row r="370" ht="14.25" customHeight="1">
      <c r="A370" s="139"/>
      <c r="B370" s="139"/>
      <c r="C370" s="139"/>
      <c r="D370" s="139"/>
      <c r="E370" s="139"/>
    </row>
    <row r="371" ht="14.25" customHeight="1">
      <c r="A371" s="139"/>
      <c r="B371" s="139"/>
      <c r="C371" s="139"/>
      <c r="D371" s="139"/>
      <c r="E371" s="139"/>
    </row>
    <row r="372" ht="14.25" customHeight="1">
      <c r="A372" s="139"/>
      <c r="B372" s="139"/>
      <c r="C372" s="139"/>
      <c r="D372" s="139"/>
      <c r="E372" s="139"/>
    </row>
    <row r="373" ht="14.25" customHeight="1">
      <c r="A373" s="139"/>
      <c r="B373" s="139"/>
      <c r="C373" s="139"/>
      <c r="D373" s="139"/>
      <c r="E373" s="139"/>
    </row>
    <row r="374" ht="14.25" customHeight="1">
      <c r="A374" s="139"/>
      <c r="B374" s="139"/>
      <c r="C374" s="139"/>
      <c r="D374" s="139"/>
      <c r="E374" s="139"/>
    </row>
    <row r="375" ht="14.25" customHeight="1">
      <c r="A375" s="139"/>
      <c r="B375" s="139"/>
      <c r="C375" s="139"/>
      <c r="D375" s="139"/>
      <c r="E375" s="139"/>
    </row>
    <row r="376" ht="14.25" customHeight="1">
      <c r="A376" s="139"/>
      <c r="B376" s="139"/>
      <c r="C376" s="139"/>
      <c r="D376" s="139"/>
      <c r="E376" s="139"/>
    </row>
    <row r="377" ht="14.25" customHeight="1">
      <c r="A377" s="139"/>
      <c r="B377" s="139"/>
      <c r="C377" s="139"/>
      <c r="D377" s="139"/>
      <c r="E377" s="139"/>
    </row>
    <row r="378" ht="14.25" customHeight="1">
      <c r="A378" s="139"/>
      <c r="B378" s="139"/>
      <c r="C378" s="139"/>
      <c r="D378" s="139"/>
      <c r="E378" s="139"/>
    </row>
    <row r="379" ht="14.25" customHeight="1">
      <c r="A379" s="139"/>
      <c r="B379" s="139"/>
      <c r="C379" s="139"/>
      <c r="D379" s="139"/>
      <c r="E379" s="139"/>
    </row>
    <row r="380" ht="14.25" customHeight="1">
      <c r="A380" s="139"/>
      <c r="B380" s="139"/>
      <c r="C380" s="139"/>
      <c r="D380" s="139"/>
      <c r="E380" s="139"/>
    </row>
    <row r="381" ht="14.25" customHeight="1">
      <c r="A381" s="139"/>
      <c r="B381" s="139"/>
      <c r="C381" s="139"/>
      <c r="D381" s="139"/>
      <c r="E381" s="139"/>
    </row>
    <row r="382" ht="14.25" customHeight="1">
      <c r="A382" s="139"/>
      <c r="B382" s="139"/>
      <c r="C382" s="139"/>
      <c r="D382" s="139"/>
      <c r="E382" s="139"/>
    </row>
    <row r="383" ht="14.25" customHeight="1">
      <c r="A383" s="139"/>
      <c r="B383" s="139"/>
      <c r="C383" s="139"/>
      <c r="D383" s="139"/>
      <c r="E383" s="139"/>
    </row>
    <row r="384" ht="14.25" customHeight="1">
      <c r="A384" s="139"/>
      <c r="B384" s="139"/>
      <c r="C384" s="139"/>
      <c r="D384" s="139"/>
      <c r="E384" s="139"/>
    </row>
    <row r="385" ht="14.25" customHeight="1">
      <c r="A385" s="139"/>
      <c r="B385" s="139"/>
      <c r="C385" s="139"/>
      <c r="D385" s="139"/>
      <c r="E385" s="139"/>
    </row>
    <row r="386" ht="14.25" customHeight="1">
      <c r="A386" s="139"/>
      <c r="B386" s="139"/>
      <c r="C386" s="139"/>
      <c r="D386" s="139"/>
      <c r="E386" s="139"/>
    </row>
    <row r="387" ht="14.25" customHeight="1">
      <c r="A387" s="139"/>
      <c r="B387" s="139"/>
      <c r="C387" s="139"/>
      <c r="D387" s="139"/>
      <c r="E387" s="139"/>
    </row>
    <row r="388" ht="14.25" customHeight="1">
      <c r="A388" s="139"/>
      <c r="B388" s="139"/>
      <c r="C388" s="139"/>
      <c r="D388" s="139"/>
      <c r="E388" s="139"/>
    </row>
    <row r="389" ht="14.25" customHeight="1">
      <c r="A389" s="139"/>
      <c r="B389" s="139"/>
      <c r="C389" s="139"/>
      <c r="D389" s="139"/>
      <c r="E389" s="139"/>
    </row>
    <row r="390" ht="14.25" customHeight="1">
      <c r="A390" s="139"/>
      <c r="B390" s="139"/>
      <c r="C390" s="139"/>
      <c r="D390" s="139"/>
      <c r="E390" s="139"/>
    </row>
    <row r="391" ht="14.25" customHeight="1">
      <c r="A391" s="139"/>
      <c r="B391" s="139"/>
      <c r="C391" s="139"/>
      <c r="D391" s="139"/>
      <c r="E391" s="139"/>
    </row>
    <row r="392" ht="14.25" customHeight="1">
      <c r="A392" s="139"/>
      <c r="B392" s="139"/>
      <c r="C392" s="139"/>
      <c r="D392" s="139"/>
      <c r="E392" s="139"/>
    </row>
    <row r="393" ht="14.25" customHeight="1">
      <c r="A393" s="139"/>
      <c r="B393" s="139"/>
      <c r="C393" s="139"/>
      <c r="D393" s="139"/>
      <c r="E393" s="139"/>
    </row>
    <row r="394" ht="14.25" customHeight="1">
      <c r="A394" s="139"/>
      <c r="B394" s="139"/>
      <c r="C394" s="139"/>
      <c r="D394" s="139"/>
      <c r="E394" s="139"/>
    </row>
    <row r="395" ht="14.25" customHeight="1">
      <c r="A395" s="139"/>
      <c r="B395" s="139"/>
      <c r="C395" s="139"/>
      <c r="D395" s="139"/>
      <c r="E395" s="139"/>
    </row>
    <row r="396" ht="14.25" customHeight="1">
      <c r="A396" s="139"/>
      <c r="B396" s="139"/>
      <c r="C396" s="139"/>
      <c r="D396" s="139"/>
      <c r="E396" s="139"/>
    </row>
    <row r="397" ht="14.25" customHeight="1">
      <c r="A397" s="139"/>
      <c r="B397" s="139"/>
      <c r="C397" s="139"/>
      <c r="D397" s="139"/>
      <c r="E397" s="139"/>
    </row>
    <row r="398" ht="14.25" customHeight="1">
      <c r="A398" s="139"/>
      <c r="B398" s="139"/>
      <c r="C398" s="139"/>
      <c r="D398" s="139"/>
      <c r="E398" s="139"/>
    </row>
    <row r="399" ht="14.25" customHeight="1">
      <c r="A399" s="139"/>
      <c r="B399" s="139"/>
      <c r="C399" s="139"/>
      <c r="D399" s="139"/>
      <c r="E399" s="139"/>
    </row>
    <row r="400" ht="14.25" customHeight="1">
      <c r="A400" s="139"/>
      <c r="B400" s="139"/>
      <c r="C400" s="139"/>
      <c r="D400" s="139"/>
      <c r="E400" s="139"/>
    </row>
    <row r="401" ht="14.25" customHeight="1">
      <c r="A401" s="139"/>
      <c r="B401" s="139"/>
      <c r="C401" s="139"/>
      <c r="D401" s="139"/>
      <c r="E401" s="139"/>
    </row>
    <row r="402" ht="14.25" customHeight="1">
      <c r="A402" s="139"/>
      <c r="B402" s="139"/>
      <c r="C402" s="139"/>
      <c r="D402" s="139"/>
      <c r="E402" s="139"/>
    </row>
    <row r="403" ht="14.25" customHeight="1">
      <c r="A403" s="139"/>
      <c r="B403" s="139"/>
      <c r="C403" s="139"/>
      <c r="D403" s="139"/>
      <c r="E403" s="139"/>
    </row>
    <row r="404" ht="14.25" customHeight="1">
      <c r="A404" s="139"/>
      <c r="B404" s="139"/>
      <c r="C404" s="139"/>
      <c r="D404" s="139"/>
      <c r="E404" s="139"/>
    </row>
    <row r="405" ht="14.25" customHeight="1">
      <c r="A405" s="139"/>
      <c r="B405" s="139"/>
      <c r="C405" s="139"/>
      <c r="D405" s="139"/>
      <c r="E405" s="139"/>
    </row>
    <row r="406" ht="14.25" customHeight="1">
      <c r="A406" s="139"/>
      <c r="B406" s="139"/>
      <c r="C406" s="139"/>
      <c r="D406" s="139"/>
      <c r="E406" s="139"/>
    </row>
    <row r="407" ht="14.25" customHeight="1">
      <c r="A407" s="139"/>
      <c r="B407" s="139"/>
      <c r="C407" s="139"/>
      <c r="D407" s="139"/>
      <c r="E407" s="139"/>
    </row>
    <row r="408" ht="14.25" customHeight="1">
      <c r="A408" s="139"/>
      <c r="B408" s="139"/>
      <c r="C408" s="139"/>
      <c r="D408" s="139"/>
      <c r="E408" s="139"/>
    </row>
    <row r="409" ht="14.25" customHeight="1">
      <c r="A409" s="139"/>
      <c r="B409" s="139"/>
      <c r="C409" s="139"/>
      <c r="D409" s="139"/>
      <c r="E409" s="139"/>
    </row>
    <row r="410" ht="14.25" customHeight="1">
      <c r="A410" s="139"/>
      <c r="B410" s="139"/>
      <c r="C410" s="139"/>
      <c r="D410" s="139"/>
      <c r="E410" s="139"/>
    </row>
    <row r="411" ht="14.25" customHeight="1">
      <c r="A411" s="139"/>
      <c r="B411" s="139"/>
      <c r="C411" s="139"/>
      <c r="D411" s="139"/>
      <c r="E411" s="139"/>
    </row>
    <row r="412" ht="14.25" customHeight="1">
      <c r="A412" s="139"/>
      <c r="B412" s="139"/>
      <c r="C412" s="139"/>
      <c r="D412" s="139"/>
      <c r="E412" s="139"/>
    </row>
    <row r="413" ht="14.25" customHeight="1">
      <c r="A413" s="139"/>
      <c r="B413" s="139"/>
      <c r="C413" s="139"/>
      <c r="D413" s="139"/>
      <c r="E413" s="139"/>
    </row>
    <row r="414" ht="14.25" customHeight="1">
      <c r="A414" s="139"/>
      <c r="B414" s="139"/>
      <c r="C414" s="139"/>
      <c r="D414" s="139"/>
      <c r="E414" s="139"/>
    </row>
    <row r="415" ht="14.25" customHeight="1">
      <c r="A415" s="139"/>
      <c r="B415" s="139"/>
      <c r="C415" s="139"/>
      <c r="D415" s="139"/>
      <c r="E415" s="139"/>
    </row>
    <row r="416" ht="14.25" customHeight="1">
      <c r="A416" s="139"/>
      <c r="B416" s="139"/>
      <c r="C416" s="139"/>
      <c r="D416" s="139"/>
      <c r="E416" s="139"/>
    </row>
    <row r="417" ht="14.25" customHeight="1">
      <c r="A417" s="139"/>
      <c r="B417" s="139"/>
      <c r="C417" s="139"/>
      <c r="D417" s="139"/>
      <c r="E417" s="139"/>
    </row>
    <row r="418" ht="14.25" customHeight="1">
      <c r="A418" s="139"/>
      <c r="B418" s="139"/>
      <c r="C418" s="139"/>
      <c r="D418" s="139"/>
      <c r="E418" s="139"/>
    </row>
    <row r="419" ht="14.25" customHeight="1">
      <c r="A419" s="139"/>
      <c r="B419" s="139"/>
      <c r="C419" s="139"/>
      <c r="D419" s="139"/>
      <c r="E419" s="139"/>
    </row>
    <row r="420" ht="14.25" customHeight="1">
      <c r="A420" s="139"/>
      <c r="B420" s="139"/>
      <c r="C420" s="139"/>
      <c r="D420" s="139"/>
      <c r="E420" s="139"/>
    </row>
    <row r="421" ht="14.25" customHeight="1">
      <c r="A421" s="139"/>
      <c r="B421" s="139"/>
      <c r="C421" s="139"/>
      <c r="D421" s="139"/>
      <c r="E421" s="139"/>
    </row>
    <row r="422" ht="14.25" customHeight="1">
      <c r="A422" s="139"/>
      <c r="B422" s="139"/>
      <c r="C422" s="139"/>
      <c r="D422" s="139"/>
      <c r="E422" s="139"/>
    </row>
    <row r="423" ht="14.25" customHeight="1">
      <c r="A423" s="139"/>
      <c r="B423" s="139"/>
      <c r="C423" s="139"/>
      <c r="D423" s="139"/>
      <c r="E423" s="139"/>
    </row>
    <row r="424" ht="14.25" customHeight="1">
      <c r="A424" s="139"/>
      <c r="B424" s="139"/>
      <c r="C424" s="139"/>
      <c r="D424" s="139"/>
      <c r="E424" s="139"/>
    </row>
    <row r="425" ht="14.25" customHeight="1">
      <c r="A425" s="139"/>
      <c r="B425" s="139"/>
      <c r="C425" s="139"/>
      <c r="D425" s="139"/>
      <c r="E425" s="139"/>
    </row>
    <row r="426" ht="14.25" customHeight="1">
      <c r="A426" s="139"/>
      <c r="B426" s="139"/>
      <c r="C426" s="139"/>
      <c r="D426" s="139"/>
      <c r="E426" s="139"/>
    </row>
    <row r="427" ht="14.25" customHeight="1">
      <c r="A427" s="139"/>
      <c r="B427" s="139"/>
      <c r="C427" s="139"/>
      <c r="D427" s="139"/>
      <c r="E427" s="139"/>
    </row>
    <row r="428" ht="14.25" customHeight="1">
      <c r="A428" s="139"/>
      <c r="B428" s="139"/>
      <c r="C428" s="139"/>
      <c r="D428" s="139"/>
      <c r="E428" s="139"/>
    </row>
    <row r="429" ht="14.25" customHeight="1">
      <c r="A429" s="139"/>
      <c r="B429" s="139"/>
      <c r="C429" s="139"/>
      <c r="D429" s="139"/>
      <c r="E429" s="139"/>
    </row>
  </sheetData>
  <conditionalFormatting sqref="B1:C429 D1:E208">
    <cfRule type="containsBlanks" dxfId="0" priority="1">
      <formula>LEN(TRIM(B1))=0</formula>
    </cfRule>
  </conditionalFormatting>
  <dataValidations>
    <dataValidation type="list" allowBlank="1" sqref="D2:E208">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7" t="s">
        <v>4</v>
      </c>
    </row>
    <row r="2" ht="14.25" customHeight="1">
      <c r="A2" s="22" t="s">
        <v>1079</v>
      </c>
      <c r="B2" s="77" t="s">
        <v>1593</v>
      </c>
      <c r="C2" s="7" t="s">
        <v>700</v>
      </c>
      <c r="D2" s="8" t="s">
        <v>15</v>
      </c>
      <c r="E2" s="110" t="s">
        <v>206</v>
      </c>
    </row>
    <row r="3" ht="14.25" customHeight="1">
      <c r="A3" s="15" t="s">
        <v>1081</v>
      </c>
      <c r="B3" s="133" t="s">
        <v>26</v>
      </c>
      <c r="C3" s="27"/>
      <c r="D3" s="18" t="s">
        <v>206</v>
      </c>
      <c r="E3" s="112" t="s">
        <v>206</v>
      </c>
    </row>
    <row r="4" ht="14.25" customHeight="1">
      <c r="A4" s="22" t="s">
        <v>703</v>
      </c>
      <c r="B4" s="77" t="s">
        <v>1594</v>
      </c>
      <c r="C4" s="7" t="s">
        <v>700</v>
      </c>
      <c r="D4" s="8" t="s">
        <v>206</v>
      </c>
      <c r="E4" s="110" t="s">
        <v>206</v>
      </c>
    </row>
    <row r="5" ht="14.25" customHeight="1">
      <c r="A5" s="15" t="s">
        <v>1083</v>
      </c>
      <c r="B5" s="76" t="s">
        <v>1595</v>
      </c>
      <c r="C5" s="16" t="s">
        <v>700</v>
      </c>
      <c r="D5" s="18" t="s">
        <v>206</v>
      </c>
      <c r="E5" s="112" t="s">
        <v>206</v>
      </c>
    </row>
    <row r="6" ht="14.25" customHeight="1">
      <c r="A6" s="22" t="s">
        <v>1091</v>
      </c>
      <c r="B6" s="77" t="s">
        <v>1596</v>
      </c>
      <c r="C6" s="7" t="s">
        <v>700</v>
      </c>
      <c r="D6" s="8" t="s">
        <v>15</v>
      </c>
      <c r="E6" s="110" t="s">
        <v>206</v>
      </c>
    </row>
    <row r="7" ht="14.25" customHeight="1">
      <c r="A7" s="15" t="s">
        <v>1093</v>
      </c>
      <c r="B7" s="133"/>
      <c r="C7" s="27" t="s">
        <v>26</v>
      </c>
      <c r="D7" s="18" t="s">
        <v>206</v>
      </c>
      <c r="E7" s="112" t="s">
        <v>206</v>
      </c>
    </row>
    <row r="8" ht="14.25" customHeight="1">
      <c r="A8" s="22" t="s">
        <v>1095</v>
      </c>
      <c r="B8" s="133"/>
      <c r="C8" s="27" t="s">
        <v>26</v>
      </c>
      <c r="D8" s="8" t="s">
        <v>206</v>
      </c>
      <c r="E8" s="110" t="s">
        <v>206</v>
      </c>
    </row>
    <row r="9" ht="14.25" customHeight="1">
      <c r="A9" s="15" t="s">
        <v>1097</v>
      </c>
      <c r="B9" s="76" t="s">
        <v>1597</v>
      </c>
      <c r="C9" s="16" t="s">
        <v>700</v>
      </c>
      <c r="D9" s="18" t="s">
        <v>15</v>
      </c>
      <c r="E9" s="112" t="s">
        <v>206</v>
      </c>
    </row>
    <row r="10" ht="14.25" customHeight="1">
      <c r="A10" s="22" t="s">
        <v>1099</v>
      </c>
      <c r="B10" s="77" t="s">
        <v>1598</v>
      </c>
      <c r="C10" s="7" t="s">
        <v>700</v>
      </c>
      <c r="D10" s="8" t="s">
        <v>15</v>
      </c>
      <c r="E10" s="110" t="s">
        <v>206</v>
      </c>
    </row>
    <row r="11" ht="14.25" customHeight="1">
      <c r="A11" s="15" t="s">
        <v>1101</v>
      </c>
      <c r="B11" s="76" t="s">
        <v>1599</v>
      </c>
      <c r="C11" s="16" t="s">
        <v>700</v>
      </c>
      <c r="D11" s="18" t="s">
        <v>15</v>
      </c>
      <c r="E11" s="112" t="s">
        <v>206</v>
      </c>
    </row>
    <row r="12" ht="14.25" customHeight="1">
      <c r="A12" s="85" t="s">
        <v>1103</v>
      </c>
      <c r="B12" s="77" t="s">
        <v>1103</v>
      </c>
      <c r="C12" s="7" t="s">
        <v>700</v>
      </c>
      <c r="D12" s="8" t="s">
        <v>15</v>
      </c>
      <c r="E12" s="110" t="s">
        <v>206</v>
      </c>
    </row>
    <row r="13" ht="14.25" customHeight="1">
      <c r="A13" s="15" t="s">
        <v>1600</v>
      </c>
      <c r="B13" s="76" t="s">
        <v>1601</v>
      </c>
      <c r="C13" s="16" t="s">
        <v>700</v>
      </c>
      <c r="D13" s="18" t="s">
        <v>15</v>
      </c>
      <c r="E13" s="112" t="s">
        <v>206</v>
      </c>
    </row>
    <row r="14" ht="14.25" customHeight="1">
      <c r="A14" s="22" t="s">
        <v>1602</v>
      </c>
      <c r="B14" s="133" t="s">
        <v>26</v>
      </c>
      <c r="C14" s="27"/>
      <c r="D14" s="8" t="s">
        <v>206</v>
      </c>
      <c r="E14" s="110" t="s">
        <v>206</v>
      </c>
    </row>
    <row r="15" ht="14.25" customHeight="1">
      <c r="A15" s="15" t="s">
        <v>1603</v>
      </c>
      <c r="B15" s="133" t="s">
        <v>26</v>
      </c>
      <c r="C15" s="27"/>
      <c r="D15" s="18" t="s">
        <v>206</v>
      </c>
      <c r="E15" s="112" t="s">
        <v>206</v>
      </c>
    </row>
    <row r="16" ht="14.25" customHeight="1">
      <c r="A16" s="22" t="s">
        <v>1114</v>
      </c>
      <c r="B16" s="77" t="s">
        <v>1604</v>
      </c>
      <c r="C16" s="7" t="s">
        <v>700</v>
      </c>
      <c r="D16" s="8" t="s">
        <v>206</v>
      </c>
      <c r="E16" s="110" t="s">
        <v>206</v>
      </c>
    </row>
    <row r="17" ht="14.25" customHeight="1">
      <c r="A17" s="15" t="s">
        <v>1605</v>
      </c>
      <c r="B17" s="133"/>
      <c r="C17" s="27" t="s">
        <v>26</v>
      </c>
      <c r="D17" s="18" t="s">
        <v>206</v>
      </c>
      <c r="E17" s="112" t="s">
        <v>206</v>
      </c>
    </row>
    <row r="18" ht="14.25" customHeight="1">
      <c r="A18" s="22" t="s">
        <v>1606</v>
      </c>
      <c r="B18" s="133"/>
      <c r="C18" s="27" t="s">
        <v>26</v>
      </c>
      <c r="D18" s="8" t="s">
        <v>206</v>
      </c>
      <c r="E18" s="110" t="s">
        <v>206</v>
      </c>
    </row>
    <row r="19" ht="14.25" customHeight="1">
      <c r="A19" s="15" t="s">
        <v>1122</v>
      </c>
      <c r="B19" s="76" t="s">
        <v>1607</v>
      </c>
      <c r="C19" s="16" t="s">
        <v>700</v>
      </c>
      <c r="D19" s="18" t="s">
        <v>206</v>
      </c>
      <c r="E19" s="112" t="s">
        <v>206</v>
      </c>
    </row>
    <row r="20" ht="14.25" customHeight="1">
      <c r="A20" s="22" t="s">
        <v>1124</v>
      </c>
      <c r="B20" s="77" t="s">
        <v>1608</v>
      </c>
      <c r="C20" s="7" t="s">
        <v>700</v>
      </c>
      <c r="D20" s="8" t="s">
        <v>206</v>
      </c>
      <c r="E20" s="110" t="s">
        <v>206</v>
      </c>
    </row>
    <row r="21" ht="14.25" customHeight="1">
      <c r="A21" s="15" t="s">
        <v>1609</v>
      </c>
      <c r="B21" s="133"/>
      <c r="C21" s="27" t="s">
        <v>26</v>
      </c>
      <c r="D21" s="18" t="s">
        <v>206</v>
      </c>
      <c r="E21" s="112" t="s">
        <v>206</v>
      </c>
    </row>
    <row r="22" ht="14.25" customHeight="1">
      <c r="A22" s="22" t="s">
        <v>1128</v>
      </c>
      <c r="B22" s="77" t="s">
        <v>1610</v>
      </c>
      <c r="C22" s="7" t="s">
        <v>700</v>
      </c>
      <c r="D22" s="8" t="s">
        <v>206</v>
      </c>
      <c r="E22" s="110" t="s">
        <v>206</v>
      </c>
    </row>
    <row r="23" ht="14.25" customHeight="1">
      <c r="A23" s="15" t="s">
        <v>1130</v>
      </c>
      <c r="B23" s="76" t="s">
        <v>1611</v>
      </c>
      <c r="C23" s="16" t="s">
        <v>700</v>
      </c>
      <c r="D23" s="18" t="s">
        <v>15</v>
      </c>
      <c r="E23" s="112" t="s">
        <v>206</v>
      </c>
    </row>
    <row r="24" ht="14.25" customHeight="1">
      <c r="A24" s="22" t="s">
        <v>1085</v>
      </c>
      <c r="B24" s="133"/>
      <c r="C24" s="27" t="s">
        <v>26</v>
      </c>
      <c r="D24" s="8" t="s">
        <v>206</v>
      </c>
      <c r="E24" s="110" t="s">
        <v>206</v>
      </c>
    </row>
    <row r="25" ht="14.25" customHeight="1">
      <c r="A25" s="15" t="s">
        <v>1132</v>
      </c>
      <c r="B25" s="76" t="s">
        <v>1612</v>
      </c>
      <c r="C25" s="16" t="s">
        <v>700</v>
      </c>
      <c r="D25" s="18" t="s">
        <v>206</v>
      </c>
      <c r="E25" s="112" t="s">
        <v>206</v>
      </c>
    </row>
    <row r="26" ht="14.25" customHeight="1">
      <c r="A26" s="22" t="s">
        <v>1134</v>
      </c>
      <c r="B26" s="77" t="s">
        <v>1189</v>
      </c>
      <c r="C26" s="7" t="s">
        <v>700</v>
      </c>
      <c r="D26" s="8" t="s">
        <v>206</v>
      </c>
      <c r="E26" s="110" t="s">
        <v>206</v>
      </c>
    </row>
    <row r="27" ht="14.25" customHeight="1">
      <c r="A27" s="15" t="s">
        <v>1136</v>
      </c>
      <c r="B27" s="133" t="s">
        <v>26</v>
      </c>
      <c r="C27" s="27"/>
      <c r="D27" s="18" t="s">
        <v>206</v>
      </c>
      <c r="E27" s="112" t="s">
        <v>206</v>
      </c>
    </row>
    <row r="28" ht="14.25" customHeight="1">
      <c r="A28" s="22" t="s">
        <v>1138</v>
      </c>
      <c r="B28" s="77" t="s">
        <v>1613</v>
      </c>
      <c r="C28" s="7" t="s">
        <v>700</v>
      </c>
      <c r="D28" s="8" t="s">
        <v>206</v>
      </c>
      <c r="E28" s="110" t="s">
        <v>206</v>
      </c>
    </row>
    <row r="29" ht="14.25" customHeight="1">
      <c r="A29" s="15" t="s">
        <v>1140</v>
      </c>
      <c r="B29" s="76" t="s">
        <v>1614</v>
      </c>
      <c r="C29" s="16" t="s">
        <v>700</v>
      </c>
      <c r="D29" s="18" t="s">
        <v>206</v>
      </c>
      <c r="E29" s="112" t="s">
        <v>206</v>
      </c>
    </row>
    <row r="30" ht="14.25" customHeight="1">
      <c r="A30" s="22" t="s">
        <v>1152</v>
      </c>
      <c r="B30" s="77" t="s">
        <v>1153</v>
      </c>
      <c r="C30" s="7" t="s">
        <v>700</v>
      </c>
      <c r="D30" s="8" t="s">
        <v>206</v>
      </c>
      <c r="E30" s="110" t="s">
        <v>206</v>
      </c>
    </row>
    <row r="31" ht="14.25" customHeight="1">
      <c r="A31" s="15" t="s">
        <v>1154</v>
      </c>
      <c r="B31" s="76" t="s">
        <v>1155</v>
      </c>
      <c r="C31" s="16" t="s">
        <v>700</v>
      </c>
      <c r="D31" s="18" t="s">
        <v>206</v>
      </c>
      <c r="E31" s="112" t="s">
        <v>206</v>
      </c>
    </row>
    <row r="32" ht="14.25" customHeight="1">
      <c r="A32" s="22" t="s">
        <v>1156</v>
      </c>
      <c r="B32" s="77" t="s">
        <v>1157</v>
      </c>
      <c r="C32" s="7" t="s">
        <v>700</v>
      </c>
      <c r="D32" s="8" t="s">
        <v>206</v>
      </c>
      <c r="E32" s="110" t="s">
        <v>206</v>
      </c>
    </row>
    <row r="33" ht="14.25" customHeight="1">
      <c r="A33" s="15" t="s">
        <v>1158</v>
      </c>
      <c r="B33" s="76" t="s">
        <v>1159</v>
      </c>
      <c r="C33" s="16" t="s">
        <v>700</v>
      </c>
      <c r="D33" s="18" t="s">
        <v>206</v>
      </c>
      <c r="E33" s="112" t="s">
        <v>206</v>
      </c>
    </row>
    <row r="34" ht="14.25" customHeight="1">
      <c r="A34" s="22" t="s">
        <v>1160</v>
      </c>
      <c r="B34" s="77" t="s">
        <v>1161</v>
      </c>
      <c r="C34" s="7" t="s">
        <v>700</v>
      </c>
      <c r="D34" s="8" t="s">
        <v>206</v>
      </c>
      <c r="E34" s="110" t="s">
        <v>206</v>
      </c>
    </row>
    <row r="35" ht="14.25" customHeight="1">
      <c r="A35" s="15" t="s">
        <v>1162</v>
      </c>
      <c r="B35" s="76" t="s">
        <v>1163</v>
      </c>
      <c r="C35" s="16" t="s">
        <v>700</v>
      </c>
      <c r="D35" s="18" t="s">
        <v>206</v>
      </c>
      <c r="E35" s="112" t="s">
        <v>206</v>
      </c>
    </row>
    <row r="36" ht="14.25" customHeight="1">
      <c r="A36" s="22" t="s">
        <v>1164</v>
      </c>
      <c r="B36" s="77" t="s">
        <v>1165</v>
      </c>
      <c r="C36" s="7" t="s">
        <v>700</v>
      </c>
      <c r="D36" s="8" t="s">
        <v>206</v>
      </c>
      <c r="E36" s="110" t="s">
        <v>206</v>
      </c>
    </row>
    <row r="37" ht="14.25" customHeight="1">
      <c r="A37" s="15" t="s">
        <v>1166</v>
      </c>
      <c r="B37" s="76" t="s">
        <v>1167</v>
      </c>
      <c r="C37" s="16" t="s">
        <v>700</v>
      </c>
      <c r="D37" s="18" t="s">
        <v>206</v>
      </c>
      <c r="E37" s="112" t="s">
        <v>206</v>
      </c>
    </row>
    <row r="38" ht="14.25" customHeight="1">
      <c r="A38" s="22" t="s">
        <v>1148</v>
      </c>
      <c r="B38" s="77" t="s">
        <v>1615</v>
      </c>
      <c r="C38" s="7" t="s">
        <v>700</v>
      </c>
      <c r="D38" s="8" t="s">
        <v>206</v>
      </c>
      <c r="E38" s="110" t="s">
        <v>206</v>
      </c>
    </row>
    <row r="39" ht="14.25" customHeight="1">
      <c r="A39" s="15" t="s">
        <v>1150</v>
      </c>
      <c r="B39" s="76" t="s">
        <v>1616</v>
      </c>
      <c r="C39" s="16" t="s">
        <v>700</v>
      </c>
      <c r="D39" s="18" t="s">
        <v>206</v>
      </c>
      <c r="E39" s="112" t="s">
        <v>206</v>
      </c>
    </row>
    <row r="40" ht="14.25" customHeight="1">
      <c r="A40" s="22" t="s">
        <v>1168</v>
      </c>
      <c r="B40" s="77" t="s">
        <v>1617</v>
      </c>
      <c r="C40" s="7" t="s">
        <v>700</v>
      </c>
      <c r="D40" s="8" t="s">
        <v>15</v>
      </c>
      <c r="E40" s="110" t="s">
        <v>206</v>
      </c>
    </row>
    <row r="41" ht="14.25" customHeight="1">
      <c r="A41" s="15" t="s">
        <v>1170</v>
      </c>
      <c r="B41" s="76" t="s">
        <v>1618</v>
      </c>
      <c r="C41" s="16" t="s">
        <v>700</v>
      </c>
      <c r="D41" s="18" t="s">
        <v>15</v>
      </c>
      <c r="E41" s="112" t="s">
        <v>206</v>
      </c>
    </row>
    <row r="42" ht="14.25" customHeight="1">
      <c r="A42" s="22" t="s">
        <v>1172</v>
      </c>
      <c r="B42" s="77" t="s">
        <v>1619</v>
      </c>
      <c r="C42" s="7" t="s">
        <v>700</v>
      </c>
      <c r="D42" s="8" t="s">
        <v>15</v>
      </c>
      <c r="E42" s="110" t="s">
        <v>206</v>
      </c>
    </row>
    <row r="43" ht="14.25" customHeight="1">
      <c r="A43" s="15" t="s">
        <v>1174</v>
      </c>
      <c r="B43" s="76" t="s">
        <v>1620</v>
      </c>
      <c r="C43" s="16" t="s">
        <v>700</v>
      </c>
      <c r="D43" s="18" t="s">
        <v>15</v>
      </c>
      <c r="E43" s="112" t="s">
        <v>206</v>
      </c>
    </row>
    <row r="44" ht="14.25" customHeight="1">
      <c r="A44" s="22" t="s">
        <v>1176</v>
      </c>
      <c r="B44" s="77" t="s">
        <v>1177</v>
      </c>
      <c r="C44" s="7" t="s">
        <v>700</v>
      </c>
      <c r="D44" s="8" t="s">
        <v>15</v>
      </c>
      <c r="E44" s="110" t="s">
        <v>206</v>
      </c>
    </row>
    <row r="45" ht="14.25" customHeight="1">
      <c r="A45" s="15" t="s">
        <v>1178</v>
      </c>
      <c r="B45" s="76" t="s">
        <v>1621</v>
      </c>
      <c r="C45" s="16" t="s">
        <v>700</v>
      </c>
      <c r="D45" s="18" t="s">
        <v>15</v>
      </c>
      <c r="E45" s="112" t="s">
        <v>206</v>
      </c>
    </row>
    <row r="46" ht="14.25" customHeight="1">
      <c r="A46" s="22" t="s">
        <v>1180</v>
      </c>
      <c r="B46" s="77" t="s">
        <v>1622</v>
      </c>
      <c r="C46" s="7" t="s">
        <v>700</v>
      </c>
      <c r="D46" s="8" t="s">
        <v>15</v>
      </c>
      <c r="E46" s="110" t="s">
        <v>206</v>
      </c>
    </row>
    <row r="47" ht="14.25" customHeight="1">
      <c r="A47" s="15" t="s">
        <v>1182</v>
      </c>
      <c r="B47" s="76" t="s">
        <v>1623</v>
      </c>
      <c r="C47" s="16" t="s">
        <v>700</v>
      </c>
      <c r="D47" s="18" t="s">
        <v>15</v>
      </c>
      <c r="E47" s="112" t="s">
        <v>206</v>
      </c>
    </row>
    <row r="48" ht="14.25" customHeight="1">
      <c r="A48" s="22" t="s">
        <v>0</v>
      </c>
      <c r="B48" s="77" t="s">
        <v>1213</v>
      </c>
      <c r="C48" s="7" t="s">
        <v>700</v>
      </c>
      <c r="D48" s="8" t="s">
        <v>206</v>
      </c>
      <c r="E48" s="110" t="s">
        <v>206</v>
      </c>
    </row>
    <row r="49" ht="14.25" customHeight="1">
      <c r="A49" s="75" t="s">
        <v>1185</v>
      </c>
      <c r="B49" s="76" t="s">
        <v>1185</v>
      </c>
      <c r="C49" s="16" t="s">
        <v>700</v>
      </c>
      <c r="D49" s="18" t="s">
        <v>15</v>
      </c>
      <c r="E49" s="112" t="s">
        <v>206</v>
      </c>
    </row>
    <row r="50" ht="14.25" customHeight="1">
      <c r="A50" s="22" t="s">
        <v>1</v>
      </c>
      <c r="B50" s="77" t="s">
        <v>1185</v>
      </c>
      <c r="C50" s="7" t="s">
        <v>700</v>
      </c>
      <c r="D50" s="8" t="s">
        <v>15</v>
      </c>
      <c r="E50" s="110" t="s">
        <v>206</v>
      </c>
    </row>
    <row r="51" ht="14.25" customHeight="1">
      <c r="A51" s="15" t="s">
        <v>1187</v>
      </c>
      <c r="B51" s="76" t="s">
        <v>901</v>
      </c>
      <c r="C51" s="16" t="s">
        <v>700</v>
      </c>
      <c r="D51" s="18" t="s">
        <v>206</v>
      </c>
      <c r="E51" s="112" t="s">
        <v>206</v>
      </c>
    </row>
    <row r="52" ht="14.25" customHeight="1">
      <c r="A52" s="22" t="s">
        <v>920</v>
      </c>
      <c r="B52" s="77" t="s">
        <v>921</v>
      </c>
      <c r="C52" s="7" t="s">
        <v>700</v>
      </c>
      <c r="D52" s="8" t="s">
        <v>206</v>
      </c>
      <c r="E52" s="110" t="s">
        <v>206</v>
      </c>
    </row>
    <row r="53" ht="14.25" customHeight="1">
      <c r="A53" s="15" t="s">
        <v>695</v>
      </c>
      <c r="B53" s="76" t="s">
        <v>696</v>
      </c>
      <c r="C53" s="16" t="s">
        <v>700</v>
      </c>
      <c r="D53" s="18" t="s">
        <v>206</v>
      </c>
      <c r="E53" s="112" t="s">
        <v>206</v>
      </c>
    </row>
    <row r="54" ht="14.25" customHeight="1">
      <c r="A54" s="22" t="s">
        <v>1188</v>
      </c>
      <c r="B54" s="77" t="s">
        <v>1189</v>
      </c>
      <c r="C54" s="7" t="s">
        <v>700</v>
      </c>
      <c r="D54" s="8" t="s">
        <v>206</v>
      </c>
      <c r="E54" s="110" t="s">
        <v>206</v>
      </c>
    </row>
    <row r="55" ht="14.25" customHeight="1">
      <c r="A55" s="15" t="s">
        <v>1190</v>
      </c>
      <c r="B55" s="133" t="s">
        <v>26</v>
      </c>
      <c r="C55" s="27"/>
      <c r="D55" s="18" t="s">
        <v>206</v>
      </c>
      <c r="E55" s="112" t="s">
        <v>206</v>
      </c>
    </row>
    <row r="56" ht="14.25" customHeight="1">
      <c r="A56" s="22" t="s">
        <v>1191</v>
      </c>
      <c r="B56" s="77" t="s">
        <v>1613</v>
      </c>
      <c r="C56" s="7" t="s">
        <v>700</v>
      </c>
      <c r="D56" s="8" t="s">
        <v>206</v>
      </c>
      <c r="E56" s="110" t="s">
        <v>206</v>
      </c>
    </row>
    <row r="57" ht="14.25" customHeight="1">
      <c r="A57" s="15" t="s">
        <v>1192</v>
      </c>
      <c r="B57" s="76" t="s">
        <v>1614</v>
      </c>
      <c r="C57" s="16" t="s">
        <v>700</v>
      </c>
      <c r="D57" s="18" t="s">
        <v>206</v>
      </c>
      <c r="E57" s="112" t="s">
        <v>206</v>
      </c>
    </row>
    <row r="58" ht="14.25" customHeight="1">
      <c r="A58" s="22" t="s">
        <v>1198</v>
      </c>
      <c r="B58" s="77" t="s">
        <v>1153</v>
      </c>
      <c r="C58" s="7" t="s">
        <v>700</v>
      </c>
      <c r="D58" s="8" t="s">
        <v>206</v>
      </c>
      <c r="E58" s="110" t="s">
        <v>206</v>
      </c>
    </row>
    <row r="59" ht="14.25" customHeight="1">
      <c r="A59" s="15" t="s">
        <v>1199</v>
      </c>
      <c r="B59" s="76" t="s">
        <v>1155</v>
      </c>
      <c r="C59" s="16" t="s">
        <v>700</v>
      </c>
      <c r="D59" s="18" t="s">
        <v>206</v>
      </c>
      <c r="E59" s="112" t="s">
        <v>206</v>
      </c>
    </row>
    <row r="60" ht="14.25" customHeight="1">
      <c r="A60" s="22" t="s">
        <v>1200</v>
      </c>
      <c r="B60" s="77" t="s">
        <v>1157</v>
      </c>
      <c r="C60" s="7" t="s">
        <v>700</v>
      </c>
      <c r="D60" s="8" t="s">
        <v>206</v>
      </c>
      <c r="E60" s="110" t="s">
        <v>206</v>
      </c>
    </row>
    <row r="61" ht="14.25" customHeight="1">
      <c r="A61" s="15" t="s">
        <v>1201</v>
      </c>
      <c r="B61" s="76" t="s">
        <v>1159</v>
      </c>
      <c r="C61" s="16" t="s">
        <v>700</v>
      </c>
      <c r="D61" s="18" t="s">
        <v>206</v>
      </c>
      <c r="E61" s="112" t="s">
        <v>206</v>
      </c>
    </row>
    <row r="62" ht="14.25" customHeight="1">
      <c r="A62" s="22" t="s">
        <v>1202</v>
      </c>
      <c r="B62" s="77" t="s">
        <v>1161</v>
      </c>
      <c r="C62" s="7" t="s">
        <v>700</v>
      </c>
      <c r="D62" s="8" t="s">
        <v>206</v>
      </c>
      <c r="E62" s="110" t="s">
        <v>206</v>
      </c>
    </row>
    <row r="63" ht="14.25" customHeight="1">
      <c r="A63" s="15" t="s">
        <v>1203</v>
      </c>
      <c r="B63" s="76" t="s">
        <v>1163</v>
      </c>
      <c r="C63" s="16" t="s">
        <v>700</v>
      </c>
      <c r="D63" s="18" t="s">
        <v>206</v>
      </c>
      <c r="E63" s="112" t="s">
        <v>206</v>
      </c>
    </row>
    <row r="64" ht="14.25" customHeight="1">
      <c r="A64" s="22" t="s">
        <v>1204</v>
      </c>
      <c r="B64" s="77" t="s">
        <v>1165</v>
      </c>
      <c r="C64" s="7" t="s">
        <v>700</v>
      </c>
      <c r="D64" s="8" t="s">
        <v>206</v>
      </c>
      <c r="E64" s="110" t="s">
        <v>206</v>
      </c>
    </row>
    <row r="65" ht="14.25" customHeight="1">
      <c r="A65" s="15" t="s">
        <v>1205</v>
      </c>
      <c r="B65" s="76" t="s">
        <v>1167</v>
      </c>
      <c r="C65" s="16" t="s">
        <v>700</v>
      </c>
      <c r="D65" s="18" t="s">
        <v>206</v>
      </c>
      <c r="E65" s="112" t="s">
        <v>206</v>
      </c>
    </row>
    <row r="66" ht="14.25" customHeight="1">
      <c r="A66" s="22" t="s">
        <v>1196</v>
      </c>
      <c r="B66" s="77" t="s">
        <v>1615</v>
      </c>
      <c r="C66" s="7" t="s">
        <v>700</v>
      </c>
      <c r="D66" s="8" t="s">
        <v>206</v>
      </c>
      <c r="E66" s="110" t="s">
        <v>206</v>
      </c>
    </row>
    <row r="67" ht="14.25" customHeight="1">
      <c r="A67" s="15" t="s">
        <v>1197</v>
      </c>
      <c r="B67" s="76" t="s">
        <v>1616</v>
      </c>
      <c r="C67" s="16" t="s">
        <v>700</v>
      </c>
      <c r="D67" s="18" t="s">
        <v>206</v>
      </c>
      <c r="E67" s="112" t="s">
        <v>206</v>
      </c>
    </row>
    <row r="68" ht="14.25" customHeight="1">
      <c r="A68" s="22" t="s">
        <v>1206</v>
      </c>
      <c r="B68" s="77" t="s">
        <v>1617</v>
      </c>
      <c r="C68" s="7" t="s">
        <v>700</v>
      </c>
      <c r="D68" s="8" t="s">
        <v>206</v>
      </c>
      <c r="E68" s="110" t="s">
        <v>206</v>
      </c>
    </row>
    <row r="69" ht="14.25" customHeight="1">
      <c r="A69" s="15" t="s">
        <v>1207</v>
      </c>
      <c r="B69" s="76" t="s">
        <v>1618</v>
      </c>
      <c r="C69" s="16" t="s">
        <v>700</v>
      </c>
      <c r="D69" s="18" t="s">
        <v>206</v>
      </c>
      <c r="E69" s="112" t="s">
        <v>206</v>
      </c>
    </row>
    <row r="70" ht="14.25" customHeight="1">
      <c r="A70" s="22" t="s">
        <v>1208</v>
      </c>
      <c r="B70" s="77" t="s">
        <v>1619</v>
      </c>
      <c r="C70" s="7" t="s">
        <v>700</v>
      </c>
      <c r="D70" s="8" t="s">
        <v>206</v>
      </c>
      <c r="E70" s="110" t="s">
        <v>206</v>
      </c>
    </row>
    <row r="71" ht="14.25" customHeight="1">
      <c r="A71" s="15" t="s">
        <v>1209</v>
      </c>
      <c r="B71" s="76" t="s">
        <v>1620</v>
      </c>
      <c r="C71" s="16" t="s">
        <v>700</v>
      </c>
      <c r="D71" s="18" t="s">
        <v>206</v>
      </c>
      <c r="E71" s="112" t="s">
        <v>206</v>
      </c>
    </row>
    <row r="72" ht="14.25" customHeight="1">
      <c r="A72" s="22" t="s">
        <v>1210</v>
      </c>
      <c r="B72" s="77" t="s">
        <v>1177</v>
      </c>
      <c r="C72" s="7" t="s">
        <v>700</v>
      </c>
      <c r="D72" s="8" t="s">
        <v>206</v>
      </c>
      <c r="E72" s="110" t="s">
        <v>206</v>
      </c>
    </row>
    <row r="73" ht="14.25" customHeight="1">
      <c r="A73" s="15" t="s">
        <v>1178</v>
      </c>
      <c r="B73" s="76" t="s">
        <v>1621</v>
      </c>
      <c r="C73" s="16" t="s">
        <v>700</v>
      </c>
      <c r="D73" s="18" t="s">
        <v>206</v>
      </c>
      <c r="E73" s="112" t="s">
        <v>206</v>
      </c>
    </row>
    <row r="74" ht="14.25" customHeight="1">
      <c r="A74" s="22" t="s">
        <v>1180</v>
      </c>
      <c r="B74" s="77" t="s">
        <v>1622</v>
      </c>
      <c r="C74" s="7" t="s">
        <v>700</v>
      </c>
      <c r="D74" s="8" t="s">
        <v>206</v>
      </c>
      <c r="E74" s="110" t="s">
        <v>206</v>
      </c>
    </row>
    <row r="75" ht="14.25" customHeight="1">
      <c r="A75" s="15" t="s">
        <v>1211</v>
      </c>
      <c r="B75" s="76" t="s">
        <v>1623</v>
      </c>
      <c r="C75" s="16" t="s">
        <v>700</v>
      </c>
      <c r="D75" s="18" t="s">
        <v>206</v>
      </c>
      <c r="E75" s="112" t="s">
        <v>206</v>
      </c>
    </row>
    <row r="76" ht="14.25" customHeight="1">
      <c r="A76" s="22" t="s">
        <v>1212</v>
      </c>
      <c r="B76" s="77" t="s">
        <v>1213</v>
      </c>
      <c r="C76" s="7" t="s">
        <v>700</v>
      </c>
      <c r="D76" s="8" t="s">
        <v>206</v>
      </c>
      <c r="E76" s="110" t="s">
        <v>206</v>
      </c>
    </row>
    <row r="77" ht="14.25" customHeight="1">
      <c r="A77" s="75" t="s">
        <v>1185</v>
      </c>
      <c r="B77" s="76" t="s">
        <v>1185</v>
      </c>
      <c r="C77" s="16" t="s">
        <v>700</v>
      </c>
      <c r="D77" s="18" t="s">
        <v>206</v>
      </c>
      <c r="E77" s="112" t="s">
        <v>206</v>
      </c>
    </row>
    <row r="78" ht="14.25" customHeight="1">
      <c r="A78" s="22" t="s">
        <v>1214</v>
      </c>
      <c r="B78" s="77" t="s">
        <v>1185</v>
      </c>
      <c r="C78" s="7" t="s">
        <v>700</v>
      </c>
      <c r="D78" s="8" t="s">
        <v>206</v>
      </c>
      <c r="E78" s="110" t="s">
        <v>206</v>
      </c>
    </row>
    <row r="79" ht="14.25" customHeight="1">
      <c r="A79" s="15" t="s">
        <v>1028</v>
      </c>
      <c r="B79" s="76" t="s">
        <v>901</v>
      </c>
      <c r="C79" s="16" t="s">
        <v>700</v>
      </c>
      <c r="D79" s="18" t="s">
        <v>206</v>
      </c>
      <c r="E79" s="112" t="s">
        <v>206</v>
      </c>
    </row>
    <row r="80" ht="14.25" customHeight="1">
      <c r="A80" s="22" t="s">
        <v>1030</v>
      </c>
      <c r="B80" s="77" t="s">
        <v>1031</v>
      </c>
      <c r="C80" s="7" t="s">
        <v>700</v>
      </c>
      <c r="D80" s="8" t="s">
        <v>206</v>
      </c>
      <c r="E80" s="110" t="s">
        <v>15</v>
      </c>
    </row>
    <row r="81" ht="14.25" customHeight="1">
      <c r="A81" s="15" t="s">
        <v>1029</v>
      </c>
      <c r="B81" s="76" t="s">
        <v>903</v>
      </c>
      <c r="C81" s="16" t="s">
        <v>700</v>
      </c>
      <c r="D81" s="18" t="s">
        <v>206</v>
      </c>
      <c r="E81" s="112" t="s">
        <v>206</v>
      </c>
    </row>
    <row r="82" ht="14.25" customHeight="1">
      <c r="A82" s="95" t="s">
        <v>1032</v>
      </c>
      <c r="B82" s="155" t="s">
        <v>921</v>
      </c>
      <c r="C82" s="153" t="s">
        <v>700</v>
      </c>
      <c r="D82" s="99" t="s">
        <v>206</v>
      </c>
      <c r="E82" s="156" t="s">
        <v>206</v>
      </c>
    </row>
    <row r="83" ht="14.25" customHeight="1">
      <c r="A83" s="139"/>
      <c r="B83" s="139"/>
      <c r="C83" s="139"/>
      <c r="D83" s="139"/>
      <c r="E83" s="139"/>
    </row>
    <row r="84" ht="14.25" customHeight="1">
      <c r="A84" s="139"/>
      <c r="B84" s="139"/>
      <c r="C84" s="139"/>
      <c r="D84" s="139"/>
      <c r="E84" s="139"/>
    </row>
    <row r="85" ht="14.25" customHeight="1">
      <c r="A85" s="139"/>
      <c r="B85" s="139"/>
      <c r="C85" s="139"/>
      <c r="D85" s="139"/>
      <c r="E85" s="139"/>
    </row>
    <row r="86" ht="14.25" customHeight="1">
      <c r="A86" s="139"/>
      <c r="B86" s="139"/>
      <c r="C86" s="139"/>
      <c r="D86" s="139"/>
      <c r="E86" s="139"/>
    </row>
    <row r="87" ht="14.25" customHeight="1">
      <c r="A87" s="139"/>
      <c r="B87" s="139"/>
      <c r="C87" s="139"/>
      <c r="D87" s="139"/>
      <c r="E87" s="139"/>
    </row>
    <row r="88" ht="14.25" customHeight="1">
      <c r="A88" s="139"/>
      <c r="B88" s="139"/>
      <c r="C88" s="139"/>
      <c r="D88" s="139"/>
      <c r="E88" s="139"/>
    </row>
    <row r="89" ht="14.25" customHeight="1">
      <c r="A89" s="139"/>
      <c r="B89" s="139"/>
      <c r="C89" s="139"/>
      <c r="D89" s="139"/>
      <c r="E89" s="139"/>
    </row>
    <row r="90" ht="14.25" customHeight="1">
      <c r="A90" s="139"/>
      <c r="B90" s="139"/>
      <c r="C90" s="139"/>
      <c r="D90" s="139"/>
      <c r="E90" s="139"/>
    </row>
    <row r="91" ht="14.25" customHeight="1">
      <c r="A91" s="139"/>
      <c r="B91" s="139"/>
      <c r="C91" s="139"/>
      <c r="D91" s="139"/>
      <c r="E91" s="139"/>
    </row>
    <row r="92" ht="14.25" customHeight="1">
      <c r="A92" s="139"/>
      <c r="B92" s="139"/>
      <c r="C92" s="139"/>
      <c r="D92" s="139"/>
      <c r="E92" s="139"/>
    </row>
    <row r="93" ht="14.25" customHeight="1">
      <c r="A93" s="139"/>
      <c r="B93" s="139"/>
      <c r="C93" s="139"/>
      <c r="D93" s="139"/>
      <c r="E93" s="139"/>
    </row>
    <row r="94" ht="14.25" customHeight="1">
      <c r="A94" s="139"/>
      <c r="B94" s="139"/>
      <c r="C94" s="139"/>
      <c r="D94" s="139"/>
      <c r="E94" s="139"/>
    </row>
    <row r="95" ht="14.25" customHeight="1">
      <c r="A95" s="139"/>
      <c r="B95" s="139"/>
      <c r="C95" s="139"/>
      <c r="D95" s="139"/>
      <c r="E95" s="139"/>
    </row>
    <row r="96" ht="14.25" customHeight="1">
      <c r="A96" s="139"/>
      <c r="B96" s="139"/>
      <c r="C96" s="139"/>
      <c r="D96" s="139"/>
      <c r="E96" s="139"/>
    </row>
    <row r="97" ht="14.25" customHeight="1">
      <c r="A97" s="139"/>
      <c r="B97" s="139"/>
      <c r="C97" s="139"/>
      <c r="D97" s="139"/>
      <c r="E97" s="139"/>
    </row>
    <row r="98" ht="14.25" customHeight="1">
      <c r="A98" s="139"/>
      <c r="B98" s="139"/>
      <c r="C98" s="139"/>
      <c r="D98" s="139"/>
      <c r="E98" s="139"/>
    </row>
    <row r="99" ht="14.25" customHeight="1">
      <c r="A99" s="139"/>
      <c r="B99" s="139"/>
      <c r="C99" s="139"/>
      <c r="D99" s="139"/>
      <c r="E99" s="139"/>
    </row>
    <row r="100" ht="14.25" customHeight="1">
      <c r="A100" s="139"/>
      <c r="B100" s="139"/>
      <c r="C100" s="139"/>
      <c r="D100" s="139"/>
      <c r="E100" s="139"/>
    </row>
    <row r="101" ht="14.25" customHeight="1">
      <c r="A101" s="139"/>
      <c r="B101" s="139"/>
      <c r="C101" s="139"/>
      <c r="D101" s="139"/>
      <c r="E101" s="139"/>
    </row>
    <row r="102" ht="14.25" customHeight="1">
      <c r="A102" s="139"/>
      <c r="B102" s="139"/>
      <c r="C102" s="139"/>
      <c r="D102" s="139"/>
      <c r="E102" s="139"/>
    </row>
    <row r="103" ht="14.25" customHeight="1">
      <c r="A103" s="139"/>
      <c r="B103" s="139"/>
      <c r="C103" s="139"/>
      <c r="D103" s="139"/>
      <c r="E103" s="139"/>
    </row>
    <row r="104" ht="14.25" customHeight="1">
      <c r="A104" s="139"/>
      <c r="B104" s="139"/>
      <c r="C104" s="139"/>
      <c r="D104" s="139"/>
      <c r="E104" s="139"/>
    </row>
    <row r="105" ht="14.25" customHeight="1">
      <c r="A105" s="139"/>
      <c r="B105" s="139"/>
      <c r="C105" s="139"/>
      <c r="D105" s="139"/>
      <c r="E105" s="139"/>
    </row>
    <row r="106" ht="14.25" customHeight="1">
      <c r="A106" s="139"/>
      <c r="B106" s="139"/>
      <c r="C106" s="139"/>
      <c r="D106" s="139"/>
      <c r="E106" s="139"/>
    </row>
    <row r="107" ht="14.25" customHeight="1">
      <c r="A107" s="139"/>
      <c r="B107" s="139"/>
      <c r="C107" s="139"/>
      <c r="D107" s="139"/>
      <c r="E107" s="139"/>
    </row>
    <row r="108" ht="14.25" customHeight="1">
      <c r="A108" s="139"/>
      <c r="B108" s="139"/>
      <c r="C108" s="139"/>
      <c r="D108" s="139"/>
      <c r="E108" s="139"/>
    </row>
    <row r="109" ht="14.25" customHeight="1">
      <c r="A109" s="139"/>
      <c r="B109" s="139"/>
      <c r="C109" s="139"/>
      <c r="D109" s="139"/>
      <c r="E109" s="139"/>
    </row>
    <row r="110" ht="14.25" customHeight="1">
      <c r="A110" s="139"/>
      <c r="B110" s="139"/>
      <c r="C110" s="139"/>
      <c r="D110" s="139"/>
      <c r="E110" s="139"/>
    </row>
    <row r="111" ht="14.25" customHeight="1">
      <c r="A111" s="139"/>
      <c r="B111" s="139"/>
      <c r="C111" s="139"/>
      <c r="D111" s="139"/>
      <c r="E111" s="139"/>
    </row>
    <row r="112" ht="14.25" customHeight="1">
      <c r="A112" s="139"/>
      <c r="B112" s="139"/>
      <c r="C112" s="139"/>
      <c r="D112" s="139"/>
      <c r="E112" s="139"/>
    </row>
    <row r="113" ht="14.25" customHeight="1">
      <c r="A113" s="139"/>
      <c r="B113" s="139"/>
      <c r="C113" s="139"/>
      <c r="D113" s="139"/>
      <c r="E113" s="139"/>
    </row>
    <row r="114" ht="14.25" customHeight="1">
      <c r="A114" s="139"/>
      <c r="B114" s="139"/>
      <c r="C114" s="139"/>
      <c r="D114" s="139"/>
      <c r="E114" s="139"/>
    </row>
    <row r="115" ht="14.25" customHeight="1">
      <c r="A115" s="139"/>
      <c r="B115" s="139"/>
      <c r="C115" s="139"/>
      <c r="D115" s="139"/>
      <c r="E115" s="139"/>
    </row>
    <row r="116" ht="14.25" customHeight="1">
      <c r="A116" s="139"/>
      <c r="B116" s="139"/>
      <c r="C116" s="139"/>
      <c r="D116" s="139"/>
      <c r="E116" s="139"/>
    </row>
    <row r="117" ht="14.25" customHeight="1">
      <c r="A117" s="139"/>
      <c r="B117" s="139"/>
      <c r="C117" s="139"/>
      <c r="D117" s="139"/>
      <c r="E117" s="139"/>
    </row>
    <row r="118" ht="14.25" customHeight="1">
      <c r="A118" s="139"/>
      <c r="B118" s="139"/>
      <c r="C118" s="139"/>
      <c r="D118" s="139"/>
      <c r="E118" s="139"/>
    </row>
    <row r="119" ht="14.25" customHeight="1">
      <c r="A119" s="139"/>
      <c r="B119" s="139"/>
      <c r="C119" s="139"/>
      <c r="D119" s="139"/>
      <c r="E119" s="139"/>
    </row>
    <row r="120" ht="14.25" customHeight="1">
      <c r="A120" s="139"/>
      <c r="B120" s="139"/>
      <c r="C120" s="139"/>
      <c r="D120" s="139"/>
      <c r="E120" s="139"/>
    </row>
    <row r="121" ht="14.25" customHeight="1">
      <c r="A121" s="139"/>
      <c r="B121" s="139"/>
      <c r="C121" s="139"/>
      <c r="D121" s="139"/>
      <c r="E121" s="139"/>
    </row>
    <row r="122" ht="14.25" customHeight="1">
      <c r="A122" s="139"/>
      <c r="B122" s="139"/>
      <c r="C122" s="139"/>
      <c r="D122" s="139"/>
      <c r="E122" s="139"/>
    </row>
    <row r="123" ht="14.25" customHeight="1">
      <c r="A123" s="139"/>
      <c r="B123" s="139"/>
      <c r="C123" s="139"/>
      <c r="D123" s="139"/>
      <c r="E123" s="139"/>
    </row>
    <row r="124" ht="14.25" customHeight="1">
      <c r="A124" s="139"/>
      <c r="B124" s="139"/>
      <c r="C124" s="139"/>
      <c r="D124" s="139"/>
      <c r="E124" s="139"/>
    </row>
    <row r="125" ht="14.25" customHeight="1">
      <c r="A125" s="139"/>
      <c r="B125" s="139"/>
      <c r="C125" s="139"/>
      <c r="D125" s="139"/>
      <c r="E125" s="139"/>
    </row>
    <row r="126" ht="14.25" customHeight="1">
      <c r="A126" s="139"/>
      <c r="B126" s="139"/>
      <c r="C126" s="139"/>
      <c r="D126" s="139"/>
      <c r="E126" s="139"/>
    </row>
    <row r="127" ht="14.25" customHeight="1">
      <c r="A127" s="139"/>
      <c r="B127" s="139"/>
      <c r="C127" s="139"/>
      <c r="D127" s="139"/>
      <c r="E127" s="139"/>
    </row>
    <row r="128" ht="14.25" customHeight="1">
      <c r="A128" s="139"/>
      <c r="B128" s="139"/>
      <c r="C128" s="139"/>
      <c r="D128" s="139"/>
      <c r="E128" s="139"/>
    </row>
    <row r="129" ht="14.25" customHeight="1">
      <c r="A129" s="139"/>
      <c r="B129" s="139"/>
      <c r="C129" s="139"/>
      <c r="D129" s="139"/>
      <c r="E129" s="139"/>
    </row>
    <row r="130" ht="14.25" customHeight="1">
      <c r="A130" s="139"/>
      <c r="B130" s="139"/>
      <c r="C130" s="139"/>
      <c r="D130" s="139"/>
      <c r="E130" s="139"/>
    </row>
    <row r="131" ht="14.25" customHeight="1">
      <c r="A131" s="139"/>
      <c r="B131" s="139"/>
      <c r="C131" s="139"/>
      <c r="D131" s="139"/>
      <c r="E131" s="139"/>
    </row>
    <row r="132" ht="14.25" customHeight="1">
      <c r="A132" s="139"/>
      <c r="B132" s="139"/>
      <c r="C132" s="139"/>
      <c r="D132" s="139"/>
      <c r="E132" s="139"/>
    </row>
    <row r="133" ht="14.25" customHeight="1">
      <c r="A133" s="139"/>
      <c r="B133" s="139"/>
      <c r="C133" s="139"/>
      <c r="D133" s="139"/>
      <c r="E133" s="139"/>
    </row>
    <row r="134" ht="14.25" customHeight="1">
      <c r="A134" s="139"/>
      <c r="B134" s="139"/>
      <c r="C134" s="139"/>
      <c r="D134" s="139"/>
      <c r="E134" s="139"/>
    </row>
    <row r="135" ht="14.25" customHeight="1">
      <c r="A135" s="139"/>
      <c r="B135" s="139"/>
      <c r="C135" s="139"/>
      <c r="D135" s="139"/>
      <c r="E135" s="139"/>
    </row>
    <row r="136" ht="14.25" customHeight="1">
      <c r="A136" s="139"/>
      <c r="B136" s="139"/>
      <c r="C136" s="139"/>
      <c r="D136" s="139"/>
      <c r="E136" s="139"/>
    </row>
    <row r="137" ht="14.25" customHeight="1">
      <c r="A137" s="139"/>
      <c r="B137" s="139"/>
      <c r="C137" s="139"/>
      <c r="D137" s="139"/>
      <c r="E137" s="139"/>
    </row>
    <row r="138" ht="14.25" customHeight="1">
      <c r="A138" s="139"/>
      <c r="B138" s="139"/>
      <c r="C138" s="139"/>
      <c r="D138" s="139"/>
      <c r="E138" s="139"/>
    </row>
    <row r="139" ht="14.25" customHeight="1">
      <c r="A139" s="139"/>
      <c r="B139" s="139"/>
      <c r="C139" s="139"/>
      <c r="D139" s="139"/>
      <c r="E139" s="139"/>
    </row>
    <row r="140" ht="14.25" customHeight="1">
      <c r="A140" s="139"/>
      <c r="B140" s="139"/>
      <c r="C140" s="139"/>
      <c r="D140" s="139"/>
      <c r="E140" s="139"/>
    </row>
    <row r="141" ht="14.25" customHeight="1">
      <c r="A141" s="139"/>
      <c r="B141" s="139"/>
      <c r="C141" s="139"/>
      <c r="D141" s="139"/>
      <c r="E141" s="139"/>
    </row>
    <row r="142" ht="14.25" customHeight="1">
      <c r="A142" s="139"/>
      <c r="B142" s="139"/>
      <c r="C142" s="139"/>
      <c r="D142" s="139"/>
      <c r="E142" s="139"/>
    </row>
    <row r="143" ht="14.25" customHeight="1">
      <c r="A143" s="139"/>
      <c r="B143" s="139"/>
      <c r="C143" s="139"/>
      <c r="D143" s="139"/>
      <c r="E143" s="139"/>
    </row>
    <row r="144" ht="14.25" customHeight="1">
      <c r="A144" s="139"/>
      <c r="B144" s="139"/>
      <c r="C144" s="139"/>
      <c r="D144" s="139"/>
      <c r="E144" s="139"/>
    </row>
    <row r="145" ht="14.25" customHeight="1">
      <c r="A145" s="139"/>
      <c r="B145" s="139"/>
      <c r="C145" s="139"/>
      <c r="D145" s="139"/>
      <c r="E145" s="139"/>
    </row>
    <row r="146" ht="14.25" customHeight="1">
      <c r="A146" s="139"/>
      <c r="B146" s="139"/>
      <c r="C146" s="139"/>
      <c r="D146" s="139"/>
      <c r="E146" s="139"/>
    </row>
    <row r="147" ht="14.25" customHeight="1">
      <c r="A147" s="139"/>
      <c r="B147" s="139"/>
      <c r="C147" s="139"/>
      <c r="D147" s="139"/>
      <c r="E147" s="139"/>
    </row>
    <row r="148" ht="14.25" customHeight="1">
      <c r="A148" s="139"/>
      <c r="B148" s="139"/>
      <c r="C148" s="139"/>
      <c r="D148" s="139"/>
      <c r="E148" s="139"/>
    </row>
    <row r="149" ht="14.25" customHeight="1">
      <c r="A149" s="139"/>
      <c r="B149" s="139"/>
      <c r="C149" s="139"/>
      <c r="D149" s="139"/>
      <c r="E149" s="139"/>
    </row>
    <row r="150" ht="14.25" customHeight="1">
      <c r="A150" s="139"/>
      <c r="B150" s="139"/>
      <c r="C150" s="139"/>
      <c r="D150" s="139"/>
      <c r="E150" s="139"/>
    </row>
    <row r="151" ht="14.25" customHeight="1">
      <c r="A151" s="139"/>
      <c r="B151" s="139"/>
      <c r="C151" s="139"/>
      <c r="D151" s="139"/>
      <c r="E151" s="139"/>
    </row>
    <row r="152" ht="14.25" customHeight="1">
      <c r="A152" s="139"/>
      <c r="B152" s="139"/>
      <c r="C152" s="139"/>
      <c r="D152" s="139"/>
      <c r="E152" s="139"/>
    </row>
    <row r="153" ht="14.25" customHeight="1">
      <c r="A153" s="139"/>
      <c r="B153" s="139"/>
      <c r="C153" s="139"/>
      <c r="D153" s="139"/>
      <c r="E153" s="139"/>
    </row>
    <row r="154" ht="14.25" customHeight="1">
      <c r="A154" s="139"/>
      <c r="B154" s="139"/>
      <c r="C154" s="139"/>
      <c r="D154" s="139"/>
      <c r="E154" s="139"/>
    </row>
    <row r="155" ht="14.25" customHeight="1">
      <c r="A155" s="139"/>
      <c r="B155" s="139"/>
      <c r="C155" s="139"/>
      <c r="D155" s="139"/>
      <c r="E155" s="139"/>
    </row>
    <row r="156" ht="14.25" customHeight="1">
      <c r="A156" s="139"/>
      <c r="B156" s="139"/>
      <c r="C156" s="139"/>
      <c r="D156" s="139"/>
      <c r="E156" s="139"/>
    </row>
    <row r="157" ht="14.25" customHeight="1">
      <c r="A157" s="139"/>
      <c r="B157" s="139"/>
      <c r="C157" s="139"/>
      <c r="D157" s="139"/>
      <c r="E157" s="139"/>
    </row>
    <row r="158" ht="14.25" customHeight="1">
      <c r="A158" s="139"/>
      <c r="B158" s="139"/>
      <c r="C158" s="139"/>
      <c r="D158" s="139"/>
      <c r="E158" s="139"/>
    </row>
    <row r="159" ht="14.25" customHeight="1">
      <c r="A159" s="139"/>
      <c r="B159" s="139"/>
      <c r="C159" s="139"/>
      <c r="D159" s="139"/>
      <c r="E159" s="139"/>
    </row>
    <row r="160" ht="14.25" customHeight="1">
      <c r="A160" s="139"/>
      <c r="B160" s="139"/>
      <c r="C160" s="139"/>
      <c r="D160" s="139"/>
      <c r="E160" s="139"/>
    </row>
    <row r="161" ht="14.25" customHeight="1">
      <c r="A161" s="139"/>
      <c r="B161" s="139"/>
      <c r="C161" s="139"/>
      <c r="D161" s="139"/>
      <c r="E161" s="139"/>
    </row>
    <row r="162" ht="14.25" customHeight="1">
      <c r="A162" s="139"/>
      <c r="B162" s="139"/>
      <c r="C162" s="139"/>
      <c r="D162" s="139"/>
      <c r="E162" s="139"/>
    </row>
    <row r="163" ht="14.25" customHeight="1">
      <c r="A163" s="139"/>
      <c r="B163" s="139"/>
      <c r="C163" s="139"/>
      <c r="D163" s="139"/>
      <c r="E163" s="139"/>
    </row>
    <row r="164" ht="14.25" customHeight="1">
      <c r="A164" s="139"/>
      <c r="B164" s="139"/>
      <c r="C164" s="139"/>
      <c r="D164" s="139"/>
      <c r="E164" s="139"/>
    </row>
    <row r="165" ht="14.25" customHeight="1">
      <c r="A165" s="139"/>
      <c r="B165" s="139"/>
      <c r="C165" s="139"/>
      <c r="D165" s="139"/>
      <c r="E165" s="139"/>
    </row>
    <row r="166" ht="14.25" customHeight="1">
      <c r="A166" s="139"/>
      <c r="B166" s="139"/>
      <c r="C166" s="139"/>
      <c r="D166" s="139"/>
      <c r="E166" s="139"/>
    </row>
    <row r="167" ht="14.25" customHeight="1">
      <c r="A167" s="139"/>
      <c r="B167" s="139"/>
      <c r="C167" s="139"/>
      <c r="D167" s="139"/>
      <c r="E167" s="139"/>
    </row>
    <row r="168" ht="14.25" customHeight="1">
      <c r="A168" s="139"/>
      <c r="B168" s="139"/>
      <c r="C168" s="139"/>
      <c r="D168" s="139"/>
      <c r="E168" s="139"/>
    </row>
    <row r="169" ht="14.25" customHeight="1">
      <c r="A169" s="139"/>
      <c r="B169" s="139"/>
      <c r="C169" s="139"/>
      <c r="D169" s="139"/>
      <c r="E169" s="139"/>
    </row>
    <row r="170" ht="14.25" customHeight="1">
      <c r="A170" s="139"/>
      <c r="B170" s="139"/>
      <c r="C170" s="139"/>
      <c r="D170" s="139"/>
      <c r="E170" s="139"/>
    </row>
    <row r="171" ht="14.25" customHeight="1">
      <c r="A171" s="139"/>
      <c r="B171" s="139"/>
      <c r="C171" s="139"/>
      <c r="D171" s="139"/>
      <c r="E171" s="139"/>
    </row>
    <row r="172" ht="14.25" customHeight="1">
      <c r="A172" s="139"/>
      <c r="B172" s="139"/>
      <c r="C172" s="139"/>
      <c r="D172" s="139"/>
      <c r="E172" s="139"/>
    </row>
    <row r="173" ht="14.25" customHeight="1">
      <c r="A173" s="139"/>
      <c r="B173" s="139"/>
      <c r="C173" s="139"/>
      <c r="D173" s="139"/>
      <c r="E173" s="139"/>
    </row>
    <row r="174" ht="14.25" customHeight="1">
      <c r="A174" s="139"/>
      <c r="B174" s="139"/>
      <c r="C174" s="139"/>
      <c r="D174" s="139"/>
      <c r="E174" s="139"/>
    </row>
    <row r="175" ht="14.25" customHeight="1">
      <c r="A175" s="139"/>
      <c r="B175" s="139"/>
      <c r="C175" s="139"/>
      <c r="D175" s="139"/>
      <c r="E175" s="139"/>
    </row>
    <row r="176" ht="14.25" customHeight="1">
      <c r="A176" s="139"/>
      <c r="B176" s="139"/>
      <c r="C176" s="139"/>
      <c r="D176" s="139"/>
      <c r="E176" s="139"/>
    </row>
    <row r="177" ht="14.25" customHeight="1">
      <c r="A177" s="139"/>
      <c r="B177" s="139"/>
      <c r="C177" s="139"/>
      <c r="D177" s="139"/>
      <c r="E177" s="139"/>
    </row>
    <row r="178" ht="14.25" customHeight="1">
      <c r="A178" s="139"/>
      <c r="B178" s="139"/>
      <c r="C178" s="139"/>
      <c r="D178" s="139"/>
      <c r="E178" s="139"/>
    </row>
    <row r="179" ht="14.25" customHeight="1">
      <c r="A179" s="139"/>
      <c r="B179" s="139"/>
      <c r="C179" s="139"/>
      <c r="D179" s="139"/>
      <c r="E179" s="139"/>
    </row>
    <row r="180" ht="14.25" customHeight="1">
      <c r="A180" s="139"/>
      <c r="B180" s="139"/>
      <c r="C180" s="139"/>
      <c r="D180" s="139"/>
      <c r="E180" s="139"/>
    </row>
    <row r="181" ht="14.25" customHeight="1">
      <c r="A181" s="139"/>
      <c r="B181" s="139"/>
      <c r="C181" s="139"/>
      <c r="D181" s="139"/>
      <c r="E181" s="139"/>
    </row>
    <row r="182" ht="14.25" customHeight="1">
      <c r="A182" s="139"/>
      <c r="B182" s="139"/>
      <c r="C182" s="139"/>
      <c r="D182" s="139"/>
      <c r="E182" s="139"/>
    </row>
    <row r="183" ht="14.25" customHeight="1">
      <c r="A183" s="139"/>
      <c r="B183" s="139"/>
      <c r="C183" s="139"/>
      <c r="D183" s="139"/>
      <c r="E183" s="139"/>
    </row>
    <row r="184" ht="14.25" customHeight="1">
      <c r="A184" s="139"/>
      <c r="B184" s="139"/>
      <c r="C184" s="139"/>
      <c r="D184" s="139"/>
      <c r="E184" s="139"/>
    </row>
    <row r="185" ht="14.25" customHeight="1">
      <c r="A185" s="139"/>
      <c r="B185" s="139"/>
      <c r="C185" s="139"/>
      <c r="D185" s="139"/>
      <c r="E185" s="139"/>
    </row>
    <row r="186" ht="14.25" customHeight="1">
      <c r="A186" s="139"/>
      <c r="B186" s="139"/>
      <c r="C186" s="139"/>
      <c r="D186" s="139"/>
      <c r="E186" s="139"/>
    </row>
    <row r="187" ht="14.25" customHeight="1">
      <c r="A187" s="139"/>
      <c r="B187" s="139"/>
      <c r="C187" s="139"/>
      <c r="D187" s="139"/>
      <c r="E187" s="139"/>
    </row>
    <row r="188" ht="14.25" customHeight="1">
      <c r="A188" s="139"/>
      <c r="B188" s="139"/>
      <c r="C188" s="139"/>
      <c r="D188" s="139"/>
      <c r="E188" s="139"/>
    </row>
    <row r="189" ht="14.25" customHeight="1">
      <c r="A189" s="139"/>
      <c r="B189" s="139"/>
      <c r="C189" s="139"/>
      <c r="D189" s="139"/>
      <c r="E189" s="139"/>
    </row>
    <row r="190" ht="14.25" customHeight="1">
      <c r="A190" s="139"/>
      <c r="B190" s="139"/>
      <c r="C190" s="139"/>
      <c r="D190" s="139"/>
      <c r="E190" s="139"/>
    </row>
    <row r="191" ht="14.25" customHeight="1">
      <c r="A191" s="139"/>
      <c r="B191" s="139"/>
      <c r="C191" s="139"/>
      <c r="D191" s="139"/>
      <c r="E191" s="139"/>
    </row>
    <row r="192" ht="14.25" customHeight="1">
      <c r="A192" s="139"/>
      <c r="B192" s="139"/>
      <c r="C192" s="139"/>
      <c r="D192" s="139"/>
      <c r="E192" s="139"/>
    </row>
    <row r="193" ht="14.25" customHeight="1">
      <c r="A193" s="139"/>
      <c r="B193" s="139"/>
      <c r="C193" s="139"/>
      <c r="D193" s="139"/>
      <c r="E193" s="139"/>
    </row>
    <row r="194" ht="14.25" customHeight="1">
      <c r="A194" s="139"/>
      <c r="B194" s="139"/>
      <c r="C194" s="139"/>
      <c r="D194" s="139"/>
      <c r="E194" s="139"/>
    </row>
    <row r="195" ht="14.25" customHeight="1">
      <c r="A195" s="139"/>
      <c r="B195" s="139"/>
      <c r="C195" s="139"/>
      <c r="D195" s="139"/>
      <c r="E195" s="139"/>
    </row>
    <row r="196" ht="14.25" customHeight="1">
      <c r="A196" s="139"/>
      <c r="B196" s="139"/>
      <c r="C196" s="139"/>
      <c r="D196" s="139"/>
      <c r="E196" s="139"/>
    </row>
    <row r="197" ht="14.25" customHeight="1">
      <c r="A197" s="139"/>
      <c r="B197" s="139"/>
      <c r="C197" s="139"/>
      <c r="D197" s="139"/>
      <c r="E197" s="139"/>
    </row>
    <row r="198" ht="14.25" customHeight="1">
      <c r="A198" s="139"/>
      <c r="B198" s="139"/>
      <c r="C198" s="139"/>
      <c r="D198" s="139"/>
      <c r="E198" s="139"/>
    </row>
    <row r="199" ht="14.25" customHeight="1">
      <c r="A199" s="139"/>
      <c r="B199" s="139"/>
      <c r="C199" s="139"/>
      <c r="D199" s="139"/>
      <c r="E199" s="139"/>
    </row>
    <row r="200" ht="14.25" customHeight="1">
      <c r="A200" s="139"/>
      <c r="B200" s="139"/>
      <c r="C200" s="139"/>
      <c r="D200" s="139"/>
      <c r="E200" s="139"/>
    </row>
    <row r="201" ht="14.25" customHeight="1">
      <c r="A201" s="139"/>
      <c r="B201" s="139"/>
      <c r="C201" s="139"/>
      <c r="D201" s="139"/>
      <c r="E201" s="139"/>
    </row>
    <row r="202" ht="14.25" customHeight="1">
      <c r="A202" s="139"/>
      <c r="B202" s="139"/>
      <c r="C202" s="139"/>
      <c r="D202" s="139"/>
      <c r="E202" s="139"/>
    </row>
    <row r="203" ht="14.25" customHeight="1">
      <c r="A203" s="139"/>
      <c r="B203" s="139"/>
      <c r="C203" s="139"/>
      <c r="D203" s="139"/>
      <c r="E203" s="139"/>
    </row>
    <row r="204" ht="14.25" customHeight="1">
      <c r="A204" s="139"/>
      <c r="B204" s="139"/>
      <c r="C204" s="139"/>
      <c r="D204" s="139"/>
      <c r="E204" s="139"/>
    </row>
    <row r="205" ht="14.25" customHeight="1">
      <c r="A205" s="139"/>
      <c r="B205" s="139"/>
      <c r="C205" s="139"/>
      <c r="D205" s="139"/>
      <c r="E205" s="139"/>
    </row>
    <row r="206" ht="14.25" customHeight="1">
      <c r="A206" s="139"/>
      <c r="B206" s="139"/>
      <c r="C206" s="139"/>
      <c r="D206" s="139"/>
      <c r="E206" s="139"/>
    </row>
    <row r="207" ht="14.25" customHeight="1">
      <c r="A207" s="139"/>
      <c r="B207" s="139"/>
      <c r="C207" s="139"/>
      <c r="D207" s="139"/>
      <c r="E207" s="139"/>
    </row>
    <row r="208" ht="14.25" customHeight="1">
      <c r="A208" s="139"/>
      <c r="B208" s="139"/>
      <c r="C208" s="139"/>
      <c r="D208" s="139"/>
      <c r="E208" s="139"/>
    </row>
    <row r="209" ht="14.25" customHeight="1">
      <c r="A209" s="139"/>
      <c r="B209" s="139"/>
      <c r="C209" s="139"/>
      <c r="D209" s="139"/>
      <c r="E209" s="139"/>
    </row>
    <row r="210" ht="14.25" customHeight="1">
      <c r="A210" s="139"/>
      <c r="B210" s="139"/>
      <c r="C210" s="139"/>
      <c r="D210" s="139"/>
      <c r="E210" s="139"/>
    </row>
    <row r="211" ht="14.25" customHeight="1">
      <c r="A211" s="139"/>
      <c r="B211" s="139"/>
      <c r="C211" s="139"/>
      <c r="D211" s="139"/>
      <c r="E211" s="139"/>
    </row>
    <row r="212" ht="14.25" customHeight="1">
      <c r="A212" s="139"/>
      <c r="B212" s="139"/>
      <c r="C212" s="139"/>
      <c r="D212" s="139"/>
      <c r="E212" s="139"/>
    </row>
    <row r="213" ht="14.25" customHeight="1">
      <c r="A213" s="139"/>
      <c r="B213" s="139"/>
      <c r="C213" s="139"/>
      <c r="D213" s="139"/>
      <c r="E213" s="139"/>
    </row>
    <row r="214" ht="14.25" customHeight="1">
      <c r="A214" s="139"/>
      <c r="B214" s="139"/>
      <c r="C214" s="139"/>
      <c r="D214" s="139"/>
      <c r="E214" s="139"/>
    </row>
    <row r="215" ht="14.25" customHeight="1">
      <c r="A215" s="139"/>
      <c r="B215" s="139"/>
      <c r="C215" s="139"/>
      <c r="D215" s="139"/>
      <c r="E215" s="139"/>
    </row>
    <row r="216" ht="14.25" customHeight="1">
      <c r="A216" s="139"/>
      <c r="B216" s="139"/>
      <c r="C216" s="139"/>
      <c r="D216" s="139"/>
      <c r="E216" s="139"/>
    </row>
    <row r="217" ht="14.25" customHeight="1">
      <c r="A217" s="139"/>
      <c r="B217" s="139"/>
      <c r="C217" s="139"/>
      <c r="D217" s="139"/>
      <c r="E217" s="139"/>
    </row>
    <row r="218" ht="14.25" customHeight="1">
      <c r="A218" s="139"/>
      <c r="B218" s="139"/>
      <c r="C218" s="139"/>
      <c r="D218" s="139"/>
      <c r="E218" s="139"/>
    </row>
    <row r="219" ht="14.25" customHeight="1">
      <c r="A219" s="139"/>
      <c r="B219" s="139"/>
      <c r="C219" s="139"/>
      <c r="D219" s="139"/>
      <c r="E219" s="139"/>
    </row>
    <row r="220" ht="14.25" customHeight="1">
      <c r="A220" s="139"/>
      <c r="B220" s="139"/>
      <c r="C220" s="139"/>
      <c r="D220" s="139"/>
      <c r="E220" s="139"/>
    </row>
    <row r="221" ht="14.25" customHeight="1">
      <c r="A221" s="139"/>
      <c r="B221" s="139"/>
      <c r="C221" s="139"/>
      <c r="D221" s="139"/>
      <c r="E221" s="139"/>
    </row>
    <row r="222" ht="14.25" customHeight="1">
      <c r="A222" s="139"/>
      <c r="B222" s="139"/>
      <c r="C222" s="139"/>
      <c r="D222" s="139"/>
      <c r="E222" s="139"/>
    </row>
    <row r="223" ht="14.25" customHeight="1">
      <c r="A223" s="139"/>
      <c r="B223" s="139"/>
      <c r="C223" s="139"/>
      <c r="D223" s="139"/>
      <c r="E223" s="139"/>
    </row>
    <row r="224" ht="14.25" customHeight="1">
      <c r="A224" s="139"/>
      <c r="B224" s="139"/>
      <c r="C224" s="139"/>
      <c r="D224" s="139"/>
      <c r="E224" s="139"/>
    </row>
    <row r="225" ht="14.25" customHeight="1">
      <c r="A225" s="139"/>
      <c r="B225" s="139"/>
      <c r="C225" s="139"/>
      <c r="D225" s="139"/>
      <c r="E225" s="139"/>
    </row>
    <row r="226" ht="14.25" customHeight="1">
      <c r="A226" s="139"/>
      <c r="B226" s="139"/>
      <c r="C226" s="139"/>
      <c r="D226" s="139"/>
      <c r="E226" s="139"/>
    </row>
    <row r="227" ht="14.25" customHeight="1">
      <c r="A227" s="139"/>
      <c r="B227" s="139"/>
      <c r="C227" s="139"/>
      <c r="D227" s="139"/>
      <c r="E227" s="139"/>
    </row>
    <row r="228" ht="14.25" customHeight="1">
      <c r="A228" s="139"/>
      <c r="B228" s="139"/>
      <c r="C228" s="139"/>
      <c r="D228" s="139"/>
      <c r="E228" s="139"/>
    </row>
    <row r="229" ht="14.25" customHeight="1">
      <c r="A229" s="139"/>
      <c r="B229" s="139"/>
      <c r="C229" s="139"/>
      <c r="D229" s="139"/>
      <c r="E229" s="139"/>
    </row>
    <row r="230" ht="14.25" customHeight="1">
      <c r="A230" s="139"/>
      <c r="B230" s="139"/>
      <c r="C230" s="139"/>
      <c r="D230" s="139"/>
      <c r="E230" s="139"/>
    </row>
    <row r="231" ht="14.25" customHeight="1">
      <c r="A231" s="139"/>
      <c r="B231" s="139"/>
      <c r="C231" s="139"/>
      <c r="D231" s="139"/>
      <c r="E231" s="139"/>
    </row>
    <row r="232" ht="14.25" customHeight="1">
      <c r="A232" s="139"/>
      <c r="B232" s="139"/>
      <c r="C232" s="139"/>
      <c r="D232" s="139"/>
      <c r="E232" s="139"/>
    </row>
    <row r="233" ht="14.25" customHeight="1">
      <c r="A233" s="139"/>
      <c r="B233" s="139"/>
      <c r="C233" s="139"/>
      <c r="D233" s="139"/>
      <c r="E233" s="139"/>
    </row>
    <row r="234" ht="14.25" customHeight="1">
      <c r="A234" s="139"/>
      <c r="B234" s="139"/>
      <c r="C234" s="139"/>
      <c r="D234" s="139"/>
      <c r="E234" s="139"/>
    </row>
    <row r="235" ht="14.25" customHeight="1">
      <c r="A235" s="139"/>
      <c r="B235" s="139"/>
      <c r="C235" s="139"/>
      <c r="D235" s="139"/>
      <c r="E235" s="139"/>
    </row>
    <row r="236" ht="14.25" customHeight="1">
      <c r="A236" s="139"/>
      <c r="B236" s="139"/>
      <c r="C236" s="139"/>
      <c r="D236" s="139"/>
      <c r="E236" s="139"/>
    </row>
    <row r="237" ht="14.25" customHeight="1">
      <c r="A237" s="139"/>
      <c r="B237" s="139"/>
      <c r="C237" s="139"/>
      <c r="D237" s="139"/>
      <c r="E237" s="139"/>
    </row>
    <row r="238" ht="14.25" customHeight="1">
      <c r="A238" s="139"/>
      <c r="B238" s="139"/>
      <c r="C238" s="139"/>
      <c r="D238" s="139"/>
      <c r="E238" s="139"/>
    </row>
    <row r="239" ht="14.25" customHeight="1">
      <c r="A239" s="139"/>
      <c r="B239" s="139"/>
      <c r="C239" s="139"/>
      <c r="D239" s="139"/>
      <c r="E239" s="139"/>
    </row>
    <row r="240" ht="14.25" customHeight="1">
      <c r="A240" s="139"/>
      <c r="B240" s="139"/>
      <c r="C240" s="139"/>
      <c r="D240" s="139"/>
      <c r="E240" s="139"/>
    </row>
    <row r="241" ht="14.25" customHeight="1">
      <c r="A241" s="139"/>
      <c r="B241" s="139"/>
      <c r="C241" s="139"/>
      <c r="D241" s="139"/>
      <c r="E241" s="139"/>
    </row>
    <row r="242" ht="14.25" customHeight="1">
      <c r="A242" s="139"/>
      <c r="B242" s="139"/>
      <c r="C242" s="139"/>
      <c r="D242" s="139"/>
      <c r="E242" s="139"/>
    </row>
    <row r="243" ht="14.25" customHeight="1">
      <c r="A243" s="139"/>
      <c r="B243" s="139"/>
      <c r="C243" s="139"/>
      <c r="D243" s="139"/>
      <c r="E243" s="139"/>
    </row>
    <row r="244" ht="14.25" customHeight="1">
      <c r="A244" s="139"/>
      <c r="B244" s="139"/>
      <c r="C244" s="139"/>
      <c r="D244" s="139"/>
      <c r="E244" s="139"/>
    </row>
    <row r="245" ht="14.25" customHeight="1">
      <c r="A245" s="139"/>
      <c r="B245" s="139"/>
      <c r="C245" s="139"/>
      <c r="D245" s="139"/>
      <c r="E245" s="139"/>
    </row>
    <row r="246" ht="14.25" customHeight="1">
      <c r="A246" s="139"/>
      <c r="B246" s="139"/>
      <c r="C246" s="139"/>
      <c r="D246" s="139"/>
      <c r="E246" s="139"/>
    </row>
    <row r="247" ht="14.25" customHeight="1">
      <c r="A247" s="139"/>
      <c r="B247" s="139"/>
      <c r="C247" s="139"/>
      <c r="D247" s="139"/>
      <c r="E247" s="139"/>
    </row>
    <row r="248" ht="14.25" customHeight="1">
      <c r="A248" s="139"/>
      <c r="B248" s="139"/>
      <c r="C248" s="139"/>
      <c r="D248" s="139"/>
      <c r="E248" s="139"/>
    </row>
    <row r="249" ht="14.25" customHeight="1">
      <c r="A249" s="139"/>
      <c r="B249" s="139"/>
      <c r="C249" s="139"/>
      <c r="D249" s="139"/>
      <c r="E249" s="139"/>
    </row>
    <row r="250" ht="14.25" customHeight="1">
      <c r="A250" s="139"/>
      <c r="B250" s="139"/>
      <c r="C250" s="139"/>
      <c r="D250" s="139"/>
      <c r="E250" s="139"/>
    </row>
    <row r="251" ht="14.25" customHeight="1">
      <c r="A251" s="139"/>
      <c r="B251" s="139"/>
      <c r="C251" s="139"/>
      <c r="D251" s="139"/>
      <c r="E251" s="139"/>
    </row>
    <row r="252" ht="14.25" customHeight="1">
      <c r="A252" s="139"/>
      <c r="B252" s="139"/>
      <c r="C252" s="139"/>
      <c r="D252" s="139"/>
      <c r="E252" s="139"/>
    </row>
    <row r="253" ht="14.25" customHeight="1">
      <c r="A253" s="139"/>
      <c r="B253" s="139"/>
      <c r="C253" s="139"/>
      <c r="D253" s="139"/>
      <c r="E253" s="139"/>
    </row>
    <row r="254" ht="14.25" customHeight="1">
      <c r="A254" s="139"/>
      <c r="B254" s="139"/>
      <c r="C254" s="139"/>
      <c r="D254" s="139"/>
      <c r="E254" s="139"/>
    </row>
    <row r="255" ht="14.25" customHeight="1">
      <c r="A255" s="139"/>
      <c r="B255" s="139"/>
      <c r="C255" s="139"/>
      <c r="D255" s="139"/>
      <c r="E255" s="139"/>
    </row>
    <row r="256" ht="14.25" customHeight="1">
      <c r="A256" s="139"/>
      <c r="B256" s="139"/>
      <c r="C256" s="139"/>
      <c r="D256" s="139"/>
      <c r="E256" s="139"/>
    </row>
    <row r="257" ht="14.25" customHeight="1">
      <c r="A257" s="139"/>
      <c r="B257" s="139"/>
      <c r="C257" s="139"/>
      <c r="D257" s="139"/>
      <c r="E257" s="139"/>
    </row>
    <row r="258" ht="14.25" customHeight="1">
      <c r="A258" s="139"/>
      <c r="B258" s="139"/>
      <c r="C258" s="139"/>
      <c r="D258" s="139"/>
      <c r="E258" s="139"/>
    </row>
    <row r="259" ht="14.25" customHeight="1">
      <c r="A259" s="139"/>
      <c r="B259" s="139"/>
      <c r="C259" s="139"/>
      <c r="D259" s="139"/>
      <c r="E259" s="139"/>
    </row>
    <row r="260" ht="14.25" customHeight="1">
      <c r="A260" s="139"/>
      <c r="B260" s="139"/>
      <c r="C260" s="139"/>
      <c r="D260" s="139"/>
      <c r="E260" s="139"/>
    </row>
    <row r="261" ht="14.25" customHeight="1">
      <c r="A261" s="139"/>
      <c r="B261" s="139"/>
      <c r="C261" s="139"/>
      <c r="D261" s="139"/>
      <c r="E261" s="139"/>
    </row>
    <row r="262" ht="14.25" customHeight="1">
      <c r="A262" s="139"/>
      <c r="B262" s="139"/>
      <c r="C262" s="139"/>
      <c r="D262" s="139"/>
      <c r="E262" s="139"/>
    </row>
    <row r="263" ht="14.25" customHeight="1">
      <c r="A263" s="139"/>
      <c r="B263" s="139"/>
      <c r="C263" s="139"/>
      <c r="D263" s="139"/>
      <c r="E263" s="139"/>
    </row>
    <row r="264" ht="14.25" customHeight="1">
      <c r="A264" s="139"/>
      <c r="B264" s="139"/>
      <c r="C264" s="139"/>
      <c r="D264" s="139"/>
      <c r="E264" s="139"/>
    </row>
    <row r="265" ht="14.25" customHeight="1">
      <c r="A265" s="139"/>
      <c r="B265" s="139"/>
      <c r="C265" s="139"/>
      <c r="D265" s="139"/>
      <c r="E265" s="139"/>
    </row>
    <row r="266" ht="14.25" customHeight="1">
      <c r="A266" s="139"/>
      <c r="B266" s="139"/>
      <c r="C266" s="139"/>
      <c r="D266" s="139"/>
      <c r="E266" s="139"/>
    </row>
    <row r="267" ht="14.25" customHeight="1">
      <c r="A267" s="139"/>
      <c r="B267" s="139"/>
      <c r="C267" s="139"/>
      <c r="D267" s="139"/>
      <c r="E267" s="139"/>
    </row>
    <row r="268" ht="14.25" customHeight="1">
      <c r="A268" s="139"/>
      <c r="B268" s="139"/>
      <c r="C268" s="139"/>
      <c r="D268" s="139"/>
      <c r="E268" s="139"/>
    </row>
    <row r="269" ht="14.25" customHeight="1">
      <c r="A269" s="139"/>
      <c r="B269" s="139"/>
      <c r="C269" s="139"/>
      <c r="D269" s="139"/>
      <c r="E269" s="139"/>
    </row>
    <row r="270" ht="14.25" customHeight="1">
      <c r="A270" s="139"/>
      <c r="B270" s="139"/>
      <c r="C270" s="139"/>
      <c r="D270" s="139"/>
      <c r="E270" s="139"/>
    </row>
    <row r="271" ht="14.25" customHeight="1">
      <c r="A271" s="139"/>
      <c r="B271" s="139"/>
      <c r="C271" s="139"/>
      <c r="D271" s="139"/>
      <c r="E271" s="139"/>
    </row>
    <row r="272" ht="14.25" customHeight="1">
      <c r="A272" s="139"/>
      <c r="B272" s="139"/>
      <c r="C272" s="139"/>
      <c r="D272" s="139"/>
      <c r="E272" s="139"/>
    </row>
    <row r="273" ht="14.25" customHeight="1">
      <c r="A273" s="139"/>
      <c r="B273" s="139"/>
      <c r="C273" s="139"/>
      <c r="D273" s="139"/>
      <c r="E273" s="139"/>
    </row>
    <row r="274" ht="14.25" customHeight="1">
      <c r="A274" s="139"/>
      <c r="B274" s="139"/>
      <c r="C274" s="139"/>
      <c r="D274" s="139"/>
      <c r="E274" s="139"/>
    </row>
    <row r="275" ht="14.25" customHeight="1">
      <c r="A275" s="139"/>
      <c r="B275" s="139"/>
      <c r="C275" s="139"/>
      <c r="D275" s="139"/>
      <c r="E275" s="139"/>
    </row>
    <row r="276" ht="14.25" customHeight="1">
      <c r="A276" s="139"/>
      <c r="B276" s="139"/>
      <c r="C276" s="139"/>
      <c r="D276" s="139"/>
      <c r="E276" s="139"/>
    </row>
    <row r="277" ht="14.25" customHeight="1">
      <c r="A277" s="139"/>
      <c r="B277" s="139"/>
      <c r="C277" s="139"/>
      <c r="D277" s="139"/>
      <c r="E277" s="139"/>
    </row>
    <row r="278" ht="14.25" customHeight="1">
      <c r="A278" s="139"/>
      <c r="B278" s="139"/>
      <c r="C278" s="139"/>
      <c r="D278" s="139"/>
      <c r="E278" s="139"/>
    </row>
    <row r="279" ht="14.25" customHeight="1">
      <c r="A279" s="139"/>
      <c r="B279" s="139"/>
      <c r="C279" s="139"/>
      <c r="D279" s="139"/>
      <c r="E279" s="139"/>
    </row>
    <row r="280" ht="14.25" customHeight="1">
      <c r="A280" s="139"/>
      <c r="B280" s="139"/>
      <c r="C280" s="139"/>
      <c r="D280" s="139"/>
      <c r="E280" s="139"/>
    </row>
    <row r="281" ht="14.25" customHeight="1">
      <c r="A281" s="139"/>
      <c r="B281" s="139"/>
      <c r="C281" s="139"/>
      <c r="D281" s="139"/>
      <c r="E281" s="139"/>
    </row>
    <row r="282" ht="14.25" customHeight="1">
      <c r="A282" s="139"/>
      <c r="B282" s="139"/>
      <c r="C282" s="139"/>
      <c r="D282" s="139"/>
      <c r="E282" s="139"/>
    </row>
    <row r="283" ht="14.25" customHeight="1">
      <c r="A283" s="139"/>
      <c r="B283" s="139"/>
      <c r="C283" s="139"/>
      <c r="D283" s="139"/>
      <c r="E283" s="139"/>
    </row>
    <row r="284" ht="14.25" customHeight="1">
      <c r="A284" s="139"/>
      <c r="B284" s="139"/>
      <c r="C284" s="139"/>
      <c r="D284" s="139"/>
      <c r="E284" s="139"/>
    </row>
    <row r="285" ht="14.25" customHeight="1">
      <c r="A285" s="139"/>
      <c r="B285" s="139"/>
      <c r="C285" s="139"/>
      <c r="D285" s="139"/>
      <c r="E285" s="139"/>
    </row>
    <row r="286" ht="14.25" customHeight="1">
      <c r="A286" s="139"/>
      <c r="B286" s="139"/>
      <c r="C286" s="139"/>
      <c r="D286" s="139"/>
      <c r="E286" s="139"/>
    </row>
    <row r="287" ht="14.25" customHeight="1">
      <c r="A287" s="139"/>
      <c r="B287" s="139"/>
      <c r="C287" s="139"/>
      <c r="D287" s="139"/>
      <c r="E287" s="139"/>
    </row>
    <row r="288" ht="14.25" customHeight="1">
      <c r="A288" s="139"/>
      <c r="B288" s="139"/>
      <c r="C288" s="139"/>
      <c r="D288" s="139"/>
      <c r="E288" s="139"/>
    </row>
    <row r="289" ht="14.25" customHeight="1">
      <c r="A289" s="139"/>
      <c r="B289" s="139"/>
      <c r="C289" s="139"/>
      <c r="D289" s="139"/>
      <c r="E289" s="139"/>
    </row>
    <row r="290" ht="14.25" customHeight="1">
      <c r="A290" s="139"/>
      <c r="B290" s="139"/>
      <c r="C290" s="139"/>
      <c r="D290" s="139"/>
      <c r="E290" s="139"/>
    </row>
    <row r="291" ht="14.25" customHeight="1">
      <c r="A291" s="139"/>
      <c r="B291" s="139"/>
      <c r="C291" s="139"/>
      <c r="D291" s="139"/>
      <c r="E291" s="139"/>
    </row>
    <row r="292" ht="14.25" customHeight="1">
      <c r="A292" s="139"/>
      <c r="B292" s="139"/>
      <c r="C292" s="139"/>
      <c r="D292" s="139"/>
      <c r="E292" s="139"/>
    </row>
    <row r="293" ht="14.25" customHeight="1">
      <c r="A293" s="139"/>
      <c r="B293" s="139"/>
      <c r="C293" s="139"/>
      <c r="D293" s="139"/>
      <c r="E293" s="139"/>
    </row>
    <row r="294" ht="14.25" customHeight="1">
      <c r="A294" s="139"/>
      <c r="B294" s="139"/>
      <c r="C294" s="139"/>
      <c r="D294" s="139"/>
      <c r="E294" s="139"/>
    </row>
    <row r="295" ht="14.25" customHeight="1">
      <c r="A295" s="139"/>
      <c r="B295" s="139"/>
      <c r="C295" s="139"/>
      <c r="D295" s="139"/>
      <c r="E295" s="139"/>
    </row>
    <row r="296" ht="14.25" customHeight="1">
      <c r="A296" s="139"/>
      <c r="B296" s="139"/>
      <c r="C296" s="139"/>
      <c r="D296" s="139"/>
      <c r="E296" s="139"/>
    </row>
    <row r="297" ht="14.25" customHeight="1">
      <c r="A297" s="139"/>
      <c r="B297" s="139"/>
      <c r="C297" s="139"/>
      <c r="D297" s="139"/>
      <c r="E297" s="139"/>
    </row>
    <row r="298" ht="14.25" customHeight="1">
      <c r="A298" s="139"/>
      <c r="B298" s="139"/>
      <c r="C298" s="139"/>
      <c r="D298" s="139"/>
      <c r="E298" s="139"/>
    </row>
    <row r="299" ht="14.25" customHeight="1">
      <c r="A299" s="139"/>
      <c r="B299" s="139"/>
      <c r="C299" s="139"/>
      <c r="D299" s="139"/>
      <c r="E299" s="139"/>
    </row>
    <row r="300" ht="14.25" customHeight="1">
      <c r="A300" s="139"/>
      <c r="B300" s="139"/>
      <c r="C300" s="139"/>
      <c r="D300" s="139"/>
      <c r="E300" s="139"/>
    </row>
    <row r="301" ht="14.25" customHeight="1">
      <c r="A301" s="139"/>
      <c r="B301" s="139"/>
      <c r="C301" s="139"/>
      <c r="D301" s="139"/>
      <c r="E301" s="139"/>
    </row>
    <row r="302" ht="14.25" customHeight="1">
      <c r="A302" s="139"/>
      <c r="B302" s="139"/>
      <c r="C302" s="139"/>
      <c r="D302" s="139"/>
      <c r="E302" s="139"/>
    </row>
    <row r="303" ht="14.25" customHeight="1">
      <c r="A303" s="139"/>
      <c r="B303" s="139"/>
      <c r="C303" s="139"/>
      <c r="D303" s="139"/>
      <c r="E303" s="139"/>
    </row>
    <row r="304" ht="14.25" customHeight="1">
      <c r="A304" s="139"/>
      <c r="B304" s="139"/>
      <c r="C304" s="139"/>
      <c r="D304" s="139"/>
      <c r="E304" s="139"/>
    </row>
    <row r="305" ht="14.25" customHeight="1">
      <c r="A305" s="139"/>
      <c r="B305" s="139"/>
      <c r="C305" s="139"/>
      <c r="D305" s="139"/>
      <c r="E305" s="139"/>
    </row>
    <row r="306" ht="14.25" customHeight="1">
      <c r="A306" s="139"/>
      <c r="B306" s="139"/>
      <c r="C306" s="139"/>
      <c r="D306" s="139"/>
      <c r="E306" s="139"/>
    </row>
    <row r="307" ht="14.25" customHeight="1">
      <c r="A307" s="139"/>
      <c r="B307" s="139"/>
      <c r="C307" s="139"/>
      <c r="D307" s="139"/>
      <c r="E307" s="139"/>
    </row>
    <row r="308" ht="14.25" customHeight="1">
      <c r="A308" s="139"/>
      <c r="B308" s="139"/>
      <c r="C308" s="139"/>
      <c r="D308" s="139"/>
      <c r="E308" s="139"/>
    </row>
    <row r="309" ht="14.25" customHeight="1">
      <c r="A309" s="139"/>
      <c r="B309" s="139"/>
      <c r="C309" s="139"/>
      <c r="D309" s="139"/>
      <c r="E309" s="139"/>
    </row>
    <row r="310" ht="14.25" customHeight="1">
      <c r="A310" s="139"/>
      <c r="B310" s="139"/>
      <c r="C310" s="139"/>
      <c r="D310" s="139"/>
      <c r="E310" s="139"/>
    </row>
    <row r="311" ht="14.25" customHeight="1">
      <c r="A311" s="139"/>
      <c r="B311" s="139"/>
      <c r="C311" s="139"/>
      <c r="D311" s="139"/>
      <c r="E311" s="139"/>
    </row>
    <row r="312" ht="14.25" customHeight="1">
      <c r="A312" s="139"/>
      <c r="B312" s="139"/>
      <c r="C312" s="139"/>
      <c r="D312" s="139"/>
      <c r="E312" s="139"/>
    </row>
    <row r="313" ht="14.25" customHeight="1">
      <c r="A313" s="139"/>
      <c r="B313" s="139"/>
      <c r="C313" s="139"/>
      <c r="D313" s="139"/>
      <c r="E313" s="139"/>
    </row>
    <row r="314" ht="14.25" customHeight="1">
      <c r="A314" s="139"/>
      <c r="B314" s="139"/>
      <c r="C314" s="139"/>
      <c r="D314" s="139"/>
      <c r="E314" s="139"/>
    </row>
    <row r="315" ht="14.25" customHeight="1">
      <c r="A315" s="139"/>
      <c r="B315" s="139"/>
      <c r="C315" s="139"/>
      <c r="D315" s="139"/>
      <c r="E315" s="139"/>
    </row>
    <row r="316" ht="14.25" customHeight="1">
      <c r="A316" s="139"/>
      <c r="B316" s="139"/>
      <c r="C316" s="139"/>
      <c r="D316" s="139"/>
      <c r="E316" s="139"/>
    </row>
    <row r="317" ht="14.25" customHeight="1">
      <c r="A317" s="139"/>
      <c r="B317" s="139"/>
      <c r="C317" s="139"/>
      <c r="D317" s="139"/>
      <c r="E317" s="139"/>
    </row>
    <row r="318" ht="14.25" customHeight="1">
      <c r="A318" s="139"/>
      <c r="B318" s="139"/>
      <c r="C318" s="139"/>
      <c r="D318" s="139"/>
      <c r="E318" s="139"/>
    </row>
    <row r="319" ht="14.25" customHeight="1">
      <c r="A319" s="139"/>
      <c r="B319" s="139"/>
      <c r="C319" s="139"/>
      <c r="D319" s="139"/>
      <c r="E319" s="139"/>
    </row>
    <row r="320" ht="14.25" customHeight="1">
      <c r="A320" s="139"/>
      <c r="B320" s="139"/>
      <c r="C320" s="139"/>
      <c r="D320" s="139"/>
      <c r="E320" s="139"/>
    </row>
    <row r="321" ht="14.25" customHeight="1">
      <c r="A321" s="139"/>
      <c r="B321" s="139"/>
      <c r="C321" s="139"/>
      <c r="D321" s="139"/>
      <c r="E321" s="139"/>
    </row>
    <row r="322" ht="14.25" customHeight="1">
      <c r="A322" s="139"/>
      <c r="B322" s="139"/>
      <c r="C322" s="139"/>
      <c r="D322" s="139"/>
      <c r="E322" s="139"/>
    </row>
    <row r="323" ht="14.25" customHeight="1">
      <c r="A323" s="139"/>
      <c r="B323" s="139"/>
      <c r="C323" s="139"/>
      <c r="D323" s="139"/>
      <c r="E323" s="139"/>
    </row>
    <row r="324" ht="14.25" customHeight="1">
      <c r="A324" s="139"/>
      <c r="B324" s="139"/>
      <c r="C324" s="139"/>
      <c r="D324" s="139"/>
      <c r="E324" s="139"/>
    </row>
    <row r="325" ht="14.25" customHeight="1">
      <c r="A325" s="139"/>
      <c r="B325" s="139"/>
      <c r="C325" s="139"/>
      <c r="D325" s="139"/>
      <c r="E325" s="139"/>
    </row>
    <row r="326" ht="14.25" customHeight="1">
      <c r="A326" s="139"/>
      <c r="B326" s="139"/>
      <c r="C326" s="139"/>
      <c r="D326" s="139"/>
      <c r="E326" s="139"/>
    </row>
    <row r="327" ht="14.25" customHeight="1">
      <c r="A327" s="139"/>
      <c r="B327" s="139"/>
      <c r="C327" s="139"/>
      <c r="D327" s="139"/>
      <c r="E327" s="139"/>
    </row>
    <row r="328" ht="14.25" customHeight="1">
      <c r="A328" s="139"/>
      <c r="B328" s="139"/>
      <c r="C328" s="139"/>
      <c r="D328" s="139"/>
      <c r="E328" s="139"/>
    </row>
    <row r="329" ht="14.25" customHeight="1">
      <c r="A329" s="139"/>
      <c r="B329" s="139"/>
      <c r="C329" s="139"/>
      <c r="D329" s="139"/>
      <c r="E329" s="139"/>
    </row>
    <row r="330" ht="14.25" customHeight="1">
      <c r="A330" s="139"/>
      <c r="B330" s="139"/>
      <c r="C330" s="139"/>
      <c r="D330" s="139"/>
      <c r="E330" s="139"/>
    </row>
    <row r="331" ht="14.25" customHeight="1">
      <c r="A331" s="139"/>
      <c r="B331" s="139"/>
      <c r="C331" s="139"/>
      <c r="D331" s="139"/>
      <c r="E331" s="139"/>
    </row>
    <row r="332" ht="14.25" customHeight="1">
      <c r="A332" s="139"/>
      <c r="B332" s="139"/>
      <c r="C332" s="139"/>
      <c r="D332" s="139"/>
      <c r="E332" s="139"/>
    </row>
    <row r="333" ht="14.25" customHeight="1">
      <c r="A333" s="139"/>
      <c r="B333" s="139"/>
      <c r="C333" s="139"/>
      <c r="D333" s="139"/>
      <c r="E333" s="139"/>
    </row>
    <row r="334" ht="14.25" customHeight="1">
      <c r="A334" s="139"/>
      <c r="B334" s="139"/>
      <c r="C334" s="139"/>
      <c r="D334" s="139"/>
      <c r="E334" s="139"/>
    </row>
    <row r="335" ht="14.25" customHeight="1">
      <c r="A335" s="139"/>
      <c r="B335" s="139"/>
      <c r="C335" s="139"/>
      <c r="D335" s="139"/>
      <c r="E335" s="139"/>
    </row>
    <row r="336" ht="14.25" customHeight="1">
      <c r="A336" s="139"/>
      <c r="B336" s="139"/>
      <c r="C336" s="139"/>
      <c r="D336" s="139"/>
      <c r="E336" s="139"/>
    </row>
    <row r="337" ht="14.25" customHeight="1">
      <c r="A337" s="139"/>
      <c r="B337" s="139"/>
      <c r="C337" s="139"/>
      <c r="D337" s="139"/>
      <c r="E337" s="139"/>
    </row>
    <row r="338" ht="14.25" customHeight="1">
      <c r="A338" s="139"/>
      <c r="B338" s="139"/>
      <c r="C338" s="139"/>
      <c r="D338" s="139"/>
      <c r="E338" s="139"/>
    </row>
    <row r="339" ht="14.25" customHeight="1">
      <c r="A339" s="139"/>
      <c r="B339" s="139"/>
      <c r="C339" s="139"/>
      <c r="D339" s="139"/>
      <c r="E339" s="139"/>
    </row>
    <row r="340" ht="14.25" customHeight="1">
      <c r="A340" s="139"/>
      <c r="B340" s="139"/>
      <c r="C340" s="139"/>
      <c r="D340" s="139"/>
      <c r="E340" s="139"/>
    </row>
    <row r="341" ht="14.25" customHeight="1">
      <c r="A341" s="139"/>
      <c r="B341" s="139"/>
      <c r="C341" s="139"/>
      <c r="D341" s="139"/>
      <c r="E341" s="139"/>
    </row>
    <row r="342" ht="14.25" customHeight="1">
      <c r="A342" s="139"/>
      <c r="B342" s="139"/>
      <c r="C342" s="139"/>
      <c r="D342" s="139"/>
      <c r="E342" s="139"/>
    </row>
    <row r="343" ht="14.25" customHeight="1">
      <c r="A343" s="139"/>
      <c r="B343" s="139"/>
      <c r="C343" s="139"/>
      <c r="D343" s="139"/>
      <c r="E343" s="139"/>
    </row>
    <row r="344" ht="14.25" customHeight="1">
      <c r="A344" s="139"/>
      <c r="B344" s="139"/>
      <c r="C344" s="139"/>
      <c r="D344" s="139"/>
      <c r="E344" s="139"/>
    </row>
    <row r="345" ht="14.25" customHeight="1">
      <c r="A345" s="139"/>
      <c r="B345" s="139"/>
      <c r="C345" s="139"/>
      <c r="D345" s="139"/>
      <c r="E345" s="139"/>
    </row>
    <row r="346" ht="14.25" customHeight="1">
      <c r="A346" s="139"/>
      <c r="B346" s="139"/>
      <c r="C346" s="139"/>
      <c r="D346" s="139"/>
      <c r="E346" s="139"/>
    </row>
    <row r="347" ht="14.25" customHeight="1">
      <c r="A347" s="139"/>
      <c r="B347" s="139"/>
      <c r="C347" s="139"/>
      <c r="D347" s="139"/>
      <c r="E347" s="139"/>
    </row>
    <row r="348" ht="14.25" customHeight="1">
      <c r="A348" s="139"/>
      <c r="B348" s="139"/>
      <c r="C348" s="139"/>
      <c r="D348" s="139"/>
      <c r="E348" s="139"/>
    </row>
    <row r="349" ht="14.25" customHeight="1">
      <c r="A349" s="139"/>
      <c r="B349" s="139"/>
      <c r="C349" s="139"/>
      <c r="D349" s="139"/>
      <c r="E349" s="139"/>
    </row>
    <row r="350" ht="14.25" customHeight="1">
      <c r="A350" s="139"/>
      <c r="B350" s="139"/>
      <c r="C350" s="139"/>
      <c r="D350" s="139"/>
      <c r="E350" s="139"/>
    </row>
    <row r="351" ht="14.25" customHeight="1">
      <c r="A351" s="139"/>
      <c r="B351" s="139"/>
      <c r="C351" s="139"/>
      <c r="D351" s="139"/>
      <c r="E351" s="139"/>
    </row>
    <row r="352" ht="14.25" customHeight="1">
      <c r="A352" s="139"/>
      <c r="B352" s="139"/>
      <c r="C352" s="139"/>
      <c r="D352" s="139"/>
      <c r="E352" s="139"/>
    </row>
    <row r="353" ht="14.25" customHeight="1">
      <c r="A353" s="139"/>
      <c r="B353" s="139"/>
      <c r="C353" s="139"/>
      <c r="D353" s="139"/>
      <c r="E353" s="139"/>
    </row>
    <row r="354" ht="14.25" customHeight="1">
      <c r="A354" s="139"/>
      <c r="B354" s="139"/>
      <c r="C354" s="139"/>
      <c r="D354" s="139"/>
      <c r="E354" s="139"/>
    </row>
    <row r="355" ht="14.25" customHeight="1">
      <c r="A355" s="139"/>
      <c r="B355" s="139"/>
      <c r="C355" s="139"/>
      <c r="D355" s="139"/>
      <c r="E355" s="139"/>
    </row>
    <row r="356" ht="14.25" customHeight="1">
      <c r="A356" s="139"/>
      <c r="B356" s="139"/>
      <c r="C356" s="139"/>
      <c r="D356" s="139"/>
      <c r="E356" s="139"/>
    </row>
    <row r="357" ht="14.25" customHeight="1">
      <c r="A357" s="139"/>
      <c r="B357" s="139"/>
      <c r="C357" s="139"/>
      <c r="D357" s="139"/>
      <c r="E357" s="139"/>
    </row>
    <row r="358" ht="14.25" customHeight="1">
      <c r="A358" s="139"/>
      <c r="B358" s="139"/>
      <c r="C358" s="139"/>
      <c r="D358" s="139"/>
      <c r="E358" s="139"/>
    </row>
    <row r="359" ht="14.25" customHeight="1">
      <c r="A359" s="139"/>
      <c r="B359" s="139"/>
      <c r="C359" s="139"/>
      <c r="D359" s="139"/>
      <c r="E359" s="139"/>
    </row>
    <row r="360" ht="14.25" customHeight="1">
      <c r="A360" s="139"/>
      <c r="B360" s="139"/>
      <c r="C360" s="139"/>
      <c r="D360" s="139"/>
      <c r="E360" s="139"/>
    </row>
    <row r="361" ht="14.25" customHeight="1">
      <c r="A361" s="139"/>
      <c r="B361" s="139"/>
      <c r="C361" s="139"/>
      <c r="D361" s="139"/>
      <c r="E361" s="139"/>
    </row>
    <row r="362" ht="14.25" customHeight="1">
      <c r="A362" s="139"/>
      <c r="B362" s="139"/>
      <c r="C362" s="139"/>
      <c r="D362" s="139"/>
      <c r="E362" s="139"/>
    </row>
    <row r="363" ht="14.25" customHeight="1">
      <c r="A363" s="139"/>
      <c r="B363" s="139"/>
      <c r="C363" s="139"/>
      <c r="D363" s="139"/>
      <c r="E363" s="139"/>
    </row>
    <row r="364" ht="14.25" customHeight="1">
      <c r="A364" s="139"/>
      <c r="B364" s="139"/>
      <c r="C364" s="139"/>
      <c r="D364" s="139"/>
      <c r="E364" s="139"/>
    </row>
    <row r="365" ht="14.25" customHeight="1">
      <c r="A365" s="139"/>
      <c r="B365" s="139"/>
      <c r="C365" s="139"/>
      <c r="D365" s="139"/>
      <c r="E365" s="139"/>
    </row>
    <row r="366" ht="14.25" customHeight="1">
      <c r="A366" s="139"/>
      <c r="B366" s="139"/>
      <c r="C366" s="139"/>
      <c r="D366" s="139"/>
      <c r="E366" s="139"/>
    </row>
    <row r="367" ht="14.25" customHeight="1">
      <c r="A367" s="139"/>
      <c r="B367" s="139"/>
      <c r="C367" s="139"/>
      <c r="D367" s="139"/>
      <c r="E367" s="139"/>
    </row>
    <row r="368" ht="14.25" customHeight="1">
      <c r="A368" s="139"/>
      <c r="B368" s="139"/>
      <c r="C368" s="139"/>
      <c r="D368" s="139"/>
      <c r="E368" s="139"/>
    </row>
    <row r="369" ht="14.25" customHeight="1">
      <c r="A369" s="139"/>
      <c r="B369" s="139"/>
      <c r="C369" s="139"/>
      <c r="D369" s="139"/>
      <c r="E369" s="139"/>
    </row>
    <row r="370" ht="14.25" customHeight="1">
      <c r="A370" s="139"/>
      <c r="B370" s="139"/>
      <c r="C370" s="139"/>
      <c r="D370" s="139"/>
      <c r="E370" s="139"/>
    </row>
    <row r="371" ht="14.25" customHeight="1">
      <c r="A371" s="139"/>
      <c r="B371" s="139"/>
      <c r="C371" s="139"/>
      <c r="D371" s="139"/>
      <c r="E371" s="139"/>
    </row>
    <row r="372" ht="14.25" customHeight="1">
      <c r="A372" s="139"/>
      <c r="B372" s="139"/>
      <c r="C372" s="139"/>
      <c r="D372" s="139"/>
      <c r="E372" s="139"/>
    </row>
    <row r="373" ht="14.25" customHeight="1">
      <c r="A373" s="139"/>
      <c r="B373" s="139"/>
      <c r="C373" s="139"/>
      <c r="D373" s="139"/>
      <c r="E373" s="139"/>
    </row>
    <row r="374" ht="14.25" customHeight="1">
      <c r="A374" s="139"/>
      <c r="B374" s="139"/>
      <c r="C374" s="139"/>
      <c r="D374" s="139"/>
      <c r="E374" s="139"/>
    </row>
    <row r="375" ht="14.25" customHeight="1">
      <c r="A375" s="139"/>
      <c r="B375" s="139"/>
      <c r="C375" s="139"/>
      <c r="D375" s="139"/>
      <c r="E375" s="139"/>
    </row>
    <row r="376" ht="14.25" customHeight="1">
      <c r="A376" s="139"/>
      <c r="B376" s="139"/>
      <c r="C376" s="139"/>
      <c r="D376" s="139"/>
      <c r="E376" s="139"/>
    </row>
    <row r="377" ht="14.25" customHeight="1">
      <c r="A377" s="139"/>
      <c r="B377" s="139"/>
      <c r="C377" s="139"/>
      <c r="D377" s="139"/>
      <c r="E377" s="139"/>
    </row>
    <row r="378" ht="14.25" customHeight="1">
      <c r="A378" s="139"/>
      <c r="B378" s="139"/>
      <c r="C378" s="139"/>
      <c r="D378" s="139"/>
      <c r="E378" s="139"/>
    </row>
    <row r="379" ht="14.25" customHeight="1">
      <c r="A379" s="139"/>
      <c r="B379" s="139"/>
      <c r="C379" s="139"/>
      <c r="D379" s="139"/>
      <c r="E379" s="139"/>
    </row>
    <row r="380" ht="14.25" customHeight="1">
      <c r="A380" s="139"/>
      <c r="B380" s="139"/>
      <c r="C380" s="139"/>
      <c r="D380" s="139"/>
      <c r="E380" s="139"/>
    </row>
    <row r="381" ht="14.25" customHeight="1">
      <c r="A381" s="139"/>
      <c r="B381" s="139"/>
      <c r="C381" s="139"/>
      <c r="D381" s="139"/>
      <c r="E381" s="139"/>
    </row>
    <row r="382" ht="14.25" customHeight="1">
      <c r="A382" s="139"/>
      <c r="B382" s="139"/>
      <c r="C382" s="139"/>
      <c r="D382" s="139"/>
      <c r="E382" s="139"/>
    </row>
    <row r="383" ht="14.25" customHeight="1">
      <c r="A383" s="139"/>
      <c r="B383" s="139"/>
      <c r="C383" s="139"/>
      <c r="D383" s="139"/>
      <c r="E383" s="139"/>
    </row>
    <row r="384" ht="14.25" customHeight="1">
      <c r="A384" s="139"/>
      <c r="B384" s="139"/>
      <c r="C384" s="139"/>
      <c r="D384" s="139"/>
      <c r="E384" s="139"/>
    </row>
    <row r="385" ht="14.25" customHeight="1">
      <c r="A385" s="139"/>
      <c r="B385" s="139"/>
      <c r="C385" s="139"/>
      <c r="D385" s="139"/>
      <c r="E385" s="139"/>
    </row>
    <row r="386" ht="14.25" customHeight="1">
      <c r="A386" s="139"/>
      <c r="B386" s="139"/>
      <c r="C386" s="139"/>
      <c r="D386" s="139"/>
      <c r="E386" s="139"/>
    </row>
    <row r="387" ht="14.25" customHeight="1">
      <c r="A387" s="139"/>
      <c r="B387" s="139"/>
      <c r="C387" s="139"/>
      <c r="D387" s="139"/>
      <c r="E387" s="139"/>
    </row>
    <row r="388" ht="14.25" customHeight="1">
      <c r="A388" s="139"/>
      <c r="B388" s="139"/>
      <c r="C388" s="139"/>
      <c r="D388" s="139"/>
      <c r="E388" s="139"/>
    </row>
    <row r="389" ht="14.25" customHeight="1">
      <c r="A389" s="139"/>
      <c r="B389" s="139"/>
      <c r="C389" s="139"/>
      <c r="D389" s="139"/>
      <c r="E389" s="139"/>
    </row>
    <row r="390" ht="14.25" customHeight="1">
      <c r="A390" s="139"/>
      <c r="B390" s="139"/>
      <c r="C390" s="139"/>
      <c r="D390" s="139"/>
      <c r="E390" s="139"/>
    </row>
    <row r="391" ht="14.25" customHeight="1">
      <c r="A391" s="139"/>
      <c r="B391" s="139"/>
      <c r="C391" s="139"/>
      <c r="D391" s="139"/>
      <c r="E391" s="139"/>
    </row>
    <row r="392" ht="14.25" customHeight="1">
      <c r="A392" s="139"/>
      <c r="B392" s="139"/>
      <c r="C392" s="139"/>
      <c r="D392" s="139"/>
      <c r="E392" s="139"/>
    </row>
    <row r="393" ht="14.25" customHeight="1">
      <c r="A393" s="139"/>
      <c r="B393" s="139"/>
      <c r="C393" s="139"/>
      <c r="D393" s="139"/>
      <c r="E393" s="139"/>
    </row>
    <row r="394" ht="14.25" customHeight="1">
      <c r="A394" s="139"/>
      <c r="B394" s="139"/>
      <c r="C394" s="139"/>
      <c r="D394" s="139"/>
      <c r="E394" s="139"/>
    </row>
    <row r="395" ht="14.25" customHeight="1">
      <c r="A395" s="139"/>
      <c r="B395" s="139"/>
      <c r="C395" s="139"/>
      <c r="D395" s="139"/>
      <c r="E395" s="139"/>
    </row>
    <row r="396" ht="14.25" customHeight="1">
      <c r="A396" s="139"/>
      <c r="B396" s="139"/>
      <c r="C396" s="139"/>
      <c r="D396" s="139"/>
      <c r="E396" s="139"/>
    </row>
    <row r="397" ht="14.25" customHeight="1">
      <c r="A397" s="139"/>
      <c r="B397" s="139"/>
      <c r="C397" s="139"/>
      <c r="D397" s="139"/>
      <c r="E397" s="139"/>
    </row>
    <row r="398" ht="14.25" customHeight="1">
      <c r="A398" s="139"/>
      <c r="B398" s="139"/>
      <c r="C398" s="139"/>
      <c r="D398" s="139"/>
      <c r="E398" s="139"/>
    </row>
    <row r="399" ht="14.25" customHeight="1">
      <c r="A399" s="139"/>
      <c r="B399" s="139"/>
      <c r="C399" s="139"/>
      <c r="D399" s="139"/>
      <c r="E399" s="139"/>
    </row>
    <row r="400" ht="14.25" customHeight="1">
      <c r="A400" s="139"/>
      <c r="B400" s="139"/>
      <c r="C400" s="139"/>
      <c r="D400" s="139"/>
      <c r="E400" s="139"/>
    </row>
    <row r="401" ht="14.25" customHeight="1">
      <c r="A401" s="139"/>
      <c r="B401" s="139"/>
      <c r="C401" s="139"/>
      <c r="D401" s="139"/>
      <c r="E401" s="139"/>
    </row>
    <row r="402" ht="14.25" customHeight="1">
      <c r="A402" s="139"/>
      <c r="B402" s="139"/>
      <c r="C402" s="139"/>
      <c r="D402" s="139"/>
      <c r="E402" s="139"/>
    </row>
    <row r="403" ht="14.25" customHeight="1">
      <c r="A403" s="139"/>
      <c r="B403" s="139"/>
      <c r="C403" s="139"/>
      <c r="D403" s="139"/>
      <c r="E403" s="139"/>
    </row>
    <row r="404" ht="14.25" customHeight="1">
      <c r="A404" s="139"/>
      <c r="B404" s="139"/>
      <c r="C404" s="139"/>
      <c r="D404" s="139"/>
      <c r="E404" s="139"/>
    </row>
    <row r="405" ht="14.25" customHeight="1">
      <c r="A405" s="139"/>
      <c r="B405" s="139"/>
      <c r="C405" s="139"/>
      <c r="D405" s="139"/>
      <c r="E405" s="139"/>
    </row>
    <row r="406" ht="14.25" customHeight="1">
      <c r="A406" s="139"/>
      <c r="B406" s="139"/>
      <c r="C406" s="139"/>
      <c r="D406" s="139"/>
      <c r="E406" s="139"/>
    </row>
    <row r="407" ht="14.25" customHeight="1">
      <c r="A407" s="139"/>
      <c r="B407" s="139"/>
      <c r="C407" s="139"/>
      <c r="D407" s="139"/>
      <c r="E407" s="139"/>
    </row>
    <row r="408" ht="14.25" customHeight="1">
      <c r="A408" s="139"/>
      <c r="B408" s="139"/>
      <c r="C408" s="139"/>
      <c r="D408" s="139"/>
      <c r="E408" s="139"/>
    </row>
    <row r="409" ht="14.25" customHeight="1">
      <c r="A409" s="139"/>
      <c r="B409" s="139"/>
      <c r="C409" s="139"/>
      <c r="D409" s="139"/>
      <c r="E409" s="139"/>
    </row>
    <row r="410" ht="14.25" customHeight="1">
      <c r="A410" s="139"/>
      <c r="B410" s="139"/>
      <c r="C410" s="139"/>
      <c r="D410" s="139"/>
      <c r="E410" s="139"/>
    </row>
    <row r="411" ht="14.25" customHeight="1">
      <c r="A411" s="139"/>
      <c r="B411" s="139"/>
      <c r="C411" s="139"/>
      <c r="D411" s="139"/>
      <c r="E411" s="139"/>
    </row>
    <row r="412" ht="14.25" customHeight="1">
      <c r="A412" s="139"/>
      <c r="B412" s="139"/>
      <c r="C412" s="139"/>
      <c r="D412" s="139"/>
      <c r="E412" s="139"/>
    </row>
    <row r="413" ht="14.25" customHeight="1">
      <c r="A413" s="139"/>
      <c r="B413" s="139"/>
      <c r="C413" s="139"/>
      <c r="D413" s="139"/>
      <c r="E413" s="139"/>
    </row>
    <row r="414" ht="14.25" customHeight="1">
      <c r="A414" s="139"/>
      <c r="B414" s="139"/>
      <c r="C414" s="139"/>
      <c r="D414" s="139"/>
      <c r="E414" s="139"/>
    </row>
    <row r="415" ht="14.25" customHeight="1">
      <c r="A415" s="139"/>
      <c r="B415" s="139"/>
      <c r="C415" s="139"/>
      <c r="D415" s="139"/>
      <c r="E415" s="139"/>
    </row>
    <row r="416" ht="14.25" customHeight="1">
      <c r="A416" s="139"/>
      <c r="B416" s="139"/>
      <c r="C416" s="139"/>
      <c r="D416" s="139"/>
      <c r="E416" s="139"/>
    </row>
    <row r="417" ht="14.25" customHeight="1">
      <c r="A417" s="139"/>
      <c r="B417" s="139"/>
      <c r="C417" s="139"/>
      <c r="D417" s="139"/>
      <c r="E417" s="139"/>
    </row>
    <row r="418" ht="14.25" customHeight="1">
      <c r="A418" s="139"/>
      <c r="B418" s="139"/>
      <c r="C418" s="139"/>
      <c r="D418" s="139"/>
      <c r="E418" s="139"/>
    </row>
    <row r="419" ht="14.25" customHeight="1">
      <c r="A419" s="139"/>
      <c r="B419" s="139"/>
      <c r="C419" s="139"/>
      <c r="D419" s="139"/>
      <c r="E419" s="139"/>
    </row>
    <row r="420" ht="14.25" customHeight="1">
      <c r="A420" s="139"/>
      <c r="B420" s="139"/>
      <c r="C420" s="139"/>
      <c r="D420" s="139"/>
      <c r="E420" s="139"/>
    </row>
    <row r="421" ht="14.25" customHeight="1">
      <c r="A421" s="139"/>
      <c r="B421" s="139"/>
      <c r="C421" s="139"/>
      <c r="D421" s="139"/>
      <c r="E421" s="139"/>
    </row>
    <row r="422" ht="14.25" customHeight="1">
      <c r="A422" s="139"/>
      <c r="B422" s="139"/>
      <c r="C422" s="139"/>
      <c r="D422" s="139"/>
      <c r="E422" s="139"/>
    </row>
    <row r="423" ht="14.25" customHeight="1">
      <c r="A423" s="139"/>
      <c r="B423" s="139"/>
      <c r="C423" s="139"/>
      <c r="D423" s="139"/>
      <c r="E423" s="139"/>
    </row>
    <row r="424" ht="14.25" customHeight="1">
      <c r="A424" s="139"/>
      <c r="B424" s="139"/>
      <c r="C424" s="139"/>
      <c r="D424" s="139"/>
      <c r="E424" s="139"/>
    </row>
    <row r="425" ht="14.25" customHeight="1">
      <c r="A425" s="139"/>
      <c r="B425" s="139"/>
      <c r="C425" s="139"/>
      <c r="D425" s="139"/>
      <c r="E425" s="139"/>
    </row>
    <row r="426" ht="14.25" customHeight="1">
      <c r="A426" s="139"/>
      <c r="B426" s="139"/>
      <c r="C426" s="139"/>
      <c r="D426" s="139"/>
      <c r="E426" s="139"/>
    </row>
    <row r="427" ht="14.25" customHeight="1">
      <c r="A427" s="139"/>
      <c r="B427" s="139"/>
      <c r="C427" s="139"/>
      <c r="D427" s="139"/>
      <c r="E427" s="139"/>
    </row>
    <row r="428" ht="14.25" customHeight="1">
      <c r="A428" s="139"/>
      <c r="B428" s="139"/>
      <c r="C428" s="139"/>
      <c r="D428" s="139"/>
      <c r="E428" s="139"/>
    </row>
    <row r="429" ht="14.25" customHeight="1">
      <c r="A429" s="139"/>
      <c r="B429" s="139"/>
      <c r="C429" s="139"/>
      <c r="D429" s="139"/>
      <c r="E429" s="139"/>
    </row>
  </sheetData>
  <conditionalFormatting sqref="B1:C429 D1:E82">
    <cfRule type="containsBlanks" dxfId="0" priority="1">
      <formula>LEN(TRIM(B1))=0</formula>
    </cfRule>
  </conditionalFormatting>
  <dataValidations>
    <dataValidation type="list" allowBlank="1" sqref="E2:E82">
      <formula1>"Complete,Revised,To Do"</formula1>
    </dataValidation>
    <dataValidation type="list" allowBlank="1" sqref="D2:D8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7" t="s">
        <v>4</v>
      </c>
    </row>
    <row r="2" ht="14.25" customHeight="1">
      <c r="A2" s="22" t="s">
        <v>1215</v>
      </c>
      <c r="B2" s="157"/>
      <c r="C2" s="27"/>
      <c r="D2" s="8" t="s">
        <v>206</v>
      </c>
      <c r="E2" s="110" t="s">
        <v>206</v>
      </c>
    </row>
    <row r="3" ht="14.25" customHeight="1">
      <c r="A3" s="15" t="s">
        <v>1624</v>
      </c>
      <c r="B3" s="157"/>
      <c r="C3" s="27"/>
      <c r="D3" s="18" t="s">
        <v>206</v>
      </c>
      <c r="E3" s="112" t="s">
        <v>206</v>
      </c>
    </row>
    <row r="4" ht="14.25" customHeight="1">
      <c r="A4" s="22" t="s">
        <v>1221</v>
      </c>
      <c r="B4" s="157"/>
      <c r="C4" s="27"/>
      <c r="D4" s="8" t="s">
        <v>206</v>
      </c>
      <c r="E4" s="110" t="s">
        <v>206</v>
      </c>
    </row>
    <row r="5" ht="14.25" customHeight="1">
      <c r="A5" s="15" t="s">
        <v>1223</v>
      </c>
      <c r="B5" s="157"/>
      <c r="C5" s="27"/>
      <c r="D5" s="18" t="s">
        <v>206</v>
      </c>
      <c r="E5" s="112" t="s">
        <v>206</v>
      </c>
    </row>
    <row r="6" ht="14.25" customHeight="1">
      <c r="A6" s="22" t="s">
        <v>1225</v>
      </c>
      <c r="B6" s="157"/>
      <c r="C6" s="27"/>
      <c r="D6" s="8" t="s">
        <v>206</v>
      </c>
      <c r="E6" s="110" t="s">
        <v>206</v>
      </c>
    </row>
    <row r="7" ht="14.25" customHeight="1">
      <c r="A7" s="15" t="s">
        <v>1625</v>
      </c>
      <c r="B7" s="157"/>
      <c r="C7" s="27"/>
      <c r="D7" s="18" t="s">
        <v>206</v>
      </c>
      <c r="E7" s="112" t="s">
        <v>206</v>
      </c>
    </row>
    <row r="8" ht="14.25" customHeight="1">
      <c r="A8" s="22" t="s">
        <v>703</v>
      </c>
      <c r="B8" s="157"/>
      <c r="C8" s="27"/>
      <c r="D8" s="8" t="s">
        <v>206</v>
      </c>
      <c r="E8" s="110" t="s">
        <v>206</v>
      </c>
    </row>
    <row r="9" ht="14.25" customHeight="1">
      <c r="A9" s="15" t="s">
        <v>1626</v>
      </c>
      <c r="B9" s="157"/>
      <c r="C9" s="27"/>
      <c r="D9" s="18" t="s">
        <v>206</v>
      </c>
      <c r="E9" s="112" t="s">
        <v>206</v>
      </c>
    </row>
    <row r="10" ht="14.25" customHeight="1">
      <c r="A10" s="22" t="s">
        <v>1233</v>
      </c>
      <c r="B10" s="157"/>
      <c r="C10" s="27"/>
      <c r="D10" s="8" t="s">
        <v>206</v>
      </c>
      <c r="E10" s="110" t="s">
        <v>206</v>
      </c>
    </row>
    <row r="11" ht="14.25" customHeight="1">
      <c r="A11" s="15" t="s">
        <v>1235</v>
      </c>
      <c r="B11" s="157"/>
      <c r="C11" s="27"/>
      <c r="D11" s="18" t="s">
        <v>206</v>
      </c>
      <c r="E11" s="112" t="s">
        <v>206</v>
      </c>
    </row>
    <row r="12" ht="14.25" customHeight="1">
      <c r="A12" s="22" t="s">
        <v>1237</v>
      </c>
      <c r="B12" s="157"/>
      <c r="C12" s="27"/>
      <c r="D12" s="8" t="s">
        <v>206</v>
      </c>
      <c r="E12" s="110" t="s">
        <v>206</v>
      </c>
    </row>
    <row r="13" ht="14.25" customHeight="1">
      <c r="A13" s="15" t="s">
        <v>1239</v>
      </c>
      <c r="B13" s="157"/>
      <c r="C13" s="27"/>
      <c r="D13" s="18" t="s">
        <v>206</v>
      </c>
      <c r="E13" s="112" t="s">
        <v>206</v>
      </c>
    </row>
    <row r="14" ht="14.25" customHeight="1">
      <c r="A14" s="22" t="s">
        <v>1241</v>
      </c>
      <c r="B14" s="157"/>
      <c r="C14" s="27"/>
      <c r="D14" s="8" t="s">
        <v>206</v>
      </c>
      <c r="E14" s="110" t="s">
        <v>206</v>
      </c>
    </row>
    <row r="15" ht="14.25" customHeight="1">
      <c r="A15" s="15" t="s">
        <v>1627</v>
      </c>
      <c r="B15" s="157"/>
      <c r="C15" s="27"/>
      <c r="D15" s="18" t="s">
        <v>206</v>
      </c>
      <c r="E15" s="112" t="s">
        <v>206</v>
      </c>
    </row>
    <row r="16" ht="14.25" customHeight="1">
      <c r="A16" s="22" t="s">
        <v>1097</v>
      </c>
      <c r="B16" s="157"/>
      <c r="C16" s="27"/>
      <c r="D16" s="8" t="s">
        <v>206</v>
      </c>
      <c r="E16" s="110" t="s">
        <v>206</v>
      </c>
    </row>
    <row r="17" ht="14.25" customHeight="1">
      <c r="A17" s="15" t="s">
        <v>1247</v>
      </c>
      <c r="B17" s="157"/>
      <c r="C17" s="27"/>
      <c r="D17" s="18" t="s">
        <v>206</v>
      </c>
      <c r="E17" s="112" t="s">
        <v>206</v>
      </c>
    </row>
    <row r="18" ht="14.25" customHeight="1">
      <c r="A18" s="22" t="s">
        <v>1249</v>
      </c>
      <c r="B18" s="157"/>
      <c r="C18" s="27"/>
      <c r="D18" s="8" t="s">
        <v>206</v>
      </c>
      <c r="E18" s="110" t="s">
        <v>206</v>
      </c>
    </row>
    <row r="19" ht="14.25" customHeight="1">
      <c r="A19" s="15" t="s">
        <v>1251</v>
      </c>
      <c r="B19" s="157"/>
      <c r="C19" s="27"/>
      <c r="D19" s="18" t="s">
        <v>206</v>
      </c>
      <c r="E19" s="112" t="s">
        <v>206</v>
      </c>
    </row>
    <row r="20" ht="14.25" customHeight="1">
      <c r="A20" s="22" t="s">
        <v>1253</v>
      </c>
      <c r="B20" s="157"/>
      <c r="C20" s="27"/>
      <c r="D20" s="8" t="s">
        <v>206</v>
      </c>
      <c r="E20" s="110" t="s">
        <v>206</v>
      </c>
    </row>
    <row r="21" ht="14.25" customHeight="1">
      <c r="A21" s="15" t="s">
        <v>1255</v>
      </c>
      <c r="B21" s="157"/>
      <c r="C21" s="27"/>
      <c r="D21" s="18" t="s">
        <v>206</v>
      </c>
      <c r="E21" s="112" t="s">
        <v>206</v>
      </c>
    </row>
    <row r="22" ht="14.25" customHeight="1">
      <c r="A22" s="22" t="s">
        <v>1257</v>
      </c>
      <c r="B22" s="157"/>
      <c r="C22" s="27"/>
      <c r="D22" s="8" t="s">
        <v>206</v>
      </c>
      <c r="E22" s="110" t="s">
        <v>206</v>
      </c>
    </row>
    <row r="23" ht="14.25" customHeight="1">
      <c r="A23" s="26" t="s">
        <v>1628</v>
      </c>
      <c r="B23" s="157"/>
      <c r="C23" s="27"/>
      <c r="D23" s="18" t="s">
        <v>206</v>
      </c>
      <c r="E23" s="112" t="s">
        <v>206</v>
      </c>
    </row>
    <row r="24" ht="14.25" customHeight="1">
      <c r="A24" s="22" t="s">
        <v>1261</v>
      </c>
      <c r="B24" s="157"/>
      <c r="C24" s="27"/>
      <c r="D24" s="8" t="s">
        <v>206</v>
      </c>
      <c r="E24" s="110" t="s">
        <v>206</v>
      </c>
    </row>
    <row r="25" ht="14.25" customHeight="1">
      <c r="A25" s="15" t="s">
        <v>1629</v>
      </c>
      <c r="B25" s="157"/>
      <c r="C25" s="27"/>
      <c r="D25" s="18" t="s">
        <v>206</v>
      </c>
      <c r="E25" s="112" t="s">
        <v>206</v>
      </c>
    </row>
    <row r="26" ht="14.25" customHeight="1">
      <c r="A26" s="22" t="s">
        <v>1630</v>
      </c>
      <c r="B26" s="157"/>
      <c r="C26" s="27"/>
      <c r="D26" s="8" t="s">
        <v>206</v>
      </c>
      <c r="E26" s="110" t="s">
        <v>206</v>
      </c>
    </row>
    <row r="27" ht="14.25" customHeight="1">
      <c r="A27" s="15" t="s">
        <v>1631</v>
      </c>
      <c r="B27" s="157"/>
      <c r="C27" s="27"/>
      <c r="D27" s="18" t="s">
        <v>206</v>
      </c>
      <c r="E27" s="112" t="s">
        <v>206</v>
      </c>
    </row>
    <row r="28" ht="14.25" customHeight="1">
      <c r="A28" s="22" t="s">
        <v>695</v>
      </c>
      <c r="B28" s="157"/>
      <c r="C28" s="27"/>
      <c r="D28" s="8" t="s">
        <v>206</v>
      </c>
      <c r="E28" s="110" t="s">
        <v>206</v>
      </c>
    </row>
    <row r="29" ht="14.25" customHeight="1">
      <c r="A29" s="15" t="s">
        <v>900</v>
      </c>
      <c r="B29" s="157"/>
      <c r="C29" s="27"/>
      <c r="D29" s="18" t="s">
        <v>206</v>
      </c>
      <c r="E29" s="112" t="s">
        <v>206</v>
      </c>
    </row>
    <row r="30" ht="14.25" customHeight="1">
      <c r="A30" s="22" t="s">
        <v>902</v>
      </c>
      <c r="B30" s="157"/>
      <c r="C30" s="27"/>
      <c r="D30" s="8" t="s">
        <v>206</v>
      </c>
      <c r="E30" s="110" t="s">
        <v>206</v>
      </c>
    </row>
    <row r="31" ht="14.25" customHeight="1">
      <c r="A31" s="15" t="s">
        <v>1168</v>
      </c>
      <c r="B31" s="157"/>
      <c r="C31" s="27"/>
      <c r="D31" s="18" t="s">
        <v>206</v>
      </c>
      <c r="E31" s="112" t="s">
        <v>206</v>
      </c>
    </row>
    <row r="32" ht="14.25" customHeight="1">
      <c r="A32" s="22" t="s">
        <v>1170</v>
      </c>
      <c r="B32" s="157"/>
      <c r="C32" s="27"/>
      <c r="D32" s="8" t="s">
        <v>206</v>
      </c>
      <c r="E32" s="110" t="s">
        <v>206</v>
      </c>
    </row>
    <row r="33" ht="14.25" customHeight="1">
      <c r="A33" s="15" t="s">
        <v>1172</v>
      </c>
      <c r="B33" s="157"/>
      <c r="C33" s="27"/>
      <c r="D33" s="18" t="s">
        <v>206</v>
      </c>
      <c r="E33" s="112" t="s">
        <v>206</v>
      </c>
    </row>
    <row r="34" ht="14.25" customHeight="1">
      <c r="A34" s="22" t="s">
        <v>1290</v>
      </c>
      <c r="B34" s="157"/>
      <c r="C34" s="27"/>
      <c r="D34" s="8" t="s">
        <v>206</v>
      </c>
      <c r="E34" s="110" t="s">
        <v>206</v>
      </c>
    </row>
    <row r="35" ht="14.25" customHeight="1">
      <c r="A35" s="15" t="s">
        <v>1292</v>
      </c>
      <c r="B35" s="157"/>
      <c r="C35" s="27"/>
      <c r="D35" s="18" t="s">
        <v>206</v>
      </c>
      <c r="E35" s="112" t="s">
        <v>206</v>
      </c>
    </row>
    <row r="36" ht="14.25" customHeight="1">
      <c r="A36" s="22" t="s">
        <v>1294</v>
      </c>
      <c r="B36" s="157"/>
      <c r="C36" s="27"/>
      <c r="D36" s="8" t="s">
        <v>206</v>
      </c>
      <c r="E36" s="110" t="s">
        <v>206</v>
      </c>
    </row>
    <row r="37" ht="14.25" customHeight="1">
      <c r="A37" s="15" t="s">
        <v>1296</v>
      </c>
      <c r="B37" s="157"/>
      <c r="C37" s="27"/>
      <c r="D37" s="18" t="s">
        <v>206</v>
      </c>
      <c r="E37" s="112" t="s">
        <v>206</v>
      </c>
    </row>
    <row r="38" ht="14.25" customHeight="1">
      <c r="A38" s="22" t="s">
        <v>1298</v>
      </c>
      <c r="B38" s="157"/>
      <c r="C38" s="27"/>
      <c r="D38" s="8" t="s">
        <v>206</v>
      </c>
      <c r="E38" s="110" t="s">
        <v>206</v>
      </c>
    </row>
    <row r="39" ht="14.25" customHeight="1">
      <c r="A39" s="15" t="s">
        <v>1166</v>
      </c>
      <c r="B39" s="157"/>
      <c r="C39" s="27"/>
      <c r="D39" s="18" t="s">
        <v>206</v>
      </c>
      <c r="E39" s="112" t="s">
        <v>206</v>
      </c>
    </row>
    <row r="40" ht="14.25" customHeight="1">
      <c r="A40" s="22" t="s">
        <v>1301</v>
      </c>
      <c r="B40" s="157"/>
      <c r="C40" s="27"/>
      <c r="D40" s="8" t="s">
        <v>206</v>
      </c>
      <c r="E40" s="110" t="s">
        <v>206</v>
      </c>
    </row>
    <row r="41" ht="14.25" customHeight="1">
      <c r="A41" s="15" t="s">
        <v>1303</v>
      </c>
      <c r="B41" s="157"/>
      <c r="C41" s="27"/>
      <c r="D41" s="18" t="s">
        <v>206</v>
      </c>
      <c r="E41" s="112" t="s">
        <v>206</v>
      </c>
    </row>
    <row r="42" ht="14.25" customHeight="1">
      <c r="A42" s="22" t="s">
        <v>1305</v>
      </c>
      <c r="B42" s="157"/>
      <c r="C42" s="27"/>
      <c r="D42" s="8" t="s">
        <v>206</v>
      </c>
      <c r="E42" s="110" t="s">
        <v>206</v>
      </c>
    </row>
    <row r="43" ht="14.25" customHeight="1">
      <c r="A43" s="15" t="s">
        <v>1307</v>
      </c>
      <c r="B43" s="157"/>
      <c r="C43" s="27"/>
      <c r="D43" s="18" t="s">
        <v>206</v>
      </c>
      <c r="E43" s="112" t="s">
        <v>206</v>
      </c>
    </row>
    <row r="44" ht="14.25" customHeight="1">
      <c r="A44" s="22" t="s">
        <v>1309</v>
      </c>
      <c r="B44" s="157"/>
      <c r="C44" s="27"/>
      <c r="D44" s="8" t="s">
        <v>206</v>
      </c>
      <c r="E44" s="110" t="s">
        <v>206</v>
      </c>
    </row>
    <row r="45" ht="14.25" customHeight="1">
      <c r="A45" s="15" t="s">
        <v>1311</v>
      </c>
      <c r="B45" s="157"/>
      <c r="C45" s="27"/>
      <c r="D45" s="18" t="s">
        <v>206</v>
      </c>
      <c r="E45" s="112" t="s">
        <v>206</v>
      </c>
    </row>
    <row r="46" ht="14.25" customHeight="1">
      <c r="A46" s="22" t="s">
        <v>1313</v>
      </c>
      <c r="B46" s="157"/>
      <c r="C46" s="27"/>
      <c r="D46" s="8" t="s">
        <v>206</v>
      </c>
      <c r="E46" s="110" t="s">
        <v>206</v>
      </c>
    </row>
    <row r="47" ht="14.25" customHeight="1">
      <c r="A47" s="15" t="s">
        <v>1315</v>
      </c>
      <c r="B47" s="157"/>
      <c r="C47" s="27"/>
      <c r="D47" s="18" t="s">
        <v>206</v>
      </c>
      <c r="E47" s="112" t="s">
        <v>206</v>
      </c>
    </row>
    <row r="48" ht="14.25" customHeight="1">
      <c r="A48" s="22" t="s">
        <v>1317</v>
      </c>
      <c r="B48" s="157"/>
      <c r="C48" s="27"/>
      <c r="D48" s="8" t="s">
        <v>206</v>
      </c>
      <c r="E48" s="110" t="s">
        <v>206</v>
      </c>
    </row>
    <row r="49" ht="14.25" customHeight="1">
      <c r="A49" s="15" t="s">
        <v>1319</v>
      </c>
      <c r="B49" s="157"/>
      <c r="C49" s="27"/>
      <c r="D49" s="18" t="s">
        <v>206</v>
      </c>
      <c r="E49" s="112" t="s">
        <v>206</v>
      </c>
    </row>
    <row r="50" ht="14.25" customHeight="1">
      <c r="A50" s="22" t="s">
        <v>1028</v>
      </c>
      <c r="B50" s="157"/>
      <c r="C50" s="27"/>
      <c r="D50" s="8" t="s">
        <v>206</v>
      </c>
      <c r="E50" s="110" t="s">
        <v>206</v>
      </c>
    </row>
    <row r="51" ht="14.25" customHeight="1">
      <c r="A51" s="15" t="s">
        <v>1029</v>
      </c>
      <c r="B51" s="157"/>
      <c r="C51" s="27"/>
      <c r="D51" s="18" t="s">
        <v>206</v>
      </c>
      <c r="E51" s="112" t="s">
        <v>206</v>
      </c>
    </row>
    <row r="52" ht="14.25" customHeight="1">
      <c r="A52" s="22" t="s">
        <v>1206</v>
      </c>
      <c r="B52" s="157"/>
      <c r="C52" s="27"/>
      <c r="D52" s="8" t="s">
        <v>206</v>
      </c>
      <c r="E52" s="110" t="s">
        <v>206</v>
      </c>
    </row>
    <row r="53" ht="14.25" customHeight="1">
      <c r="A53" s="15" t="s">
        <v>1207</v>
      </c>
      <c r="B53" s="157"/>
      <c r="C53" s="27"/>
      <c r="D53" s="18" t="s">
        <v>206</v>
      </c>
      <c r="E53" s="112" t="s">
        <v>206</v>
      </c>
    </row>
    <row r="54" ht="14.25" customHeight="1">
      <c r="A54" s="22" t="s">
        <v>1208</v>
      </c>
      <c r="B54" s="157"/>
      <c r="C54" s="27"/>
      <c r="D54" s="8" t="s">
        <v>206</v>
      </c>
      <c r="E54" s="110" t="s">
        <v>206</v>
      </c>
    </row>
    <row r="55" ht="14.25" customHeight="1">
      <c r="A55" s="15" t="s">
        <v>1327</v>
      </c>
      <c r="B55" s="157"/>
      <c r="C55" s="27"/>
      <c r="D55" s="18" t="s">
        <v>206</v>
      </c>
      <c r="E55" s="112" t="s">
        <v>206</v>
      </c>
    </row>
    <row r="56" ht="14.25" customHeight="1">
      <c r="A56" s="22" t="s">
        <v>1328</v>
      </c>
      <c r="B56" s="157"/>
      <c r="C56" s="158"/>
      <c r="D56" s="8" t="s">
        <v>206</v>
      </c>
      <c r="E56" s="110" t="s">
        <v>206</v>
      </c>
    </row>
    <row r="57" ht="14.25" customHeight="1">
      <c r="A57" s="15" t="s">
        <v>1329</v>
      </c>
      <c r="B57" s="157"/>
      <c r="C57" s="158"/>
      <c r="D57" s="18" t="s">
        <v>206</v>
      </c>
      <c r="E57" s="112" t="s">
        <v>206</v>
      </c>
    </row>
    <row r="58" ht="14.25" customHeight="1">
      <c r="A58" s="22" t="s">
        <v>1330</v>
      </c>
      <c r="B58" s="157"/>
      <c r="C58" s="158"/>
      <c r="D58" s="8" t="s">
        <v>206</v>
      </c>
      <c r="E58" s="110" t="s">
        <v>206</v>
      </c>
    </row>
    <row r="59" ht="14.25" customHeight="1">
      <c r="A59" s="15" t="s">
        <v>1331</v>
      </c>
      <c r="B59" s="157"/>
      <c r="C59" s="158"/>
      <c r="D59" s="18" t="s">
        <v>206</v>
      </c>
      <c r="E59" s="112" t="s">
        <v>206</v>
      </c>
    </row>
    <row r="60" ht="14.25" customHeight="1">
      <c r="A60" s="22" t="s">
        <v>1205</v>
      </c>
      <c r="B60" s="157"/>
      <c r="C60" s="158"/>
      <c r="D60" s="8" t="s">
        <v>206</v>
      </c>
      <c r="E60" s="110" t="s">
        <v>206</v>
      </c>
    </row>
    <row r="61" ht="14.25" customHeight="1">
      <c r="A61" s="15" t="s">
        <v>1332</v>
      </c>
      <c r="B61" s="157"/>
      <c r="C61" s="158"/>
      <c r="D61" s="18" t="s">
        <v>206</v>
      </c>
      <c r="E61" s="112" t="s">
        <v>206</v>
      </c>
    </row>
    <row r="62" ht="14.25" customHeight="1">
      <c r="A62" s="22" t="s">
        <v>1333</v>
      </c>
      <c r="B62" s="157"/>
      <c r="C62" s="158"/>
      <c r="D62" s="8" t="s">
        <v>206</v>
      </c>
      <c r="E62" s="110" t="s">
        <v>206</v>
      </c>
    </row>
    <row r="63" ht="14.25" customHeight="1">
      <c r="A63" s="15" t="s">
        <v>1305</v>
      </c>
      <c r="B63" s="157"/>
      <c r="C63" s="158"/>
      <c r="D63" s="18" t="s">
        <v>206</v>
      </c>
      <c r="E63" s="112" t="s">
        <v>206</v>
      </c>
    </row>
    <row r="64" ht="14.25" customHeight="1">
      <c r="A64" s="22" t="s">
        <v>1307</v>
      </c>
      <c r="B64" s="157"/>
      <c r="C64" s="158"/>
      <c r="D64" s="8" t="s">
        <v>206</v>
      </c>
      <c r="E64" s="110" t="s">
        <v>206</v>
      </c>
    </row>
    <row r="65" ht="14.25" customHeight="1">
      <c r="A65" s="15" t="s">
        <v>1334</v>
      </c>
      <c r="B65" s="157"/>
      <c r="C65" s="158"/>
      <c r="D65" s="18" t="s">
        <v>206</v>
      </c>
      <c r="E65" s="112" t="s">
        <v>206</v>
      </c>
    </row>
    <row r="66" ht="14.25" customHeight="1">
      <c r="A66" s="22" t="s">
        <v>1335</v>
      </c>
      <c r="B66" s="157"/>
      <c r="C66" s="158"/>
      <c r="D66" s="8" t="s">
        <v>206</v>
      </c>
      <c r="E66" s="110" t="s">
        <v>206</v>
      </c>
    </row>
    <row r="67" ht="14.25" customHeight="1">
      <c r="A67" s="15" t="s">
        <v>1336</v>
      </c>
      <c r="B67" s="157"/>
      <c r="C67" s="158"/>
      <c r="D67" s="18" t="s">
        <v>206</v>
      </c>
      <c r="E67" s="112" t="s">
        <v>206</v>
      </c>
    </row>
    <row r="68" ht="14.25" customHeight="1">
      <c r="A68" s="22" t="s">
        <v>1337</v>
      </c>
      <c r="B68" s="157"/>
      <c r="C68" s="158"/>
      <c r="D68" s="8" t="s">
        <v>206</v>
      </c>
      <c r="E68" s="110" t="s">
        <v>206</v>
      </c>
    </row>
    <row r="69" ht="14.25" customHeight="1">
      <c r="A69" s="15" t="s">
        <v>1338</v>
      </c>
      <c r="B69" s="157"/>
      <c r="C69" s="158"/>
      <c r="D69" s="18" t="s">
        <v>206</v>
      </c>
      <c r="E69" s="112" t="s">
        <v>206</v>
      </c>
    </row>
    <row r="70" ht="14.25" customHeight="1">
      <c r="A70" s="95" t="s">
        <v>1339</v>
      </c>
      <c r="B70" s="159"/>
      <c r="C70" s="160"/>
      <c r="D70" s="99" t="s">
        <v>206</v>
      </c>
      <c r="E70" s="156" t="s">
        <v>206</v>
      </c>
    </row>
    <row r="71" ht="14.25" customHeight="1">
      <c r="A71" s="139"/>
      <c r="B71" s="139"/>
      <c r="C71" s="139"/>
      <c r="D71" s="139"/>
      <c r="E71" s="139"/>
    </row>
    <row r="72" ht="14.25" customHeight="1">
      <c r="A72" s="139"/>
      <c r="B72" s="139"/>
      <c r="C72" s="139"/>
      <c r="D72" s="139"/>
      <c r="E72" s="139"/>
    </row>
    <row r="73" ht="14.25" customHeight="1">
      <c r="A73" s="139"/>
      <c r="B73" s="139"/>
      <c r="C73" s="139"/>
      <c r="D73" s="139"/>
      <c r="E73" s="139"/>
    </row>
    <row r="74" ht="14.25" customHeight="1">
      <c r="A74" s="139"/>
      <c r="B74" s="139"/>
      <c r="C74" s="139"/>
      <c r="D74" s="139"/>
      <c r="E74" s="139"/>
    </row>
    <row r="75" ht="14.25" customHeight="1">
      <c r="A75" s="139"/>
      <c r="B75" s="139"/>
      <c r="C75" s="139"/>
      <c r="D75" s="139"/>
      <c r="E75" s="139"/>
    </row>
    <row r="76" ht="14.25" customHeight="1">
      <c r="A76" s="139"/>
      <c r="B76" s="139"/>
      <c r="C76" s="139"/>
      <c r="D76" s="139"/>
      <c r="E76" s="139"/>
    </row>
    <row r="77" ht="14.25" customHeight="1">
      <c r="A77" s="139"/>
      <c r="B77" s="139"/>
      <c r="C77" s="139"/>
      <c r="D77" s="139"/>
      <c r="E77" s="139"/>
    </row>
    <row r="78" ht="14.25" customHeight="1">
      <c r="A78" s="139"/>
      <c r="B78" s="139"/>
      <c r="C78" s="139"/>
      <c r="D78" s="139"/>
      <c r="E78" s="139"/>
    </row>
    <row r="79" ht="14.25" customHeight="1">
      <c r="A79" s="139"/>
      <c r="B79" s="139"/>
      <c r="C79" s="139"/>
      <c r="D79" s="139"/>
      <c r="E79" s="139"/>
    </row>
    <row r="80" ht="14.25" customHeight="1">
      <c r="A80" s="139"/>
      <c r="B80" s="139"/>
      <c r="C80" s="139"/>
      <c r="D80" s="139"/>
      <c r="E80" s="139"/>
    </row>
    <row r="81" ht="14.25" customHeight="1">
      <c r="A81" s="139"/>
      <c r="B81" s="139"/>
      <c r="C81" s="139"/>
      <c r="D81" s="139"/>
      <c r="E81" s="139"/>
    </row>
    <row r="82" ht="14.25" customHeight="1">
      <c r="A82" s="139"/>
      <c r="B82" s="139"/>
      <c r="C82" s="139"/>
      <c r="D82" s="139"/>
      <c r="E82" s="139"/>
    </row>
    <row r="83" ht="14.25" customHeight="1">
      <c r="A83" s="139"/>
      <c r="B83" s="139"/>
      <c r="C83" s="139"/>
      <c r="D83" s="139"/>
      <c r="E83" s="139"/>
    </row>
    <row r="84" ht="14.25" customHeight="1">
      <c r="A84" s="139"/>
      <c r="B84" s="139"/>
      <c r="C84" s="139"/>
      <c r="D84" s="139"/>
      <c r="E84" s="139"/>
    </row>
    <row r="85" ht="14.25" customHeight="1">
      <c r="A85" s="139"/>
      <c r="B85" s="139"/>
      <c r="C85" s="139"/>
      <c r="D85" s="139"/>
      <c r="E85" s="139"/>
    </row>
    <row r="86" ht="14.25" customHeight="1">
      <c r="A86" s="139"/>
      <c r="B86" s="139"/>
      <c r="C86" s="139"/>
      <c r="D86" s="139"/>
      <c r="E86" s="139"/>
    </row>
    <row r="87" ht="14.25" customHeight="1">
      <c r="A87" s="139"/>
      <c r="B87" s="139"/>
      <c r="C87" s="139"/>
      <c r="D87" s="139"/>
      <c r="E87" s="139"/>
    </row>
    <row r="88" ht="14.25" customHeight="1">
      <c r="A88" s="139"/>
      <c r="B88" s="139"/>
      <c r="C88" s="139"/>
      <c r="D88" s="139"/>
      <c r="E88" s="139"/>
    </row>
    <row r="89" ht="14.25" customHeight="1">
      <c r="A89" s="139"/>
      <c r="B89" s="139"/>
      <c r="C89" s="139"/>
      <c r="D89" s="139"/>
      <c r="E89" s="139"/>
    </row>
    <row r="90" ht="14.25" customHeight="1">
      <c r="A90" s="139"/>
      <c r="B90" s="139"/>
      <c r="C90" s="139"/>
      <c r="D90" s="139"/>
      <c r="E90" s="139"/>
    </row>
    <row r="91" ht="14.25" customHeight="1">
      <c r="A91" s="139"/>
      <c r="B91" s="139"/>
      <c r="C91" s="139"/>
      <c r="D91" s="139"/>
      <c r="E91" s="139"/>
    </row>
    <row r="92" ht="14.25" customHeight="1">
      <c r="A92" s="139"/>
      <c r="B92" s="139"/>
      <c r="C92" s="139"/>
      <c r="D92" s="139"/>
      <c r="E92" s="139"/>
    </row>
    <row r="93" ht="14.25" customHeight="1">
      <c r="A93" s="139"/>
      <c r="B93" s="139"/>
      <c r="C93" s="139"/>
      <c r="D93" s="139"/>
      <c r="E93" s="139"/>
    </row>
    <row r="94" ht="14.25" customHeight="1">
      <c r="A94" s="139"/>
      <c r="B94" s="139"/>
      <c r="C94" s="139"/>
      <c r="D94" s="139"/>
      <c r="E94" s="139"/>
    </row>
    <row r="95" ht="14.25" customHeight="1">
      <c r="A95" s="139"/>
      <c r="B95" s="139"/>
      <c r="C95" s="139"/>
      <c r="D95" s="139"/>
      <c r="E95" s="139"/>
    </row>
    <row r="96" ht="14.25" customHeight="1">
      <c r="A96" s="139"/>
      <c r="B96" s="139"/>
      <c r="C96" s="139"/>
      <c r="D96" s="139"/>
      <c r="E96" s="139"/>
    </row>
    <row r="97" ht="14.25" customHeight="1">
      <c r="A97" s="139"/>
      <c r="B97" s="139"/>
      <c r="C97" s="139"/>
      <c r="D97" s="139"/>
      <c r="E97" s="139"/>
    </row>
    <row r="98" ht="14.25" customHeight="1">
      <c r="A98" s="139"/>
      <c r="B98" s="139"/>
      <c r="C98" s="139"/>
      <c r="D98" s="139"/>
      <c r="E98" s="139"/>
    </row>
    <row r="99" ht="14.25" customHeight="1">
      <c r="A99" s="139"/>
      <c r="B99" s="139"/>
      <c r="C99" s="139"/>
      <c r="D99" s="139"/>
      <c r="E99" s="139"/>
    </row>
    <row r="100" ht="14.25" customHeight="1">
      <c r="A100" s="139"/>
      <c r="B100" s="139"/>
      <c r="C100" s="139"/>
      <c r="D100" s="139"/>
      <c r="E100" s="139"/>
    </row>
    <row r="101" ht="14.25" customHeight="1">
      <c r="A101" s="139"/>
      <c r="B101" s="139"/>
      <c r="C101" s="139"/>
      <c r="D101" s="139"/>
      <c r="E101" s="139"/>
    </row>
    <row r="102" ht="14.25" customHeight="1">
      <c r="A102" s="139"/>
      <c r="B102" s="139"/>
      <c r="C102" s="139"/>
      <c r="D102" s="139"/>
      <c r="E102" s="139"/>
    </row>
    <row r="103" ht="14.25" customHeight="1">
      <c r="A103" s="139"/>
      <c r="B103" s="139"/>
      <c r="C103" s="139"/>
      <c r="D103" s="139"/>
      <c r="E103" s="139"/>
    </row>
    <row r="104" ht="14.25" customHeight="1">
      <c r="A104" s="139"/>
      <c r="B104" s="139"/>
      <c r="C104" s="139"/>
      <c r="D104" s="139"/>
      <c r="E104" s="139"/>
    </row>
    <row r="105" ht="14.25" customHeight="1">
      <c r="A105" s="139"/>
      <c r="B105" s="139"/>
      <c r="C105" s="139"/>
      <c r="D105" s="139"/>
      <c r="E105" s="139"/>
    </row>
    <row r="106" ht="14.25" customHeight="1">
      <c r="A106" s="139"/>
      <c r="B106" s="139"/>
      <c r="C106" s="139"/>
      <c r="D106" s="139"/>
      <c r="E106" s="139"/>
    </row>
    <row r="107" ht="14.25" customHeight="1">
      <c r="A107" s="139"/>
      <c r="B107" s="139"/>
      <c r="C107" s="139"/>
      <c r="D107" s="139"/>
      <c r="E107" s="139"/>
    </row>
    <row r="108" ht="14.25" customHeight="1">
      <c r="A108" s="139"/>
      <c r="B108" s="139"/>
      <c r="C108" s="139"/>
      <c r="D108" s="139"/>
      <c r="E108" s="139"/>
    </row>
    <row r="109" ht="14.25" customHeight="1">
      <c r="A109" s="139"/>
      <c r="B109" s="139"/>
      <c r="C109" s="139"/>
      <c r="D109" s="139"/>
      <c r="E109" s="139"/>
    </row>
    <row r="110" ht="14.25" customHeight="1">
      <c r="A110" s="139"/>
      <c r="B110" s="139"/>
      <c r="C110" s="139"/>
      <c r="D110" s="139"/>
      <c r="E110" s="139"/>
    </row>
    <row r="111" ht="14.25" customHeight="1">
      <c r="A111" s="139"/>
      <c r="B111" s="139"/>
      <c r="C111" s="139"/>
      <c r="D111" s="139"/>
      <c r="E111" s="139"/>
    </row>
    <row r="112" ht="14.25" customHeight="1">
      <c r="A112" s="139"/>
      <c r="B112" s="139"/>
      <c r="C112" s="139"/>
      <c r="D112" s="139"/>
      <c r="E112" s="139"/>
    </row>
    <row r="113" ht="14.25" customHeight="1">
      <c r="A113" s="139"/>
      <c r="B113" s="139"/>
      <c r="C113" s="139"/>
      <c r="D113" s="139"/>
      <c r="E113" s="139"/>
    </row>
    <row r="114" ht="14.25" customHeight="1">
      <c r="A114" s="139"/>
      <c r="B114" s="139"/>
      <c r="C114" s="139"/>
      <c r="D114" s="139"/>
      <c r="E114" s="139"/>
    </row>
    <row r="115" ht="14.25" customHeight="1">
      <c r="A115" s="139"/>
      <c r="B115" s="139"/>
      <c r="C115" s="139"/>
      <c r="D115" s="139"/>
      <c r="E115" s="139"/>
    </row>
    <row r="116" ht="14.25" customHeight="1">
      <c r="A116" s="139"/>
      <c r="B116" s="139"/>
      <c r="C116" s="139"/>
      <c r="D116" s="139"/>
      <c r="E116" s="139"/>
    </row>
    <row r="117" ht="14.25" customHeight="1">
      <c r="A117" s="139"/>
      <c r="B117" s="139"/>
      <c r="C117" s="139"/>
      <c r="D117" s="139"/>
      <c r="E117" s="139"/>
    </row>
    <row r="118" ht="14.25" customHeight="1">
      <c r="A118" s="139"/>
      <c r="B118" s="139"/>
      <c r="C118" s="139"/>
      <c r="D118" s="139"/>
      <c r="E118" s="139"/>
    </row>
    <row r="119" ht="14.25" customHeight="1">
      <c r="A119" s="139"/>
      <c r="B119" s="139"/>
      <c r="C119" s="139"/>
      <c r="D119" s="139"/>
      <c r="E119" s="139"/>
    </row>
    <row r="120" ht="14.25" customHeight="1">
      <c r="A120" s="139"/>
      <c r="B120" s="139"/>
      <c r="C120" s="139"/>
      <c r="D120" s="139"/>
      <c r="E120" s="139"/>
    </row>
    <row r="121" ht="14.25" customHeight="1">
      <c r="A121" s="139"/>
      <c r="B121" s="139"/>
      <c r="C121" s="139"/>
      <c r="D121" s="139"/>
      <c r="E121" s="139"/>
    </row>
    <row r="122" ht="14.25" customHeight="1">
      <c r="A122" s="139"/>
      <c r="B122" s="139"/>
      <c r="C122" s="139"/>
      <c r="D122" s="139"/>
      <c r="E122" s="139"/>
    </row>
    <row r="123" ht="14.25" customHeight="1">
      <c r="A123" s="139"/>
      <c r="B123" s="139"/>
      <c r="C123" s="139"/>
      <c r="D123" s="139"/>
      <c r="E123" s="139"/>
    </row>
    <row r="124" ht="14.25" customHeight="1">
      <c r="A124" s="139"/>
      <c r="B124" s="139"/>
      <c r="C124" s="139"/>
      <c r="D124" s="139"/>
      <c r="E124" s="139"/>
    </row>
    <row r="125" ht="14.25" customHeight="1">
      <c r="A125" s="139"/>
      <c r="B125" s="139"/>
      <c r="C125" s="139"/>
      <c r="D125" s="139"/>
      <c r="E125" s="139"/>
    </row>
    <row r="126" ht="14.25" customHeight="1">
      <c r="A126" s="139"/>
      <c r="B126" s="139"/>
      <c r="C126" s="139"/>
      <c r="D126" s="139"/>
      <c r="E126" s="139"/>
    </row>
    <row r="127" ht="14.25" customHeight="1">
      <c r="A127" s="139"/>
      <c r="B127" s="139"/>
      <c r="C127" s="139"/>
      <c r="D127" s="139"/>
      <c r="E127" s="139"/>
    </row>
    <row r="128" ht="14.25" customHeight="1">
      <c r="A128" s="139"/>
      <c r="B128" s="139"/>
      <c r="C128" s="139"/>
      <c r="D128" s="139"/>
      <c r="E128" s="139"/>
    </row>
    <row r="129" ht="14.25" customHeight="1">
      <c r="A129" s="139"/>
      <c r="B129" s="139"/>
      <c r="C129" s="139"/>
      <c r="D129" s="139"/>
      <c r="E129" s="139"/>
    </row>
    <row r="130" ht="14.25" customHeight="1">
      <c r="A130" s="139"/>
      <c r="B130" s="139"/>
      <c r="C130" s="139"/>
      <c r="D130" s="139"/>
      <c r="E130" s="139"/>
    </row>
    <row r="131" ht="14.25" customHeight="1">
      <c r="A131" s="139"/>
      <c r="B131" s="139"/>
      <c r="C131" s="139"/>
      <c r="D131" s="139"/>
      <c r="E131" s="139"/>
    </row>
    <row r="132" ht="14.25" customHeight="1">
      <c r="A132" s="139"/>
      <c r="B132" s="139"/>
      <c r="C132" s="139"/>
      <c r="D132" s="139"/>
      <c r="E132" s="139"/>
    </row>
    <row r="133" ht="14.25" customHeight="1">
      <c r="A133" s="139"/>
      <c r="B133" s="139"/>
      <c r="C133" s="139"/>
      <c r="D133" s="139"/>
      <c r="E133" s="139"/>
    </row>
    <row r="134" ht="14.25" customHeight="1">
      <c r="A134" s="139"/>
      <c r="B134" s="139"/>
      <c r="C134" s="139"/>
      <c r="D134" s="139"/>
      <c r="E134" s="139"/>
    </row>
    <row r="135" ht="14.25" customHeight="1">
      <c r="A135" s="139"/>
      <c r="B135" s="139"/>
      <c r="C135" s="139"/>
      <c r="D135" s="139"/>
      <c r="E135" s="139"/>
    </row>
    <row r="136" ht="14.25" customHeight="1">
      <c r="A136" s="139"/>
      <c r="B136" s="139"/>
      <c r="C136" s="139"/>
      <c r="D136" s="139"/>
      <c r="E136" s="139"/>
    </row>
    <row r="137" ht="14.25" customHeight="1">
      <c r="A137" s="139"/>
      <c r="B137" s="139"/>
      <c r="C137" s="139"/>
      <c r="D137" s="139"/>
      <c r="E137" s="139"/>
    </row>
    <row r="138" ht="14.25" customHeight="1">
      <c r="A138" s="139"/>
      <c r="B138" s="139"/>
      <c r="C138" s="139"/>
      <c r="D138" s="139"/>
      <c r="E138" s="139"/>
    </row>
    <row r="139" ht="14.25" customHeight="1">
      <c r="A139" s="139"/>
      <c r="B139" s="139"/>
      <c r="C139" s="139"/>
      <c r="D139" s="139"/>
      <c r="E139" s="139"/>
    </row>
    <row r="140" ht="14.25" customHeight="1">
      <c r="A140" s="139"/>
      <c r="B140" s="139"/>
      <c r="C140" s="139"/>
      <c r="D140" s="139"/>
      <c r="E140" s="139"/>
    </row>
    <row r="141" ht="14.25" customHeight="1">
      <c r="A141" s="139"/>
      <c r="B141" s="139"/>
      <c r="C141" s="139"/>
      <c r="D141" s="139"/>
      <c r="E141" s="139"/>
    </row>
    <row r="142" ht="14.25" customHeight="1">
      <c r="A142" s="139"/>
      <c r="B142" s="139"/>
      <c r="C142" s="139"/>
      <c r="D142" s="139"/>
      <c r="E142" s="139"/>
    </row>
    <row r="143" ht="14.25" customHeight="1">
      <c r="A143" s="139"/>
      <c r="B143" s="139"/>
      <c r="C143" s="139"/>
      <c r="D143" s="139"/>
      <c r="E143" s="139"/>
    </row>
    <row r="144" ht="14.25" customHeight="1">
      <c r="A144" s="139"/>
      <c r="B144" s="139"/>
      <c r="C144" s="139"/>
      <c r="D144" s="139"/>
      <c r="E144" s="139"/>
    </row>
    <row r="145" ht="14.25" customHeight="1">
      <c r="A145" s="139"/>
      <c r="B145" s="139"/>
      <c r="C145" s="139"/>
      <c r="D145" s="139"/>
      <c r="E145" s="139"/>
    </row>
    <row r="146" ht="14.25" customHeight="1">
      <c r="A146" s="139"/>
      <c r="B146" s="139"/>
      <c r="C146" s="139"/>
      <c r="D146" s="139"/>
      <c r="E146" s="139"/>
    </row>
    <row r="147" ht="14.25" customHeight="1">
      <c r="A147" s="139"/>
      <c r="B147" s="139"/>
      <c r="C147" s="139"/>
      <c r="D147" s="139"/>
      <c r="E147" s="139"/>
    </row>
    <row r="148" ht="14.25" customHeight="1">
      <c r="A148" s="139"/>
      <c r="B148" s="139"/>
      <c r="C148" s="139"/>
      <c r="D148" s="139"/>
      <c r="E148" s="139"/>
    </row>
    <row r="149" ht="14.25" customHeight="1">
      <c r="A149" s="139"/>
      <c r="B149" s="139"/>
      <c r="C149" s="139"/>
      <c r="D149" s="139"/>
      <c r="E149" s="139"/>
    </row>
    <row r="150" ht="14.25" customHeight="1">
      <c r="A150" s="139"/>
      <c r="B150" s="139"/>
      <c r="C150" s="139"/>
      <c r="D150" s="139"/>
      <c r="E150" s="139"/>
    </row>
    <row r="151" ht="14.25" customHeight="1">
      <c r="A151" s="139"/>
      <c r="B151" s="139"/>
      <c r="C151" s="139"/>
      <c r="D151" s="139"/>
      <c r="E151" s="139"/>
    </row>
    <row r="152" ht="14.25" customHeight="1">
      <c r="A152" s="139"/>
      <c r="B152" s="139"/>
      <c r="C152" s="139"/>
      <c r="D152" s="139"/>
      <c r="E152" s="139"/>
    </row>
    <row r="153" ht="14.25" customHeight="1">
      <c r="A153" s="139"/>
      <c r="B153" s="139"/>
      <c r="C153" s="139"/>
      <c r="D153" s="139"/>
      <c r="E153" s="139"/>
    </row>
    <row r="154" ht="14.25" customHeight="1">
      <c r="A154" s="139"/>
      <c r="B154" s="139"/>
      <c r="C154" s="139"/>
      <c r="D154" s="139"/>
      <c r="E154" s="139"/>
    </row>
    <row r="155" ht="14.25" customHeight="1">
      <c r="A155" s="139"/>
      <c r="B155" s="139"/>
      <c r="C155" s="139"/>
      <c r="D155" s="139"/>
      <c r="E155" s="139"/>
    </row>
    <row r="156" ht="14.25" customHeight="1">
      <c r="A156" s="139"/>
      <c r="B156" s="139"/>
      <c r="C156" s="139"/>
      <c r="D156" s="139"/>
      <c r="E156" s="139"/>
    </row>
    <row r="157" ht="14.25" customHeight="1">
      <c r="A157" s="139"/>
      <c r="B157" s="139"/>
      <c r="C157" s="139"/>
      <c r="D157" s="139"/>
      <c r="E157" s="139"/>
    </row>
    <row r="158" ht="14.25" customHeight="1">
      <c r="A158" s="139"/>
      <c r="B158" s="139"/>
      <c r="C158" s="139"/>
      <c r="D158" s="139"/>
      <c r="E158" s="139"/>
    </row>
    <row r="159" ht="14.25" customHeight="1">
      <c r="A159" s="139"/>
      <c r="B159" s="139"/>
      <c r="C159" s="139"/>
      <c r="D159" s="139"/>
      <c r="E159" s="139"/>
    </row>
    <row r="160" ht="14.25" customHeight="1">
      <c r="A160" s="139"/>
      <c r="B160" s="139"/>
      <c r="C160" s="139"/>
      <c r="D160" s="139"/>
      <c r="E160" s="139"/>
    </row>
    <row r="161" ht="14.25" customHeight="1">
      <c r="A161" s="139"/>
      <c r="B161" s="139"/>
      <c r="C161" s="139"/>
      <c r="D161" s="139"/>
      <c r="E161" s="139"/>
    </row>
    <row r="162" ht="14.25" customHeight="1">
      <c r="A162" s="139"/>
      <c r="B162" s="139"/>
      <c r="C162" s="139"/>
      <c r="D162" s="139"/>
      <c r="E162" s="139"/>
    </row>
    <row r="163" ht="14.25" customHeight="1">
      <c r="A163" s="139"/>
      <c r="B163" s="139"/>
      <c r="C163" s="139"/>
      <c r="D163" s="139"/>
      <c r="E163" s="139"/>
    </row>
    <row r="164" ht="14.25" customHeight="1">
      <c r="A164" s="139"/>
      <c r="B164" s="139"/>
      <c r="C164" s="139"/>
      <c r="D164" s="139"/>
      <c r="E164" s="139"/>
    </row>
    <row r="165" ht="14.25" customHeight="1">
      <c r="A165" s="139"/>
      <c r="B165" s="139"/>
      <c r="C165" s="139"/>
      <c r="D165" s="139"/>
      <c r="E165" s="139"/>
    </row>
    <row r="166" ht="14.25" customHeight="1">
      <c r="A166" s="139"/>
      <c r="B166" s="139"/>
      <c r="C166" s="139"/>
      <c r="D166" s="139"/>
      <c r="E166" s="139"/>
    </row>
    <row r="167" ht="14.25" customHeight="1">
      <c r="A167" s="139"/>
      <c r="B167" s="139"/>
      <c r="C167" s="139"/>
      <c r="D167" s="139"/>
      <c r="E167" s="139"/>
    </row>
    <row r="168" ht="14.25" customHeight="1">
      <c r="A168" s="139"/>
      <c r="B168" s="139"/>
      <c r="C168" s="139"/>
      <c r="D168" s="139"/>
      <c r="E168" s="139"/>
    </row>
    <row r="169" ht="14.25" customHeight="1">
      <c r="A169" s="139"/>
      <c r="B169" s="139"/>
      <c r="C169" s="139"/>
      <c r="D169" s="139"/>
      <c r="E169" s="139"/>
    </row>
    <row r="170" ht="14.25" customHeight="1">
      <c r="A170" s="139"/>
      <c r="B170" s="139"/>
      <c r="C170" s="139"/>
      <c r="D170" s="139"/>
      <c r="E170" s="139"/>
    </row>
    <row r="171" ht="14.25" customHeight="1">
      <c r="A171" s="139"/>
      <c r="B171" s="139"/>
      <c r="C171" s="139"/>
      <c r="D171" s="139"/>
      <c r="E171" s="139"/>
    </row>
    <row r="172" ht="14.25" customHeight="1">
      <c r="A172" s="139"/>
      <c r="B172" s="139"/>
      <c r="C172" s="139"/>
      <c r="D172" s="139"/>
      <c r="E172" s="139"/>
    </row>
    <row r="173" ht="14.25" customHeight="1">
      <c r="A173" s="139"/>
      <c r="B173" s="139"/>
      <c r="C173" s="139"/>
      <c r="D173" s="139"/>
      <c r="E173" s="139"/>
    </row>
    <row r="174" ht="14.25" customHeight="1">
      <c r="A174" s="139"/>
      <c r="B174" s="139"/>
      <c r="C174" s="139"/>
      <c r="D174" s="139"/>
      <c r="E174" s="139"/>
    </row>
    <row r="175" ht="14.25" customHeight="1">
      <c r="A175" s="139"/>
      <c r="B175" s="139"/>
      <c r="C175" s="139"/>
      <c r="D175" s="139"/>
      <c r="E175" s="139"/>
    </row>
    <row r="176" ht="14.25" customHeight="1">
      <c r="A176" s="139"/>
      <c r="B176" s="139"/>
      <c r="C176" s="139"/>
      <c r="D176" s="139"/>
      <c r="E176" s="139"/>
    </row>
    <row r="177" ht="14.25" customHeight="1">
      <c r="A177" s="139"/>
      <c r="B177" s="139"/>
      <c r="C177" s="139"/>
      <c r="D177" s="139"/>
      <c r="E177" s="139"/>
    </row>
    <row r="178" ht="14.25" customHeight="1">
      <c r="A178" s="139"/>
      <c r="B178" s="139"/>
      <c r="C178" s="139"/>
      <c r="D178" s="139"/>
      <c r="E178" s="139"/>
    </row>
    <row r="179" ht="14.25" customHeight="1">
      <c r="A179" s="139"/>
      <c r="B179" s="139"/>
      <c r="C179" s="139"/>
      <c r="D179" s="139"/>
      <c r="E179" s="139"/>
    </row>
    <row r="180" ht="14.25" customHeight="1">
      <c r="A180" s="139"/>
      <c r="B180" s="139"/>
      <c r="C180" s="139"/>
      <c r="D180" s="139"/>
      <c r="E180" s="139"/>
    </row>
    <row r="181" ht="14.25" customHeight="1">
      <c r="A181" s="139"/>
      <c r="B181" s="139"/>
      <c r="C181" s="139"/>
      <c r="D181" s="139"/>
      <c r="E181" s="139"/>
    </row>
    <row r="182" ht="14.25" customHeight="1">
      <c r="A182" s="139"/>
      <c r="B182" s="139"/>
      <c r="C182" s="139"/>
      <c r="D182" s="139"/>
      <c r="E182" s="139"/>
    </row>
    <row r="183" ht="14.25" customHeight="1">
      <c r="A183" s="139"/>
      <c r="B183" s="139"/>
      <c r="C183" s="139"/>
      <c r="D183" s="139"/>
      <c r="E183" s="139"/>
    </row>
    <row r="184" ht="14.25" customHeight="1">
      <c r="A184" s="139"/>
      <c r="B184" s="139"/>
      <c r="C184" s="139"/>
      <c r="D184" s="139"/>
      <c r="E184" s="139"/>
    </row>
    <row r="185" ht="14.25" customHeight="1">
      <c r="A185" s="139"/>
      <c r="B185" s="139"/>
      <c r="C185" s="139"/>
      <c r="D185" s="139"/>
      <c r="E185" s="139"/>
    </row>
    <row r="186" ht="14.25" customHeight="1">
      <c r="A186" s="139"/>
      <c r="B186" s="139"/>
      <c r="C186" s="139"/>
      <c r="D186" s="139"/>
      <c r="E186" s="139"/>
    </row>
    <row r="187" ht="14.25" customHeight="1">
      <c r="A187" s="139"/>
      <c r="B187" s="139"/>
      <c r="C187" s="139"/>
      <c r="D187" s="139"/>
      <c r="E187" s="139"/>
    </row>
    <row r="188" ht="14.25" customHeight="1">
      <c r="A188" s="139"/>
      <c r="B188" s="139"/>
      <c r="C188" s="139"/>
      <c r="D188" s="139"/>
      <c r="E188" s="139"/>
    </row>
    <row r="189" ht="14.25" customHeight="1">
      <c r="A189" s="139"/>
      <c r="B189" s="139"/>
      <c r="C189" s="139"/>
      <c r="D189" s="139"/>
      <c r="E189" s="139"/>
    </row>
    <row r="190" ht="14.25" customHeight="1">
      <c r="A190" s="139"/>
      <c r="B190" s="139"/>
      <c r="C190" s="139"/>
      <c r="D190" s="139"/>
      <c r="E190" s="139"/>
    </row>
    <row r="191" ht="14.25" customHeight="1">
      <c r="A191" s="139"/>
      <c r="B191" s="139"/>
      <c r="C191" s="139"/>
      <c r="D191" s="139"/>
      <c r="E191" s="139"/>
    </row>
    <row r="192" ht="14.25" customHeight="1">
      <c r="A192" s="139"/>
      <c r="B192" s="139"/>
      <c r="C192" s="139"/>
      <c r="D192" s="139"/>
      <c r="E192" s="139"/>
    </row>
    <row r="193" ht="14.25" customHeight="1">
      <c r="A193" s="139"/>
      <c r="B193" s="139"/>
      <c r="C193" s="139"/>
      <c r="D193" s="139"/>
      <c r="E193" s="139"/>
    </row>
    <row r="194" ht="14.25" customHeight="1">
      <c r="A194" s="139"/>
      <c r="B194" s="139"/>
      <c r="C194" s="139"/>
      <c r="D194" s="139"/>
      <c r="E194" s="139"/>
    </row>
    <row r="195" ht="14.25" customHeight="1">
      <c r="A195" s="139"/>
      <c r="B195" s="139"/>
      <c r="C195" s="139"/>
      <c r="D195" s="139"/>
      <c r="E195" s="139"/>
    </row>
    <row r="196" ht="14.25" customHeight="1">
      <c r="A196" s="139"/>
      <c r="B196" s="139"/>
      <c r="C196" s="139"/>
      <c r="D196" s="139"/>
      <c r="E196" s="139"/>
    </row>
    <row r="197" ht="14.25" customHeight="1">
      <c r="A197" s="139"/>
      <c r="B197" s="139"/>
      <c r="C197" s="139"/>
      <c r="D197" s="139"/>
      <c r="E197" s="139"/>
    </row>
    <row r="198" ht="14.25" customHeight="1">
      <c r="A198" s="139"/>
      <c r="B198" s="139"/>
      <c r="C198" s="139"/>
      <c r="D198" s="139"/>
      <c r="E198" s="139"/>
    </row>
    <row r="199" ht="14.25" customHeight="1">
      <c r="A199" s="139"/>
      <c r="B199" s="139"/>
      <c r="C199" s="139"/>
      <c r="D199" s="139"/>
      <c r="E199" s="139"/>
    </row>
    <row r="200" ht="14.25" customHeight="1">
      <c r="A200" s="139"/>
      <c r="B200" s="139"/>
      <c r="C200" s="139"/>
      <c r="D200" s="139"/>
      <c r="E200" s="139"/>
    </row>
    <row r="201" ht="14.25" customHeight="1">
      <c r="A201" s="139"/>
      <c r="B201" s="139"/>
      <c r="C201" s="139"/>
      <c r="D201" s="139"/>
      <c r="E201" s="139"/>
    </row>
    <row r="202" ht="14.25" customHeight="1">
      <c r="A202" s="139"/>
      <c r="B202" s="139"/>
      <c r="C202" s="139"/>
      <c r="D202" s="139"/>
      <c r="E202" s="139"/>
    </row>
    <row r="203" ht="14.25" customHeight="1">
      <c r="A203" s="139"/>
      <c r="B203" s="139"/>
      <c r="C203" s="139"/>
      <c r="D203" s="139"/>
      <c r="E203" s="139"/>
    </row>
    <row r="204" ht="14.25" customHeight="1">
      <c r="A204" s="139"/>
      <c r="B204" s="139"/>
      <c r="C204" s="139"/>
      <c r="D204" s="139"/>
      <c r="E204" s="139"/>
    </row>
    <row r="205" ht="14.25" customHeight="1">
      <c r="A205" s="139"/>
      <c r="B205" s="139"/>
      <c r="C205" s="139"/>
      <c r="D205" s="139"/>
      <c r="E205" s="139"/>
    </row>
    <row r="206" ht="14.25" customHeight="1">
      <c r="A206" s="139"/>
      <c r="B206" s="139"/>
      <c r="C206" s="139"/>
      <c r="D206" s="139"/>
      <c r="E206" s="139"/>
    </row>
    <row r="207" ht="14.25" customHeight="1">
      <c r="A207" s="139"/>
      <c r="B207" s="139"/>
      <c r="C207" s="139"/>
      <c r="D207" s="139"/>
      <c r="E207" s="139"/>
    </row>
    <row r="208" ht="14.25" customHeight="1">
      <c r="A208" s="139"/>
      <c r="B208" s="139"/>
      <c r="C208" s="139"/>
      <c r="D208" s="139"/>
      <c r="E208" s="139"/>
    </row>
    <row r="209" ht="14.25" customHeight="1">
      <c r="A209" s="139"/>
      <c r="B209" s="139"/>
      <c r="C209" s="139"/>
      <c r="D209" s="139"/>
      <c r="E209" s="139"/>
    </row>
    <row r="210" ht="14.25" customHeight="1">
      <c r="A210" s="139"/>
      <c r="B210" s="139"/>
      <c r="C210" s="139"/>
      <c r="D210" s="139"/>
      <c r="E210" s="139"/>
    </row>
    <row r="211" ht="14.25" customHeight="1">
      <c r="A211" s="139"/>
      <c r="B211" s="139"/>
      <c r="C211" s="139"/>
      <c r="D211" s="139"/>
      <c r="E211" s="139"/>
    </row>
    <row r="212" ht="14.25" customHeight="1">
      <c r="A212" s="139"/>
      <c r="B212" s="139"/>
      <c r="C212" s="139"/>
      <c r="D212" s="139"/>
      <c r="E212" s="139"/>
    </row>
    <row r="213" ht="14.25" customHeight="1">
      <c r="A213" s="139"/>
      <c r="B213" s="139"/>
      <c r="C213" s="139"/>
      <c r="D213" s="139"/>
      <c r="E213" s="139"/>
    </row>
    <row r="214" ht="14.25" customHeight="1">
      <c r="A214" s="139"/>
      <c r="B214" s="139"/>
      <c r="C214" s="139"/>
      <c r="D214" s="139"/>
      <c r="E214" s="139"/>
    </row>
    <row r="215" ht="14.25" customHeight="1">
      <c r="A215" s="139"/>
      <c r="B215" s="139"/>
      <c r="C215" s="139"/>
      <c r="D215" s="139"/>
      <c r="E215" s="139"/>
    </row>
    <row r="216" ht="14.25" customHeight="1">
      <c r="A216" s="139"/>
      <c r="B216" s="139"/>
      <c r="C216" s="139"/>
      <c r="D216" s="139"/>
      <c r="E216" s="139"/>
    </row>
    <row r="217" ht="14.25" customHeight="1">
      <c r="A217" s="139"/>
      <c r="B217" s="139"/>
      <c r="C217" s="139"/>
      <c r="D217" s="139"/>
      <c r="E217" s="139"/>
    </row>
    <row r="218" ht="14.25" customHeight="1">
      <c r="A218" s="139"/>
      <c r="B218" s="139"/>
      <c r="C218" s="139"/>
      <c r="D218" s="139"/>
      <c r="E218" s="139"/>
    </row>
    <row r="219" ht="14.25" customHeight="1">
      <c r="A219" s="139"/>
      <c r="B219" s="139"/>
      <c r="C219" s="139"/>
      <c r="D219" s="139"/>
      <c r="E219" s="139"/>
    </row>
    <row r="220" ht="14.25" customHeight="1">
      <c r="A220" s="139"/>
      <c r="B220" s="139"/>
      <c r="C220" s="139"/>
      <c r="D220" s="139"/>
      <c r="E220" s="139"/>
    </row>
    <row r="221" ht="14.25" customHeight="1">
      <c r="A221" s="139"/>
      <c r="B221" s="139"/>
      <c r="C221" s="139"/>
      <c r="D221" s="139"/>
      <c r="E221" s="139"/>
    </row>
    <row r="222" ht="14.25" customHeight="1">
      <c r="A222" s="139"/>
      <c r="B222" s="139"/>
      <c r="C222" s="139"/>
      <c r="D222" s="139"/>
      <c r="E222" s="139"/>
    </row>
    <row r="223" ht="14.25" customHeight="1">
      <c r="A223" s="139"/>
      <c r="B223" s="139"/>
      <c r="C223" s="139"/>
      <c r="D223" s="139"/>
      <c r="E223" s="139"/>
    </row>
    <row r="224" ht="14.25" customHeight="1">
      <c r="A224" s="139"/>
      <c r="B224" s="139"/>
      <c r="C224" s="139"/>
      <c r="D224" s="139"/>
      <c r="E224" s="139"/>
    </row>
    <row r="225" ht="14.25" customHeight="1">
      <c r="A225" s="139"/>
      <c r="B225" s="139"/>
      <c r="C225" s="139"/>
      <c r="D225" s="139"/>
      <c r="E225" s="139"/>
    </row>
    <row r="226" ht="14.25" customHeight="1">
      <c r="A226" s="139"/>
      <c r="B226" s="139"/>
      <c r="C226" s="139"/>
      <c r="D226" s="139"/>
      <c r="E226" s="139"/>
    </row>
    <row r="227" ht="14.25" customHeight="1">
      <c r="A227" s="139"/>
      <c r="B227" s="139"/>
      <c r="C227" s="139"/>
      <c r="D227" s="139"/>
      <c r="E227" s="139"/>
    </row>
    <row r="228" ht="14.25" customHeight="1">
      <c r="A228" s="139"/>
      <c r="B228" s="139"/>
      <c r="C228" s="139"/>
      <c r="D228" s="139"/>
      <c r="E228" s="139"/>
    </row>
    <row r="229" ht="14.25" customHeight="1">
      <c r="A229" s="139"/>
      <c r="B229" s="139"/>
      <c r="C229" s="139"/>
      <c r="D229" s="139"/>
      <c r="E229" s="139"/>
    </row>
    <row r="230" ht="14.25" customHeight="1">
      <c r="A230" s="139"/>
      <c r="B230" s="139"/>
      <c r="C230" s="139"/>
      <c r="D230" s="139"/>
      <c r="E230" s="139"/>
    </row>
    <row r="231" ht="14.25" customHeight="1">
      <c r="A231" s="139"/>
      <c r="B231" s="139"/>
      <c r="C231" s="139"/>
      <c r="D231" s="139"/>
      <c r="E231" s="139"/>
    </row>
    <row r="232" ht="14.25" customHeight="1">
      <c r="A232" s="139"/>
      <c r="B232" s="139"/>
      <c r="C232" s="139"/>
      <c r="D232" s="139"/>
      <c r="E232" s="139"/>
    </row>
    <row r="233" ht="14.25" customHeight="1">
      <c r="A233" s="139"/>
      <c r="B233" s="139"/>
      <c r="C233" s="139"/>
      <c r="D233" s="139"/>
      <c r="E233" s="139"/>
    </row>
    <row r="234" ht="14.25" customHeight="1">
      <c r="A234" s="139"/>
      <c r="B234" s="139"/>
      <c r="C234" s="139"/>
      <c r="D234" s="139"/>
      <c r="E234" s="139"/>
    </row>
    <row r="235" ht="14.25" customHeight="1">
      <c r="A235" s="139"/>
      <c r="B235" s="139"/>
      <c r="C235" s="139"/>
      <c r="D235" s="139"/>
      <c r="E235" s="139"/>
    </row>
    <row r="236" ht="14.25" customHeight="1">
      <c r="A236" s="139"/>
      <c r="B236" s="139"/>
      <c r="C236" s="139"/>
      <c r="D236" s="139"/>
      <c r="E236" s="139"/>
    </row>
    <row r="237" ht="14.25" customHeight="1">
      <c r="A237" s="139"/>
      <c r="B237" s="139"/>
      <c r="C237" s="139"/>
      <c r="D237" s="139"/>
      <c r="E237" s="139"/>
    </row>
    <row r="238" ht="14.25" customHeight="1">
      <c r="A238" s="139"/>
      <c r="B238" s="139"/>
      <c r="C238" s="139"/>
      <c r="D238" s="139"/>
      <c r="E238" s="139"/>
    </row>
    <row r="239" ht="14.25" customHeight="1">
      <c r="A239" s="139"/>
      <c r="B239" s="139"/>
      <c r="C239" s="139"/>
      <c r="D239" s="139"/>
      <c r="E239" s="139"/>
    </row>
    <row r="240" ht="14.25" customHeight="1">
      <c r="A240" s="139"/>
      <c r="B240" s="139"/>
      <c r="C240" s="139"/>
      <c r="D240" s="139"/>
      <c r="E240" s="139"/>
    </row>
    <row r="241" ht="14.25" customHeight="1">
      <c r="A241" s="139"/>
      <c r="B241" s="139"/>
      <c r="C241" s="139"/>
      <c r="D241" s="139"/>
      <c r="E241" s="139"/>
    </row>
    <row r="242" ht="14.25" customHeight="1">
      <c r="A242" s="139"/>
      <c r="B242" s="139"/>
      <c r="C242" s="139"/>
      <c r="D242" s="139"/>
      <c r="E242" s="139"/>
    </row>
    <row r="243" ht="14.25" customHeight="1">
      <c r="A243" s="139"/>
      <c r="B243" s="139"/>
      <c r="C243" s="139"/>
      <c r="D243" s="139"/>
      <c r="E243" s="139"/>
    </row>
    <row r="244" ht="14.25" customHeight="1">
      <c r="A244" s="139"/>
      <c r="B244" s="139"/>
      <c r="C244" s="139"/>
      <c r="D244" s="139"/>
      <c r="E244" s="139"/>
    </row>
    <row r="245" ht="14.25" customHeight="1">
      <c r="A245" s="139"/>
      <c r="B245" s="139"/>
      <c r="C245" s="139"/>
      <c r="D245" s="139"/>
      <c r="E245" s="139"/>
    </row>
    <row r="246" ht="14.25" customHeight="1">
      <c r="A246" s="139"/>
      <c r="B246" s="139"/>
      <c r="C246" s="139"/>
      <c r="D246" s="139"/>
      <c r="E246" s="139"/>
    </row>
    <row r="247" ht="14.25" customHeight="1">
      <c r="A247" s="139"/>
      <c r="B247" s="139"/>
      <c r="C247" s="139"/>
      <c r="D247" s="139"/>
      <c r="E247" s="139"/>
    </row>
    <row r="248" ht="14.25" customHeight="1">
      <c r="A248" s="139"/>
      <c r="B248" s="139"/>
      <c r="C248" s="139"/>
      <c r="D248" s="139"/>
      <c r="E248" s="139"/>
    </row>
    <row r="249" ht="14.25" customHeight="1">
      <c r="A249" s="139"/>
      <c r="B249" s="139"/>
      <c r="C249" s="139"/>
      <c r="D249" s="139"/>
      <c r="E249" s="139"/>
    </row>
    <row r="250" ht="14.25" customHeight="1">
      <c r="A250" s="139"/>
      <c r="B250" s="139"/>
      <c r="C250" s="139"/>
      <c r="D250" s="139"/>
      <c r="E250" s="139"/>
    </row>
    <row r="251" ht="14.25" customHeight="1">
      <c r="A251" s="139"/>
      <c r="B251" s="139"/>
      <c r="C251" s="139"/>
      <c r="D251" s="139"/>
      <c r="E251" s="139"/>
    </row>
    <row r="252" ht="14.25" customHeight="1">
      <c r="A252" s="139"/>
      <c r="B252" s="139"/>
      <c r="C252" s="139"/>
      <c r="D252" s="139"/>
      <c r="E252" s="139"/>
    </row>
    <row r="253" ht="14.25" customHeight="1">
      <c r="A253" s="139"/>
      <c r="B253" s="139"/>
      <c r="C253" s="139"/>
      <c r="D253" s="139"/>
      <c r="E253" s="139"/>
    </row>
    <row r="254" ht="14.25" customHeight="1">
      <c r="A254" s="139"/>
      <c r="B254" s="139"/>
      <c r="C254" s="139"/>
      <c r="D254" s="139"/>
      <c r="E254" s="139"/>
    </row>
    <row r="255" ht="14.25" customHeight="1">
      <c r="A255" s="139"/>
      <c r="B255" s="139"/>
      <c r="C255" s="139"/>
      <c r="D255" s="139"/>
      <c r="E255" s="139"/>
    </row>
    <row r="256" ht="14.25" customHeight="1">
      <c r="A256" s="139"/>
      <c r="B256" s="139"/>
      <c r="C256" s="139"/>
      <c r="D256" s="139"/>
      <c r="E256" s="139"/>
    </row>
    <row r="257" ht="14.25" customHeight="1">
      <c r="A257" s="139"/>
      <c r="B257" s="139"/>
      <c r="C257" s="139"/>
      <c r="D257" s="139"/>
      <c r="E257" s="139"/>
    </row>
    <row r="258" ht="14.25" customHeight="1">
      <c r="A258" s="139"/>
      <c r="B258" s="139"/>
      <c r="C258" s="139"/>
      <c r="D258" s="139"/>
      <c r="E258" s="139"/>
    </row>
    <row r="259" ht="14.25" customHeight="1">
      <c r="A259" s="139"/>
      <c r="B259" s="139"/>
      <c r="C259" s="139"/>
      <c r="D259" s="139"/>
      <c r="E259" s="139"/>
    </row>
    <row r="260" ht="14.25" customHeight="1">
      <c r="A260" s="139"/>
      <c r="B260" s="139"/>
      <c r="C260" s="139"/>
      <c r="D260" s="139"/>
      <c r="E260" s="139"/>
    </row>
    <row r="261" ht="14.25" customHeight="1">
      <c r="A261" s="139"/>
      <c r="B261" s="139"/>
      <c r="C261" s="139"/>
      <c r="D261" s="139"/>
      <c r="E261" s="139"/>
    </row>
    <row r="262" ht="14.25" customHeight="1">
      <c r="A262" s="139"/>
      <c r="B262" s="139"/>
      <c r="C262" s="139"/>
      <c r="D262" s="139"/>
      <c r="E262" s="139"/>
    </row>
    <row r="263" ht="14.25" customHeight="1">
      <c r="A263" s="139"/>
      <c r="B263" s="139"/>
      <c r="C263" s="139"/>
      <c r="D263" s="139"/>
      <c r="E263" s="139"/>
    </row>
    <row r="264" ht="14.25" customHeight="1">
      <c r="A264" s="139"/>
      <c r="B264" s="139"/>
      <c r="C264" s="139"/>
      <c r="D264" s="139"/>
      <c r="E264" s="139"/>
    </row>
    <row r="265" ht="14.25" customHeight="1">
      <c r="A265" s="139"/>
      <c r="B265" s="139"/>
      <c r="C265" s="139"/>
      <c r="D265" s="139"/>
      <c r="E265" s="139"/>
    </row>
    <row r="266" ht="14.25" customHeight="1">
      <c r="A266" s="139"/>
      <c r="B266" s="139"/>
      <c r="C266" s="139"/>
      <c r="D266" s="139"/>
      <c r="E266" s="139"/>
    </row>
    <row r="267" ht="14.25" customHeight="1">
      <c r="A267" s="139"/>
      <c r="B267" s="139"/>
      <c r="C267" s="139"/>
      <c r="D267" s="139"/>
      <c r="E267" s="139"/>
    </row>
    <row r="268" ht="14.25" customHeight="1">
      <c r="A268" s="139"/>
      <c r="B268" s="139"/>
      <c r="C268" s="139"/>
      <c r="D268" s="139"/>
      <c r="E268" s="139"/>
    </row>
    <row r="269" ht="14.25" customHeight="1">
      <c r="A269" s="139"/>
      <c r="B269" s="139"/>
      <c r="C269" s="139"/>
      <c r="D269" s="139"/>
      <c r="E269" s="139"/>
    </row>
    <row r="270" ht="14.25" customHeight="1">
      <c r="A270" s="139"/>
      <c r="B270" s="139"/>
      <c r="C270" s="139"/>
      <c r="D270" s="139"/>
      <c r="E270" s="139"/>
    </row>
    <row r="271" ht="14.25" customHeight="1">
      <c r="A271" s="139"/>
      <c r="B271" s="139"/>
      <c r="C271" s="139"/>
      <c r="D271" s="139"/>
      <c r="E271" s="139"/>
    </row>
    <row r="272" ht="14.25" customHeight="1">
      <c r="A272" s="139"/>
      <c r="B272" s="139"/>
      <c r="C272" s="139"/>
      <c r="D272" s="139"/>
      <c r="E272" s="139"/>
    </row>
    <row r="273" ht="14.25" customHeight="1">
      <c r="A273" s="139"/>
      <c r="B273" s="139"/>
      <c r="C273" s="139"/>
      <c r="D273" s="139"/>
      <c r="E273" s="139"/>
    </row>
    <row r="274" ht="14.25" customHeight="1">
      <c r="A274" s="139"/>
      <c r="B274" s="139"/>
      <c r="C274" s="139"/>
      <c r="D274" s="139"/>
      <c r="E274" s="139"/>
    </row>
    <row r="275" ht="14.25" customHeight="1">
      <c r="A275" s="139"/>
      <c r="B275" s="139"/>
      <c r="C275" s="139"/>
      <c r="D275" s="139"/>
      <c r="E275" s="139"/>
    </row>
    <row r="276" ht="14.25" customHeight="1">
      <c r="A276" s="139"/>
      <c r="B276" s="139"/>
      <c r="C276" s="139"/>
      <c r="D276" s="139"/>
      <c r="E276" s="139"/>
    </row>
    <row r="277" ht="14.25" customHeight="1">
      <c r="A277" s="139"/>
      <c r="B277" s="139"/>
      <c r="C277" s="139"/>
      <c r="D277" s="139"/>
      <c r="E277" s="139"/>
    </row>
    <row r="278" ht="14.25" customHeight="1">
      <c r="A278" s="139"/>
      <c r="B278" s="139"/>
      <c r="C278" s="139"/>
      <c r="D278" s="139"/>
      <c r="E278" s="139"/>
    </row>
    <row r="279" ht="14.25" customHeight="1">
      <c r="A279" s="139"/>
      <c r="B279" s="139"/>
      <c r="C279" s="139"/>
      <c r="D279" s="139"/>
      <c r="E279" s="139"/>
    </row>
    <row r="280" ht="14.25" customHeight="1">
      <c r="A280" s="139"/>
      <c r="B280" s="139"/>
      <c r="C280" s="139"/>
      <c r="D280" s="139"/>
      <c r="E280" s="139"/>
    </row>
    <row r="281" ht="14.25" customHeight="1">
      <c r="A281" s="139"/>
      <c r="B281" s="139"/>
      <c r="C281" s="139"/>
      <c r="D281" s="139"/>
      <c r="E281" s="139"/>
    </row>
    <row r="282" ht="14.25" customHeight="1">
      <c r="A282" s="139"/>
      <c r="B282" s="139"/>
      <c r="C282" s="139"/>
      <c r="D282" s="139"/>
      <c r="E282" s="139"/>
    </row>
    <row r="283" ht="14.25" customHeight="1">
      <c r="A283" s="139"/>
      <c r="B283" s="139"/>
      <c r="C283" s="139"/>
      <c r="D283" s="139"/>
      <c r="E283" s="139"/>
    </row>
    <row r="284" ht="14.25" customHeight="1">
      <c r="A284" s="139"/>
      <c r="B284" s="139"/>
      <c r="C284" s="139"/>
      <c r="D284" s="139"/>
      <c r="E284" s="139"/>
    </row>
    <row r="285" ht="14.25" customHeight="1">
      <c r="A285" s="139"/>
      <c r="B285" s="139"/>
      <c r="C285" s="139"/>
      <c r="D285" s="139"/>
      <c r="E285" s="139"/>
    </row>
    <row r="286" ht="14.25" customHeight="1">
      <c r="A286" s="139"/>
      <c r="B286" s="139"/>
      <c r="C286" s="139"/>
      <c r="D286" s="139"/>
      <c r="E286" s="139"/>
    </row>
    <row r="287" ht="14.25" customHeight="1">
      <c r="A287" s="139"/>
      <c r="B287" s="139"/>
      <c r="C287" s="139"/>
      <c r="D287" s="139"/>
      <c r="E287" s="139"/>
    </row>
    <row r="288" ht="14.25" customHeight="1">
      <c r="A288" s="139"/>
      <c r="B288" s="139"/>
      <c r="C288" s="139"/>
      <c r="D288" s="139"/>
      <c r="E288" s="139"/>
    </row>
    <row r="289" ht="14.25" customHeight="1">
      <c r="A289" s="139"/>
      <c r="B289" s="139"/>
      <c r="C289" s="139"/>
      <c r="D289" s="139"/>
      <c r="E289" s="139"/>
    </row>
    <row r="290" ht="14.25" customHeight="1">
      <c r="A290" s="139"/>
      <c r="B290" s="139"/>
      <c r="C290" s="139"/>
      <c r="D290" s="139"/>
      <c r="E290" s="139"/>
    </row>
    <row r="291" ht="14.25" customHeight="1">
      <c r="A291" s="139"/>
      <c r="B291" s="139"/>
      <c r="C291" s="139"/>
      <c r="D291" s="139"/>
      <c r="E291" s="139"/>
    </row>
    <row r="292" ht="14.25" customHeight="1">
      <c r="A292" s="139"/>
      <c r="B292" s="139"/>
      <c r="C292" s="139"/>
      <c r="D292" s="139"/>
      <c r="E292" s="139"/>
    </row>
    <row r="293" ht="14.25" customHeight="1">
      <c r="A293" s="139"/>
      <c r="B293" s="139"/>
      <c r="C293" s="139"/>
      <c r="D293" s="139"/>
      <c r="E293" s="139"/>
    </row>
    <row r="294" ht="14.25" customHeight="1">
      <c r="A294" s="139"/>
      <c r="B294" s="139"/>
      <c r="C294" s="139"/>
      <c r="D294" s="139"/>
      <c r="E294" s="139"/>
    </row>
    <row r="295" ht="14.25" customHeight="1">
      <c r="A295" s="139"/>
      <c r="B295" s="139"/>
      <c r="C295" s="139"/>
      <c r="D295" s="139"/>
      <c r="E295" s="139"/>
    </row>
    <row r="296" ht="14.25" customHeight="1">
      <c r="A296" s="139"/>
      <c r="B296" s="139"/>
      <c r="C296" s="139"/>
      <c r="D296" s="139"/>
      <c r="E296" s="139"/>
    </row>
    <row r="297" ht="14.25" customHeight="1">
      <c r="A297" s="139"/>
      <c r="B297" s="139"/>
      <c r="C297" s="139"/>
      <c r="D297" s="139"/>
      <c r="E297" s="139"/>
    </row>
    <row r="298" ht="14.25" customHeight="1">
      <c r="A298" s="139"/>
      <c r="B298" s="139"/>
      <c r="C298" s="139"/>
      <c r="D298" s="139"/>
      <c r="E298" s="139"/>
    </row>
    <row r="299" ht="14.25" customHeight="1">
      <c r="A299" s="139"/>
      <c r="B299" s="139"/>
      <c r="C299" s="139"/>
      <c r="D299" s="139"/>
      <c r="E299" s="139"/>
    </row>
    <row r="300" ht="14.25" customHeight="1">
      <c r="A300" s="139"/>
      <c r="B300" s="139"/>
      <c r="C300" s="139"/>
      <c r="D300" s="139"/>
      <c r="E300" s="139"/>
    </row>
    <row r="301" ht="14.25" customHeight="1">
      <c r="A301" s="139"/>
      <c r="B301" s="139"/>
      <c r="C301" s="139"/>
      <c r="D301" s="139"/>
      <c r="E301" s="139"/>
    </row>
    <row r="302" ht="14.25" customHeight="1">
      <c r="A302" s="139"/>
      <c r="B302" s="139"/>
      <c r="C302" s="139"/>
      <c r="D302" s="139"/>
      <c r="E302" s="139"/>
    </row>
    <row r="303" ht="14.25" customHeight="1">
      <c r="A303" s="139"/>
      <c r="B303" s="139"/>
      <c r="C303" s="139"/>
      <c r="D303" s="139"/>
      <c r="E303" s="139"/>
    </row>
    <row r="304" ht="14.25" customHeight="1">
      <c r="A304" s="139"/>
      <c r="B304" s="139"/>
      <c r="C304" s="139"/>
      <c r="D304" s="139"/>
      <c r="E304" s="139"/>
    </row>
    <row r="305" ht="14.25" customHeight="1">
      <c r="A305" s="139"/>
      <c r="B305" s="139"/>
      <c r="C305" s="139"/>
      <c r="D305" s="139"/>
      <c r="E305" s="139"/>
    </row>
    <row r="306" ht="14.25" customHeight="1">
      <c r="A306" s="139"/>
      <c r="B306" s="139"/>
      <c r="C306" s="139"/>
      <c r="D306" s="139"/>
      <c r="E306" s="139"/>
    </row>
    <row r="307" ht="14.25" customHeight="1">
      <c r="A307" s="139"/>
      <c r="B307" s="139"/>
      <c r="C307" s="139"/>
      <c r="D307" s="139"/>
      <c r="E307" s="139"/>
    </row>
    <row r="308" ht="14.25" customHeight="1">
      <c r="A308" s="139"/>
      <c r="B308" s="139"/>
      <c r="C308" s="139"/>
      <c r="D308" s="139"/>
      <c r="E308" s="139"/>
    </row>
    <row r="309" ht="14.25" customHeight="1">
      <c r="A309" s="139"/>
      <c r="B309" s="139"/>
      <c r="C309" s="139"/>
      <c r="D309" s="139"/>
      <c r="E309" s="139"/>
    </row>
    <row r="310" ht="14.25" customHeight="1">
      <c r="A310" s="139"/>
      <c r="B310" s="139"/>
      <c r="C310" s="139"/>
      <c r="D310" s="139"/>
      <c r="E310" s="139"/>
    </row>
    <row r="311" ht="14.25" customHeight="1">
      <c r="A311" s="139"/>
      <c r="B311" s="139"/>
      <c r="C311" s="139"/>
      <c r="D311" s="139"/>
      <c r="E311" s="139"/>
    </row>
    <row r="312" ht="14.25" customHeight="1">
      <c r="A312" s="139"/>
      <c r="B312" s="139"/>
      <c r="C312" s="139"/>
      <c r="D312" s="139"/>
      <c r="E312" s="139"/>
    </row>
    <row r="313" ht="14.25" customHeight="1">
      <c r="A313" s="139"/>
      <c r="B313" s="139"/>
      <c r="C313" s="139"/>
      <c r="D313" s="139"/>
      <c r="E313" s="139"/>
    </row>
    <row r="314" ht="14.25" customHeight="1">
      <c r="A314" s="139"/>
      <c r="B314" s="139"/>
      <c r="C314" s="139"/>
      <c r="D314" s="139"/>
      <c r="E314" s="139"/>
    </row>
    <row r="315" ht="14.25" customHeight="1">
      <c r="A315" s="139"/>
      <c r="B315" s="139"/>
      <c r="C315" s="139"/>
      <c r="D315" s="139"/>
      <c r="E315" s="139"/>
    </row>
    <row r="316" ht="14.25" customHeight="1">
      <c r="A316" s="139"/>
      <c r="B316" s="139"/>
      <c r="C316" s="139"/>
      <c r="D316" s="139"/>
      <c r="E316" s="139"/>
    </row>
    <row r="317" ht="14.25" customHeight="1">
      <c r="A317" s="139"/>
      <c r="B317" s="139"/>
      <c r="C317" s="139"/>
      <c r="D317" s="139"/>
      <c r="E317" s="139"/>
    </row>
    <row r="318" ht="14.25" customHeight="1">
      <c r="A318" s="139"/>
      <c r="B318" s="139"/>
      <c r="C318" s="139"/>
      <c r="D318" s="139"/>
      <c r="E318" s="139"/>
    </row>
    <row r="319" ht="14.25" customHeight="1">
      <c r="A319" s="139"/>
      <c r="B319" s="139"/>
      <c r="C319" s="139"/>
      <c r="D319" s="139"/>
      <c r="E319" s="139"/>
    </row>
    <row r="320" ht="14.25" customHeight="1">
      <c r="A320" s="139"/>
      <c r="B320" s="139"/>
      <c r="C320" s="139"/>
      <c r="D320" s="139"/>
      <c r="E320" s="139"/>
    </row>
    <row r="321" ht="14.25" customHeight="1">
      <c r="A321" s="139"/>
      <c r="B321" s="139"/>
      <c r="C321" s="139"/>
      <c r="D321" s="139"/>
      <c r="E321" s="139"/>
    </row>
    <row r="322" ht="14.25" customHeight="1">
      <c r="A322" s="139"/>
      <c r="B322" s="139"/>
      <c r="C322" s="139"/>
      <c r="D322" s="139"/>
      <c r="E322" s="139"/>
    </row>
    <row r="323" ht="14.25" customHeight="1">
      <c r="A323" s="139"/>
      <c r="B323" s="139"/>
      <c r="C323" s="139"/>
      <c r="D323" s="139"/>
      <c r="E323" s="139"/>
    </row>
    <row r="324" ht="14.25" customHeight="1">
      <c r="A324" s="139"/>
      <c r="B324" s="139"/>
      <c r="C324" s="139"/>
      <c r="D324" s="139"/>
      <c r="E324" s="139"/>
    </row>
    <row r="325" ht="14.25" customHeight="1">
      <c r="A325" s="139"/>
      <c r="B325" s="139"/>
      <c r="C325" s="139"/>
      <c r="D325" s="139"/>
      <c r="E325" s="139"/>
    </row>
    <row r="326" ht="14.25" customHeight="1">
      <c r="A326" s="139"/>
      <c r="B326" s="139"/>
      <c r="C326" s="139"/>
      <c r="D326" s="139"/>
      <c r="E326" s="139"/>
    </row>
    <row r="327" ht="14.25" customHeight="1">
      <c r="A327" s="139"/>
      <c r="B327" s="139"/>
      <c r="C327" s="139"/>
      <c r="D327" s="139"/>
      <c r="E327" s="139"/>
    </row>
    <row r="328" ht="14.25" customHeight="1">
      <c r="A328" s="139"/>
      <c r="B328" s="139"/>
      <c r="C328" s="139"/>
      <c r="D328" s="139"/>
      <c r="E328" s="139"/>
    </row>
    <row r="329" ht="14.25" customHeight="1">
      <c r="A329" s="139"/>
      <c r="B329" s="139"/>
      <c r="C329" s="139"/>
      <c r="D329" s="139"/>
      <c r="E329" s="139"/>
    </row>
    <row r="330" ht="14.25" customHeight="1">
      <c r="A330" s="139"/>
      <c r="B330" s="139"/>
      <c r="C330" s="139"/>
      <c r="D330" s="139"/>
      <c r="E330" s="139"/>
    </row>
    <row r="331" ht="14.25" customHeight="1">
      <c r="A331" s="139"/>
      <c r="B331" s="139"/>
      <c r="C331" s="139"/>
      <c r="D331" s="139"/>
      <c r="E331" s="139"/>
    </row>
    <row r="332" ht="14.25" customHeight="1">
      <c r="A332" s="139"/>
      <c r="B332" s="139"/>
      <c r="C332" s="139"/>
      <c r="D332" s="139"/>
      <c r="E332" s="139"/>
    </row>
    <row r="333" ht="14.25" customHeight="1">
      <c r="A333" s="139"/>
      <c r="B333" s="139"/>
      <c r="C333" s="139"/>
      <c r="D333" s="139"/>
      <c r="E333" s="139"/>
    </row>
    <row r="334" ht="14.25" customHeight="1">
      <c r="A334" s="139"/>
      <c r="B334" s="139"/>
      <c r="C334" s="139"/>
      <c r="D334" s="139"/>
      <c r="E334" s="139"/>
    </row>
    <row r="335" ht="14.25" customHeight="1">
      <c r="A335" s="139"/>
      <c r="B335" s="139"/>
      <c r="C335" s="139"/>
      <c r="D335" s="139"/>
      <c r="E335" s="139"/>
    </row>
    <row r="336" ht="14.25" customHeight="1">
      <c r="A336" s="139"/>
      <c r="B336" s="139"/>
      <c r="C336" s="139"/>
      <c r="D336" s="139"/>
      <c r="E336" s="139"/>
    </row>
    <row r="337" ht="14.25" customHeight="1">
      <c r="A337" s="139"/>
      <c r="B337" s="139"/>
      <c r="C337" s="139"/>
      <c r="D337" s="139"/>
      <c r="E337" s="139"/>
    </row>
    <row r="338" ht="14.25" customHeight="1">
      <c r="A338" s="139"/>
      <c r="B338" s="139"/>
      <c r="C338" s="139"/>
      <c r="D338" s="139"/>
      <c r="E338" s="139"/>
    </row>
    <row r="339" ht="14.25" customHeight="1">
      <c r="A339" s="139"/>
      <c r="B339" s="139"/>
      <c r="C339" s="139"/>
      <c r="D339" s="139"/>
      <c r="E339" s="139"/>
    </row>
    <row r="340" ht="14.25" customHeight="1">
      <c r="A340" s="139"/>
      <c r="B340" s="139"/>
      <c r="C340" s="139"/>
      <c r="D340" s="139"/>
      <c r="E340" s="139"/>
    </row>
    <row r="341" ht="14.25" customHeight="1">
      <c r="A341" s="139"/>
      <c r="B341" s="139"/>
      <c r="C341" s="139"/>
      <c r="D341" s="139"/>
      <c r="E341" s="139"/>
    </row>
    <row r="342" ht="14.25" customHeight="1">
      <c r="A342" s="139"/>
      <c r="B342" s="139"/>
      <c r="C342" s="139"/>
      <c r="D342" s="139"/>
      <c r="E342" s="139"/>
    </row>
    <row r="343" ht="14.25" customHeight="1">
      <c r="A343" s="139"/>
      <c r="B343" s="139"/>
      <c r="C343" s="139"/>
      <c r="D343" s="139"/>
      <c r="E343" s="139"/>
    </row>
    <row r="344" ht="14.25" customHeight="1">
      <c r="A344" s="139"/>
      <c r="B344" s="139"/>
      <c r="C344" s="139"/>
      <c r="D344" s="139"/>
      <c r="E344" s="139"/>
    </row>
    <row r="345" ht="14.25" customHeight="1">
      <c r="A345" s="139"/>
      <c r="B345" s="139"/>
      <c r="C345" s="139"/>
      <c r="D345" s="139"/>
      <c r="E345" s="139"/>
    </row>
    <row r="346" ht="14.25" customHeight="1">
      <c r="A346" s="139"/>
      <c r="B346" s="139"/>
      <c r="C346" s="139"/>
      <c r="D346" s="139"/>
      <c r="E346" s="139"/>
    </row>
    <row r="347" ht="14.25" customHeight="1">
      <c r="A347" s="139"/>
      <c r="B347" s="139"/>
      <c r="C347" s="139"/>
      <c r="D347" s="139"/>
      <c r="E347" s="139"/>
    </row>
    <row r="348" ht="14.25" customHeight="1">
      <c r="A348" s="139"/>
      <c r="B348" s="139"/>
      <c r="C348" s="139"/>
      <c r="D348" s="139"/>
      <c r="E348" s="139"/>
    </row>
    <row r="349" ht="14.25" customHeight="1">
      <c r="A349" s="139"/>
      <c r="B349" s="139"/>
      <c r="C349" s="139"/>
      <c r="D349" s="139"/>
      <c r="E349" s="139"/>
    </row>
    <row r="350" ht="14.25" customHeight="1">
      <c r="A350" s="139"/>
      <c r="B350" s="139"/>
      <c r="C350" s="139"/>
      <c r="D350" s="139"/>
      <c r="E350" s="139"/>
    </row>
    <row r="351" ht="14.25" customHeight="1">
      <c r="A351" s="139"/>
      <c r="B351" s="139"/>
      <c r="C351" s="139"/>
      <c r="D351" s="139"/>
      <c r="E351" s="139"/>
    </row>
    <row r="352" ht="14.25" customHeight="1">
      <c r="A352" s="139"/>
      <c r="B352" s="139"/>
      <c r="C352" s="139"/>
      <c r="D352" s="139"/>
      <c r="E352" s="139"/>
    </row>
    <row r="353" ht="14.25" customHeight="1">
      <c r="A353" s="139"/>
      <c r="B353" s="139"/>
      <c r="C353" s="139"/>
      <c r="D353" s="139"/>
      <c r="E353" s="139"/>
    </row>
    <row r="354" ht="14.25" customHeight="1">
      <c r="A354" s="139"/>
      <c r="B354" s="139"/>
      <c r="C354" s="139"/>
      <c r="D354" s="139"/>
      <c r="E354" s="139"/>
    </row>
    <row r="355" ht="14.25" customHeight="1">
      <c r="A355" s="139"/>
      <c r="B355" s="139"/>
      <c r="C355" s="139"/>
      <c r="D355" s="139"/>
      <c r="E355" s="139"/>
    </row>
    <row r="356" ht="14.25" customHeight="1">
      <c r="A356" s="139"/>
      <c r="B356" s="139"/>
      <c r="C356" s="139"/>
      <c r="D356" s="139"/>
      <c r="E356" s="139"/>
    </row>
    <row r="357" ht="14.25" customHeight="1">
      <c r="A357" s="139"/>
      <c r="B357" s="139"/>
      <c r="C357" s="139"/>
      <c r="D357" s="139"/>
      <c r="E357" s="139"/>
    </row>
    <row r="358" ht="14.25" customHeight="1">
      <c r="A358" s="139"/>
      <c r="B358" s="139"/>
      <c r="C358" s="139"/>
      <c r="D358" s="139"/>
      <c r="E358" s="139"/>
    </row>
    <row r="359" ht="14.25" customHeight="1">
      <c r="A359" s="139"/>
      <c r="B359" s="139"/>
      <c r="C359" s="139"/>
      <c r="D359" s="139"/>
      <c r="E359" s="139"/>
    </row>
    <row r="360" ht="14.25" customHeight="1">
      <c r="A360" s="139"/>
      <c r="B360" s="139"/>
      <c r="C360" s="139"/>
      <c r="D360" s="139"/>
      <c r="E360" s="139"/>
    </row>
    <row r="361" ht="14.25" customHeight="1">
      <c r="A361" s="139"/>
      <c r="B361" s="139"/>
      <c r="C361" s="139"/>
      <c r="D361" s="139"/>
      <c r="E361" s="139"/>
    </row>
    <row r="362" ht="14.25" customHeight="1">
      <c r="A362" s="139"/>
      <c r="B362" s="139"/>
      <c r="C362" s="139"/>
      <c r="D362" s="139"/>
      <c r="E362" s="139"/>
    </row>
    <row r="363" ht="14.25" customHeight="1">
      <c r="A363" s="139"/>
      <c r="B363" s="139"/>
      <c r="C363" s="139"/>
      <c r="D363" s="139"/>
      <c r="E363" s="139"/>
    </row>
    <row r="364" ht="14.25" customHeight="1">
      <c r="A364" s="139"/>
      <c r="B364" s="139"/>
      <c r="C364" s="139"/>
      <c r="D364" s="139"/>
      <c r="E364" s="139"/>
    </row>
    <row r="365" ht="14.25" customHeight="1">
      <c r="A365" s="139"/>
      <c r="B365" s="139"/>
      <c r="C365" s="139"/>
      <c r="D365" s="139"/>
      <c r="E365" s="139"/>
    </row>
    <row r="366" ht="14.25" customHeight="1">
      <c r="A366" s="139"/>
      <c r="B366" s="139"/>
      <c r="C366" s="139"/>
      <c r="D366" s="139"/>
      <c r="E366" s="139"/>
    </row>
    <row r="367" ht="14.25" customHeight="1">
      <c r="A367" s="139"/>
      <c r="B367" s="139"/>
      <c r="C367" s="139"/>
      <c r="D367" s="139"/>
      <c r="E367" s="139"/>
    </row>
    <row r="368" ht="14.25" customHeight="1">
      <c r="A368" s="139"/>
      <c r="B368" s="139"/>
      <c r="C368" s="139"/>
      <c r="D368" s="139"/>
      <c r="E368" s="139"/>
    </row>
    <row r="369" ht="14.25" customHeight="1">
      <c r="A369" s="139"/>
      <c r="B369" s="139"/>
      <c r="C369" s="139"/>
      <c r="D369" s="139"/>
      <c r="E369" s="139"/>
    </row>
    <row r="370" ht="14.25" customHeight="1">
      <c r="A370" s="139"/>
      <c r="B370" s="139"/>
      <c r="C370" s="139"/>
      <c r="D370" s="139"/>
      <c r="E370" s="139"/>
    </row>
    <row r="371" ht="14.25" customHeight="1">
      <c r="A371" s="139"/>
      <c r="B371" s="139"/>
      <c r="C371" s="139"/>
      <c r="D371" s="139"/>
      <c r="E371" s="139"/>
    </row>
    <row r="372" ht="14.25" customHeight="1">
      <c r="A372" s="139"/>
      <c r="B372" s="139"/>
      <c r="C372" s="139"/>
      <c r="D372" s="139"/>
      <c r="E372" s="139"/>
    </row>
    <row r="373" ht="14.25" customHeight="1">
      <c r="A373" s="139"/>
      <c r="B373" s="139"/>
      <c r="C373" s="139"/>
      <c r="D373" s="139"/>
      <c r="E373" s="139"/>
    </row>
    <row r="374" ht="14.25" customHeight="1">
      <c r="A374" s="139"/>
      <c r="B374" s="139"/>
      <c r="C374" s="139"/>
      <c r="D374" s="139"/>
      <c r="E374" s="139"/>
    </row>
    <row r="375" ht="14.25" customHeight="1">
      <c r="A375" s="139"/>
      <c r="B375" s="139"/>
      <c r="C375" s="139"/>
      <c r="D375" s="139"/>
      <c r="E375" s="139"/>
    </row>
    <row r="376" ht="14.25" customHeight="1">
      <c r="A376" s="139"/>
      <c r="B376" s="139"/>
      <c r="C376" s="139"/>
      <c r="D376" s="139"/>
      <c r="E376" s="139"/>
    </row>
    <row r="377" ht="14.25" customHeight="1">
      <c r="A377" s="139"/>
      <c r="B377" s="139"/>
      <c r="C377" s="139"/>
      <c r="D377" s="139"/>
      <c r="E377" s="139"/>
    </row>
    <row r="378" ht="14.25" customHeight="1">
      <c r="A378" s="139"/>
      <c r="B378" s="139"/>
      <c r="C378" s="139"/>
      <c r="D378" s="139"/>
      <c r="E378" s="139"/>
    </row>
    <row r="379" ht="14.25" customHeight="1">
      <c r="A379" s="139"/>
      <c r="B379" s="139"/>
      <c r="C379" s="139"/>
      <c r="D379" s="139"/>
      <c r="E379" s="139"/>
    </row>
    <row r="380" ht="14.25" customHeight="1">
      <c r="A380" s="139"/>
      <c r="B380" s="139"/>
      <c r="C380" s="139"/>
      <c r="D380" s="139"/>
      <c r="E380" s="139"/>
    </row>
    <row r="381" ht="14.25" customHeight="1">
      <c r="A381" s="139"/>
      <c r="B381" s="139"/>
      <c r="C381" s="139"/>
      <c r="D381" s="139"/>
      <c r="E381" s="139"/>
    </row>
    <row r="382" ht="14.25" customHeight="1">
      <c r="A382" s="139"/>
      <c r="B382" s="139"/>
      <c r="C382" s="139"/>
      <c r="D382" s="139"/>
      <c r="E382" s="139"/>
    </row>
    <row r="383" ht="14.25" customHeight="1">
      <c r="A383" s="139"/>
      <c r="B383" s="139"/>
      <c r="C383" s="139"/>
      <c r="D383" s="139"/>
      <c r="E383" s="139"/>
    </row>
    <row r="384" ht="14.25" customHeight="1">
      <c r="A384" s="139"/>
      <c r="B384" s="139"/>
      <c r="C384" s="139"/>
      <c r="D384" s="139"/>
      <c r="E384" s="139"/>
    </row>
    <row r="385" ht="14.25" customHeight="1">
      <c r="A385" s="139"/>
      <c r="B385" s="139"/>
      <c r="C385" s="139"/>
      <c r="D385" s="139"/>
      <c r="E385" s="139"/>
    </row>
    <row r="386" ht="14.25" customHeight="1">
      <c r="A386" s="139"/>
      <c r="B386" s="139"/>
      <c r="C386" s="139"/>
      <c r="D386" s="139"/>
      <c r="E386" s="139"/>
    </row>
    <row r="387" ht="14.25" customHeight="1">
      <c r="A387" s="139"/>
      <c r="B387" s="139"/>
      <c r="C387" s="139"/>
      <c r="D387" s="139"/>
      <c r="E387" s="139"/>
    </row>
    <row r="388" ht="14.25" customHeight="1">
      <c r="A388" s="139"/>
      <c r="B388" s="139"/>
      <c r="C388" s="139"/>
      <c r="D388" s="139"/>
      <c r="E388" s="139"/>
    </row>
    <row r="389" ht="14.25" customHeight="1">
      <c r="A389" s="139"/>
      <c r="B389" s="139"/>
      <c r="C389" s="139"/>
      <c r="D389" s="139"/>
      <c r="E389" s="139"/>
    </row>
    <row r="390" ht="14.25" customHeight="1">
      <c r="A390" s="139"/>
      <c r="B390" s="139"/>
      <c r="C390" s="139"/>
      <c r="D390" s="139"/>
      <c r="E390" s="139"/>
    </row>
    <row r="391" ht="14.25" customHeight="1">
      <c r="A391" s="139"/>
      <c r="B391" s="139"/>
      <c r="C391" s="139"/>
      <c r="D391" s="139"/>
      <c r="E391" s="139"/>
    </row>
    <row r="392" ht="14.25" customHeight="1">
      <c r="A392" s="139"/>
      <c r="B392" s="139"/>
      <c r="C392" s="139"/>
      <c r="D392" s="139"/>
      <c r="E392" s="139"/>
    </row>
    <row r="393" ht="14.25" customHeight="1">
      <c r="A393" s="139"/>
      <c r="B393" s="139"/>
      <c r="C393" s="139"/>
      <c r="D393" s="139"/>
      <c r="E393" s="139"/>
    </row>
    <row r="394" ht="14.25" customHeight="1">
      <c r="A394" s="139"/>
      <c r="B394" s="139"/>
      <c r="C394" s="139"/>
      <c r="D394" s="139"/>
      <c r="E394" s="139"/>
    </row>
    <row r="395" ht="14.25" customHeight="1">
      <c r="A395" s="139"/>
      <c r="B395" s="139"/>
      <c r="C395" s="139"/>
      <c r="D395" s="139"/>
      <c r="E395" s="139"/>
    </row>
    <row r="396" ht="14.25" customHeight="1">
      <c r="A396" s="139"/>
      <c r="B396" s="139"/>
      <c r="C396" s="139"/>
      <c r="D396" s="139"/>
      <c r="E396" s="139"/>
    </row>
    <row r="397" ht="14.25" customHeight="1">
      <c r="A397" s="139"/>
      <c r="B397" s="139"/>
      <c r="C397" s="139"/>
      <c r="D397" s="139"/>
      <c r="E397" s="139"/>
    </row>
    <row r="398" ht="14.25" customHeight="1">
      <c r="A398" s="139"/>
      <c r="B398" s="139"/>
      <c r="C398" s="139"/>
      <c r="D398" s="139"/>
      <c r="E398" s="139"/>
    </row>
    <row r="399" ht="14.25" customHeight="1">
      <c r="A399" s="139"/>
      <c r="B399" s="139"/>
      <c r="C399" s="139"/>
      <c r="D399" s="139"/>
      <c r="E399" s="139"/>
    </row>
    <row r="400" ht="14.25" customHeight="1">
      <c r="A400" s="139"/>
      <c r="B400" s="139"/>
      <c r="C400" s="139"/>
      <c r="D400" s="139"/>
      <c r="E400" s="139"/>
    </row>
    <row r="401" ht="14.25" customHeight="1">
      <c r="A401" s="139"/>
      <c r="B401" s="139"/>
      <c r="C401" s="139"/>
      <c r="D401" s="139"/>
      <c r="E401" s="139"/>
    </row>
    <row r="402" ht="14.25" customHeight="1">
      <c r="A402" s="139"/>
      <c r="B402" s="139"/>
      <c r="C402" s="139"/>
      <c r="D402" s="139"/>
      <c r="E402" s="139"/>
    </row>
    <row r="403" ht="14.25" customHeight="1">
      <c r="A403" s="139"/>
      <c r="B403" s="139"/>
      <c r="C403" s="139"/>
      <c r="D403" s="139"/>
      <c r="E403" s="139"/>
    </row>
    <row r="404" ht="14.25" customHeight="1">
      <c r="A404" s="139"/>
      <c r="B404" s="139"/>
      <c r="C404" s="139"/>
      <c r="D404" s="139"/>
      <c r="E404" s="139"/>
    </row>
    <row r="405" ht="14.25" customHeight="1">
      <c r="A405" s="139"/>
      <c r="B405" s="139"/>
      <c r="C405" s="139"/>
      <c r="D405" s="139"/>
      <c r="E405" s="139"/>
    </row>
    <row r="406" ht="14.25" customHeight="1">
      <c r="A406" s="139"/>
      <c r="B406" s="139"/>
      <c r="C406" s="139"/>
      <c r="D406" s="139"/>
      <c r="E406" s="139"/>
    </row>
    <row r="407" ht="14.25" customHeight="1">
      <c r="A407" s="139"/>
      <c r="B407" s="139"/>
      <c r="C407" s="139"/>
      <c r="D407" s="139"/>
      <c r="E407" s="139"/>
    </row>
    <row r="408" ht="14.25" customHeight="1">
      <c r="A408" s="139"/>
      <c r="B408" s="139"/>
      <c r="C408" s="139"/>
      <c r="D408" s="139"/>
      <c r="E408" s="139"/>
    </row>
    <row r="409" ht="14.25" customHeight="1">
      <c r="A409" s="139"/>
      <c r="B409" s="139"/>
      <c r="C409" s="139"/>
      <c r="D409" s="139"/>
      <c r="E409" s="139"/>
    </row>
    <row r="410" ht="14.25" customHeight="1">
      <c r="A410" s="139"/>
      <c r="B410" s="139"/>
      <c r="C410" s="139"/>
      <c r="D410" s="139"/>
      <c r="E410" s="139"/>
    </row>
    <row r="411" ht="14.25" customHeight="1">
      <c r="A411" s="139"/>
      <c r="B411" s="139"/>
      <c r="C411" s="139"/>
      <c r="D411" s="139"/>
      <c r="E411" s="139"/>
    </row>
    <row r="412" ht="14.25" customHeight="1">
      <c r="A412" s="139"/>
      <c r="B412" s="139"/>
      <c r="C412" s="139"/>
      <c r="D412" s="139"/>
      <c r="E412" s="139"/>
    </row>
    <row r="413" ht="14.25" customHeight="1">
      <c r="A413" s="139"/>
      <c r="B413" s="139"/>
      <c r="C413" s="139"/>
      <c r="D413" s="139"/>
      <c r="E413" s="139"/>
    </row>
    <row r="414" ht="14.25" customHeight="1">
      <c r="A414" s="139"/>
      <c r="B414" s="139"/>
      <c r="C414" s="139"/>
      <c r="D414" s="139"/>
      <c r="E414" s="139"/>
    </row>
    <row r="415" ht="14.25" customHeight="1">
      <c r="A415" s="139"/>
      <c r="B415" s="139"/>
      <c r="C415" s="139"/>
      <c r="D415" s="139"/>
      <c r="E415" s="139"/>
    </row>
    <row r="416" ht="14.25" customHeight="1">
      <c r="A416" s="139"/>
      <c r="B416" s="139"/>
      <c r="C416" s="139"/>
      <c r="D416" s="139"/>
      <c r="E416" s="139"/>
    </row>
    <row r="417" ht="14.25" customHeight="1">
      <c r="A417" s="139"/>
      <c r="B417" s="139"/>
      <c r="C417" s="139"/>
      <c r="D417" s="139"/>
      <c r="E417" s="139"/>
    </row>
    <row r="418" ht="14.25" customHeight="1">
      <c r="A418" s="139"/>
      <c r="B418" s="139"/>
      <c r="C418" s="139"/>
      <c r="D418" s="139"/>
      <c r="E418" s="139"/>
    </row>
    <row r="419" ht="14.25" customHeight="1">
      <c r="A419" s="139"/>
      <c r="B419" s="139"/>
      <c r="C419" s="139"/>
      <c r="D419" s="139"/>
      <c r="E419" s="139"/>
    </row>
    <row r="420" ht="14.25" customHeight="1">
      <c r="A420" s="139"/>
      <c r="B420" s="139"/>
      <c r="C420" s="139"/>
      <c r="D420" s="139"/>
      <c r="E420" s="139"/>
    </row>
    <row r="421" ht="14.25" customHeight="1">
      <c r="A421" s="139"/>
      <c r="B421" s="139"/>
      <c r="C421" s="139"/>
      <c r="D421" s="139"/>
      <c r="E421" s="139"/>
    </row>
    <row r="422" ht="14.25" customHeight="1">
      <c r="A422" s="139"/>
      <c r="B422" s="139"/>
      <c r="C422" s="139"/>
      <c r="D422" s="139"/>
      <c r="E422" s="139"/>
    </row>
    <row r="423" ht="14.25" customHeight="1">
      <c r="A423" s="139"/>
      <c r="B423" s="139"/>
      <c r="C423" s="139"/>
      <c r="D423" s="139"/>
      <c r="E423" s="139"/>
    </row>
    <row r="424" ht="14.25" customHeight="1">
      <c r="A424" s="139"/>
      <c r="B424" s="139"/>
      <c r="C424" s="139"/>
      <c r="D424" s="139"/>
      <c r="E424" s="139"/>
    </row>
    <row r="425" ht="14.25" customHeight="1">
      <c r="A425" s="139"/>
      <c r="B425" s="139"/>
      <c r="C425" s="139"/>
      <c r="D425" s="139"/>
      <c r="E425" s="139"/>
    </row>
    <row r="426" ht="14.25" customHeight="1">
      <c r="A426" s="139"/>
      <c r="B426" s="139"/>
      <c r="C426" s="139"/>
      <c r="D426" s="139"/>
      <c r="E426" s="139"/>
    </row>
    <row r="427" ht="14.25" customHeight="1">
      <c r="A427" s="139"/>
      <c r="B427" s="139"/>
      <c r="C427" s="139"/>
      <c r="D427" s="139"/>
      <c r="E427" s="139"/>
    </row>
    <row r="428" ht="14.25" customHeight="1">
      <c r="A428" s="139"/>
      <c r="B428" s="139"/>
      <c r="C428" s="139"/>
      <c r="D428" s="139"/>
      <c r="E428" s="139"/>
    </row>
    <row r="429" ht="14.25" customHeight="1">
      <c r="A429" s="139"/>
      <c r="B429" s="139"/>
      <c r="C429" s="139"/>
      <c r="D429" s="139"/>
      <c r="E429" s="139"/>
    </row>
    <row r="430" ht="14.25" customHeight="1">
      <c r="A430" s="139"/>
      <c r="B430" s="139"/>
      <c r="C430" s="139"/>
      <c r="D430" s="139"/>
      <c r="E430" s="139"/>
    </row>
    <row r="431" ht="14.25" customHeight="1">
      <c r="A431" s="139"/>
      <c r="B431" s="139"/>
      <c r="C431" s="139"/>
      <c r="D431" s="139"/>
      <c r="E431" s="139"/>
    </row>
    <row r="432" ht="14.25" customHeight="1">
      <c r="A432" s="139"/>
      <c r="B432" s="139"/>
      <c r="C432" s="139"/>
      <c r="D432" s="139"/>
      <c r="E432" s="139"/>
    </row>
    <row r="433" ht="14.25" customHeight="1">
      <c r="A433" s="139"/>
      <c r="B433" s="139"/>
      <c r="C433" s="139"/>
      <c r="D433" s="139"/>
      <c r="E433" s="139"/>
    </row>
    <row r="434" ht="14.25" customHeight="1">
      <c r="A434" s="139"/>
      <c r="B434" s="139"/>
      <c r="C434" s="139"/>
      <c r="D434" s="139"/>
      <c r="E434" s="139"/>
    </row>
    <row r="435" ht="14.25" customHeight="1">
      <c r="A435" s="139"/>
      <c r="B435" s="139"/>
      <c r="C435" s="139"/>
      <c r="D435" s="139"/>
      <c r="E435" s="139"/>
    </row>
    <row r="436" ht="14.25" customHeight="1">
      <c r="A436" s="139"/>
      <c r="B436" s="139"/>
      <c r="C436" s="139"/>
      <c r="D436" s="139"/>
      <c r="E436" s="139"/>
    </row>
    <row r="437" ht="14.25" customHeight="1">
      <c r="A437" s="139"/>
      <c r="B437" s="139"/>
      <c r="C437" s="139"/>
      <c r="D437" s="139"/>
      <c r="E437" s="139"/>
    </row>
    <row r="438" ht="14.25" customHeight="1">
      <c r="A438" s="139"/>
      <c r="B438" s="139"/>
      <c r="C438" s="139"/>
      <c r="D438" s="139"/>
      <c r="E438" s="139"/>
    </row>
    <row r="439" ht="14.25" customHeight="1">
      <c r="A439" s="139"/>
      <c r="B439" s="139"/>
      <c r="C439" s="139"/>
      <c r="D439" s="139"/>
      <c r="E439" s="139"/>
    </row>
    <row r="440" ht="14.25" customHeight="1">
      <c r="A440" s="139"/>
      <c r="B440" s="139"/>
      <c r="C440" s="139"/>
      <c r="D440" s="139"/>
      <c r="E440" s="139"/>
    </row>
    <row r="441" ht="14.25" customHeight="1">
      <c r="A441" s="139"/>
      <c r="B441" s="139"/>
      <c r="C441" s="139"/>
      <c r="D441" s="139"/>
      <c r="E441" s="139"/>
    </row>
    <row r="442" ht="14.25" customHeight="1">
      <c r="A442" s="139"/>
      <c r="B442" s="139"/>
      <c r="C442" s="139"/>
      <c r="D442" s="139"/>
      <c r="E442" s="139"/>
    </row>
    <row r="443" ht="14.25" customHeight="1">
      <c r="A443" s="139"/>
      <c r="B443" s="139"/>
      <c r="C443" s="139"/>
      <c r="D443" s="139"/>
      <c r="E443" s="139"/>
    </row>
    <row r="444" ht="14.25" customHeight="1">
      <c r="A444" s="139"/>
      <c r="B444" s="139"/>
      <c r="C444" s="139"/>
      <c r="D444" s="139"/>
      <c r="E444" s="139"/>
    </row>
    <row r="445" ht="14.25" customHeight="1">
      <c r="A445" s="139"/>
      <c r="B445" s="139"/>
      <c r="C445" s="139"/>
      <c r="D445" s="139"/>
      <c r="E445" s="139"/>
    </row>
    <row r="446" ht="14.25" customHeight="1">
      <c r="A446" s="139"/>
      <c r="B446" s="139"/>
      <c r="C446" s="139"/>
      <c r="D446" s="139"/>
      <c r="E446" s="139"/>
    </row>
    <row r="447" ht="14.25" customHeight="1">
      <c r="A447" s="139"/>
      <c r="B447" s="139"/>
      <c r="C447" s="139"/>
      <c r="D447" s="139"/>
      <c r="E447" s="139"/>
    </row>
    <row r="448" ht="14.25" customHeight="1">
      <c r="A448" s="139"/>
      <c r="B448" s="139"/>
      <c r="C448" s="139"/>
      <c r="D448" s="139"/>
      <c r="E448" s="139"/>
    </row>
    <row r="449" ht="14.25" customHeight="1">
      <c r="A449" s="139"/>
      <c r="B449" s="139"/>
      <c r="C449" s="139"/>
      <c r="D449" s="139"/>
      <c r="E449" s="139"/>
    </row>
    <row r="450" ht="14.25" customHeight="1">
      <c r="A450" s="139"/>
      <c r="B450" s="139"/>
      <c r="C450" s="139"/>
      <c r="D450" s="139"/>
      <c r="E450" s="139"/>
    </row>
    <row r="451" ht="14.25" customHeight="1">
      <c r="A451" s="139"/>
      <c r="B451" s="139"/>
      <c r="C451" s="139"/>
      <c r="D451" s="139"/>
      <c r="E451" s="139"/>
    </row>
    <row r="452" ht="14.25" customHeight="1">
      <c r="A452" s="139"/>
      <c r="B452" s="139"/>
      <c r="C452" s="139"/>
      <c r="D452" s="139"/>
      <c r="E452" s="139"/>
    </row>
    <row r="453" ht="14.25" customHeight="1">
      <c r="A453" s="139"/>
      <c r="B453" s="139"/>
      <c r="C453" s="139"/>
      <c r="D453" s="139"/>
      <c r="E453" s="139"/>
    </row>
    <row r="454" ht="14.25" customHeight="1">
      <c r="A454" s="139"/>
      <c r="B454" s="139"/>
      <c r="C454" s="139"/>
      <c r="D454" s="139"/>
      <c r="E454" s="139"/>
    </row>
    <row r="455" ht="14.25" customHeight="1">
      <c r="A455" s="139"/>
      <c r="B455" s="139"/>
      <c r="C455" s="139"/>
      <c r="D455" s="139"/>
      <c r="E455" s="139"/>
    </row>
    <row r="456" ht="14.25" customHeight="1">
      <c r="A456" s="139"/>
      <c r="B456" s="139"/>
      <c r="C456" s="139"/>
      <c r="D456" s="139"/>
      <c r="E456" s="139"/>
    </row>
    <row r="457" ht="14.25" customHeight="1">
      <c r="A457" s="139"/>
      <c r="B457" s="139"/>
      <c r="C457" s="139"/>
      <c r="D457" s="139"/>
      <c r="E457" s="139"/>
    </row>
    <row r="458" ht="14.25" customHeight="1">
      <c r="A458" s="139"/>
      <c r="B458" s="139"/>
      <c r="C458" s="139"/>
      <c r="D458" s="139"/>
      <c r="E458" s="139"/>
    </row>
    <row r="459" ht="14.25" customHeight="1">
      <c r="A459" s="139"/>
      <c r="B459" s="139"/>
      <c r="C459" s="139"/>
      <c r="D459" s="139"/>
      <c r="E459" s="139"/>
    </row>
    <row r="460" ht="14.25" customHeight="1">
      <c r="A460" s="139"/>
      <c r="B460" s="139"/>
      <c r="C460" s="139"/>
      <c r="D460" s="139"/>
      <c r="E460" s="139"/>
    </row>
    <row r="461" ht="14.25" customHeight="1">
      <c r="A461" s="139"/>
      <c r="B461" s="139"/>
      <c r="C461" s="139"/>
      <c r="D461" s="139"/>
      <c r="E461" s="139"/>
    </row>
    <row r="462" ht="14.25" customHeight="1">
      <c r="A462" s="139"/>
      <c r="B462" s="139"/>
      <c r="C462" s="139"/>
      <c r="D462" s="139"/>
      <c r="E462" s="139"/>
    </row>
    <row r="463" ht="14.25" customHeight="1">
      <c r="A463" s="139"/>
      <c r="B463" s="139"/>
      <c r="C463" s="139"/>
      <c r="D463" s="139"/>
      <c r="E463" s="139"/>
    </row>
    <row r="464" ht="14.25" customHeight="1">
      <c r="A464" s="139"/>
      <c r="B464" s="139"/>
      <c r="C464" s="139"/>
      <c r="D464" s="139"/>
      <c r="E464" s="139"/>
    </row>
    <row r="465" ht="14.25" customHeight="1">
      <c r="A465" s="139"/>
      <c r="B465" s="139"/>
      <c r="C465" s="139"/>
      <c r="D465" s="139"/>
      <c r="E465" s="139"/>
    </row>
    <row r="466" ht="14.25" customHeight="1">
      <c r="A466" s="139"/>
      <c r="B466" s="139"/>
      <c r="C466" s="139"/>
      <c r="D466" s="139"/>
      <c r="E466" s="139"/>
    </row>
    <row r="467" ht="14.25" customHeight="1">
      <c r="A467" s="139"/>
      <c r="B467" s="139"/>
      <c r="C467" s="139"/>
      <c r="D467" s="139"/>
      <c r="E467" s="139"/>
    </row>
    <row r="468" ht="14.25" customHeight="1">
      <c r="A468" s="139"/>
      <c r="B468" s="139"/>
      <c r="C468" s="139"/>
      <c r="D468" s="139"/>
      <c r="E468" s="139"/>
    </row>
    <row r="469" ht="14.25" customHeight="1">
      <c r="A469" s="139"/>
      <c r="B469" s="139"/>
      <c r="C469" s="139"/>
      <c r="D469" s="139"/>
      <c r="E469" s="139"/>
    </row>
    <row r="470" ht="14.25" customHeight="1">
      <c r="A470" s="139"/>
      <c r="B470" s="139"/>
      <c r="C470" s="139"/>
      <c r="D470" s="139"/>
      <c r="E470" s="139"/>
    </row>
    <row r="471" ht="14.25" customHeight="1">
      <c r="A471" s="139"/>
      <c r="B471" s="139"/>
      <c r="C471" s="139"/>
      <c r="D471" s="139"/>
      <c r="E471" s="139"/>
    </row>
    <row r="472" ht="14.25" customHeight="1">
      <c r="A472" s="139"/>
      <c r="B472" s="139"/>
      <c r="C472" s="139"/>
      <c r="D472" s="139"/>
      <c r="E472" s="139"/>
    </row>
    <row r="473" ht="14.25" customHeight="1">
      <c r="A473" s="139"/>
      <c r="B473" s="139"/>
      <c r="C473" s="139"/>
      <c r="D473" s="139"/>
      <c r="E473" s="139"/>
    </row>
    <row r="474" ht="14.25" customHeight="1">
      <c r="A474" s="139"/>
      <c r="B474" s="139"/>
      <c r="C474" s="139"/>
      <c r="D474" s="139"/>
      <c r="E474" s="139"/>
    </row>
    <row r="475" ht="14.25" customHeight="1">
      <c r="A475" s="139"/>
      <c r="B475" s="139"/>
      <c r="C475" s="139"/>
      <c r="D475" s="139"/>
      <c r="E475" s="139"/>
    </row>
    <row r="476" ht="14.25" customHeight="1">
      <c r="A476" s="139"/>
      <c r="B476" s="139"/>
      <c r="C476" s="139"/>
      <c r="D476" s="139"/>
      <c r="E476" s="139"/>
    </row>
    <row r="477" ht="14.25" customHeight="1">
      <c r="A477" s="139"/>
      <c r="B477" s="139"/>
      <c r="C477" s="139"/>
      <c r="D477" s="139"/>
      <c r="E477" s="139"/>
    </row>
    <row r="478" ht="14.25" customHeight="1">
      <c r="A478" s="139"/>
      <c r="B478" s="139"/>
      <c r="C478" s="139"/>
      <c r="D478" s="139"/>
      <c r="E478" s="139"/>
    </row>
    <row r="479" ht="14.25" customHeight="1">
      <c r="A479" s="139"/>
      <c r="B479" s="139"/>
      <c r="C479" s="139"/>
      <c r="D479" s="139"/>
      <c r="E479" s="139"/>
    </row>
    <row r="480" ht="14.25" customHeight="1">
      <c r="A480" s="139"/>
      <c r="B480" s="139"/>
      <c r="C480" s="139"/>
      <c r="D480" s="139"/>
      <c r="E480" s="139"/>
    </row>
    <row r="481" ht="14.25" customHeight="1">
      <c r="A481" s="139"/>
      <c r="B481" s="139"/>
      <c r="C481" s="139"/>
      <c r="D481" s="139"/>
      <c r="E481" s="139"/>
    </row>
    <row r="482" ht="14.25" customHeight="1">
      <c r="A482" s="139"/>
      <c r="B482" s="139"/>
      <c r="C482" s="139"/>
      <c r="D482" s="139"/>
      <c r="E482" s="139"/>
    </row>
  </sheetData>
  <conditionalFormatting sqref="B1:C482 D1:E70">
    <cfRule type="containsBlanks" dxfId="0" priority="1">
      <formula>LEN(TRIM(B1))=0</formula>
    </cfRule>
  </conditionalFormatting>
  <dataValidations>
    <dataValidation type="list" allowBlank="1" sqref="E2:E70">
      <formula1>"Complete,Revised,To Do"</formula1>
    </dataValidation>
    <dataValidation type="list" allowBlank="1" sqref="D2:D70">
      <formula1>"Complete,Revised,To Do"</formula1>
    </dataValidation>
  </dataValidations>
  <printOptions/>
  <pageMargins bottom="0.75" footer="0.0" header="0.0" left="0.7" right="0.7" top="0.75"/>
  <pageSetup orientation="landscape"/>
  <drawing r:id="rId1"/>
  <tableParts count="1">
    <tablePart r:id="rId3"/>
  </tableParts>
</worksheet>
</file>