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24"/>
  <workbookPr defaultThemeVersion="124226"/>
  <bookViews>
    <workbookView xWindow="480" yWindow="840" windowWidth="18195" windowHeight="6780" tabRatio="1000" firstSheet="2" activeTab="2" xr2:uid="{00000000-000D-0000-FFFF-FFFF00000000}"/>
  </bookViews>
  <sheets>
    <sheet name="Summer results 17-18" sheetId="27" r:id="rId1"/>
    <sheet name="Summer animals 17-18" sheetId="26" r:id="rId2"/>
    <sheet name="Winter results 17-18" sheetId="28" r:id="rId3"/>
    <sheet name="Winter animals 17-18" sheetId="29" r:id="rId4"/>
    <sheet name="Pilot Results 17-18" sheetId="25" r:id="rId5"/>
    <sheet name="Pilot Animals 17-18" sheetId="24" r:id="rId6"/>
    <sheet name="Results Fall Inulin 25mg 16-17" sheetId="22" r:id="rId7"/>
    <sheet name="Winter Spring2017InulMannSaline" sheetId="23" r:id="rId8"/>
    <sheet name="Results Fall 2016 HighInulinMan" sheetId="21" r:id="rId9"/>
    <sheet name="Animals2016-2017" sheetId="17" r:id="rId10"/>
    <sheet name="Sum2015Results+ABX" sheetId="15" r:id="rId11"/>
    <sheet name="Sum2015Mannitol" sheetId="19" r:id="rId12"/>
    <sheet name="WinterMann2015Results" sheetId="18" r:id="rId13"/>
    <sheet name="Sum2015Urea" sheetId="20" r:id="rId14"/>
    <sheet name="Animals 15-16" sheetId="16" r:id="rId15"/>
    <sheet name="Animals 13-14" sheetId="13" r:id="rId16"/>
    <sheet name="Animals14-15" sheetId="2" r:id="rId17"/>
    <sheet name="Timing" sheetId="4" r:id="rId18"/>
    <sheet name="ResultsInuFucoseI.P." sheetId="5" r:id="rId19"/>
    <sheet name="Dan's Data" sheetId="6" r:id="rId20"/>
    <sheet name="50mgUreaHibern" sheetId="7" r:id="rId21"/>
    <sheet name="75mgUreaSPRSUM" sheetId="8" r:id="rId22"/>
    <sheet name="SumInFucOral" sheetId="9" r:id="rId23"/>
    <sheet name="Spr2015" sheetId="10" r:id="rId24"/>
    <sheet name="2013Animals" sheetId="11" r:id="rId25"/>
    <sheet name="CR&amp;BreathInulinResults" sheetId="12" r:id="rId26"/>
  </sheets>
  <calcPr calcId="171026"/>
</workbook>
</file>

<file path=xl/calcChain.xml><?xml version="1.0" encoding="utf-8"?>
<calcChain xmlns="http://schemas.openxmlformats.org/spreadsheetml/2006/main">
  <c r="B391" i="28" l="1"/>
  <c r="B392" i="28"/>
  <c r="B393" i="28"/>
  <c r="B394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72" i="28"/>
  <c r="K28" i="29"/>
  <c r="J364" i="28"/>
  <c r="J342" i="28"/>
  <c r="J343" i="28"/>
  <c r="J344" i="28"/>
  <c r="J345" i="28"/>
  <c r="J346" i="28"/>
  <c r="J347" i="28"/>
  <c r="J348" i="28"/>
  <c r="J349" i="28"/>
  <c r="J350" i="28"/>
  <c r="J351" i="28"/>
  <c r="J352" i="28"/>
  <c r="J353" i="28"/>
  <c r="J354" i="28"/>
  <c r="J355" i="28"/>
  <c r="J356" i="28"/>
  <c r="J357" i="28"/>
  <c r="J358" i="28"/>
  <c r="J359" i="28"/>
  <c r="J360" i="28"/>
  <c r="J361" i="28"/>
  <c r="J362" i="28"/>
  <c r="J363" i="28"/>
  <c r="J341" i="28"/>
  <c r="K27" i="29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42" i="28"/>
  <c r="B343" i="28"/>
  <c r="B344" i="28"/>
  <c r="B345" i="28"/>
  <c r="B346" i="28"/>
  <c r="B347" i="28"/>
  <c r="B348" i="28"/>
  <c r="B341" i="28"/>
  <c r="J331" i="28"/>
  <c r="J332" i="28"/>
  <c r="J328" i="28"/>
  <c r="J323" i="28"/>
  <c r="J324" i="28"/>
  <c r="J325" i="28"/>
  <c r="J326" i="28"/>
  <c r="J327" i="28"/>
  <c r="J329" i="28"/>
  <c r="J330" i="28"/>
  <c r="J313" i="28"/>
  <c r="J314" i="28"/>
  <c r="J315" i="28"/>
  <c r="J316" i="28"/>
  <c r="J317" i="28"/>
  <c r="J318" i="28"/>
  <c r="J319" i="28"/>
  <c r="J320" i="28"/>
  <c r="J321" i="28"/>
  <c r="J322" i="28"/>
  <c r="B320" i="28"/>
  <c r="B321" i="28"/>
  <c r="B322" i="28"/>
  <c r="B323" i="28"/>
  <c r="B324" i="28"/>
  <c r="B325" i="28"/>
  <c r="B326" i="28"/>
  <c r="B327" i="28"/>
  <c r="B328" i="28"/>
  <c r="B329" i="28"/>
  <c r="B330" i="28"/>
  <c r="B313" i="28"/>
  <c r="B314" i="28"/>
  <c r="B315" i="28"/>
  <c r="B316" i="28"/>
  <c r="B317" i="28"/>
  <c r="B318" i="28"/>
  <c r="B319" i="28"/>
  <c r="J303" i="28"/>
  <c r="J304" i="28"/>
  <c r="J299" i="28"/>
  <c r="J300" i="28"/>
  <c r="J301" i="28"/>
  <c r="J302" i="28"/>
  <c r="J289" i="28"/>
  <c r="J290" i="28"/>
  <c r="J291" i="28"/>
  <c r="J292" i="28"/>
  <c r="J293" i="28"/>
  <c r="J294" i="28"/>
  <c r="J295" i="28"/>
  <c r="J296" i="28"/>
  <c r="J297" i="28"/>
  <c r="J298" i="28"/>
  <c r="J280" i="28"/>
  <c r="J281" i="28"/>
  <c r="J282" i="28"/>
  <c r="J283" i="28"/>
  <c r="J284" i="28"/>
  <c r="J285" i="28"/>
  <c r="J286" i="28"/>
  <c r="J287" i="28"/>
  <c r="J288" i="28"/>
  <c r="J279" i="28"/>
  <c r="K23" i="29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280" i="28"/>
  <c r="B281" i="28"/>
  <c r="B282" i="28"/>
  <c r="B283" i="28"/>
  <c r="B284" i="28"/>
  <c r="B285" i="28"/>
  <c r="B286" i="28"/>
  <c r="B287" i="28"/>
  <c r="B279" i="28"/>
  <c r="K22" i="29"/>
  <c r="J262" i="28"/>
  <c r="J263" i="28"/>
  <c r="J264" i="28"/>
  <c r="J265" i="28"/>
  <c r="J266" i="28"/>
  <c r="J267" i="28"/>
  <c r="J268" i="28"/>
  <c r="J253" i="28"/>
  <c r="J254" i="28"/>
  <c r="J255" i="28"/>
  <c r="J256" i="28"/>
  <c r="J257" i="28"/>
  <c r="J258" i="28"/>
  <c r="J259" i="28"/>
  <c r="J260" i="28"/>
  <c r="J261" i="28"/>
  <c r="J247" i="28"/>
  <c r="J248" i="28"/>
  <c r="J249" i="28"/>
  <c r="J250" i="28"/>
  <c r="J251" i="28"/>
  <c r="J252" i="28"/>
  <c r="K21" i="29"/>
  <c r="B270" i="28"/>
  <c r="B271" i="28"/>
  <c r="B265" i="28"/>
  <c r="B255" i="28"/>
  <c r="B257" i="28"/>
  <c r="B258" i="28"/>
  <c r="B259" i="28"/>
  <c r="B260" i="28"/>
  <c r="B261" i="28"/>
  <c r="B262" i="28"/>
  <c r="B263" i="28"/>
  <c r="B264" i="28"/>
  <c r="B266" i="28"/>
  <c r="B267" i="28"/>
  <c r="B268" i="28"/>
  <c r="B269" i="28"/>
  <c r="B248" i="28"/>
  <c r="B249" i="28"/>
  <c r="B250" i="28"/>
  <c r="B251" i="28"/>
  <c r="B252" i="28"/>
  <c r="B253" i="28"/>
  <c r="B254" i="28"/>
  <c r="B247" i="28"/>
  <c r="J235" i="28"/>
  <c r="K20" i="29"/>
  <c r="J214" i="28"/>
  <c r="J215" i="28"/>
  <c r="J216" i="28"/>
  <c r="J217" i="28"/>
  <c r="J218" i="28"/>
  <c r="J219" i="28"/>
  <c r="J220" i="28"/>
  <c r="J221" i="28"/>
  <c r="J222" i="28"/>
  <c r="J223" i="28"/>
  <c r="J224" i="28"/>
  <c r="J225" i="28"/>
  <c r="J226" i="28"/>
  <c r="J227" i="28"/>
  <c r="J228" i="28"/>
  <c r="J229" i="28"/>
  <c r="J230" i="28"/>
  <c r="J231" i="28"/>
  <c r="J232" i="28"/>
  <c r="J233" i="28"/>
  <c r="J234" i="28"/>
  <c r="J213" i="28"/>
  <c r="K19" i="29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22" i="28"/>
  <c r="B223" i="28"/>
  <c r="B213" i="28"/>
  <c r="B214" i="28"/>
  <c r="B215" i="28"/>
  <c r="B216" i="28"/>
  <c r="B217" i="28"/>
  <c r="B218" i="28"/>
  <c r="B219" i="28"/>
  <c r="B220" i="28"/>
  <c r="B221" i="28"/>
  <c r="K18" i="29"/>
  <c r="J199" i="28"/>
  <c r="J200" i="28"/>
  <c r="J201" i="28"/>
  <c r="J202" i="28"/>
  <c r="J203" i="28"/>
  <c r="J204" i="28"/>
  <c r="J205" i="28"/>
  <c r="J190" i="28"/>
  <c r="J191" i="28"/>
  <c r="J192" i="28"/>
  <c r="J193" i="28"/>
  <c r="J194" i="28"/>
  <c r="J195" i="28"/>
  <c r="J196" i="28"/>
  <c r="J197" i="28"/>
  <c r="J198" i="28"/>
  <c r="J180" i="28"/>
  <c r="J181" i="28"/>
  <c r="J182" i="28"/>
  <c r="J183" i="28"/>
  <c r="J184" i="28"/>
  <c r="J185" i="28"/>
  <c r="J186" i="28"/>
  <c r="J187" i="28"/>
  <c r="J188" i="28"/>
  <c r="J189" i="28"/>
  <c r="K17" i="29"/>
  <c r="B194" i="28"/>
  <c r="K35" i="26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80" i="28"/>
  <c r="K16" i="29"/>
  <c r="M16" i="29"/>
  <c r="N16" i="29"/>
  <c r="J163" i="28"/>
  <c r="J164" i="28"/>
  <c r="J165" i="28"/>
  <c r="J166" i="28"/>
  <c r="J167" i="28"/>
  <c r="J168" i="28"/>
  <c r="J169" i="28"/>
  <c r="J170" i="28"/>
  <c r="J171" i="28"/>
  <c r="J152" i="28"/>
  <c r="J153" i="28"/>
  <c r="J154" i="28"/>
  <c r="J155" i="28"/>
  <c r="J156" i="28"/>
  <c r="J157" i="28"/>
  <c r="J158" i="28"/>
  <c r="J159" i="28"/>
  <c r="J160" i="28"/>
  <c r="J161" i="28"/>
  <c r="J162" i="28"/>
  <c r="K15" i="29"/>
  <c r="M15" i="29"/>
  <c r="N15" i="29"/>
  <c r="J124" i="28"/>
  <c r="J125" i="28"/>
  <c r="J126" i="28"/>
  <c r="J127" i="28"/>
  <c r="J128" i="28"/>
  <c r="J129" i="28"/>
  <c r="J130" i="28"/>
  <c r="J131" i="28"/>
  <c r="J132" i="28"/>
  <c r="J133" i="28"/>
  <c r="J134" i="28"/>
  <c r="J135" i="28"/>
  <c r="J136" i="28"/>
  <c r="J137" i="28"/>
  <c r="J138" i="28"/>
  <c r="J139" i="28"/>
  <c r="J140" i="28"/>
  <c r="J123" i="28"/>
  <c r="B157" i="28"/>
  <c r="B158" i="28"/>
  <c r="B159" i="28"/>
  <c r="B160" i="28"/>
  <c r="B161" i="28"/>
  <c r="B162" i="28"/>
  <c r="B163" i="28"/>
  <c r="B164" i="28"/>
  <c r="B165" i="28"/>
  <c r="B152" i="28"/>
  <c r="B153" i="28"/>
  <c r="B154" i="28"/>
  <c r="B155" i="28"/>
  <c r="B156" i="28"/>
  <c r="K14" i="29"/>
  <c r="M14" i="29"/>
  <c r="N14" i="29"/>
  <c r="K13" i="29"/>
  <c r="M13" i="29"/>
  <c r="N13" i="29"/>
  <c r="B127" i="28"/>
  <c r="B125" i="28"/>
  <c r="B126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24" i="28"/>
  <c r="K12" i="29"/>
  <c r="M12" i="29"/>
  <c r="N12" i="29"/>
  <c r="J111" i="28"/>
  <c r="J112" i="28"/>
  <c r="J103" i="28"/>
  <c r="J104" i="28"/>
  <c r="J105" i="28"/>
  <c r="J106" i="28"/>
  <c r="J107" i="28"/>
  <c r="J108" i="28"/>
  <c r="J109" i="28"/>
  <c r="J110" i="28"/>
  <c r="J97" i="28"/>
  <c r="J98" i="28"/>
  <c r="J99" i="28"/>
  <c r="J100" i="28"/>
  <c r="J101" i="28"/>
  <c r="J102" i="28"/>
  <c r="K11" i="29"/>
  <c r="M11" i="29"/>
  <c r="N11" i="29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97" i="28"/>
  <c r="K10" i="29"/>
  <c r="M10" i="29"/>
  <c r="N10" i="29"/>
  <c r="J88" i="28"/>
  <c r="J89" i="28"/>
  <c r="J87" i="28"/>
  <c r="J78" i="28"/>
  <c r="J79" i="28"/>
  <c r="J80" i="28"/>
  <c r="J81" i="28"/>
  <c r="J82" i="28"/>
  <c r="J83" i="28"/>
  <c r="J84" i="28"/>
  <c r="J85" i="28"/>
  <c r="J86" i="28"/>
  <c r="J71" i="28"/>
  <c r="J72" i="28"/>
  <c r="J73" i="28"/>
  <c r="J74" i="28"/>
  <c r="J75" i="28"/>
  <c r="J76" i="28"/>
  <c r="J77" i="28"/>
  <c r="K9" i="29"/>
  <c r="M9" i="29"/>
  <c r="N9" i="29"/>
  <c r="B84" i="28"/>
  <c r="B85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6" i="28"/>
  <c r="B71" i="28"/>
  <c r="J55" i="28"/>
  <c r="J51" i="28"/>
  <c r="J52" i="28"/>
  <c r="K7" i="29"/>
  <c r="M7" i="29"/>
  <c r="J63" i="28"/>
  <c r="J62" i="28"/>
  <c r="J61" i="28"/>
  <c r="J60" i="28"/>
  <c r="J59" i="28"/>
  <c r="J58" i="28"/>
  <c r="J57" i="28"/>
  <c r="J56" i="28"/>
  <c r="J54" i="28"/>
  <c r="J53" i="28"/>
  <c r="J50" i="28"/>
  <c r="N7" i="29"/>
  <c r="B54" i="28"/>
  <c r="B55" i="28"/>
  <c r="B56" i="28"/>
  <c r="B57" i="28"/>
  <c r="B58" i="28"/>
  <c r="B59" i="28"/>
  <c r="B60" i="28"/>
  <c r="B61" i="28"/>
  <c r="B62" i="28"/>
  <c r="B63" i="28"/>
  <c r="B51" i="28"/>
  <c r="B52" i="28"/>
  <c r="B53" i="28"/>
  <c r="B50" i="28"/>
  <c r="K6" i="29"/>
  <c r="M6" i="29"/>
  <c r="N6" i="29"/>
  <c r="J42" i="28"/>
  <c r="J41" i="28"/>
  <c r="J32" i="28"/>
  <c r="K5" i="29"/>
  <c r="M5" i="29"/>
  <c r="N5" i="29"/>
  <c r="J40" i="28"/>
  <c r="J39" i="28"/>
  <c r="J38" i="28"/>
  <c r="J37" i="28"/>
  <c r="J36" i="28"/>
  <c r="J35" i="28"/>
  <c r="J34" i="28"/>
  <c r="J33" i="28"/>
  <c r="J31" i="28"/>
  <c r="J30" i="28"/>
  <c r="J29" i="28"/>
  <c r="J28" i="28"/>
  <c r="B32" i="28"/>
  <c r="B33" i="28"/>
  <c r="B34" i="28"/>
  <c r="B35" i="28"/>
  <c r="B36" i="28"/>
  <c r="B37" i="28"/>
  <c r="B38" i="28"/>
  <c r="B39" i="28"/>
  <c r="B40" i="28"/>
  <c r="B28" i="28"/>
  <c r="B29" i="28"/>
  <c r="B30" i="28"/>
  <c r="B31" i="28"/>
  <c r="K4" i="29"/>
  <c r="M4" i="29"/>
  <c r="N4" i="29"/>
  <c r="J8" i="28"/>
  <c r="J18" i="28"/>
  <c r="J17" i="28"/>
  <c r="J16" i="28"/>
  <c r="J15" i="28"/>
  <c r="J14" i="28"/>
  <c r="J13" i="28"/>
  <c r="J12" i="28"/>
  <c r="J10" i="28"/>
  <c r="J9" i="28"/>
  <c r="J7" i="28"/>
  <c r="K3" i="29"/>
  <c r="M3" i="29"/>
  <c r="N3" i="29"/>
  <c r="K2" i="29"/>
  <c r="M2" i="29"/>
  <c r="N2" i="29"/>
  <c r="B13" i="28"/>
  <c r="B14" i="28"/>
  <c r="B15" i="28"/>
  <c r="B16" i="28"/>
  <c r="B17" i="28"/>
  <c r="B18" i="28"/>
  <c r="B19" i="28"/>
  <c r="B20" i="28"/>
  <c r="B12" i="28"/>
  <c r="B7" i="28"/>
  <c r="B8" i="28"/>
  <c r="B9" i="28"/>
  <c r="B10" i="28"/>
  <c r="B523" i="27"/>
  <c r="B524" i="27"/>
  <c r="B525" i="27"/>
  <c r="B526" i="27"/>
  <c r="B527" i="27"/>
  <c r="B528" i="27"/>
  <c r="B529" i="27"/>
  <c r="B530" i="27"/>
  <c r="B522" i="27"/>
  <c r="B517" i="27"/>
  <c r="B518" i="27"/>
  <c r="B519" i="27"/>
  <c r="B520" i="27"/>
  <c r="N44" i="26"/>
  <c r="M44" i="26"/>
  <c r="K44" i="26"/>
  <c r="B506" i="27"/>
  <c r="B502" i="27"/>
  <c r="B490" i="27"/>
  <c r="B491" i="27"/>
  <c r="B492" i="27"/>
  <c r="B493" i="27"/>
  <c r="B494" i="27"/>
  <c r="B495" i="27"/>
  <c r="B496" i="27"/>
  <c r="B497" i="27"/>
  <c r="B498" i="27"/>
  <c r="B499" i="27"/>
  <c r="B500" i="27"/>
  <c r="B501" i="27"/>
  <c r="B485" i="27"/>
  <c r="B486" i="27"/>
  <c r="B487" i="27"/>
  <c r="B488" i="27"/>
  <c r="B489" i="27"/>
  <c r="K43" i="26"/>
  <c r="B478" i="27"/>
  <c r="B471" i="27"/>
  <c r="B472" i="27"/>
  <c r="B473" i="27"/>
  <c r="B474" i="27"/>
  <c r="B475" i="27"/>
  <c r="B476" i="27"/>
  <c r="B477" i="27"/>
  <c r="B467" i="27"/>
  <c r="B468" i="27"/>
  <c r="B469" i="27"/>
  <c r="B470" i="27"/>
  <c r="B466" i="27"/>
  <c r="K42" i="26"/>
  <c r="M42" i="26"/>
  <c r="N42" i="26"/>
  <c r="B453" i="27"/>
  <c r="B448" i="27"/>
  <c r="B449" i="27"/>
  <c r="K41" i="26"/>
  <c r="B432" i="27"/>
  <c r="B433" i="27"/>
  <c r="B434" i="27"/>
  <c r="B435" i="27"/>
  <c r="B436" i="27"/>
  <c r="B437" i="27"/>
  <c r="B438" i="27"/>
  <c r="B439" i="27"/>
  <c r="B440" i="27"/>
  <c r="B441" i="27"/>
  <c r="B442" i="27"/>
  <c r="B443" i="27"/>
  <c r="B444" i="27"/>
  <c r="B445" i="27"/>
  <c r="B446" i="27"/>
  <c r="B447" i="27"/>
  <c r="B431" i="27"/>
  <c r="B415" i="27"/>
  <c r="B416" i="27"/>
  <c r="B417" i="27"/>
  <c r="B418" i="27"/>
  <c r="B419" i="27"/>
  <c r="B420" i="27"/>
  <c r="B421" i="27"/>
  <c r="B422" i="27"/>
  <c r="B423" i="27"/>
  <c r="B424" i="27"/>
  <c r="B414" i="27"/>
  <c r="J382" i="27"/>
  <c r="B409" i="27"/>
  <c r="B410" i="27"/>
  <c r="B411" i="27"/>
  <c r="B412" i="27"/>
  <c r="B408" i="27"/>
  <c r="K40" i="26"/>
  <c r="M40" i="26"/>
  <c r="N40" i="26"/>
  <c r="B375" i="27"/>
  <c r="K39" i="26"/>
  <c r="M39" i="26"/>
  <c r="N39" i="26"/>
  <c r="J393" i="27"/>
  <c r="J392" i="27"/>
  <c r="J391" i="27"/>
  <c r="J390" i="27"/>
  <c r="J389" i="27"/>
  <c r="J388" i="27"/>
  <c r="J387" i="27"/>
  <c r="J386" i="27"/>
  <c r="J385" i="27"/>
  <c r="J384" i="27"/>
  <c r="J383" i="27"/>
  <c r="B401" i="27"/>
  <c r="B402" i="27"/>
  <c r="B403" i="27"/>
  <c r="B395" i="27"/>
  <c r="B396" i="27"/>
  <c r="B397" i="27"/>
  <c r="B398" i="27"/>
  <c r="B399" i="27"/>
  <c r="B400" i="27"/>
  <c r="B383" i="27"/>
  <c r="B384" i="27"/>
  <c r="B385" i="27"/>
  <c r="B386" i="27"/>
  <c r="B387" i="27"/>
  <c r="B388" i="27"/>
  <c r="B389" i="27"/>
  <c r="B390" i="27"/>
  <c r="B391" i="27"/>
  <c r="B392" i="27"/>
  <c r="B393" i="27"/>
  <c r="B394" i="27"/>
  <c r="B382" i="27"/>
  <c r="K38" i="26"/>
  <c r="J377" i="27"/>
  <c r="J376" i="27"/>
  <c r="J375" i="27"/>
  <c r="J365" i="27"/>
  <c r="J366" i="27"/>
  <c r="J367" i="27"/>
  <c r="J368" i="27"/>
  <c r="J369" i="27"/>
  <c r="J370" i="27"/>
  <c r="J371" i="27"/>
  <c r="J372" i="27"/>
  <c r="J373" i="27"/>
  <c r="J374" i="27"/>
  <c r="J364" i="27"/>
  <c r="K37" i="26"/>
  <c r="M37" i="26"/>
  <c r="N37" i="26"/>
  <c r="B365" i="27"/>
  <c r="B366" i="27"/>
  <c r="B367" i="27"/>
  <c r="B368" i="27"/>
  <c r="B369" i="27"/>
  <c r="B370" i="27"/>
  <c r="B371" i="27"/>
  <c r="B372" i="27"/>
  <c r="B373" i="27"/>
  <c r="B374" i="27"/>
  <c r="B364" i="27"/>
  <c r="K36" i="26"/>
  <c r="M36" i="26"/>
  <c r="N36" i="26"/>
  <c r="J354" i="27"/>
  <c r="J355" i="27"/>
  <c r="J356" i="27"/>
  <c r="J357" i="27"/>
  <c r="J358" i="27"/>
  <c r="J359" i="27"/>
  <c r="J353" i="27"/>
  <c r="J352" i="27"/>
  <c r="J351" i="27"/>
  <c r="J350" i="27"/>
  <c r="J349" i="27"/>
  <c r="J348" i="27"/>
  <c r="J347" i="27"/>
  <c r="J346" i="27"/>
  <c r="J345" i="27"/>
  <c r="J344" i="27"/>
  <c r="J343" i="27"/>
  <c r="J342" i="27"/>
  <c r="J341" i="27"/>
  <c r="B342" i="27"/>
  <c r="B343" i="27"/>
  <c r="B344" i="27"/>
  <c r="B345" i="27"/>
  <c r="B346" i="27"/>
  <c r="B347" i="27"/>
  <c r="B348" i="27"/>
  <c r="B349" i="27"/>
  <c r="B350" i="27"/>
  <c r="B351" i="27"/>
  <c r="B352" i="27"/>
  <c r="B353" i="27"/>
  <c r="B354" i="27"/>
  <c r="K34" i="26"/>
  <c r="M34" i="26"/>
  <c r="N34" i="26"/>
  <c r="B341" i="27"/>
  <c r="B336" i="27"/>
  <c r="J321" i="27"/>
  <c r="J318" i="27"/>
  <c r="J334" i="27"/>
  <c r="J333" i="27"/>
  <c r="J332" i="27"/>
  <c r="J331" i="27"/>
  <c r="J330" i="27"/>
  <c r="J329" i="27"/>
  <c r="J328" i="27"/>
  <c r="J327" i="27"/>
  <c r="J326" i="27"/>
  <c r="J325" i="27"/>
  <c r="J324" i="27"/>
  <c r="J323" i="27"/>
  <c r="J322" i="27"/>
  <c r="J320" i="27"/>
  <c r="J319" i="27"/>
  <c r="B330" i="27"/>
  <c r="B331" i="27"/>
  <c r="B332" i="27"/>
  <c r="B333" i="27"/>
  <c r="B334" i="27"/>
  <c r="B319" i="27"/>
  <c r="B320" i="27"/>
  <c r="B321" i="27"/>
  <c r="B322" i="27"/>
  <c r="B323" i="27"/>
  <c r="B324" i="27"/>
  <c r="B325" i="27"/>
  <c r="B326" i="27"/>
  <c r="B327" i="27"/>
  <c r="B328" i="27"/>
  <c r="B329" i="27"/>
  <c r="B335" i="27"/>
  <c r="B318" i="27"/>
  <c r="B314" i="27"/>
  <c r="K31" i="26"/>
  <c r="B296" i="27"/>
  <c r="B297" i="27"/>
  <c r="B298" i="27"/>
  <c r="B299" i="27"/>
  <c r="B300" i="27"/>
  <c r="B301" i="27"/>
  <c r="B302" i="27"/>
  <c r="B303" i="27"/>
  <c r="B304" i="27"/>
  <c r="B305" i="27"/>
  <c r="B306" i="27"/>
  <c r="B307" i="27"/>
  <c r="B308" i="27"/>
  <c r="B309" i="27"/>
  <c r="B310" i="27"/>
  <c r="B311" i="27"/>
  <c r="B312" i="27"/>
  <c r="B313" i="27"/>
  <c r="B295" i="27"/>
  <c r="J296" i="27"/>
  <c r="J295" i="27"/>
  <c r="J290" i="27"/>
  <c r="J291" i="27"/>
  <c r="J292" i="27"/>
  <c r="J293" i="27"/>
  <c r="J294" i="27"/>
  <c r="K30" i="26"/>
  <c r="J277" i="27"/>
  <c r="J289" i="27"/>
  <c r="J288" i="27"/>
  <c r="J287" i="27"/>
  <c r="J286" i="27"/>
  <c r="J285" i="27"/>
  <c r="J284" i="27"/>
  <c r="J283" i="27"/>
  <c r="J282" i="27"/>
  <c r="J281" i="27"/>
  <c r="J280" i="27"/>
  <c r="J279" i="27"/>
  <c r="J278" i="27"/>
  <c r="B290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77" i="27"/>
  <c r="J272" i="27"/>
  <c r="B263" i="27"/>
  <c r="K29" i="26"/>
  <c r="M29" i="26"/>
  <c r="N29" i="26"/>
  <c r="J270" i="27"/>
  <c r="J271" i="27"/>
  <c r="J259" i="27"/>
  <c r="J260" i="27"/>
  <c r="J261" i="27"/>
  <c r="J262" i="27"/>
  <c r="J263" i="27"/>
  <c r="J264" i="27"/>
  <c r="J265" i="27"/>
  <c r="J266" i="27"/>
  <c r="J267" i="27"/>
  <c r="J268" i="27"/>
  <c r="J269" i="27"/>
  <c r="J258" i="27"/>
  <c r="K28" i="26"/>
  <c r="M28" i="26"/>
  <c r="N28" i="26"/>
  <c r="B260" i="27"/>
  <c r="B264" i="27"/>
  <c r="K27" i="26"/>
  <c r="M27" i="26"/>
  <c r="B259" i="27"/>
  <c r="B261" i="27"/>
  <c r="B262" i="27"/>
  <c r="B265" i="27"/>
  <c r="B266" i="27"/>
  <c r="B267" i="27"/>
  <c r="B268" i="27"/>
  <c r="B269" i="27"/>
  <c r="B258" i="27"/>
  <c r="N27" i="26"/>
  <c r="K26" i="26"/>
  <c r="M26" i="26"/>
  <c r="N26" i="26"/>
  <c r="J240" i="27"/>
  <c r="J241" i="27"/>
  <c r="J242" i="27"/>
  <c r="J243" i="27"/>
  <c r="J244" i="27"/>
  <c r="J245" i="27"/>
  <c r="J246" i="27"/>
  <c r="J247" i="27"/>
  <c r="J248" i="27"/>
  <c r="J249" i="27"/>
  <c r="J250" i="27"/>
  <c r="J251" i="27"/>
  <c r="J252" i="27"/>
  <c r="J253" i="27"/>
  <c r="J239" i="27"/>
  <c r="B253" i="27"/>
  <c r="B252" i="27"/>
  <c r="B251" i="27"/>
  <c r="B250" i="27"/>
  <c r="B249" i="27"/>
  <c r="B248" i="27"/>
  <c r="B247" i="27"/>
  <c r="B246" i="27"/>
  <c r="B245" i="27"/>
  <c r="B244" i="27"/>
  <c r="B243" i="27"/>
  <c r="B242" i="27"/>
  <c r="B241" i="27"/>
  <c r="B240" i="27"/>
  <c r="B239" i="27"/>
  <c r="J218" i="27"/>
  <c r="J219" i="27"/>
  <c r="J220" i="27"/>
  <c r="J221" i="27"/>
  <c r="J222" i="27"/>
  <c r="J223" i="27"/>
  <c r="J224" i="27"/>
  <c r="J225" i="27"/>
  <c r="J226" i="27"/>
  <c r="J227" i="27"/>
  <c r="J228" i="27"/>
  <c r="J229" i="27"/>
  <c r="J230" i="27"/>
  <c r="J231" i="27"/>
  <c r="J217" i="27"/>
  <c r="K23" i="26"/>
  <c r="M23" i="26"/>
  <c r="B221" i="27"/>
  <c r="B218" i="27"/>
  <c r="B219" i="27"/>
  <c r="B220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17" i="27"/>
  <c r="N23" i="26"/>
  <c r="J131" i="27"/>
  <c r="J132" i="27"/>
  <c r="J133" i="27"/>
  <c r="J134" i="27"/>
  <c r="J135" i="27"/>
  <c r="J136" i="27"/>
  <c r="J137" i="27"/>
  <c r="J138" i="27"/>
  <c r="J139" i="27"/>
  <c r="J140" i="27"/>
  <c r="J141" i="27"/>
  <c r="J142" i="27"/>
  <c r="J143" i="27"/>
  <c r="J130" i="27"/>
  <c r="J209" i="27"/>
  <c r="J210" i="27"/>
  <c r="J211" i="27"/>
  <c r="K22" i="26"/>
  <c r="J208" i="27"/>
  <c r="J207" i="27"/>
  <c r="J206" i="27"/>
  <c r="J205" i="27"/>
  <c r="J204" i="27"/>
  <c r="J203" i="27"/>
  <c r="J202" i="27"/>
  <c r="J201" i="27"/>
  <c r="J200" i="27"/>
  <c r="J199" i="27"/>
  <c r="J198" i="27"/>
  <c r="J197" i="27"/>
  <c r="J196" i="27"/>
  <c r="B197" i="27"/>
  <c r="B198" i="27"/>
  <c r="B199" i="27"/>
  <c r="B200" i="27"/>
  <c r="B201" i="27"/>
  <c r="B202" i="27"/>
  <c r="B203" i="27"/>
  <c r="B204" i="27"/>
  <c r="B205" i="27"/>
  <c r="B206" i="27"/>
  <c r="B207" i="27"/>
  <c r="B208" i="27"/>
  <c r="B209" i="27"/>
  <c r="K21" i="26"/>
  <c r="M21" i="26"/>
  <c r="N21" i="26"/>
  <c r="B196" i="27"/>
  <c r="J189" i="27"/>
  <c r="J178" i="27"/>
  <c r="J179" i="27"/>
  <c r="J180" i="27"/>
  <c r="J181" i="27"/>
  <c r="J182" i="27"/>
  <c r="J183" i="27"/>
  <c r="J184" i="27"/>
  <c r="J185" i="27"/>
  <c r="J186" i="27"/>
  <c r="J187" i="27"/>
  <c r="J188" i="27"/>
  <c r="J190" i="27"/>
  <c r="J177" i="27"/>
  <c r="K20" i="26"/>
  <c r="M20" i="26"/>
  <c r="N20" i="26"/>
  <c r="B182" i="27"/>
  <c r="B179" i="27"/>
  <c r="B180" i="27"/>
  <c r="B181" i="27"/>
  <c r="B183" i="27"/>
  <c r="B184" i="27"/>
  <c r="B185" i="27"/>
  <c r="B186" i="27"/>
  <c r="B187" i="27"/>
  <c r="B188" i="27"/>
  <c r="B189" i="27"/>
  <c r="B190" i="27"/>
  <c r="B191" i="27"/>
  <c r="B178" i="27"/>
  <c r="K19" i="26"/>
  <c r="M19" i="26"/>
  <c r="N19" i="26"/>
  <c r="J149" i="27"/>
  <c r="J150" i="27"/>
  <c r="J151" i="27"/>
  <c r="J153" i="27"/>
  <c r="J154" i="27"/>
  <c r="J155" i="27"/>
  <c r="J156" i="27"/>
  <c r="J157" i="27"/>
  <c r="J158" i="27"/>
  <c r="J159" i="27"/>
  <c r="J160" i="27"/>
  <c r="J148" i="27"/>
  <c r="K18" i="26"/>
  <c r="M18" i="26"/>
  <c r="N18" i="26"/>
  <c r="B173" i="27"/>
  <c r="B167" i="27"/>
  <c r="B168" i="27"/>
  <c r="B169" i="27"/>
  <c r="B170" i="27"/>
  <c r="B171" i="27"/>
  <c r="B172" i="27"/>
  <c r="B158" i="27"/>
  <c r="B159" i="27"/>
  <c r="B160" i="27"/>
  <c r="B161" i="27"/>
  <c r="B162" i="27"/>
  <c r="B163" i="27"/>
  <c r="B164" i="27"/>
  <c r="B165" i="27"/>
  <c r="B166" i="27"/>
  <c r="B157" i="27"/>
  <c r="K17" i="26"/>
  <c r="M17" i="26"/>
  <c r="N17" i="26"/>
  <c r="K15" i="26"/>
  <c r="K16" i="26"/>
  <c r="M16" i="26"/>
  <c r="N16" i="26"/>
  <c r="B142" i="27"/>
  <c r="B143" i="27"/>
  <c r="B144" i="27"/>
  <c r="B145" i="27"/>
  <c r="B146" i="27"/>
  <c r="B147" i="27"/>
  <c r="B148" i="27"/>
  <c r="B149" i="27"/>
  <c r="B150" i="27"/>
  <c r="B151" i="27"/>
  <c r="B152" i="27"/>
  <c r="B141" i="27"/>
  <c r="M15" i="26"/>
  <c r="N15" i="26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22" i="27"/>
  <c r="K14" i="26"/>
  <c r="M14" i="26"/>
  <c r="N14" i="26"/>
  <c r="J113" i="27"/>
  <c r="J114" i="27"/>
  <c r="J115" i="27"/>
  <c r="J116" i="27"/>
  <c r="J117" i="27"/>
  <c r="J118" i="27"/>
  <c r="J119" i="27"/>
  <c r="J120" i="27"/>
  <c r="J121" i="27"/>
  <c r="J122" i="27"/>
  <c r="J123" i="27"/>
  <c r="J124" i="27"/>
  <c r="J125" i="27"/>
  <c r="J126" i="27"/>
  <c r="J112" i="27"/>
  <c r="B116" i="27"/>
  <c r="B117" i="27"/>
  <c r="B11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108" i="27"/>
  <c r="J88" i="27"/>
  <c r="B105" i="27"/>
  <c r="B106" i="27"/>
  <c r="B107" i="27"/>
  <c r="B108" i="27"/>
  <c r="B109" i="27"/>
  <c r="B110" i="27"/>
  <c r="B111" i="27"/>
  <c r="B112" i="27"/>
  <c r="B113" i="27"/>
  <c r="B114" i="27"/>
  <c r="B115" i="27"/>
  <c r="B104" i="27"/>
  <c r="L6" i="27"/>
  <c r="K12" i="26"/>
  <c r="M12" i="26"/>
  <c r="N12" i="26"/>
  <c r="K11" i="26"/>
  <c r="B99" i="27"/>
  <c r="B93" i="27"/>
  <c r="B94" i="27"/>
  <c r="B95" i="27"/>
  <c r="B96" i="27"/>
  <c r="B97" i="27"/>
  <c r="B98" i="27"/>
  <c r="B88" i="27"/>
  <c r="B89" i="27"/>
  <c r="B90" i="27"/>
  <c r="B91" i="27"/>
  <c r="B92" i="27"/>
  <c r="K10" i="26"/>
  <c r="M10" i="26"/>
  <c r="N10" i="26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69" i="27"/>
  <c r="B84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66" i="27"/>
  <c r="B67" i="27"/>
  <c r="B68" i="27"/>
  <c r="B69" i="27"/>
  <c r="B70" i="27"/>
  <c r="K8" i="26"/>
  <c r="J65" i="27"/>
  <c r="J59" i="27"/>
  <c r="J60" i="27"/>
  <c r="J61" i="27"/>
  <c r="J62" i="27"/>
  <c r="J63" i="27"/>
  <c r="J64" i="27"/>
  <c r="J48" i="27"/>
  <c r="J49" i="27"/>
  <c r="J50" i="27"/>
  <c r="J51" i="27"/>
  <c r="J52" i="27"/>
  <c r="J53" i="27"/>
  <c r="J54" i="27"/>
  <c r="J55" i="27"/>
  <c r="J56" i="27"/>
  <c r="J57" i="27"/>
  <c r="J58" i="27"/>
  <c r="J47" i="27"/>
  <c r="K7" i="26"/>
  <c r="B60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47" i="27"/>
  <c r="J38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24" i="27"/>
  <c r="K5" i="26"/>
  <c r="M5" i="26"/>
  <c r="N5" i="26"/>
  <c r="K4" i="26"/>
  <c r="B39" i="27"/>
  <c r="B40" i="27"/>
  <c r="B41" i="27"/>
  <c r="B42" i="27"/>
  <c r="B24" i="27"/>
  <c r="B25" i="27"/>
  <c r="B26" i="27"/>
  <c r="B27" i="27"/>
  <c r="B29" i="27"/>
  <c r="B30" i="27"/>
  <c r="B31" i="27"/>
  <c r="B32" i="27"/>
  <c r="B33" i="27"/>
  <c r="B34" i="27"/>
  <c r="B35" i="27"/>
  <c r="B36" i="27"/>
  <c r="B37" i="27"/>
  <c r="B38" i="27"/>
  <c r="B28" i="27"/>
  <c r="B8" i="27"/>
  <c r="L18" i="27"/>
  <c r="L4" i="27"/>
  <c r="L5" i="27"/>
  <c r="L7" i="27"/>
  <c r="K3" i="26"/>
  <c r="M3" i="26"/>
  <c r="N3" i="26"/>
  <c r="L17" i="27"/>
  <c r="L16" i="27"/>
  <c r="L15" i="27"/>
  <c r="L14" i="27"/>
  <c r="L13" i="27"/>
  <c r="L12" i="27"/>
  <c r="L11" i="27"/>
  <c r="L10" i="27"/>
  <c r="L9" i="27"/>
  <c r="L8" i="27"/>
  <c r="B17" i="27"/>
  <c r="B16" i="27"/>
  <c r="B15" i="27"/>
  <c r="B14" i="27"/>
  <c r="B13" i="27"/>
  <c r="B12" i="27"/>
  <c r="B11" i="27"/>
  <c r="B10" i="27"/>
  <c r="B9" i="27"/>
  <c r="B7" i="27"/>
  <c r="B6" i="27"/>
  <c r="B5" i="27"/>
  <c r="B4" i="27"/>
  <c r="C81" i="25"/>
  <c r="C94" i="25"/>
  <c r="C93" i="25"/>
  <c r="C91" i="25"/>
  <c r="C92" i="25"/>
  <c r="C90" i="25"/>
  <c r="C89" i="25"/>
  <c r="C88" i="25"/>
  <c r="C87" i="25"/>
  <c r="C86" i="25"/>
  <c r="C85" i="25"/>
  <c r="C84" i="25"/>
  <c r="C83" i="25"/>
  <c r="C82" i="25"/>
  <c r="J8" i="24"/>
  <c r="L8" i="24"/>
  <c r="C76" i="25"/>
  <c r="C77" i="25"/>
  <c r="C78" i="25"/>
  <c r="C79" i="25"/>
  <c r="C80" i="25"/>
  <c r="L65" i="25"/>
  <c r="L66" i="25"/>
  <c r="L67" i="25"/>
  <c r="L68" i="25"/>
  <c r="L64" i="25"/>
  <c r="L63" i="25"/>
  <c r="L62" i="25"/>
  <c r="L61" i="25"/>
  <c r="L60" i="25"/>
  <c r="L59" i="25"/>
  <c r="L58" i="25"/>
  <c r="L57" i="25"/>
  <c r="L56" i="25"/>
  <c r="L55" i="25"/>
  <c r="L49" i="25"/>
  <c r="L50" i="25"/>
  <c r="L51" i="25"/>
  <c r="L52" i="25"/>
  <c r="L53" i="25"/>
  <c r="L54" i="25"/>
  <c r="C75" i="25"/>
  <c r="C67" i="25"/>
  <c r="C68" i="25"/>
  <c r="C69" i="25"/>
  <c r="C66" i="25"/>
  <c r="C65" i="25"/>
  <c r="C54" i="25"/>
  <c r="C55" i="25"/>
  <c r="C56" i="25"/>
  <c r="C57" i="25"/>
  <c r="C58" i="25"/>
  <c r="C59" i="25"/>
  <c r="C60" i="25"/>
  <c r="C61" i="25"/>
  <c r="C62" i="25"/>
  <c r="C63" i="25"/>
  <c r="C64" i="25"/>
  <c r="C49" i="25"/>
  <c r="C50" i="25"/>
  <c r="C51" i="25"/>
  <c r="C52" i="25"/>
  <c r="C53" i="25"/>
  <c r="L35" i="25"/>
  <c r="L42" i="25"/>
  <c r="L41" i="25"/>
  <c r="L40" i="25"/>
  <c r="L39" i="25"/>
  <c r="L38" i="25"/>
  <c r="L37" i="25"/>
  <c r="L36" i="25"/>
  <c r="L34" i="25"/>
  <c r="L33" i="25"/>
  <c r="L32" i="25"/>
  <c r="L31" i="25"/>
  <c r="L30" i="25"/>
  <c r="L29" i="25"/>
  <c r="L28" i="25"/>
  <c r="L27" i="25"/>
  <c r="L26" i="25"/>
  <c r="J6" i="24"/>
  <c r="L6" i="24"/>
  <c r="M6" i="24"/>
  <c r="J7" i="24"/>
  <c r="L7" i="24"/>
  <c r="M7" i="24"/>
  <c r="M8" i="24"/>
  <c r="J5" i="24"/>
  <c r="L5" i="24"/>
  <c r="M5" i="24"/>
  <c r="C42" i="25"/>
  <c r="C40" i="25"/>
  <c r="C41" i="25"/>
  <c r="C31" i="25"/>
  <c r="C32" i="25"/>
  <c r="C33" i="25"/>
  <c r="C34" i="25"/>
  <c r="C35" i="25"/>
  <c r="C36" i="25"/>
  <c r="C37" i="25"/>
  <c r="C38" i="25"/>
  <c r="C39" i="25"/>
  <c r="C26" i="25"/>
  <c r="C27" i="25"/>
  <c r="C28" i="25"/>
  <c r="C29" i="25"/>
  <c r="C30" i="25"/>
  <c r="J4" i="24"/>
  <c r="L4" i="24"/>
  <c r="M4" i="24"/>
  <c r="J3" i="24"/>
  <c r="L3" i="24"/>
  <c r="M3" i="24"/>
  <c r="C18" i="25"/>
  <c r="C17" i="25"/>
  <c r="M17" i="25"/>
  <c r="M16" i="25"/>
  <c r="M15" i="25"/>
  <c r="M14" i="25"/>
  <c r="M13" i="25"/>
  <c r="M12" i="25"/>
  <c r="M11" i="25"/>
  <c r="M10" i="25"/>
  <c r="M9" i="25"/>
  <c r="M8" i="25"/>
  <c r="M7" i="25"/>
  <c r="M6" i="25"/>
  <c r="C16" i="25"/>
  <c r="C15" i="25"/>
  <c r="C14" i="25"/>
  <c r="C13" i="25"/>
  <c r="C12" i="25"/>
  <c r="C11" i="25"/>
  <c r="C10" i="25"/>
  <c r="C9" i="25"/>
  <c r="C8" i="25"/>
  <c r="C7" i="25"/>
  <c r="C6" i="25"/>
  <c r="C5" i="25"/>
  <c r="J2" i="24"/>
  <c r="L2" i="24"/>
  <c r="M2" i="24"/>
  <c r="J18" i="17"/>
  <c r="M18" i="17"/>
  <c r="C356" i="23"/>
  <c r="C355" i="23"/>
  <c r="C354" i="23"/>
  <c r="C353" i="23"/>
  <c r="C352" i="23"/>
  <c r="C351" i="23"/>
  <c r="C350" i="23"/>
  <c r="C348" i="23"/>
  <c r="C347" i="23"/>
  <c r="C346" i="23"/>
  <c r="C349" i="23"/>
  <c r="C339" i="23"/>
  <c r="C338" i="23"/>
  <c r="C337" i="23"/>
  <c r="C336" i="23"/>
  <c r="C335" i="23"/>
  <c r="C334" i="23"/>
  <c r="C333" i="23"/>
  <c r="C332" i="23"/>
  <c r="C331" i="23"/>
  <c r="C330" i="23"/>
  <c r="C329" i="23"/>
  <c r="C328" i="23"/>
  <c r="C327" i="23"/>
  <c r="C325" i="23"/>
  <c r="C324" i="23"/>
  <c r="C323" i="23"/>
  <c r="C326" i="23"/>
  <c r="J29" i="17"/>
  <c r="M28" i="17"/>
  <c r="J28" i="17"/>
  <c r="C315" i="23"/>
  <c r="C314" i="23"/>
  <c r="C313" i="23"/>
  <c r="C312" i="23"/>
  <c r="C311" i="23"/>
  <c r="C310" i="23"/>
  <c r="C309" i="23"/>
  <c r="C308" i="23"/>
  <c r="C306" i="23"/>
  <c r="C305" i="23"/>
  <c r="C307" i="23"/>
  <c r="C294" i="23"/>
  <c r="C296" i="23"/>
  <c r="C295" i="23"/>
  <c r="C293" i="23"/>
  <c r="C292" i="23"/>
  <c r="C291" i="23"/>
  <c r="C283" i="23"/>
  <c r="C284" i="23"/>
  <c r="C285" i="23"/>
  <c r="C286" i="23"/>
  <c r="C290" i="23"/>
  <c r="C287" i="23"/>
  <c r="C288" i="23"/>
  <c r="C289" i="23"/>
  <c r="C270" i="23"/>
  <c r="C273" i="23"/>
  <c r="C274" i="23"/>
  <c r="C275" i="23"/>
  <c r="C272" i="23"/>
  <c r="C271" i="23"/>
  <c r="C269" i="23"/>
  <c r="C268" i="23"/>
  <c r="C267" i="23"/>
  <c r="M26" i="17"/>
  <c r="J26" i="17"/>
  <c r="C266" i="23"/>
  <c r="C265" i="23"/>
  <c r="C264" i="23"/>
  <c r="C262" i="23"/>
  <c r="C261" i="23"/>
  <c r="C263" i="23"/>
  <c r="C252" i="23"/>
  <c r="C251" i="23"/>
  <c r="C250" i="23"/>
  <c r="C249" i="23"/>
  <c r="C248" i="23"/>
  <c r="C247" i="23"/>
  <c r="C246" i="23"/>
  <c r="C244" i="23"/>
  <c r="C243" i="23"/>
  <c r="C242" i="23"/>
  <c r="J24" i="17"/>
  <c r="C245" i="23"/>
  <c r="C234" i="23"/>
  <c r="C233" i="23"/>
  <c r="C232" i="23"/>
  <c r="C231" i="23"/>
  <c r="C230" i="23"/>
  <c r="C229" i="23"/>
  <c r="C228" i="23"/>
  <c r="C227" i="23"/>
  <c r="C226" i="23"/>
  <c r="C225" i="23"/>
  <c r="C224" i="23"/>
  <c r="C223" i="23"/>
  <c r="C221" i="23"/>
  <c r="C220" i="23"/>
  <c r="C219" i="23"/>
  <c r="C222" i="23"/>
  <c r="M23" i="17"/>
  <c r="J23" i="17"/>
  <c r="C20" i="23"/>
  <c r="C19" i="23"/>
  <c r="C18" i="23"/>
  <c r="C17" i="23"/>
  <c r="C16" i="23"/>
  <c r="C15" i="23"/>
  <c r="C14" i="23"/>
  <c r="C13" i="23"/>
  <c r="C12" i="23"/>
  <c r="C11" i="23"/>
  <c r="C10" i="23"/>
  <c r="C210" i="23"/>
  <c r="E208" i="23"/>
  <c r="C209" i="23"/>
  <c r="C208" i="23"/>
  <c r="C207" i="23"/>
  <c r="C206" i="23"/>
  <c r="C205" i="23"/>
  <c r="C203" i="23"/>
  <c r="C202" i="23"/>
  <c r="C204" i="23"/>
  <c r="C191" i="23"/>
  <c r="C186" i="23"/>
  <c r="C187" i="23"/>
  <c r="C188" i="23"/>
  <c r="C189" i="23"/>
  <c r="C190" i="23"/>
  <c r="C192" i="23"/>
  <c r="C193" i="23"/>
  <c r="C194" i="23"/>
  <c r="C195" i="23"/>
  <c r="C185" i="23"/>
  <c r="J21" i="17"/>
  <c r="K160" i="23"/>
  <c r="J20" i="17"/>
  <c r="K168" i="23"/>
  <c r="K167" i="23"/>
  <c r="K166" i="23"/>
  <c r="K165" i="23"/>
  <c r="K164" i="23"/>
  <c r="K163" i="23"/>
  <c r="K162" i="23"/>
  <c r="K161" i="23"/>
  <c r="K159" i="23"/>
  <c r="K158" i="23"/>
  <c r="K157" i="23"/>
  <c r="C172" i="23"/>
  <c r="C178" i="23"/>
  <c r="C177" i="23"/>
  <c r="C176" i="23"/>
  <c r="C175" i="23"/>
  <c r="C174" i="23"/>
  <c r="C171" i="23"/>
  <c r="C170" i="23"/>
  <c r="C169" i="23"/>
  <c r="C168" i="23"/>
  <c r="C167" i="23"/>
  <c r="C166" i="23"/>
  <c r="C165" i="23"/>
  <c r="C164" i="23"/>
  <c r="C163" i="23"/>
  <c r="C162" i="23"/>
  <c r="C161" i="23"/>
  <c r="C159" i="23"/>
  <c r="C158" i="23"/>
  <c r="C157" i="23"/>
  <c r="C160" i="23"/>
  <c r="C149" i="23"/>
  <c r="C148" i="23"/>
  <c r="C147" i="23"/>
  <c r="C146" i="23"/>
  <c r="C133" i="23"/>
  <c r="C132" i="23"/>
  <c r="C131" i="23"/>
  <c r="C130" i="23"/>
  <c r="C129" i="23"/>
  <c r="C128" i="23"/>
  <c r="C127" i="23"/>
  <c r="C145" i="23"/>
  <c r="C144" i="23"/>
  <c r="C143" i="23"/>
  <c r="C142" i="23"/>
  <c r="C141" i="23"/>
  <c r="C140" i="23"/>
  <c r="C139" i="23"/>
  <c r="C138" i="23"/>
  <c r="C137" i="23"/>
  <c r="C136" i="23"/>
  <c r="C135" i="23"/>
  <c r="C134" i="23"/>
  <c r="M19" i="17"/>
  <c r="J19" i="17"/>
  <c r="M25" i="17"/>
  <c r="J25" i="17"/>
  <c r="C118" i="23"/>
  <c r="C117" i="23"/>
  <c r="C116" i="23"/>
  <c r="C115" i="23"/>
  <c r="C114" i="23"/>
  <c r="C113" i="23"/>
  <c r="C112" i="23"/>
  <c r="C111" i="23"/>
  <c r="C110" i="23"/>
  <c r="C109" i="23"/>
  <c r="C107" i="23"/>
  <c r="C106" i="23"/>
  <c r="C105" i="23"/>
  <c r="C108" i="23"/>
  <c r="M17" i="17"/>
  <c r="J17" i="17"/>
  <c r="C97" i="23"/>
  <c r="C93" i="23"/>
  <c r="C94" i="23"/>
  <c r="C95" i="23"/>
  <c r="C96" i="23"/>
  <c r="C92" i="23"/>
  <c r="C91" i="23"/>
  <c r="C90" i="23"/>
  <c r="C89" i="23"/>
  <c r="C88" i="23"/>
  <c r="C87" i="23"/>
  <c r="C86" i="23"/>
  <c r="C85" i="23"/>
  <c r="C84" i="23"/>
  <c r="C83" i="23"/>
  <c r="C82" i="23"/>
  <c r="C80" i="23"/>
  <c r="C79" i="23"/>
  <c r="C78" i="23"/>
  <c r="C81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M16" i="17"/>
  <c r="J16" i="17"/>
  <c r="C59" i="23"/>
  <c r="C58" i="23"/>
  <c r="C57" i="23"/>
  <c r="C53" i="23"/>
  <c r="C52" i="23"/>
  <c r="C51" i="23"/>
  <c r="C56" i="23"/>
  <c r="C55" i="23"/>
  <c r="C54" i="23"/>
  <c r="M15" i="17"/>
  <c r="J15" i="17"/>
  <c r="C37" i="23"/>
  <c r="C38" i="23"/>
  <c r="C39" i="23"/>
  <c r="C40" i="23"/>
  <c r="C41" i="23"/>
  <c r="C42" i="23"/>
  <c r="C43" i="23"/>
  <c r="C8" i="23"/>
  <c r="C7" i="23"/>
  <c r="C29" i="23"/>
  <c r="C28" i="23"/>
  <c r="C36" i="23"/>
  <c r="C35" i="23"/>
  <c r="C34" i="23"/>
  <c r="C33" i="23"/>
  <c r="C32" i="23"/>
  <c r="C31" i="23"/>
  <c r="C30" i="23"/>
  <c r="C9" i="23"/>
  <c r="M14" i="17"/>
  <c r="J14" i="17"/>
  <c r="M13" i="17"/>
  <c r="C69" i="21"/>
  <c r="C68" i="21"/>
  <c r="C67" i="21"/>
  <c r="C66" i="21"/>
  <c r="C65" i="21"/>
  <c r="C64" i="21"/>
  <c r="C58" i="21"/>
  <c r="C59" i="21"/>
  <c r="C60" i="21"/>
  <c r="C61" i="21"/>
  <c r="C62" i="21"/>
  <c r="C63" i="21"/>
  <c r="C57" i="21"/>
  <c r="C53" i="21"/>
  <c r="C54" i="21"/>
  <c r="C55" i="21"/>
  <c r="C56" i="21"/>
  <c r="C52" i="21"/>
  <c r="J12" i="17"/>
  <c r="M12" i="17"/>
  <c r="J87" i="21"/>
  <c r="J86" i="21"/>
  <c r="J85" i="21"/>
  <c r="J84" i="21"/>
  <c r="J83" i="21"/>
  <c r="J82" i="21"/>
  <c r="J81" i="21"/>
  <c r="J80" i="21"/>
  <c r="J79" i="21"/>
  <c r="J77" i="21"/>
  <c r="J76" i="21"/>
  <c r="J75" i="21"/>
  <c r="J74" i="21"/>
  <c r="J78" i="21"/>
  <c r="C77" i="21"/>
  <c r="C75" i="21"/>
  <c r="C76" i="21"/>
  <c r="C78" i="21"/>
  <c r="C79" i="21"/>
  <c r="C80" i="21"/>
  <c r="C81" i="21"/>
  <c r="C82" i="21"/>
  <c r="C83" i="21"/>
  <c r="C84" i="21"/>
  <c r="C74" i="21"/>
  <c r="M11" i="17"/>
  <c r="J11" i="17"/>
  <c r="J10" i="17"/>
  <c r="M10" i="17"/>
  <c r="J16" i="22"/>
  <c r="J15" i="22"/>
  <c r="J14" i="22"/>
  <c r="J13" i="22"/>
  <c r="J12" i="22"/>
  <c r="J11" i="22"/>
  <c r="J10" i="22"/>
  <c r="J8" i="22"/>
  <c r="J7" i="22"/>
  <c r="J6" i="22"/>
  <c r="J5" i="22"/>
  <c r="J9" i="22"/>
  <c r="J9" i="17"/>
  <c r="L9" i="17"/>
  <c r="M9" i="17"/>
  <c r="C18" i="22"/>
  <c r="C11" i="22"/>
  <c r="C17" i="22"/>
  <c r="C16" i="22"/>
  <c r="C15" i="22"/>
  <c r="C14" i="22"/>
  <c r="C13" i="22"/>
  <c r="C12" i="22"/>
  <c r="C10" i="22"/>
  <c r="C9" i="22"/>
  <c r="C8" i="22"/>
  <c r="C7" i="22"/>
  <c r="C6" i="22"/>
  <c r="C5" i="22"/>
  <c r="C20" i="21"/>
  <c r="C21" i="21"/>
  <c r="C22" i="21"/>
  <c r="C23" i="21"/>
  <c r="C24" i="21"/>
  <c r="C25" i="21"/>
  <c r="C26" i="21"/>
  <c r="C27" i="21"/>
  <c r="C28" i="21"/>
  <c r="J8" i="17"/>
  <c r="L8" i="17"/>
  <c r="M8" i="17"/>
  <c r="K56" i="21"/>
  <c r="M7" i="17"/>
  <c r="K60" i="21"/>
  <c r="K59" i="21"/>
  <c r="K58" i="21"/>
  <c r="C47" i="21"/>
  <c r="C46" i="21"/>
  <c r="C45" i="21"/>
  <c r="C44" i="21"/>
  <c r="C43" i="21"/>
  <c r="C42" i="21"/>
  <c r="C41" i="21"/>
  <c r="C40" i="21"/>
  <c r="K57" i="21"/>
  <c r="K55" i="21"/>
  <c r="K54" i="21"/>
  <c r="K53" i="21"/>
  <c r="J7" i="17"/>
  <c r="C38" i="21"/>
  <c r="C37" i="21"/>
  <c r="C36" i="21"/>
  <c r="C39" i="21"/>
  <c r="M6" i="17"/>
  <c r="J6" i="17"/>
  <c r="I23" i="21"/>
  <c r="J5" i="17"/>
  <c r="M5" i="17"/>
  <c r="I31" i="21"/>
  <c r="I28" i="21"/>
  <c r="I27" i="21"/>
  <c r="I26" i="21"/>
  <c r="I25" i="21"/>
  <c r="I24" i="21"/>
  <c r="I22" i="21"/>
  <c r="I21" i="21"/>
  <c r="I20" i="21"/>
  <c r="C29" i="21"/>
  <c r="M3" i="17"/>
  <c r="H15" i="21"/>
  <c r="H14" i="21"/>
  <c r="H13" i="21"/>
  <c r="H12" i="21"/>
  <c r="H11" i="21"/>
  <c r="H8" i="21"/>
  <c r="H7" i="21"/>
  <c r="H6" i="21"/>
  <c r="H9" i="21"/>
  <c r="H10" i="21"/>
  <c r="B10" i="21"/>
  <c r="B9" i="21"/>
  <c r="M4" i="17"/>
  <c r="J4" i="17"/>
  <c r="M2" i="17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0" i="18"/>
  <c r="B119" i="18"/>
  <c r="B118" i="18"/>
  <c r="B121" i="18"/>
  <c r="H25" i="16"/>
  <c r="J25" i="16"/>
  <c r="K25" i="16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5" i="18"/>
  <c r="B94" i="18"/>
  <c r="B93" i="18"/>
  <c r="B96" i="18"/>
  <c r="H24" i="16"/>
  <c r="J24" i="16"/>
  <c r="K24" i="16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64" i="19"/>
  <c r="B63" i="19"/>
  <c r="B62" i="19"/>
  <c r="B61" i="19"/>
  <c r="B60" i="19"/>
  <c r="B59" i="19"/>
  <c r="B58" i="19"/>
  <c r="B57" i="19"/>
  <c r="B56" i="19"/>
  <c r="B45" i="19"/>
  <c r="B44" i="19"/>
  <c r="H43" i="19"/>
  <c r="B43" i="19"/>
  <c r="H42" i="19"/>
  <c r="B42" i="19"/>
  <c r="H41" i="19"/>
  <c r="B41" i="19"/>
  <c r="H40" i="19"/>
  <c r="B40" i="19"/>
  <c r="H39" i="19"/>
  <c r="B39" i="19"/>
  <c r="H38" i="19"/>
  <c r="B38" i="19"/>
  <c r="H37" i="19"/>
  <c r="B37" i="19"/>
  <c r="H36" i="19"/>
  <c r="B36" i="19"/>
  <c r="H35" i="19"/>
  <c r="B35" i="19"/>
  <c r="H34" i="19"/>
  <c r="B34" i="19"/>
  <c r="B24" i="19"/>
  <c r="B23" i="19"/>
  <c r="B22" i="19"/>
  <c r="B21" i="19"/>
  <c r="B20" i="19"/>
  <c r="B19" i="19"/>
  <c r="I18" i="19"/>
  <c r="B18" i="19"/>
  <c r="I17" i="19"/>
  <c r="B17" i="19"/>
  <c r="I16" i="19"/>
  <c r="B16" i="19"/>
  <c r="I15" i="19"/>
  <c r="B15" i="19"/>
  <c r="I14" i="19"/>
  <c r="B14" i="19"/>
  <c r="I13" i="19"/>
  <c r="B13" i="19"/>
  <c r="I12" i="19"/>
  <c r="B12" i="19"/>
  <c r="I11" i="19"/>
  <c r="B11" i="19"/>
  <c r="I10" i="19"/>
  <c r="O18" i="18"/>
  <c r="O17" i="18"/>
  <c r="O16" i="18"/>
  <c r="O15" i="18"/>
  <c r="O14" i="18"/>
  <c r="O13" i="18"/>
  <c r="O12" i="18"/>
  <c r="O11" i="18"/>
  <c r="O10" i="18"/>
  <c r="O9" i="18"/>
  <c r="O8" i="18"/>
  <c r="O7" i="18"/>
  <c r="N18" i="18"/>
  <c r="N17" i="18"/>
  <c r="N16" i="18"/>
  <c r="N15" i="18"/>
  <c r="N14" i="18"/>
  <c r="N13" i="18"/>
  <c r="N12" i="18"/>
  <c r="N11" i="18"/>
  <c r="N10" i="18"/>
  <c r="N9" i="18"/>
  <c r="N8" i="18"/>
  <c r="N7" i="18"/>
  <c r="B86" i="18"/>
  <c r="B85" i="18"/>
  <c r="B84" i="18"/>
  <c r="B83" i="18"/>
  <c r="B82" i="18"/>
  <c r="B81" i="18"/>
  <c r="B80" i="18"/>
  <c r="B79" i="18"/>
  <c r="B78" i="18"/>
  <c r="B77" i="18"/>
  <c r="B76" i="18"/>
  <c r="B74" i="18"/>
  <c r="B73" i="18"/>
  <c r="B72" i="18"/>
  <c r="B75" i="18"/>
  <c r="H23" i="16"/>
  <c r="J23" i="16"/>
  <c r="K23" i="16"/>
  <c r="B65" i="18"/>
  <c r="B64" i="18"/>
  <c r="B63" i="18"/>
  <c r="B62" i="18"/>
  <c r="B61" i="18"/>
  <c r="B60" i="18"/>
  <c r="B59" i="18"/>
  <c r="B58" i="18"/>
  <c r="B56" i="18"/>
  <c r="B55" i="18"/>
  <c r="B54" i="18"/>
  <c r="B53" i="18"/>
  <c r="B57" i="18"/>
  <c r="H22" i="16"/>
  <c r="J22" i="16"/>
  <c r="K22" i="16"/>
  <c r="B48" i="18"/>
  <c r="B47" i="18"/>
  <c r="B46" i="18"/>
  <c r="B45" i="18"/>
  <c r="B44" i="18"/>
  <c r="B43" i="18"/>
  <c r="B42" i="18"/>
  <c r="B41" i="18"/>
  <c r="B40" i="18"/>
  <c r="B39" i="18"/>
  <c r="B37" i="18"/>
  <c r="B36" i="18"/>
  <c r="B35" i="18"/>
  <c r="B34" i="18"/>
  <c r="B33" i="18"/>
  <c r="B32" i="18"/>
  <c r="B31" i="18"/>
  <c r="B38" i="18"/>
  <c r="H21" i="16"/>
  <c r="J21" i="16"/>
  <c r="K21" i="16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2" i="18"/>
  <c r="B11" i="18"/>
  <c r="B10" i="18"/>
  <c r="B9" i="18"/>
  <c r="B8" i="18"/>
  <c r="B7" i="18"/>
  <c r="B6" i="18"/>
  <c r="B13" i="18"/>
  <c r="H20" i="16"/>
  <c r="J20" i="16"/>
  <c r="K20" i="16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H19" i="16"/>
  <c r="J19" i="16"/>
  <c r="K19" i="16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H18" i="16"/>
  <c r="J18" i="16"/>
  <c r="K18" i="16"/>
  <c r="B130" i="15"/>
  <c r="B129" i="15"/>
  <c r="B128" i="15"/>
  <c r="B127" i="15"/>
  <c r="B126" i="15"/>
  <c r="B125" i="15"/>
  <c r="B124" i="15"/>
  <c r="B123" i="15"/>
  <c r="B122" i="15"/>
  <c r="B121" i="15"/>
  <c r="B120" i="15"/>
  <c r="B118" i="15"/>
  <c r="B117" i="15"/>
  <c r="B116" i="15"/>
  <c r="B115" i="15"/>
  <c r="B114" i="15"/>
  <c r="B119" i="15"/>
  <c r="H17" i="16"/>
  <c r="J17" i="16"/>
  <c r="K17" i="16"/>
  <c r="H108" i="15"/>
  <c r="H109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16" i="16"/>
  <c r="J16" i="16"/>
  <c r="K16" i="16"/>
  <c r="B99" i="15"/>
  <c r="B95" i="15"/>
  <c r="B108" i="15"/>
  <c r="B107" i="15"/>
  <c r="B106" i="15"/>
  <c r="B105" i="15"/>
  <c r="B104" i="15"/>
  <c r="B103" i="15"/>
  <c r="B102" i="15"/>
  <c r="B101" i="15"/>
  <c r="B96" i="15"/>
  <c r="B97" i="15"/>
  <c r="B98" i="15"/>
  <c r="B100" i="15"/>
  <c r="H15" i="16"/>
  <c r="J15" i="16"/>
  <c r="I70" i="15"/>
  <c r="I71" i="15"/>
  <c r="I72" i="15"/>
  <c r="I73" i="15"/>
  <c r="I75" i="15"/>
  <c r="I76" i="15"/>
  <c r="I77" i="15"/>
  <c r="I78" i="15"/>
  <c r="I79" i="15"/>
  <c r="I80" i="15"/>
  <c r="I81" i="15"/>
  <c r="I82" i="15"/>
  <c r="I83" i="15"/>
  <c r="I84" i="15"/>
  <c r="I85" i="15"/>
  <c r="I74" i="15"/>
  <c r="H14" i="16"/>
  <c r="J14" i="16"/>
  <c r="K14" i="16"/>
  <c r="B86" i="15"/>
  <c r="B85" i="15"/>
  <c r="B83" i="15"/>
  <c r="B84" i="15"/>
  <c r="B82" i="15"/>
  <c r="B81" i="15"/>
  <c r="B80" i="15"/>
  <c r="B79" i="15"/>
  <c r="B78" i="15"/>
  <c r="B77" i="15"/>
  <c r="B76" i="15"/>
  <c r="B75" i="15"/>
  <c r="B73" i="15"/>
  <c r="B72" i="15"/>
  <c r="B71" i="15"/>
  <c r="B70" i="15"/>
  <c r="B74" i="15"/>
  <c r="H13" i="16"/>
  <c r="J13" i="16"/>
  <c r="K13" i="16"/>
  <c r="H12" i="16"/>
  <c r="J12" i="16"/>
  <c r="K12" i="16"/>
  <c r="B63" i="15"/>
  <c r="B64" i="15"/>
  <c r="B55" i="15"/>
  <c r="B56" i="15"/>
  <c r="B57" i="15"/>
  <c r="B58" i="15"/>
  <c r="B59" i="15"/>
  <c r="B60" i="15"/>
  <c r="B61" i="15"/>
  <c r="B62" i="15"/>
  <c r="B54" i="15"/>
  <c r="B53" i="15"/>
  <c r="B52" i="15"/>
  <c r="B51" i="15"/>
  <c r="H11" i="16"/>
  <c r="H10" i="16"/>
  <c r="J10" i="16"/>
  <c r="K10" i="16"/>
  <c r="J65" i="12"/>
  <c r="J64" i="12"/>
  <c r="J63" i="12"/>
  <c r="J62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B65" i="12"/>
  <c r="B64" i="12"/>
  <c r="B63" i="12"/>
  <c r="B62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U22" i="15"/>
  <c r="U21" i="15"/>
  <c r="U20" i="15"/>
  <c r="U19" i="15"/>
  <c r="U18" i="15"/>
  <c r="U17" i="15"/>
  <c r="U16" i="15"/>
  <c r="U15" i="15"/>
  <c r="U14" i="15"/>
  <c r="U13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I3" i="16"/>
  <c r="I2" i="16"/>
  <c r="H9" i="16"/>
  <c r="H8" i="16"/>
  <c r="G37" i="16"/>
  <c r="H7" i="16"/>
  <c r="H6" i="16"/>
  <c r="J6" i="16"/>
  <c r="K6" i="16"/>
  <c r="G10" i="13"/>
  <c r="H10" i="13"/>
  <c r="I10" i="13"/>
  <c r="G7" i="13"/>
  <c r="G6" i="13"/>
  <c r="H6" i="13"/>
  <c r="I6" i="13"/>
  <c r="G5" i="13"/>
  <c r="G4" i="13"/>
  <c r="H4" i="13"/>
  <c r="I4" i="13"/>
  <c r="A5" i="10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3" i="12"/>
  <c r="J32" i="12"/>
  <c r="J31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G15" i="11"/>
  <c r="H15" i="11"/>
  <c r="I15" i="11"/>
  <c r="G14" i="11"/>
  <c r="H14" i="11"/>
  <c r="I14" i="11"/>
  <c r="G13" i="11"/>
  <c r="H13" i="11"/>
  <c r="I13" i="11"/>
  <c r="G10" i="11"/>
  <c r="H10" i="11"/>
  <c r="I10" i="11"/>
  <c r="G9" i="11"/>
  <c r="H9" i="11"/>
  <c r="I9" i="11"/>
  <c r="G8" i="11"/>
  <c r="H8" i="11"/>
  <c r="I8" i="11"/>
  <c r="G5" i="11"/>
  <c r="H5" i="11"/>
  <c r="I5" i="11"/>
  <c r="G4" i="11"/>
  <c r="H4" i="11"/>
  <c r="I4" i="11"/>
  <c r="G3" i="11"/>
  <c r="H3" i="11"/>
  <c r="I3" i="11"/>
  <c r="V13" i="10"/>
  <c r="S20" i="10"/>
  <c r="S19" i="10"/>
  <c r="S18" i="10"/>
  <c r="S17" i="10"/>
  <c r="S16" i="10"/>
  <c r="S15" i="10"/>
  <c r="S14" i="10"/>
  <c r="S13" i="10"/>
  <c r="S12" i="10"/>
  <c r="V20" i="10"/>
  <c r="V19" i="10"/>
  <c r="V18" i="10"/>
  <c r="V17" i="10"/>
  <c r="V16" i="10"/>
  <c r="V15" i="10"/>
  <c r="V14" i="10"/>
  <c r="V12" i="10"/>
  <c r="V11" i="10"/>
  <c r="V10" i="10"/>
  <c r="V9" i="10"/>
  <c r="V8" i="10"/>
  <c r="V7" i="10"/>
  <c r="V6" i="10"/>
  <c r="V5" i="10"/>
  <c r="V4" i="10"/>
  <c r="S11" i="10"/>
  <c r="S10" i="10"/>
  <c r="S9" i="10"/>
  <c r="S8" i="10"/>
  <c r="S7" i="10"/>
  <c r="S6" i="10"/>
  <c r="S5" i="10"/>
  <c r="S4" i="10"/>
  <c r="G27" i="2"/>
  <c r="G26" i="2"/>
  <c r="G25" i="2"/>
  <c r="I25" i="2"/>
  <c r="J25" i="2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G21" i="10"/>
  <c r="G20" i="10"/>
  <c r="G19" i="10"/>
  <c r="G18" i="10"/>
  <c r="G17" i="10"/>
  <c r="G16" i="10"/>
  <c r="G15" i="10"/>
  <c r="G14" i="10"/>
  <c r="G24" i="2"/>
  <c r="I24" i="2"/>
  <c r="J24" i="2"/>
  <c r="G13" i="10"/>
  <c r="G12" i="10"/>
  <c r="G11" i="10"/>
  <c r="G10" i="10"/>
  <c r="G9" i="10"/>
  <c r="G8" i="10"/>
  <c r="G7" i="10"/>
  <c r="G6" i="10"/>
  <c r="G5" i="10"/>
  <c r="D21" i="10"/>
  <c r="D20" i="10"/>
  <c r="G23" i="2"/>
  <c r="I23" i="2"/>
  <c r="J23" i="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A17" i="10"/>
  <c r="A18" i="10"/>
  <c r="A19" i="10"/>
  <c r="A16" i="10"/>
  <c r="A15" i="10"/>
  <c r="A14" i="10"/>
  <c r="A13" i="10"/>
  <c r="A12" i="10"/>
  <c r="A11" i="10"/>
  <c r="A10" i="10"/>
  <c r="A9" i="10"/>
  <c r="A8" i="10"/>
  <c r="A7" i="10"/>
  <c r="A6" i="10"/>
  <c r="G22" i="2"/>
  <c r="G21" i="2"/>
  <c r="I22" i="2"/>
  <c r="J22" i="2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7" i="10"/>
  <c r="D26" i="10"/>
  <c r="D28" i="10"/>
  <c r="C8" i="7"/>
  <c r="I21" i="2"/>
  <c r="J21" i="2"/>
  <c r="G20" i="2"/>
  <c r="J20" i="2"/>
  <c r="G19" i="2"/>
  <c r="CG41" i="4"/>
  <c r="CG40" i="4"/>
  <c r="CG39" i="4"/>
  <c r="CG38" i="4"/>
  <c r="CG37" i="4"/>
  <c r="CG36" i="4"/>
  <c r="CG35" i="4"/>
  <c r="CG34" i="4"/>
  <c r="CG33" i="4"/>
  <c r="CG32" i="4"/>
  <c r="CG31" i="4"/>
  <c r="CG30" i="4"/>
  <c r="CG29" i="4"/>
  <c r="CG28" i="4"/>
  <c r="CG27" i="4"/>
  <c r="CG26" i="4"/>
  <c r="CG25" i="4"/>
  <c r="CG24" i="4"/>
  <c r="CG23" i="4"/>
  <c r="CG22" i="4"/>
  <c r="CG21" i="4"/>
  <c r="CG20" i="4"/>
  <c r="CG19" i="4"/>
  <c r="CG18" i="4"/>
  <c r="CG17" i="4"/>
  <c r="CG16" i="4"/>
  <c r="CG14" i="4"/>
  <c r="CG13" i="4"/>
  <c r="CG12" i="4"/>
  <c r="CG11" i="4"/>
  <c r="CG10" i="4"/>
  <c r="CG9" i="4"/>
  <c r="CG8" i="4"/>
  <c r="CG7" i="4"/>
  <c r="CG6" i="4"/>
  <c r="BT41" i="4"/>
  <c r="BT40" i="4"/>
  <c r="BT39" i="4"/>
  <c r="BT38" i="4"/>
  <c r="BT37" i="4"/>
  <c r="BT36" i="4"/>
  <c r="BT35" i="4"/>
  <c r="BT34" i="4"/>
  <c r="BT33" i="4"/>
  <c r="BT32" i="4"/>
  <c r="BT31" i="4"/>
  <c r="BT30" i="4"/>
  <c r="BT29" i="4"/>
  <c r="BT28" i="4"/>
  <c r="BT27" i="4"/>
  <c r="BT26" i="4"/>
  <c r="BT25" i="4"/>
  <c r="BT24" i="4"/>
  <c r="BT23" i="4"/>
  <c r="BT22" i="4"/>
  <c r="BT21" i="4"/>
  <c r="BT20" i="4"/>
  <c r="BT19" i="4"/>
  <c r="BT18" i="4"/>
  <c r="BT17" i="4"/>
  <c r="BT16" i="4"/>
  <c r="BT14" i="4"/>
  <c r="BT13" i="4"/>
  <c r="BT12" i="4"/>
  <c r="BT11" i="4"/>
  <c r="BT10" i="4"/>
  <c r="BT9" i="4"/>
  <c r="BT8" i="4"/>
  <c r="BT7" i="4"/>
  <c r="BT6" i="4"/>
  <c r="G18" i="2"/>
  <c r="BN41" i="4"/>
  <c r="BN40" i="4"/>
  <c r="BN39" i="4"/>
  <c r="BN38" i="4"/>
  <c r="BN37" i="4"/>
  <c r="BN36" i="4"/>
  <c r="BN35" i="4"/>
  <c r="BN34" i="4"/>
  <c r="BN33" i="4"/>
  <c r="BN32" i="4"/>
  <c r="BN31" i="4"/>
  <c r="BN30" i="4"/>
  <c r="BN29" i="4"/>
  <c r="BN28" i="4"/>
  <c r="BN27" i="4"/>
  <c r="BN26" i="4"/>
  <c r="BN25" i="4"/>
  <c r="BN24" i="4"/>
  <c r="BN23" i="4"/>
  <c r="BN22" i="4"/>
  <c r="BN21" i="4"/>
  <c r="BN20" i="4"/>
  <c r="BN19" i="4"/>
  <c r="BN18" i="4"/>
  <c r="BN17" i="4"/>
  <c r="BN16" i="4"/>
  <c r="BN14" i="4"/>
  <c r="BN13" i="4"/>
  <c r="BN12" i="4"/>
  <c r="BN11" i="4"/>
  <c r="BN10" i="4"/>
  <c r="BN9" i="4"/>
  <c r="BN8" i="4"/>
  <c r="BN7" i="4"/>
  <c r="BN6" i="4"/>
  <c r="G17" i="2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0" i="4"/>
  <c r="BI9" i="4"/>
  <c r="BI8" i="4"/>
  <c r="BI7" i="4"/>
  <c r="BI6" i="4"/>
  <c r="G16" i="2"/>
  <c r="G15" i="2"/>
  <c r="I15" i="2"/>
  <c r="J15" i="2"/>
  <c r="BD31" i="4"/>
  <c r="BD30" i="4"/>
  <c r="BD29" i="4"/>
  <c r="BD28" i="4"/>
  <c r="BD27" i="4"/>
  <c r="BD26" i="4"/>
  <c r="BD25" i="4"/>
  <c r="BD24" i="4"/>
  <c r="BD23" i="4"/>
  <c r="BD22" i="4"/>
  <c r="BD21" i="4"/>
  <c r="BD20" i="4"/>
  <c r="BD19" i="4"/>
  <c r="BD18" i="4"/>
  <c r="BD17" i="4"/>
  <c r="BD16" i="4"/>
  <c r="BD15" i="4"/>
  <c r="BD14" i="4"/>
  <c r="BD13" i="4"/>
  <c r="BD12" i="4"/>
  <c r="BD10" i="4"/>
  <c r="BD9" i="4"/>
  <c r="BD8" i="4"/>
  <c r="BD7" i="4"/>
  <c r="BD6" i="4"/>
  <c r="AY31" i="4"/>
  <c r="AY30" i="4"/>
  <c r="AY29" i="4"/>
  <c r="AY28" i="4"/>
  <c r="AY27" i="4"/>
  <c r="AY26" i="4"/>
  <c r="AY25" i="4"/>
  <c r="AY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0" i="4"/>
  <c r="AY9" i="4"/>
  <c r="AY8" i="4"/>
  <c r="AY7" i="4"/>
  <c r="AY6" i="4"/>
  <c r="G14" i="2"/>
  <c r="G13" i="2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0" i="4"/>
  <c r="AT9" i="4"/>
  <c r="AT8" i="4"/>
  <c r="AT7" i="4"/>
  <c r="AT6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0" i="4"/>
  <c r="AO9" i="4"/>
  <c r="AO8" i="4"/>
  <c r="AO7" i="4"/>
  <c r="AO6" i="4"/>
  <c r="G12" i="2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0" i="4"/>
  <c r="AJ9" i="4"/>
  <c r="AJ8" i="4"/>
  <c r="AJ7" i="4"/>
  <c r="AJ6" i="4"/>
  <c r="G11" i="2"/>
  <c r="I11" i="2"/>
  <c r="J11" i="2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0" i="4"/>
  <c r="AE9" i="4"/>
  <c r="AE8" i="4"/>
  <c r="AE7" i="4"/>
  <c r="AE6" i="4"/>
  <c r="G10" i="2"/>
  <c r="I10" i="2"/>
  <c r="J10" i="2"/>
  <c r="Z32" i="4"/>
  <c r="C33" i="7"/>
  <c r="C32" i="7"/>
  <c r="C31" i="7"/>
  <c r="C30" i="7"/>
  <c r="C29" i="7"/>
  <c r="C28" i="7"/>
  <c r="N27" i="7"/>
  <c r="C27" i="7"/>
  <c r="N26" i="7"/>
  <c r="C26" i="7"/>
  <c r="S25" i="7"/>
  <c r="N25" i="7"/>
  <c r="C25" i="7"/>
  <c r="S24" i="7"/>
  <c r="N24" i="7"/>
  <c r="H24" i="7"/>
  <c r="C24" i="7"/>
  <c r="S23" i="7"/>
  <c r="N23" i="7"/>
  <c r="H23" i="7"/>
  <c r="C23" i="7"/>
  <c r="S22" i="7"/>
  <c r="N22" i="7"/>
  <c r="H22" i="7"/>
  <c r="C22" i="7"/>
  <c r="S21" i="7"/>
  <c r="N21" i="7"/>
  <c r="H21" i="7"/>
  <c r="C21" i="7"/>
  <c r="S20" i="7"/>
  <c r="N20" i="7"/>
  <c r="H20" i="7"/>
  <c r="C20" i="7"/>
  <c r="S19" i="7"/>
  <c r="N19" i="7"/>
  <c r="H19" i="7"/>
  <c r="C19" i="7"/>
  <c r="S18" i="7"/>
  <c r="N18" i="7"/>
  <c r="H18" i="7"/>
  <c r="C18" i="7"/>
  <c r="S17" i="7"/>
  <c r="N17" i="7"/>
  <c r="H17" i="7"/>
  <c r="C17" i="7"/>
  <c r="S16" i="7"/>
  <c r="N16" i="7"/>
  <c r="H16" i="7"/>
  <c r="C16" i="7"/>
  <c r="S15" i="7"/>
  <c r="N15" i="7"/>
  <c r="H15" i="7"/>
  <c r="C15" i="7"/>
  <c r="S14" i="7"/>
  <c r="N14" i="7"/>
  <c r="H14" i="7"/>
  <c r="C14" i="7"/>
  <c r="S13" i="7"/>
  <c r="N13" i="7"/>
  <c r="H13" i="7"/>
  <c r="C13" i="7"/>
  <c r="S12" i="7"/>
  <c r="N12" i="7"/>
  <c r="H12" i="7"/>
  <c r="C12" i="7"/>
  <c r="S11" i="7"/>
  <c r="N11" i="7"/>
  <c r="H11" i="7"/>
  <c r="C11" i="7"/>
  <c r="N10" i="7"/>
  <c r="H10" i="7"/>
  <c r="C10" i="7"/>
  <c r="S9" i="7"/>
  <c r="S8" i="7"/>
  <c r="N8" i="7"/>
  <c r="H8" i="7"/>
  <c r="S7" i="7"/>
  <c r="N7" i="7"/>
  <c r="H7" i="7"/>
  <c r="C7" i="7"/>
  <c r="S6" i="7"/>
  <c r="N6" i="7"/>
  <c r="H6" i="7"/>
  <c r="C6" i="7"/>
  <c r="Z35" i="4"/>
  <c r="Z34" i="4"/>
  <c r="Z33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0" i="4"/>
  <c r="Z9" i="4"/>
  <c r="Z8" i="4"/>
  <c r="Z7" i="4"/>
  <c r="Z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0" i="4"/>
  <c r="U9" i="4"/>
  <c r="U8" i="4"/>
  <c r="U7" i="4"/>
  <c r="U6" i="4"/>
  <c r="P7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0" i="4"/>
  <c r="P9" i="4"/>
  <c r="P8" i="4"/>
  <c r="P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0" i="4"/>
  <c r="K9" i="4"/>
  <c r="K8" i="4"/>
  <c r="K7" i="4"/>
  <c r="K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6" i="4"/>
  <c r="F10" i="4"/>
  <c r="F9" i="4"/>
  <c r="F8" i="4"/>
  <c r="F7" i="4"/>
  <c r="B6" i="4"/>
  <c r="G9" i="2"/>
  <c r="G8" i="2"/>
  <c r="G7" i="2"/>
  <c r="G6" i="2"/>
  <c r="I6" i="2"/>
  <c r="J6" i="2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0" i="4"/>
  <c r="B9" i="4"/>
  <c r="B8" i="4"/>
  <c r="B7" i="4"/>
  <c r="G5" i="2"/>
  <c r="G4" i="2"/>
  <c r="I4" i="2"/>
  <c r="J4" i="2"/>
</calcChain>
</file>

<file path=xl/sharedStrings.xml><?xml version="1.0" encoding="utf-8"?>
<sst xmlns="http://schemas.openxmlformats.org/spreadsheetml/2006/main" count="5542" uniqueCount="889">
  <si>
    <t xml:space="preserve">Katy and Sadie and Cailyn </t>
  </si>
  <si>
    <t>Saline ( 1 mL)</t>
  </si>
  <si>
    <t>3 hours</t>
  </si>
  <si>
    <t xml:space="preserve">Sadie and Cailyn </t>
  </si>
  <si>
    <t xml:space="preserve">Mannitol 150 mg/kg </t>
  </si>
  <si>
    <t>2.5 hours</t>
  </si>
  <si>
    <t xml:space="preserve">Time </t>
  </si>
  <si>
    <t>Since Oral Gavage</t>
  </si>
  <si>
    <t>δ Value</t>
  </si>
  <si>
    <t>[CO2]</t>
  </si>
  <si>
    <t>Comments</t>
  </si>
  <si>
    <t>squirrel in box</t>
  </si>
  <si>
    <t xml:space="preserve">Had to restart CRDS machine before start </t>
  </si>
  <si>
    <t>baseline</t>
  </si>
  <si>
    <t>gavage</t>
  </si>
  <si>
    <t xml:space="preserve">Small drop (~10 ul) came out of mouth after gavage </t>
  </si>
  <si>
    <t>sample1</t>
  </si>
  <si>
    <t xml:space="preserve">CO2 concentration out of range (too high) </t>
  </si>
  <si>
    <t>sample2</t>
  </si>
  <si>
    <t>sample3</t>
  </si>
  <si>
    <t>sample4</t>
  </si>
  <si>
    <t>sample5</t>
  </si>
  <si>
    <t>sample6</t>
  </si>
  <si>
    <t>sample7</t>
  </si>
  <si>
    <t xml:space="preserve">sample 8 </t>
  </si>
  <si>
    <t xml:space="preserve">sample 9 </t>
  </si>
  <si>
    <t>Did not use sterile technique in tissue harvest</t>
  </si>
  <si>
    <t>sample 9</t>
  </si>
  <si>
    <t>used</t>
  </si>
  <si>
    <t xml:space="preserve">Inulin 500 mg/kg </t>
  </si>
  <si>
    <t>4.5 hours</t>
  </si>
  <si>
    <t>Sadie and Katy</t>
  </si>
  <si>
    <t>200 mg/kg urea</t>
  </si>
  <si>
    <t>i.p. injection</t>
  </si>
  <si>
    <t xml:space="preserve">CO2 high </t>
  </si>
  <si>
    <t xml:space="preserve"> </t>
  </si>
  <si>
    <t>CO2 too low </t>
  </si>
  <si>
    <t>CO2 too low</t>
  </si>
  <si>
    <t>restarted machine at 12:06</t>
  </si>
  <si>
    <t>sample8</t>
  </si>
  <si>
    <t>sample 10</t>
  </si>
  <si>
    <t>sample 11</t>
  </si>
  <si>
    <t>sample 12</t>
  </si>
  <si>
    <t>sample 13</t>
  </si>
  <si>
    <t xml:space="preserve">used </t>
  </si>
  <si>
    <t>Sadie and Katy - 7/25/2017</t>
  </si>
  <si>
    <t>500 uL Saline</t>
  </si>
  <si>
    <t>Sadie and Katy - 7/26/2017</t>
  </si>
  <si>
    <t>500 mg/kg inulin</t>
  </si>
  <si>
    <t>Late start because Charmany forgot to deliver the squirrel in the morning</t>
  </si>
  <si>
    <t>CO2 low</t>
  </si>
  <si>
    <t>~25-50 ul of gavage came out of nose/mouth when squirrel was put back in box </t>
  </si>
  <si>
    <t>Machine restarted itself, low CO2 reading</t>
  </si>
  <si>
    <t>N/A</t>
  </si>
  <si>
    <t xml:space="preserve">machine restarted itself, forgot to record last reading during the dissection </t>
  </si>
  <si>
    <t>sample9</t>
  </si>
  <si>
    <t>sample10</t>
  </si>
  <si>
    <t>sample11</t>
  </si>
  <si>
    <t>sample12</t>
  </si>
  <si>
    <t>Sadie, Katy, and Cailyn- 7/27/2017</t>
  </si>
  <si>
    <t>sample13</t>
  </si>
  <si>
    <t>Sadie Cailyn- 7/28/2017</t>
  </si>
  <si>
    <t xml:space="preserve">CO2 too low </t>
  </si>
  <si>
    <t>CO2 too high</t>
  </si>
  <si>
    <t>long anesthesia recovery (~15 minutes)</t>
  </si>
  <si>
    <t xml:space="preserve">CO2 too high </t>
  </si>
  <si>
    <t xml:space="preserve">CO2 concentration too low </t>
  </si>
  <si>
    <t>Sadie Cailyn Katy- 7/31/2017</t>
  </si>
  <si>
    <t>50 mg/kg Cellobiose</t>
  </si>
  <si>
    <t>2 hours</t>
  </si>
  <si>
    <t>Sadie Cailyn Katy- 8/1/2017</t>
  </si>
  <si>
    <t xml:space="preserve">gavage </t>
  </si>
  <si>
    <t xml:space="preserve">CO2 concentration too high </t>
  </si>
  <si>
    <t>Sadie Katy- 8/2/2017</t>
  </si>
  <si>
    <t>sample14</t>
  </si>
  <si>
    <t>~105 uL injection spilled out, squirrel started waking up during injection </t>
  </si>
  <si>
    <t>Sadie Cailyn- 8/3/2017</t>
  </si>
  <si>
    <t>Sadie Katy 8/4/2017</t>
  </si>
  <si>
    <t>150 mg/kg Mannitol</t>
  </si>
  <si>
    <t>value not recorded</t>
  </si>
  <si>
    <t>had to restart machine 14:12</t>
  </si>
  <si>
    <t>Sadie, Cailyn 8/7/2017</t>
  </si>
  <si>
    <t xml:space="preserve">2 hours </t>
  </si>
  <si>
    <t>Sadie, Cailyn 8/9/2017</t>
  </si>
  <si>
    <t>mistakenly disconnected box from machine briefly during "insert sample" script</t>
  </si>
  <si>
    <t>oral gavage</t>
  </si>
  <si>
    <t>Sadie, Cailyn 8/8/2017</t>
  </si>
  <si>
    <t>200 mg/kg Urea</t>
  </si>
  <si>
    <t xml:space="preserve">had to restart machine </t>
  </si>
  <si>
    <t xml:space="preserve">value not recorded </t>
  </si>
  <si>
    <t>Sadie, Matt 8/11/2017</t>
  </si>
  <si>
    <t>Sadie, Matt 8/14/2017</t>
  </si>
  <si>
    <t xml:space="preserve">trouble starting up machine </t>
  </si>
  <si>
    <t>box open briefly during insert sample script</t>
  </si>
  <si>
    <t>Sample inserted during gavage</t>
  </si>
  <si>
    <t xml:space="preserve">Low CO2 reading </t>
  </si>
  <si>
    <t>had to restart machine at 12:09, no progress in sample for over 20 minutes</t>
  </si>
  <si>
    <t>restart machine 2:05</t>
  </si>
  <si>
    <t>Sadie, Matt, Edna 8/15/2017</t>
  </si>
  <si>
    <t>Sadie, Matt 8/16/2017</t>
  </si>
  <si>
    <t xml:space="preserve">500 ul Saline </t>
  </si>
  <si>
    <t>Flow rate set as low as possible, CO2 levels still low, restarted machine</t>
  </si>
  <si>
    <t>Restarted machine, intook very low CO2 reading</t>
  </si>
  <si>
    <t xml:space="preserve">sample inserted during gavage </t>
  </si>
  <si>
    <t>~10 ul of urea solution left in microcentrifuge tube after injection</t>
  </si>
  <si>
    <t>Do not use: sample inserted before reconnected to box after gavage</t>
  </si>
  <si>
    <t>Sadie, Matt 8/17/2017</t>
  </si>
  <si>
    <t>Sadie, Matt, Cailyn 8/18/2017</t>
  </si>
  <si>
    <t xml:space="preserve">50 mg/kg cellobiose </t>
  </si>
  <si>
    <t>CO2 in sample very low, restarted machine at 9:37</t>
  </si>
  <si>
    <t>~5 ul came out of nose after gavage</t>
  </si>
  <si>
    <t>sample inserted quickly after gavage, CO2 low</t>
  </si>
  <si>
    <t>Sadie, Matt, Cailyn 8/21/2017</t>
  </si>
  <si>
    <t>Sadie, Matt 8/22/2017</t>
  </si>
  <si>
    <t xml:space="preserve">150 mg/kg Mannitol </t>
  </si>
  <si>
    <t xml:space="preserve">2.5 hours </t>
  </si>
  <si>
    <t>Machine restart</t>
  </si>
  <si>
    <t xml:space="preserve">reading taken very quickly after gavage </t>
  </si>
  <si>
    <t>Sadie, Cailyn 8/23/2017</t>
  </si>
  <si>
    <t>500 mg/kg Inulin</t>
  </si>
  <si>
    <t>~5 ul of gavage solution came out of mouth , 10ul still in syringe</t>
  </si>
  <si>
    <t>Sample inserted soon after gavage</t>
  </si>
  <si>
    <t>had to restart machine</t>
  </si>
  <si>
    <t>Sadie, Cailyn 8/24/2017</t>
  </si>
  <si>
    <t>~10 ul gavage came out of nose</t>
  </si>
  <si>
    <t xml:space="preserve">noticed lid on box slightly ajar for this reading and the subsequent reading </t>
  </si>
  <si>
    <t>Sadie, Matt 8/25/2017</t>
  </si>
  <si>
    <t>500 ul saline</t>
  </si>
  <si>
    <t>Sadie, Matt 8/28/2017</t>
  </si>
  <si>
    <t xml:space="preserve">Reading taken during gavage </t>
  </si>
  <si>
    <t>sample inserted during gavage, squirrel not in box</t>
  </si>
  <si>
    <t>sample inserted during O2 flush following gavage</t>
  </si>
  <si>
    <t xml:space="preserve">*time estimated, +/- 5 mins </t>
  </si>
  <si>
    <t>Sadie, Matt 8/29/2017</t>
  </si>
  <si>
    <t>50 mg/kg cellobiose</t>
  </si>
  <si>
    <t>Sadie, Cailyn 8/30/2017</t>
  </si>
  <si>
    <t>sample inserted quickly after gavage</t>
  </si>
  <si>
    <t>Sadie, Matt 8/31/2017</t>
  </si>
  <si>
    <t xml:space="preserve">150 mg/kg mannitol </t>
  </si>
  <si>
    <t>Sadie, Matt 9/1/2017</t>
  </si>
  <si>
    <t>Hannah, Matt 9/4/2017</t>
  </si>
  <si>
    <t>No reading b/c sensor software needed restarting</t>
  </si>
  <si>
    <t>sample15</t>
  </si>
  <si>
    <t>sample16</t>
  </si>
  <si>
    <t>sample17</t>
  </si>
  <si>
    <t>Matt 9/5/2017</t>
  </si>
  <si>
    <t>CO2 sensor program froze; had to restart</t>
  </si>
  <si>
    <t>24 HOUR INULIN EXPERIMENT!!!</t>
  </si>
  <si>
    <t>Matt 9/6/2017</t>
  </si>
  <si>
    <t>500ug/kg inulin</t>
  </si>
  <si>
    <t>4 hours</t>
  </si>
  <si>
    <t>10:57am in 'real time'</t>
  </si>
  <si>
    <t>2nd day basline readings</t>
  </si>
  <si>
    <t>Program stalled, needed re-booting</t>
  </si>
  <si>
    <t>Program stalled again; needed re-booting</t>
  </si>
  <si>
    <t>Used</t>
  </si>
  <si>
    <t>24:20 post-gavage</t>
  </si>
  <si>
    <t>CELLOBIOSE IP INJECTION</t>
  </si>
  <si>
    <t>Matt 9/11/2017</t>
  </si>
  <si>
    <t>50ug/kg cellobiose</t>
  </si>
  <si>
    <t>Program froze, reboot</t>
  </si>
  <si>
    <t>IP</t>
  </si>
  <si>
    <t>24 HOUR INULIN EXPERIMENT #2</t>
  </si>
  <si>
    <t>Matt 9/12/2017</t>
  </si>
  <si>
    <t>*Squirrel coughed up some inulin solution when placed back in box post-gavage, approx. 150 uL</t>
  </si>
  <si>
    <t>Matt 10/26/2017</t>
  </si>
  <si>
    <t>Date</t>
  </si>
  <si>
    <t>Season</t>
  </si>
  <si>
    <t>ID</t>
  </si>
  <si>
    <t>Code</t>
  </si>
  <si>
    <t>Sex</t>
  </si>
  <si>
    <t>Wild/Pup</t>
  </si>
  <si>
    <r>
      <t>T</t>
    </r>
    <r>
      <rPr>
        <b/>
        <vertAlign val="subscript"/>
        <sz val="12"/>
        <color theme="1"/>
        <rFont val="Calibri"/>
        <family val="2"/>
        <scheme val="minor"/>
      </rPr>
      <t>b</t>
    </r>
  </si>
  <si>
    <t>body mass (kg)</t>
  </si>
  <si>
    <t>substrate</t>
  </si>
  <si>
    <t>dose (mg/kg)</t>
  </si>
  <si>
    <t>13C-inulin,  mannitol, or urea (mg)</t>
  </si>
  <si>
    <t>Admin</t>
  </si>
  <si>
    <t>ul of inulin or mannitol or urea stock </t>
  </si>
  <si>
    <t>ul saline</t>
  </si>
  <si>
    <t>time of kill (h)</t>
  </si>
  <si>
    <t xml:space="preserve">Summer </t>
  </si>
  <si>
    <t>S1</t>
  </si>
  <si>
    <t>M</t>
  </si>
  <si>
    <t>Pup</t>
  </si>
  <si>
    <t>saline</t>
  </si>
  <si>
    <t xml:space="preserve">gave 1 mL of saline for 3 hours, did not use sterile technique </t>
  </si>
  <si>
    <t>S2</t>
  </si>
  <si>
    <t>F</t>
  </si>
  <si>
    <t xml:space="preserve">mannitol </t>
  </si>
  <si>
    <t>killed at 3.08 hr instead of 2.5 hr</t>
  </si>
  <si>
    <t>S3</t>
  </si>
  <si>
    <t>inulin (3)</t>
  </si>
  <si>
    <t>S4</t>
  </si>
  <si>
    <t>urea</t>
  </si>
  <si>
    <t>S5</t>
  </si>
  <si>
    <t>3 hour kill, box seemed steamy with excess moisture, squirrel also felt warm when gavaging, also forgot to harvest kidneys</t>
  </si>
  <si>
    <t>S6</t>
  </si>
  <si>
    <t>S7</t>
  </si>
  <si>
    <t>S8</t>
  </si>
  <si>
    <t>S9</t>
  </si>
  <si>
    <t>cellobiose</t>
  </si>
  <si>
    <t>S10</t>
  </si>
  <si>
    <t>inulin (3,4)</t>
  </si>
  <si>
    <t>Gavage made from inulin aliquots #3 and #4</t>
  </si>
  <si>
    <t>S11</t>
  </si>
  <si>
    <t>S12</t>
  </si>
  <si>
    <t>S13</t>
  </si>
  <si>
    <t>Gavage made from new 100mg/1000 ul stock</t>
  </si>
  <si>
    <t>S14</t>
  </si>
  <si>
    <t>S15</t>
  </si>
  <si>
    <t>pup</t>
  </si>
  <si>
    <t>S16</t>
  </si>
  <si>
    <t>Urea</t>
  </si>
  <si>
    <t>S17</t>
  </si>
  <si>
    <t>S18</t>
  </si>
  <si>
    <t>S19</t>
  </si>
  <si>
    <t xml:space="preserve">oral gavage </t>
  </si>
  <si>
    <t xml:space="preserve">S20 </t>
  </si>
  <si>
    <t xml:space="preserve">Made new cellobiose stock </t>
  </si>
  <si>
    <t>S21</t>
  </si>
  <si>
    <t>inulin (4)</t>
  </si>
  <si>
    <t>S22</t>
  </si>
  <si>
    <t>animal seemed lethargic in the box</t>
  </si>
  <si>
    <t>S23</t>
  </si>
  <si>
    <t>S24</t>
  </si>
  <si>
    <t>S25</t>
  </si>
  <si>
    <t>S26</t>
  </si>
  <si>
    <t>New cellobiose stock (29.3mg/500ul)</t>
  </si>
  <si>
    <t>S27</t>
  </si>
  <si>
    <t>S28</t>
  </si>
  <si>
    <t>S29</t>
  </si>
  <si>
    <t xml:space="preserve">S30 </t>
  </si>
  <si>
    <t>inulin</t>
  </si>
  <si>
    <t xml:space="preserve">Temperature taken after gavage given </t>
  </si>
  <si>
    <t>S31</t>
  </si>
  <si>
    <t>S32</t>
  </si>
  <si>
    <t>end time estimated, +/- 5 mins</t>
  </si>
  <si>
    <t>S33</t>
  </si>
  <si>
    <t>S34</t>
  </si>
  <si>
    <t>S35</t>
  </si>
  <si>
    <t>S36</t>
  </si>
  <si>
    <t>S37</t>
  </si>
  <si>
    <t>Inulin</t>
  </si>
  <si>
    <t>S38</t>
  </si>
  <si>
    <t>S39</t>
  </si>
  <si>
    <t>9/6/2017 - 9/7/2017</t>
  </si>
  <si>
    <t>S40</t>
  </si>
  <si>
    <t>Adult</t>
  </si>
  <si>
    <t>24 hour inulin experiment #1</t>
  </si>
  <si>
    <t>When recovering from anaethetic post-gavage, squirrel licked bum around which some Neosporin residue remained.</t>
  </si>
  <si>
    <t>S41</t>
  </si>
  <si>
    <t>IP injection</t>
  </si>
  <si>
    <t>Cellobiose IP injection</t>
  </si>
  <si>
    <t>S42</t>
  </si>
  <si>
    <t>24 hour inulin experiment #2</t>
  </si>
  <si>
    <t>Squirrel cage came with 'notice-sick animal' card indicating animal was thin w/ a rough hair coat; treatment was 'gel cup', adiministered on 9/5 and 9/7; also, squirrel coughed up some inulin solution when placed back into box post-gavage, approx. 150 uL</t>
  </si>
  <si>
    <t>Winter</t>
  </si>
  <si>
    <t>W2</t>
  </si>
  <si>
    <t>Aggressive squirrel that would not go into torpor after ~3 weeks. ABX-treated, but last treatment was ~3 weeks prior to CRDS experiment</t>
  </si>
  <si>
    <t>Notes:</t>
  </si>
  <si>
    <t>inulin (3) indicates inulin gavage that was made from inulin of aliquot #3</t>
  </si>
  <si>
    <t>7/17/17: made new mannitol stock (50 mg/1000 ul)</t>
  </si>
  <si>
    <t>7/24/2017: made new urea stock, 200 mg urea into 1000 ul</t>
  </si>
  <si>
    <t>8/4/2017: made new mannitol stock (100mg/1000ul), needed higher concentration stock due to high animal body mass</t>
  </si>
  <si>
    <t>Did not hibernate - do not use</t>
  </si>
  <si>
    <t>ABX</t>
  </si>
  <si>
    <t>MANNITOL</t>
  </si>
  <si>
    <t>Control</t>
  </si>
  <si>
    <t>CELLOBIOSE</t>
  </si>
  <si>
    <t>W23</t>
  </si>
  <si>
    <t>Matt, Mike</t>
  </si>
  <si>
    <t>150 mg/kg</t>
  </si>
  <si>
    <t>Matt, Hannah, Mike</t>
  </si>
  <si>
    <t>50 mg/kg</t>
  </si>
  <si>
    <t>Warm room</t>
  </si>
  <si>
    <t>Baseline start</t>
  </si>
  <si>
    <t>CO2 high, opened lid 1 inch to vent; CO2 prorgam restarted</t>
  </si>
  <si>
    <t>W12</t>
  </si>
  <si>
    <t>W16</t>
  </si>
  <si>
    <t>Do not use; O2 still hooked up</t>
  </si>
  <si>
    <t>W24</t>
  </si>
  <si>
    <t>W25</t>
  </si>
  <si>
    <t>Matt, Edna, Mike</t>
  </si>
  <si>
    <t>~9:30</t>
  </si>
  <si>
    <t>~100 uL of gavage solution was spat up</t>
  </si>
  <si>
    <t>SALINE</t>
  </si>
  <si>
    <t>W26</t>
  </si>
  <si>
    <t>W27</t>
  </si>
  <si>
    <t>Some liquid (~7 uL) bubbled out nose</t>
  </si>
  <si>
    <t>W11</t>
  </si>
  <si>
    <t>W9</t>
  </si>
  <si>
    <t>*Do not use. Residual air from W11</t>
  </si>
  <si>
    <t>W6</t>
  </si>
  <si>
    <t>W10</t>
  </si>
  <si>
    <t>W28</t>
  </si>
  <si>
    <t>W29</t>
  </si>
  <si>
    <t>~20uL dribbled out nose</t>
  </si>
  <si>
    <t>INULIN</t>
  </si>
  <si>
    <t>W30</t>
  </si>
  <si>
    <t>W14</t>
  </si>
  <si>
    <t>500 mg/kg</t>
  </si>
  <si>
    <t>Inulin solution in 65C water bath for ~45min, but didn't fully go into solution ( lots of tiny, thin, short stick-like floaties)</t>
  </si>
  <si>
    <t>W3</t>
  </si>
  <si>
    <t>W13</t>
  </si>
  <si>
    <t>Matt, Edna, Mike, Sadie</t>
  </si>
  <si>
    <t>~30 uL bubbled out nose</t>
  </si>
  <si>
    <t>W18</t>
  </si>
  <si>
    <t>W31</t>
  </si>
  <si>
    <t>Gavage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</si>
  <si>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</si>
  <si>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</si>
  <si>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</si>
  <si>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</si>
  <si>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</si>
  <si>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</si>
  <si>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</si>
  <si>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</si>
  <si>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14</t>
  </si>
  <si>
    <t>sample 15</t>
  </si>
  <si>
    <t>W32</t>
  </si>
  <si>
    <t>W7</t>
  </si>
  <si>
    <t>Saline</t>
  </si>
  <si>
    <t>W4</t>
  </si>
  <si>
    <t>W8</t>
  </si>
  <si>
    <t>500 uL</t>
  </si>
  <si>
    <t>W15</t>
  </si>
  <si>
    <t>W33</t>
  </si>
  <si>
    <t>Had to restart CO2 sensor software</t>
  </si>
  <si>
    <t>W34</t>
  </si>
  <si>
    <t>Matt, Mike, Edna</t>
  </si>
  <si>
    <t>~100 ul came up nose (perhaps more)</t>
  </si>
  <si>
    <t>ul of inulin, cellobiose, mannitol or urea stock </t>
  </si>
  <si>
    <t>DO NOT USE! Aggressive squirrel that would not go into torpor after ~3 weeks. ABX-treated, but last treatment was ~3 weeks prior to CRDS experiment</t>
  </si>
  <si>
    <t>~100 uL of gavage solution was spat up; made new mannitol stock solution and used that</t>
  </si>
  <si>
    <t>~20 uL of gavage solution dribbled out of nose; used new mannitol stock solution from the new bottle that arrived this month</t>
  </si>
  <si>
    <t>inulin (5)</t>
  </si>
  <si>
    <t>inulin (6)</t>
  </si>
  <si>
    <t xml:space="preserve">Katy and Sadie </t>
  </si>
  <si>
    <t>xylose 15 mg/kg</t>
  </si>
  <si>
    <t>cellubiose 15 mg/kg</t>
  </si>
  <si>
    <t xml:space="preserve">*had to restart machine twice this morning because the first baseline CO2 concentration was too high and the machine froze </t>
  </si>
  <si>
    <t xml:space="preserve">had to restart computer, came up with command box that caused computer to freeze </t>
  </si>
  <si>
    <t>the program kept freezing and a command would pop up and freeze the machine, rebooted the machine and restarted the computer, and then had to replace and old USB wire</t>
  </si>
  <si>
    <t>MACHINE STOPPED WORKING</t>
  </si>
  <si>
    <t xml:space="preserve">*had to reboot the machine again because the machine froze </t>
  </si>
  <si>
    <t>KILL AT 2PM</t>
  </si>
  <si>
    <t>cellobiose 15 mg/kg</t>
  </si>
  <si>
    <t xml:space="preserve">machine trouble, had to restart </t>
  </si>
  <si>
    <t xml:space="preserve">had to restart, CO2 intake too high, loss of flow control </t>
  </si>
  <si>
    <t>kill at 2pm</t>
  </si>
  <si>
    <t>xylose 100 mg/kg</t>
  </si>
  <si>
    <t>cellobiose 50 mg/kg</t>
  </si>
  <si>
    <t xml:space="preserve"> baseline</t>
  </si>
  <si>
    <t>took out of box for rest time -25 minutes</t>
  </si>
  <si>
    <t>Back into cage</t>
  </si>
  <si>
    <t xml:space="preserve">had to restart machine because took in too high of a reading </t>
  </si>
  <si>
    <t>sample 16</t>
  </si>
  <si>
    <t>cellobiose 75 mg/kg</t>
  </si>
  <si>
    <t>one drop (~5 ul) of gavage came out through nose</t>
  </si>
  <si>
    <t>13C-substrate trials</t>
  </si>
  <si>
    <t xml:space="preserve">ul of inulin or mannitol stock </t>
  </si>
  <si>
    <t xml:space="preserve">Wild </t>
  </si>
  <si>
    <t>xylose</t>
  </si>
  <si>
    <t xml:space="preserve">had to reboot the machine a couple of times </t>
  </si>
  <si>
    <t>new cellobiose stock: 13 mg/259 ul saline</t>
  </si>
  <si>
    <t>Inulin 25 mg/kg</t>
  </si>
  <si>
    <t>Fall Animals - Fat</t>
  </si>
  <si>
    <t>Using Laptop clock</t>
  </si>
  <si>
    <t>3888 pup</t>
  </si>
  <si>
    <t>2-3 hr kill</t>
  </si>
  <si>
    <t>3896 pup</t>
  </si>
  <si>
    <t xml:space="preserve">Sample insert @ </t>
  </si>
  <si>
    <t>CO2 too high, invalid delta</t>
  </si>
  <si>
    <t>low CO2, delta unreliable</t>
  </si>
  <si>
    <t>100 flow rate</t>
  </si>
  <si>
    <t>350 flow rate</t>
  </si>
  <si>
    <t>31.5 C Tb at kill</t>
  </si>
  <si>
    <t>Winter 2017 Pilots dosage/timinng Inulin/Mannitol</t>
  </si>
  <si>
    <t>Wild</t>
  </si>
  <si>
    <t>Animal number</t>
  </si>
  <si>
    <t>(Hours)</t>
  </si>
  <si>
    <t>3.5 hr kill</t>
  </si>
  <si>
    <t>problems with CRDS early on restarted the machine</t>
  </si>
  <si>
    <t xml:space="preserve">  </t>
  </si>
  <si>
    <t xml:space="preserve">euthanized at 3.5 hr post </t>
  </si>
  <si>
    <t>4.5 hr kill</t>
  </si>
  <si>
    <t xml:space="preserve">Inulin 500 </t>
  </si>
  <si>
    <t>not recovered from gavage air</t>
  </si>
  <si>
    <t xml:space="preserve">squirrel looks lathargic </t>
  </si>
  <si>
    <t>trouble with machine, restarted to get this value</t>
  </si>
  <si>
    <t xml:space="preserve">euthanized at 4.5 hr post </t>
  </si>
  <si>
    <t>6 hr kill</t>
  </si>
  <si>
    <t>Sample8</t>
  </si>
  <si>
    <t>squirrel moved to cage 13:24 PM</t>
  </si>
  <si>
    <t>squirrel moved to chamber 14:39 PM</t>
  </si>
  <si>
    <t>euthanized</t>
  </si>
  <si>
    <t xml:space="preserve">Inulin 250 </t>
  </si>
  <si>
    <t>Tb ~25 C at start</t>
  </si>
  <si>
    <t>small drop liquid out of nose</t>
  </si>
  <si>
    <t xml:space="preserve">squirrel moved to cage at 13:11 (CRDS computer time) </t>
  </si>
  <si>
    <t>squirrel back into chamber 2:28 (CRDS computer time)</t>
  </si>
  <si>
    <t>Captive</t>
  </si>
  <si>
    <t>5 hr kill</t>
  </si>
  <si>
    <t>(unplanned)</t>
  </si>
  <si>
    <t>Mannitol 150</t>
  </si>
  <si>
    <t>appeared fully aroused at start</t>
  </si>
  <si>
    <t>bad reading</t>
  </si>
  <si>
    <t>squirrel killed ~3:45 PM, i.e. about 5 hr post gavage</t>
  </si>
  <si>
    <t>restarted machine, computer trouble, collections values no longer available</t>
  </si>
  <si>
    <t>Inulin 500</t>
  </si>
  <si>
    <t>Sample2</t>
  </si>
  <si>
    <t>Had to make sure animal is OK, very high CO2 content</t>
  </si>
  <si>
    <t>Restart machine</t>
  </si>
  <si>
    <t xml:space="preserve">squirrel moved to cage at 14:34 (CRDS computer time) </t>
  </si>
  <si>
    <t>squirrel back into chamber 15:31 (CRDS computer time)</t>
  </si>
  <si>
    <t>Captive?</t>
  </si>
  <si>
    <t>Male</t>
  </si>
  <si>
    <t>Inulin 250</t>
  </si>
  <si>
    <t>still torpid Tb ~ 17 C at start</t>
  </si>
  <si>
    <t>Machine restart required</t>
  </si>
  <si>
    <t>machine amplitude consistently ~ zero; but sample outputs are giving these readings</t>
  </si>
  <si>
    <t>(unusable reading)</t>
  </si>
  <si>
    <t>machine working again</t>
  </si>
  <si>
    <t>euthanasia 2:39 PM/2 hr post gavage</t>
  </si>
  <si>
    <t>squirrel out of box 13:42 pm</t>
  </si>
  <si>
    <t>squirrel back into chamber 1431 (CRDS computer time)</t>
  </si>
  <si>
    <t xml:space="preserve">restart machine before putting squrriel in, took squirrel out of box at 11: 50 am to record weight </t>
  </si>
  <si>
    <t>machine froze</t>
  </si>
  <si>
    <t>sacrifice at 3:30</t>
  </si>
  <si>
    <t>Spring</t>
  </si>
  <si>
    <t>euthanize 14:45</t>
  </si>
  <si>
    <t>2 hr kill</t>
  </si>
  <si>
    <t>had to restart system at 11:50 AM</t>
  </si>
  <si>
    <t>sacrifice at 14:47</t>
  </si>
  <si>
    <t>4 hr kill</t>
  </si>
  <si>
    <t>Flow rate</t>
  </si>
  <si>
    <t>had to reboot</t>
  </si>
  <si>
    <t>March/1/2017</t>
  </si>
  <si>
    <t>3 hr kill</t>
  </si>
  <si>
    <t>sacrifice at 12:05</t>
  </si>
  <si>
    <t>sacrifice at 15:33</t>
  </si>
  <si>
    <t>March/2/2017</t>
  </si>
  <si>
    <t>CO2 flow control was reading from</t>
  </si>
  <si>
    <t>sacrifice at 15:10</t>
  </si>
  <si>
    <t>March/3/2017</t>
  </si>
  <si>
    <t xml:space="preserve">restart machine </t>
  </si>
  <si>
    <t>sacrifice at 12:45</t>
  </si>
  <si>
    <t>Summer 2016 High Dose Inulin &amp; Mannitol</t>
  </si>
  <si>
    <t>Record "Time" for each sample from time at "Insert Sample" prior to getting delta number</t>
  </si>
  <si>
    <t>Trial Run</t>
  </si>
  <si>
    <t>3936 wild</t>
  </si>
  <si>
    <t>male</t>
  </si>
  <si>
    <t>3927 wild</t>
  </si>
  <si>
    <t>Saline (1 ml)</t>
  </si>
  <si>
    <t>-0:45</t>
  </si>
  <si>
    <t>-0:33</t>
  </si>
  <si>
    <t>Isofluroine given</t>
  </si>
  <si>
    <t>-</t>
  </si>
  <si>
    <t>CO2 concentration was high at insert sample</t>
  </si>
  <si>
    <t>end</t>
  </si>
  <si>
    <t>3929 wild</t>
  </si>
  <si>
    <t>3930 wild</t>
  </si>
  <si>
    <t>2.0 hr kill</t>
  </si>
  <si>
    <t>Inulin 500 mg/kg</t>
  </si>
  <si>
    <t>*Stubbornly would not move away from 1.4</t>
  </si>
  <si>
    <t>squirrel out of box</t>
  </si>
  <si>
    <t>squirrel back in box</t>
  </si>
  <si>
    <t>killed at 2 hr post gavage</t>
  </si>
  <si>
    <t>squirrel into cage killed at 3.5 h after gavage</t>
  </si>
  <si>
    <t>3931 wild</t>
  </si>
  <si>
    <t>2.5 hr kill</t>
  </si>
  <si>
    <t>some fluid came out of mouth ~70-100ul</t>
  </si>
  <si>
    <t>Sample suspect, inserted too close to gavage time</t>
  </si>
  <si>
    <t>Kill @ 12:50 CRDS computer time (12:38 real time)</t>
  </si>
  <si>
    <t>3935 wild</t>
  </si>
  <si>
    <t>3933 wild</t>
  </si>
  <si>
    <t>1 hr kill</t>
  </si>
  <si>
    <t>Sample not valid</t>
  </si>
  <si>
    <t>GS in box 1:20 PM</t>
  </si>
  <si>
    <t>Temperature at gavage 37 C</t>
  </si>
  <si>
    <t>killed 1 hr after gavage</t>
  </si>
  <si>
    <t>1:50 put in cage</t>
  </si>
  <si>
    <t>2:50 kill</t>
  </si>
  <si>
    <t>3932 wild</t>
  </si>
  <si>
    <t>Mannitol 150 mg/kg</t>
  </si>
  <si>
    <t>1.6 hr kill</t>
  </si>
  <si>
    <t>3934 wild</t>
  </si>
  <si>
    <t>Lengthy anesthesia recovery</t>
  </si>
  <si>
    <t>Kill</t>
  </si>
  <si>
    <t>`</t>
  </si>
  <si>
    <t>kill</t>
  </si>
  <si>
    <t>SUM/F</t>
  </si>
  <si>
    <t>oral</t>
  </si>
  <si>
    <t>one reading - problems with machine</t>
  </si>
  <si>
    <t>3 drops solution came out of nose during gavage</t>
  </si>
  <si>
    <t>~ 100 ul solution came out of mouth during gavage</t>
  </si>
  <si>
    <t>Fall</t>
  </si>
  <si>
    <t>not "summer" as thought; don't use</t>
  </si>
  <si>
    <t>mannitol</t>
  </si>
  <si>
    <t>~ 2</t>
  </si>
  <si>
    <t xml:space="preserve">M </t>
  </si>
  <si>
    <t>HIB</t>
  </si>
  <si>
    <t>aroused 6 am still torpid (18C) 8.30 am at start, 8:43 start</t>
  </si>
  <si>
    <t>aroused 6 am still torpid (16 C)  8.30 am at start</t>
  </si>
  <si>
    <t>fully awake from start; took out at 3.5 hr to sit in cage</t>
  </si>
  <si>
    <t>arousing from start Tb 25 C</t>
  </si>
  <si>
    <t>aroused 6 am still torpid (17 C) 8:35 am</t>
  </si>
  <si>
    <t xml:space="preserve">fully awake from start </t>
  </si>
  <si>
    <t>torpid at start</t>
  </si>
  <si>
    <t>SPR</t>
  </si>
  <si>
    <t>spring</t>
  </si>
  <si>
    <t xml:space="preserve">Pup </t>
  </si>
  <si>
    <t xml:space="preserve">saline </t>
  </si>
  <si>
    <t xml:space="preserve">oral </t>
  </si>
  <si>
    <t>~ 3</t>
  </si>
  <si>
    <t xml:space="preserve">Austen will pick up samples in yellow on Thursday afternoon 3 to 3:30 PM </t>
  </si>
  <si>
    <t>numbering system needs to be modified on tubes?</t>
  </si>
  <si>
    <t>Summer 2015</t>
  </si>
  <si>
    <t>Machine Collection Procedure</t>
  </si>
  <si>
    <t>using 2005 prototype apparatus to measure: time starts when "insert sample" on screen, values shown on screen are for previous sample</t>
  </si>
  <si>
    <t>3807 wild</t>
  </si>
  <si>
    <t>repeat same GS</t>
  </si>
  <si>
    <t>3808 wild</t>
  </si>
  <si>
    <t>200 mg/kg unlabeled inulin</t>
  </si>
  <si>
    <t>CO2 concentration</t>
  </si>
  <si>
    <t>-1:13</t>
  </si>
  <si>
    <t>-0:56</t>
  </si>
  <si>
    <t>-2:48</t>
  </si>
  <si>
    <t>baseline 1</t>
  </si>
  <si>
    <t>-0:57</t>
  </si>
  <si>
    <t>-0:51</t>
  </si>
  <si>
    <t>-2:46</t>
  </si>
  <si>
    <t>issues</t>
  </si>
  <si>
    <t>recording software not active during and vacuum not on</t>
  </si>
  <si>
    <t>-0:10</t>
  </si>
  <si>
    <t>baseline 2</t>
  </si>
  <si>
    <t>-0:35</t>
  </si>
  <si>
    <t>-0:34</t>
  </si>
  <si>
    <t>-2:31</t>
  </si>
  <si>
    <t>CO2 amp 2.3</t>
  </si>
  <si>
    <t>-2:14</t>
  </si>
  <si>
    <t>CO2 amp 1.7</t>
  </si>
  <si>
    <t>sample #1</t>
  </si>
  <si>
    <t>suspect?</t>
  </si>
  <si>
    <t>[CO2] low (1.4) during, squirrel might have been breathing out corner of box</t>
  </si>
  <si>
    <t>-1:52</t>
  </si>
  <si>
    <t>Still amp issues</t>
  </si>
  <si>
    <t>sample #2</t>
  </si>
  <si>
    <t>-1:23</t>
  </si>
  <si>
    <t>baseline #1</t>
  </si>
  <si>
    <t>sample #3</t>
  </si>
  <si>
    <t>baseline #2</t>
  </si>
  <si>
    <t>sample #4</t>
  </si>
  <si>
    <t>sample #5</t>
  </si>
  <si>
    <t>issues?</t>
  </si>
  <si>
    <t>sample #6</t>
  </si>
  <si>
    <t>[CO2] was high (1.8) during measurement</t>
  </si>
  <si>
    <t>sample #7</t>
  </si>
  <si>
    <t>sample #8</t>
  </si>
  <si>
    <t>sample #9</t>
  </si>
  <si>
    <t>sample #10</t>
  </si>
  <si>
    <t>sample #11</t>
  </si>
  <si>
    <t>squirrel curled up in back of box</t>
  </si>
  <si>
    <t>END</t>
  </si>
  <si>
    <t>sample #12</t>
  </si>
  <si>
    <t>sample #13</t>
  </si>
  <si>
    <t>High Dose In</t>
  </si>
  <si>
    <t>Inulin (250mg/kg)</t>
  </si>
  <si>
    <t>-0:39</t>
  </si>
  <si>
    <t>-0:21</t>
  </si>
  <si>
    <t>CO2 amp 1.4</t>
  </si>
  <si>
    <t>i.p.</t>
  </si>
  <si>
    <t>Since i.p. injection</t>
  </si>
  <si>
    <t>Urea, 200 mg/kg i.p.</t>
  </si>
  <si>
    <t>-0:54</t>
  </si>
  <si>
    <t>box</t>
  </si>
  <si>
    <t>-0:44</t>
  </si>
  <si>
    <t>-0:26</t>
  </si>
  <si>
    <t>low CO2 amp</t>
  </si>
  <si>
    <t>high CO2 amp (1.5-1.6)</t>
  </si>
  <si>
    <t>stock 1</t>
  </si>
  <si>
    <t>Since oral gavage</t>
  </si>
  <si>
    <t>Inulin (25mg/kg)</t>
  </si>
  <si>
    <t>in box</t>
  </si>
  <si>
    <t>baseline #3</t>
  </si>
  <si>
    <t>iso</t>
  </si>
  <si>
    <t>stock 2</t>
  </si>
  <si>
    <t xml:space="preserve">Spit some of inulin up during gavaging. Possibly aspirated </t>
  </si>
  <si>
    <t>amplitude was high</t>
  </si>
  <si>
    <t>8/20/2015-8/21/15</t>
  </si>
  <si>
    <t>stock 2/3</t>
  </si>
  <si>
    <t>had to restart machine; continued on 8/21/15</t>
  </si>
  <si>
    <t xml:space="preserve">not valid, tube not connected </t>
  </si>
  <si>
    <t xml:space="preserve">still weird </t>
  </si>
  <si>
    <t>liquidy cecum contents</t>
  </si>
  <si>
    <t>ip</t>
  </si>
  <si>
    <t>STAT</t>
  </si>
  <si>
    <t>Mannitol (200mg/kg)</t>
  </si>
  <si>
    <t>Mannitol (50mg/kg)</t>
  </si>
  <si>
    <t>-1:00</t>
  </si>
  <si>
    <t>-0:42</t>
  </si>
  <si>
    <t>-0:59</t>
  </si>
  <si>
    <t>not enough time in box yet</t>
  </si>
  <si>
    <t>-0:40</t>
  </si>
  <si>
    <t>-0:46</t>
  </si>
  <si>
    <t>-0:30</t>
  </si>
  <si>
    <t>Intraperitoneal injection</t>
  </si>
  <si>
    <t xml:space="preserve">squirrel showing possible signs of nausea </t>
  </si>
  <si>
    <t>error</t>
  </si>
  <si>
    <t>CO2 amp 2.8 and behaving oddly</t>
  </si>
  <si>
    <t>HAD TO RESTART MACHINE</t>
  </si>
  <si>
    <t>CO2 amp~  1.6</t>
  </si>
  <si>
    <t>Means</t>
  </si>
  <si>
    <t>Since gavage</t>
  </si>
  <si>
    <t>Mannitol (15mg/kg)</t>
  </si>
  <si>
    <t>-1:03</t>
  </si>
  <si>
    <t>-1:01</t>
  </si>
  <si>
    <t>started flow control late</t>
  </si>
  <si>
    <t>-0:25</t>
  </si>
  <si>
    <t>-0:23</t>
  </si>
  <si>
    <t>high CO2 amp</t>
  </si>
  <si>
    <t>-1:16</t>
  </si>
  <si>
    <t>-1:06</t>
  </si>
  <si>
    <t>-0:48</t>
  </si>
  <si>
    <t>-0:29</t>
  </si>
  <si>
    <t>not awake yet</t>
  </si>
  <si>
    <t>Winter 2015 CRDS Results</t>
  </si>
  <si>
    <t>all 15 mg/kg</t>
  </si>
  <si>
    <t>squirrel in CRDS when partially aroused (PA)</t>
  </si>
  <si>
    <t>CON</t>
  </si>
  <si>
    <t>full arousal estimate = FA</t>
  </si>
  <si>
    <t>Hours Since gavage</t>
  </si>
  <si>
    <t xml:space="preserve">flow rate </t>
  </si>
  <si>
    <t>Mean Control Mannitol</t>
  </si>
  <si>
    <t>PA</t>
  </si>
  <si>
    <t>Mean</t>
  </si>
  <si>
    <t>SE</t>
  </si>
  <si>
    <t>FA</t>
  </si>
  <si>
    <t>off</t>
  </si>
  <si>
    <t>baseline #4</t>
  </si>
  <si>
    <t>baseline #5</t>
  </si>
  <si>
    <t>taken during isogavage, don't use</t>
  </si>
  <si>
    <t>sample#1</t>
  </si>
  <si>
    <t>baseline #6</t>
  </si>
  <si>
    <t>?</t>
  </si>
  <si>
    <t>crds malfunction for 1 hr.</t>
  </si>
  <si>
    <t>inaccurate</t>
  </si>
  <si>
    <t>GS Tb was 33 C at kill</t>
  </si>
  <si>
    <t>164 grams</t>
  </si>
  <si>
    <t xml:space="preserve"> DO NOT USE THESE DATA </t>
  </si>
  <si>
    <t>CO2 should be 0.8 to 1.2</t>
  </si>
  <si>
    <t>questionable</t>
  </si>
  <si>
    <t>flow rate</t>
  </si>
  <si>
    <t>readings</t>
  </si>
  <si>
    <t>OK</t>
  </si>
  <si>
    <t>Inulin stock#</t>
  </si>
  <si>
    <t>ul of inulin or mannitol stock</t>
  </si>
  <si>
    <t>Cecum + contents weight(g)</t>
  </si>
  <si>
    <t>unlabeled inulin</t>
  </si>
  <si>
    <t>3807 (next day)</t>
  </si>
  <si>
    <t>saline (baseline)</t>
  </si>
  <si>
    <t>--</t>
  </si>
  <si>
    <t>3834 ABX</t>
  </si>
  <si>
    <t>3836 ABX</t>
  </si>
  <si>
    <t>3845 ABX</t>
  </si>
  <si>
    <t>3848 ABX</t>
  </si>
  <si>
    <t>3851 ABX</t>
  </si>
  <si>
    <t>2 &amp; 3</t>
  </si>
  <si>
    <t>ABX#3834 and 3856,  3845 used inulin stock in fridge (50 mg/ml)</t>
  </si>
  <si>
    <t>ABX#3848 and 3851 used new inulin stock  (50 mg/ml)</t>
  </si>
  <si>
    <t>Control #3858 was mixture of "2" stock plus more to get final volume (50 mg/ml)</t>
  </si>
  <si>
    <t>use mannitol 'as is' or make up a stock</t>
  </si>
  <si>
    <t>add saline</t>
  </si>
  <si>
    <t xml:space="preserve"> total vol in tube</t>
  </si>
  <si>
    <t>stock inulin= 50mg/ml (25mg/500 ul or 23 mg/460 ul or 50mg/1000 ul)</t>
  </si>
  <si>
    <t>stock mannitol = 50 mg/ml</t>
  </si>
  <si>
    <t>add inulin</t>
  </si>
  <si>
    <t>kg</t>
  </si>
  <si>
    <t>%</t>
  </si>
  <si>
    <t>ml water</t>
  </si>
  <si>
    <t>Osmolarity</t>
  </si>
  <si>
    <t>60% of body mass is total body water</t>
  </si>
  <si>
    <t>41 grams mannitol in 120 ml water</t>
  </si>
  <si>
    <t>182 g/L</t>
  </si>
  <si>
    <t>13C-fucose or inulin</t>
  </si>
  <si>
    <t xml:space="preserve">ul of </t>
  </si>
  <si>
    <t>(mg)</t>
  </si>
  <si>
    <t>stock inulin</t>
  </si>
  <si>
    <t>Summer</t>
  </si>
  <si>
    <t>fucose</t>
  </si>
  <si>
    <t>NA</t>
  </si>
  <si>
    <t>delta C had not returned to baseline</t>
  </si>
  <si>
    <t>3690*</t>
  </si>
  <si>
    <t>3633*</t>
  </si>
  <si>
    <t>* repeat from 9/10</t>
  </si>
  <si>
    <t>87 mg</t>
  </si>
  <si>
    <t>fucose left after 9/12</t>
  </si>
  <si>
    <t>pups born in CIF</t>
  </si>
  <si>
    <t xml:space="preserve">stock solution of inulin: 50 mg/ml saline used </t>
  </si>
  <si>
    <t>add X ul stock, bring up to 1 ml saline</t>
  </si>
  <si>
    <t>3633 and 3690 return to Charmany after first experiments; tested 24 h later, returned, final dose and euth 48 h later</t>
  </si>
  <si>
    <t>squirrels were NOT fasted</t>
  </si>
  <si>
    <t>3% Isoflurane in O2; after gavage run pure O2 in chamber for a few minutes</t>
  </si>
  <si>
    <t>food: rat chow Purina 7001, with sun seeds</t>
  </si>
  <si>
    <t>chow: 25% protein, 4% fat, 3% crude fiber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</si>
  <si>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</si>
  <si>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13C-fucose or inulin or urea</t>
  </si>
  <si>
    <t xml:space="preserve">ul </t>
  </si>
  <si>
    <t>Tissues frozen</t>
  </si>
  <si>
    <t xml:space="preserve">inulin stock </t>
  </si>
  <si>
    <t>2014-2015</t>
  </si>
  <si>
    <t>i.p</t>
  </si>
  <si>
    <t>cecum</t>
  </si>
  <si>
    <t>cecum contents</t>
  </si>
  <si>
    <t>8/6/2014 AM</t>
  </si>
  <si>
    <t>heart</t>
  </si>
  <si>
    <t>8/6/2014 PM</t>
  </si>
  <si>
    <t>liver</t>
  </si>
  <si>
    <t>8/7/2014 AM</t>
  </si>
  <si>
    <t>BAT</t>
  </si>
  <si>
    <t>8/7/2014 PM</t>
  </si>
  <si>
    <t>skeletal muscle</t>
  </si>
  <si>
    <t>8/25/2014 AM</t>
  </si>
  <si>
    <t>plasma</t>
  </si>
  <si>
    <t>8/25/2014 PM</t>
  </si>
  <si>
    <t>8/26/2014 AM</t>
  </si>
  <si>
    <t>collect urine!</t>
  </si>
  <si>
    <t>8/26/2014 PM</t>
  </si>
  <si>
    <t>8/27/2014 AM</t>
  </si>
  <si>
    <t>8/27/2014 PM</t>
  </si>
  <si>
    <t>8/28/2014 AM</t>
  </si>
  <si>
    <t>12/9/2014 PM</t>
  </si>
  <si>
    <t>12/11/2014 PM</t>
  </si>
  <si>
    <t>12/12/2014 PM</t>
  </si>
  <si>
    <t>02/09/2015 PM</t>
  </si>
  <si>
    <t>02/10/2015 PM</t>
  </si>
  <si>
    <t>02/11/2015 PM</t>
  </si>
  <si>
    <t>02/12/2015 PM</t>
  </si>
  <si>
    <t>2/13/2014 PM</t>
  </si>
  <si>
    <t>stock inulin= 50mg/ml (25mg/500 ul or 23 mg/460 ul)</t>
  </si>
  <si>
    <t>Bag Collection Procedure</t>
  </si>
  <si>
    <t>start bag collection when CO2 ("data") is above 1%</t>
  </si>
  <si>
    <t>Urea i.p.</t>
  </si>
  <si>
    <t>Inulin Oral</t>
  </si>
  <si>
    <t>Fucose IP</t>
  </si>
  <si>
    <t>Fucose Oral</t>
  </si>
  <si>
    <t>Inulin IP</t>
  </si>
  <si>
    <t>Urea IP</t>
  </si>
  <si>
    <t>Body weight</t>
  </si>
  <si>
    <t>Animal Number</t>
  </si>
  <si>
    <t>3699 F</t>
  </si>
  <si>
    <t>3705 M</t>
  </si>
  <si>
    <t>Morning</t>
  </si>
  <si>
    <t>3706 M</t>
  </si>
  <si>
    <t>Afternoon</t>
  </si>
  <si>
    <t>3700 F</t>
  </si>
  <si>
    <t>3704 F</t>
  </si>
  <si>
    <t>3695 F</t>
  </si>
  <si>
    <t>3739 F</t>
  </si>
  <si>
    <t>3781 F</t>
  </si>
  <si>
    <t>3740 M</t>
  </si>
  <si>
    <t>3782 M</t>
  </si>
  <si>
    <t>3748 M</t>
  </si>
  <si>
    <t>3750 M</t>
  </si>
  <si>
    <t>Since Injection</t>
  </si>
  <si>
    <t>25 mg/kg 13C-inulin</t>
  </si>
  <si>
    <t>200 mg/kg Fucose</t>
  </si>
  <si>
    <t>Time of Day</t>
  </si>
  <si>
    <t>75 mg/kg 13C, 15N-Urea</t>
  </si>
  <si>
    <t xml:space="preserve">Time of Day </t>
  </si>
  <si>
    <t>25 mg/kg 13C-Inulin</t>
  </si>
  <si>
    <t>200 mg/kg 13C-Fucose</t>
  </si>
  <si>
    <t>75 mg/kg 13C-Urea</t>
  </si>
  <si>
    <t>start #1 bag</t>
  </si>
  <si>
    <t>breath collected may be inadequate</t>
  </si>
  <si>
    <t>end #1 bag</t>
  </si>
  <si>
    <t>start #2 bag</t>
  </si>
  <si>
    <t>end #2 bag</t>
  </si>
  <si>
    <t>start #3 bag</t>
  </si>
  <si>
    <t>adjusted vacuum pump before this collection; added bedding to plexiglass box</t>
  </si>
  <si>
    <t>end #3 bag</t>
  </si>
  <si>
    <t>start #4 bag</t>
  </si>
  <si>
    <t>end #4 bag</t>
  </si>
  <si>
    <t>ip urea</t>
  </si>
  <si>
    <t>start #5 bag</t>
  </si>
  <si>
    <t>end #5 bag</t>
  </si>
  <si>
    <t>start #6 bag</t>
  </si>
  <si>
    <t>end #6 bag</t>
  </si>
  <si>
    <t>start #7 bag</t>
  </si>
  <si>
    <t>end #7 bag</t>
  </si>
  <si>
    <t>start #8 bag</t>
  </si>
  <si>
    <t>end #8 bag</t>
  </si>
  <si>
    <t>start #9 bag</t>
  </si>
  <si>
    <t>end #9 bag</t>
  </si>
  <si>
    <t>start #10 bag</t>
  </si>
  <si>
    <t>end #10 bag</t>
  </si>
  <si>
    <t>start #11 bag</t>
  </si>
  <si>
    <t>end #11 bag</t>
  </si>
  <si>
    <t>start #12 bag</t>
  </si>
  <si>
    <t>end #12 bag</t>
  </si>
  <si>
    <t>end #12 bag*</t>
  </si>
  <si>
    <t>start #13 bag *</t>
  </si>
  <si>
    <t xml:space="preserve">start #13 bag </t>
  </si>
  <si>
    <t>*Fire alarm happened during - Lots of air</t>
  </si>
  <si>
    <t>start #13 bag</t>
  </si>
  <si>
    <t>end #13 bag</t>
  </si>
  <si>
    <t>start #14 bag</t>
  </si>
  <si>
    <t>end #14 bag</t>
  </si>
  <si>
    <t>start #15 bag</t>
  </si>
  <si>
    <t>*Bag #13 had hole in first bag, redid</t>
  </si>
  <si>
    <t>end #15 bag</t>
  </si>
  <si>
    <t>start #16 bag</t>
  </si>
  <si>
    <t>end #16 bag</t>
  </si>
  <si>
    <t>start #17 bag</t>
  </si>
  <si>
    <t>end #17 bag</t>
  </si>
  <si>
    <t>Samples in italics suspect</t>
  </si>
  <si>
    <t>italics pink values suspect</t>
  </si>
  <si>
    <t>25 mg/kg 13C-inulin i.p.</t>
  </si>
  <si>
    <t>Time</t>
  </si>
  <si>
    <t>Delta</t>
  </si>
  <si>
    <t>200 mg/kg fucose i.p.</t>
  </si>
  <si>
    <t>3705 F</t>
  </si>
  <si>
    <t>Dan's Bag Collection Data</t>
  </si>
  <si>
    <t>Dan's Bag Collection Data Late Summer 2014</t>
  </si>
  <si>
    <t>Date: 8/25/14</t>
  </si>
  <si>
    <t>Using WPP CRDS.</t>
  </si>
  <si>
    <t>Date: 8/4/14</t>
  </si>
  <si>
    <t>Subject</t>
  </si>
  <si>
    <t>Sample</t>
  </si>
  <si>
    <t>Deta value</t>
  </si>
  <si>
    <t>%CO2</t>
  </si>
  <si>
    <t>Notes</t>
  </si>
  <si>
    <t>Sample CO2 concentration low</t>
  </si>
  <si>
    <t>Date 8/5/14</t>
  </si>
  <si>
    <t>Date: 8/26/14</t>
  </si>
  <si>
    <t>Fucose i.p.</t>
  </si>
  <si>
    <t>Date 8/6/14</t>
  </si>
  <si>
    <t>Fucose oral</t>
  </si>
  <si>
    <t>Date 8/7/14</t>
  </si>
  <si>
    <t>Date: 8/27/14</t>
  </si>
  <si>
    <t>Inulin i.p.</t>
  </si>
  <si>
    <t>Late Winter Hibernators</t>
  </si>
  <si>
    <t>Note: Lower Urea Dose for these hibernators, 50 mg/kg</t>
  </si>
  <si>
    <t>Tuesday January 21, 2014</t>
  </si>
  <si>
    <t>Gavage!</t>
  </si>
  <si>
    <t>Tuesday January 22, 2014</t>
  </si>
  <si>
    <t>Thursday January 22, 2014</t>
  </si>
  <si>
    <t>Friday January 24, 2014</t>
  </si>
  <si>
    <t>Body temp</t>
  </si>
  <si>
    <t>50 mg/kg Urea gavage</t>
  </si>
  <si>
    <t>50 mg/kg Urea injection</t>
  </si>
  <si>
    <t>possibly eating bedding or feces?</t>
  </si>
  <si>
    <t>urea i.p.</t>
  </si>
  <si>
    <t>note: urea</t>
  </si>
  <si>
    <t>given orally</t>
  </si>
  <si>
    <t>Summer Urea i.p. 2014</t>
  </si>
  <si>
    <t>Bag method</t>
  </si>
  <si>
    <t>Female</t>
  </si>
  <si>
    <t>75 mg/kg</t>
  </si>
  <si>
    <t>75 mg/kg urea i.p.</t>
  </si>
  <si>
    <t>Delta C</t>
  </si>
  <si>
    <t>suspect</t>
  </si>
  <si>
    <t>SPRING Urea Feb 2015</t>
  </si>
  <si>
    <t>3787, 3788</t>
  </si>
  <si>
    <t>75 mg/kg 13C,15N-urea i.p.</t>
  </si>
  <si>
    <t>Oral Dosing Summer 2014</t>
  </si>
  <si>
    <t>25 mg/kg 13C-inulin Oral</t>
  </si>
  <si>
    <t>200 mg/kg 13C-fucose Oral</t>
  </si>
  <si>
    <t>Isotope Bag Collection Spring 2015</t>
  </si>
  <si>
    <t>Two weeks post-feeding in warm room</t>
  </si>
  <si>
    <t>25 mg/kg 13C-saline Oral</t>
  </si>
  <si>
    <t>13C- inulin (ul)</t>
  </si>
  <si>
    <t>ul of stock inulin</t>
  </si>
  <si>
    <t>ul of saline</t>
  </si>
  <si>
    <t>Time in Hib (months)</t>
  </si>
  <si>
    <t>time start of arousal</t>
  </si>
  <si>
    <t>Early Winter</t>
  </si>
  <si>
    <t>Late Winter</t>
  </si>
  <si>
    <t>Oral Inulin 25 mg/kg</t>
  </si>
  <si>
    <t>leave off of graph</t>
  </si>
  <si>
    <t>had fucose on 9/10</t>
  </si>
  <si>
    <t xml:space="preserve">25 mg/kg </t>
  </si>
  <si>
    <t>25 mg/kg</t>
  </si>
  <si>
    <t>delta C</t>
  </si>
  <si>
    <t xml:space="preserve">inulin </t>
  </si>
  <si>
    <t>use on graph</t>
  </si>
  <si>
    <t>Saline Spring</t>
  </si>
  <si>
    <t>1 ml saline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</si>
</sst>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[$-F400]h:mm:ss\ AM/PM"/>
    <numFmt numFmtId="167" formatCode="[$-409]h:mm\ AM/PM;@"/>
    <numFmt numFmtId="168" formatCode="h:mm;@"/>
  </numFmts>
  <fonts count="5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i/>
      <sz val="10"/>
      <color theme="1"/>
      <name val="Calibri"/>
      <family val="2"/>
      <scheme val="minor"/>
    </font>
    <font>
      <i/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Calibri"/>
      <family val="2"/>
      <scheme val="minor"/>
    </font>
    <font>
      <i/>
      <sz val="14"/>
      <color theme="1"/>
      <name val="Arial"/>
      <family val="2"/>
    </font>
    <font>
      <b/>
      <i/>
      <sz val="12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2"/>
      <color rgb="FFFF0000"/>
      <name val="Calibri"/>
      <family val="2"/>
      <scheme val="minor"/>
    </font>
    <font>
      <sz val="9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</font>
    <font>
      <sz val="18"/>
      <color theme="1"/>
      <name val="Calibri"/>
      <family val="2"/>
      <scheme val="minor"/>
    </font>
    <font>
      <b/>
      <sz val="14"/>
      <color theme="1"/>
      <name val="Calibri"/>
    </font>
    <font>
      <sz val="14"/>
      <color theme="1"/>
      <name val="Calibri"/>
    </font>
    <font>
      <b/>
      <sz val="14"/>
      <color theme="1"/>
      <name val="Arial"/>
    </font>
    <font>
      <sz val="18"/>
      <color theme="1"/>
      <name val="Calibri"/>
    </font>
    <font>
      <b/>
      <sz val="18"/>
      <color theme="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DB3E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2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/>
    <xf numFmtId="0" fontId="1" fillId="0" borderId="0" xfId="0" applyFont="1" applyAlignment="1">
      <alignment horizontal="center" wrapText="1"/>
    </xf>
    <xf numFmtId="165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0" fontId="0" fillId="0" borderId="0" xfId="0" applyNumberFormat="1"/>
    <xf numFmtId="0" fontId="1" fillId="0" borderId="0" xfId="0" applyFont="1" applyFill="1" applyAlignment="1">
      <alignment horizontal="center"/>
    </xf>
    <xf numFmtId="2" fontId="0" fillId="0" borderId="0" xfId="0" applyNumberFormat="1"/>
    <xf numFmtId="164" fontId="0" fillId="0" borderId="0" xfId="0" applyNumberForma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4" fillId="0" borderId="0" xfId="0" applyFont="1"/>
    <xf numFmtId="0" fontId="2" fillId="0" borderId="0" xfId="0" applyFont="1" applyFill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20" fontId="5" fillId="0" borderId="0" xfId="0" applyNumberFormat="1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165" fontId="0" fillId="0" borderId="0" xfId="0" applyNumberFormat="1" applyFill="1" applyAlignment="1">
      <alignment horizontal="center"/>
    </xf>
    <xf numFmtId="0" fontId="8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"/>
    </xf>
    <xf numFmtId="0" fontId="8" fillId="2" borderId="0" xfId="0" applyFont="1" applyFill="1" applyAlignment="1">
      <alignment horizontal="center" wrapText="1"/>
    </xf>
    <xf numFmtId="0" fontId="0" fillId="0" borderId="0" xfId="0" applyAlignment="1">
      <alignment horizontal="right"/>
    </xf>
    <xf numFmtId="0" fontId="9" fillId="0" borderId="0" xfId="0" applyFont="1" applyFill="1"/>
    <xf numFmtId="0" fontId="2" fillId="4" borderId="0" xfId="0" applyFont="1" applyFill="1"/>
    <xf numFmtId="0" fontId="11" fillId="4" borderId="0" xfId="0" applyFont="1" applyFill="1"/>
    <xf numFmtId="20" fontId="12" fillId="0" borderId="0" xfId="0" applyNumberFormat="1" applyFont="1"/>
    <xf numFmtId="0" fontId="12" fillId="0" borderId="0" xfId="0" applyFont="1"/>
    <xf numFmtId="0" fontId="0" fillId="0" borderId="0" xfId="0" applyFill="1"/>
    <xf numFmtId="14" fontId="0" fillId="0" borderId="0" xfId="0" applyNumberFormat="1"/>
    <xf numFmtId="0" fontId="4" fillId="0" borderId="0" xfId="0" applyFont="1" applyFill="1"/>
    <xf numFmtId="14" fontId="0" fillId="0" borderId="0" xfId="0" applyNumberFormat="1" applyFill="1"/>
    <xf numFmtId="166" fontId="0" fillId="0" borderId="0" xfId="0" applyNumberFormat="1"/>
    <xf numFmtId="2" fontId="0" fillId="0" borderId="0" xfId="0" applyNumberFormat="1" applyFill="1"/>
    <xf numFmtId="167" fontId="0" fillId="0" borderId="0" xfId="0" applyNumberFormat="1" applyFill="1"/>
    <xf numFmtId="20" fontId="0" fillId="0" borderId="0" xfId="0" applyNumberFormat="1" applyFill="1"/>
    <xf numFmtId="0" fontId="0" fillId="0" borderId="0" xfId="0" applyFont="1" applyFill="1"/>
    <xf numFmtId="19" fontId="0" fillId="0" borderId="0" xfId="0" applyNumberFormat="1"/>
    <xf numFmtId="164" fontId="0" fillId="0" borderId="0" xfId="0" applyNumberFormat="1" applyFill="1"/>
    <xf numFmtId="0" fontId="12" fillId="2" borderId="0" xfId="0" applyFont="1" applyFill="1"/>
    <xf numFmtId="19" fontId="0" fillId="2" borderId="0" xfId="0" applyNumberFormat="1" applyFill="1"/>
    <xf numFmtId="2" fontId="0" fillId="2" borderId="0" xfId="0" applyNumberFormat="1" applyFill="1"/>
    <xf numFmtId="167" fontId="0" fillId="2" borderId="0" xfId="0" applyNumberFormat="1" applyFont="1" applyFill="1"/>
    <xf numFmtId="0" fontId="0" fillId="2" borderId="0" xfId="0" applyFont="1" applyFill="1"/>
    <xf numFmtId="0" fontId="0" fillId="0" borderId="0" xfId="0" applyFont="1" applyFill="1" applyAlignment="1">
      <alignment horizontal="right"/>
    </xf>
    <xf numFmtId="20" fontId="0" fillId="2" borderId="0" xfId="0" applyNumberFormat="1" applyFill="1"/>
    <xf numFmtId="0" fontId="0" fillId="2" borderId="0" xfId="0" applyFill="1" applyAlignment="1">
      <alignment horizontal="right"/>
    </xf>
    <xf numFmtId="19" fontId="0" fillId="0" borderId="0" xfId="0" applyNumberFormat="1" applyFill="1"/>
    <xf numFmtId="0" fontId="0" fillId="0" borderId="0" xfId="0" applyNumberFormat="1" applyFill="1"/>
    <xf numFmtId="0" fontId="7" fillId="0" borderId="0" xfId="0" applyFont="1" applyFill="1" applyAlignment="1">
      <alignment horizontal="right"/>
    </xf>
    <xf numFmtId="2" fontId="2" fillId="0" borderId="0" xfId="0" applyNumberFormat="1" applyFont="1"/>
    <xf numFmtId="0" fontId="0" fillId="0" borderId="0" xfId="0" applyNumberFormat="1"/>
    <xf numFmtId="167" fontId="7" fillId="2" borderId="0" xfId="0" applyNumberFormat="1" applyFont="1" applyFill="1"/>
    <xf numFmtId="2" fontId="7" fillId="2" borderId="0" xfId="0" applyNumberFormat="1" applyFont="1" applyFill="1"/>
    <xf numFmtId="0" fontId="7" fillId="2" borderId="0" xfId="0" applyNumberFormat="1" applyFont="1" applyFill="1"/>
    <xf numFmtId="0" fontId="4" fillId="0" borderId="0" xfId="0" applyFont="1" applyAlignment="1">
      <alignment horizontal="center"/>
    </xf>
    <xf numFmtId="14" fontId="13" fillId="0" borderId="0" xfId="0" applyNumberFormat="1" applyFont="1" applyFill="1"/>
    <xf numFmtId="14" fontId="10" fillId="0" borderId="0" xfId="0" applyNumberFormat="1" applyFont="1" applyAlignment="1">
      <alignment horizontal="center"/>
    </xf>
    <xf numFmtId="0" fontId="14" fillId="0" borderId="0" xfId="0" applyFont="1"/>
    <xf numFmtId="2" fontId="0" fillId="0" borderId="0" xfId="0" applyNumberFormat="1" applyFill="1" applyAlignment="1">
      <alignment horizontal="center"/>
    </xf>
    <xf numFmtId="0" fontId="9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5" fillId="0" borderId="0" xfId="0" applyFont="1" applyFill="1"/>
    <xf numFmtId="0" fontId="16" fillId="0" borderId="0" xfId="0" applyFont="1" applyAlignment="1">
      <alignment horizontal="center" wrapText="1"/>
    </xf>
    <xf numFmtId="0" fontId="16" fillId="0" borderId="0" xfId="0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2" borderId="0" xfId="0" applyFill="1"/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2" fontId="9" fillId="0" borderId="0" xfId="0" applyNumberFormat="1" applyFont="1"/>
    <xf numFmtId="0" fontId="11" fillId="0" borderId="0" xfId="0" applyFont="1"/>
    <xf numFmtId="0" fontId="8" fillId="5" borderId="0" xfId="0" applyFont="1" applyFill="1" applyAlignment="1">
      <alignment horizontal="center" wrapText="1"/>
    </xf>
    <xf numFmtId="0" fontId="14" fillId="0" borderId="0" xfId="0" applyFont="1" applyFill="1"/>
    <xf numFmtId="14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15" fillId="0" borderId="0" xfId="0" applyFont="1"/>
    <xf numFmtId="164" fontId="9" fillId="0" borderId="0" xfId="0" applyNumberFormat="1" applyFont="1" applyFill="1"/>
    <xf numFmtId="20" fontId="0" fillId="6" borderId="0" xfId="0" applyNumberFormat="1" applyFill="1"/>
    <xf numFmtId="2" fontId="0" fillId="6" borderId="0" xfId="0" applyNumberFormat="1" applyFill="1"/>
    <xf numFmtId="0" fontId="0" fillId="6" borderId="0" xfId="0" applyFill="1"/>
    <xf numFmtId="0" fontId="6" fillId="6" borderId="0" xfId="0" applyFont="1" applyFill="1"/>
    <xf numFmtId="14" fontId="0" fillId="6" borderId="0" xfId="0" applyNumberFormat="1" applyFill="1"/>
    <xf numFmtId="0" fontId="8" fillId="6" borderId="0" xfId="0" applyFont="1" applyFill="1"/>
    <xf numFmtId="0" fontId="8" fillId="0" borderId="0" xfId="0" applyFont="1" applyFill="1" applyAlignment="1">
      <alignment horizontal="center" wrapText="1"/>
    </xf>
    <xf numFmtId="2" fontId="9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0" fontId="0" fillId="6" borderId="0" xfId="0" applyFont="1" applyFill="1" applyAlignment="1">
      <alignment horizontal="center"/>
    </xf>
    <xf numFmtId="165" fontId="0" fillId="6" borderId="0" xfId="0" applyNumberFormat="1" applyFont="1" applyFill="1" applyAlignment="1">
      <alignment horizontal="center"/>
    </xf>
    <xf numFmtId="0" fontId="1" fillId="6" borderId="0" xfId="0" applyFont="1" applyFill="1"/>
    <xf numFmtId="14" fontId="1" fillId="0" borderId="0" xfId="0" applyNumberFormat="1" applyFont="1"/>
    <xf numFmtId="0" fontId="0" fillId="2" borderId="0" xfId="0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5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textRotation="90" wrapText="1"/>
    </xf>
    <xf numFmtId="0" fontId="10" fillId="0" borderId="0" xfId="0" applyFont="1" applyFill="1" applyAlignment="1">
      <alignment horizontal="center" textRotation="90"/>
    </xf>
    <xf numFmtId="0" fontId="10" fillId="0" borderId="0" xfId="0" applyFont="1" applyFill="1"/>
    <xf numFmtId="14" fontId="10" fillId="0" borderId="0" xfId="0" applyNumberFormat="1" applyFont="1" applyFill="1" applyAlignment="1">
      <alignment horizontal="center"/>
    </xf>
    <xf numFmtId="20" fontId="9" fillId="0" borderId="0" xfId="0" applyNumberFormat="1" applyFont="1" applyFill="1" applyAlignment="1">
      <alignment horizontal="center"/>
    </xf>
    <xf numFmtId="20" fontId="18" fillId="0" borderId="0" xfId="0" applyNumberFormat="1" applyFont="1" applyFill="1" applyAlignment="1">
      <alignment horizontal="center"/>
    </xf>
    <xf numFmtId="165" fontId="18" fillId="0" borderId="0" xfId="0" applyNumberFormat="1" applyFont="1" applyFill="1" applyAlignment="1">
      <alignment horizontal="center"/>
    </xf>
    <xf numFmtId="14" fontId="10" fillId="0" borderId="0" xfId="0" applyNumberFormat="1" applyFont="1" applyFill="1"/>
    <xf numFmtId="0" fontId="12" fillId="0" borderId="0" xfId="0" applyFont="1" applyFill="1"/>
    <xf numFmtId="14" fontId="19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2" fontId="1" fillId="0" borderId="0" xfId="0" applyNumberFormat="1" applyFont="1" applyFill="1"/>
    <xf numFmtId="0" fontId="1" fillId="0" borderId="0" xfId="0" applyFont="1" applyFill="1"/>
    <xf numFmtId="2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/>
    <xf numFmtId="0" fontId="8" fillId="0" borderId="0" xfId="0" applyFont="1" applyAlignment="1"/>
    <xf numFmtId="0" fontId="0" fillId="7" borderId="0" xfId="0" applyFill="1" applyAlignment="1">
      <alignment horizontal="center"/>
    </xf>
    <xf numFmtId="0" fontId="2" fillId="8" borderId="0" xfId="0" applyFont="1" applyFill="1"/>
    <xf numFmtId="1" fontId="1" fillId="0" borderId="0" xfId="0" applyNumberFormat="1" applyFont="1" applyFill="1"/>
    <xf numFmtId="0" fontId="1" fillId="0" borderId="0" xfId="0" applyNumberFormat="1" applyFont="1"/>
    <xf numFmtId="0" fontId="19" fillId="0" borderId="0" xfId="0" applyFont="1"/>
    <xf numFmtId="14" fontId="0" fillId="0" borderId="0" xfId="0" applyNumberFormat="1" applyFont="1"/>
    <xf numFmtId="0" fontId="20" fillId="0" borderId="0" xfId="0" applyFont="1"/>
    <xf numFmtId="14" fontId="21" fillId="0" borderId="0" xfId="0" applyNumberFormat="1" applyFont="1"/>
    <xf numFmtId="166" fontId="0" fillId="0" borderId="0" xfId="0" applyNumberFormat="1" applyFill="1"/>
    <xf numFmtId="0" fontId="10" fillId="0" borderId="0" xfId="0" applyFont="1"/>
    <xf numFmtId="14" fontId="10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65" fontId="9" fillId="3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164" fontId="11" fillId="0" borderId="0" xfId="0" applyNumberFormat="1" applyFont="1" applyAlignment="1">
      <alignment horizontal="right"/>
    </xf>
    <xf numFmtId="14" fontId="22" fillId="0" borderId="0" xfId="0" applyNumberFormat="1" applyFont="1" applyAlignment="1">
      <alignment horizontal="center"/>
    </xf>
    <xf numFmtId="0" fontId="2" fillId="6" borderId="0" xfId="0" applyFont="1" applyFill="1"/>
    <xf numFmtId="0" fontId="9" fillId="0" borderId="0" xfId="0" applyFont="1" applyFill="1" applyAlignment="1">
      <alignment horizontal="center" wrapText="1"/>
    </xf>
    <xf numFmtId="168" fontId="0" fillId="0" borderId="0" xfId="0" quotePrefix="1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20" fontId="0" fillId="0" borderId="0" xfId="0" quotePrefix="1" applyNumberFormat="1" applyAlignment="1">
      <alignment horizontal="center"/>
    </xf>
    <xf numFmtId="20" fontId="5" fillId="0" borderId="0" xfId="0" quotePrefix="1" applyNumberFormat="1" applyFont="1" applyAlignment="1">
      <alignment horizontal="center"/>
    </xf>
    <xf numFmtId="164" fontId="9" fillId="0" borderId="0" xfId="0" quotePrefix="1" applyNumberFormat="1" applyFont="1" applyFill="1" applyAlignment="1">
      <alignment horizontal="center"/>
    </xf>
    <xf numFmtId="0" fontId="5" fillId="0" borderId="0" xfId="0" quotePrefix="1" applyFont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0" borderId="0" xfId="0" applyAlignment="1">
      <alignment horizontal="center" wrapText="1"/>
    </xf>
    <xf numFmtId="20" fontId="0" fillId="0" borderId="0" xfId="0" applyNumberFormat="1" applyFont="1"/>
    <xf numFmtId="0" fontId="0" fillId="0" borderId="0" xfId="0" applyFont="1" applyAlignment="1">
      <alignment horizontal="right"/>
    </xf>
    <xf numFmtId="20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 wrapText="1"/>
    </xf>
    <xf numFmtId="0" fontId="0" fillId="0" borderId="0" xfId="0" quotePrefix="1" applyAlignment="1">
      <alignment horizontal="right"/>
    </xf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2" fontId="9" fillId="0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165" fontId="9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2" fontId="5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4" fontId="9" fillId="0" borderId="0" xfId="0" applyNumberFormat="1" applyFont="1" applyFill="1" applyAlignment="1">
      <alignment horizontal="center"/>
    </xf>
    <xf numFmtId="20" fontId="0" fillId="9" borderId="0" xfId="0" applyNumberFormat="1" applyFill="1"/>
    <xf numFmtId="2" fontId="5" fillId="9" borderId="0" xfId="0" quotePrefix="1" applyNumberFormat="1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14" fontId="1" fillId="6" borderId="0" xfId="0" applyNumberFormat="1" applyFont="1" applyFill="1"/>
    <xf numFmtId="0" fontId="8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0" fontId="8" fillId="6" borderId="0" xfId="0" applyFont="1" applyFill="1" applyAlignment="1">
      <alignment horizontal="center" wrapText="1"/>
    </xf>
    <xf numFmtId="2" fontId="0" fillId="6" borderId="0" xfId="0" applyNumberFormat="1" applyFill="1" applyAlignment="1">
      <alignment horizontal="center"/>
    </xf>
    <xf numFmtId="20" fontId="0" fillId="6" borderId="0" xfId="0" applyNumberFormat="1" applyFont="1" applyFill="1"/>
    <xf numFmtId="0" fontId="5" fillId="6" borderId="0" xfId="0" quotePrefix="1" applyFont="1" applyFill="1" applyAlignment="1">
      <alignment horizontal="center"/>
    </xf>
    <xf numFmtId="0" fontId="0" fillId="6" borderId="0" xfId="0" applyFill="1" applyAlignment="1">
      <alignment wrapText="1"/>
    </xf>
    <xf numFmtId="20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 wrapText="1"/>
    </xf>
    <xf numFmtId="2" fontId="0" fillId="6" borderId="0" xfId="0" quotePrefix="1" applyNumberFormat="1" applyFill="1" applyAlignment="1">
      <alignment horizontal="center"/>
    </xf>
    <xf numFmtId="0" fontId="0" fillId="6" borderId="0" xfId="0" quotePrefix="1" applyFill="1" applyAlignment="1">
      <alignment horizontal="center"/>
    </xf>
    <xf numFmtId="20" fontId="0" fillId="6" borderId="0" xfId="0" applyNumberFormat="1" applyFont="1" applyFill="1" applyAlignment="1">
      <alignment horizontal="right"/>
    </xf>
    <xf numFmtId="0" fontId="8" fillId="7" borderId="0" xfId="0" applyFont="1" applyFill="1" applyAlignment="1">
      <alignment horizontal="center" wrapText="1"/>
    </xf>
    <xf numFmtId="0" fontId="0" fillId="6" borderId="0" xfId="0" quotePrefix="1" applyFill="1" applyAlignment="1">
      <alignment horizontal="right"/>
    </xf>
    <xf numFmtId="14" fontId="0" fillId="6" borderId="0" xfId="0" applyNumberForma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164" fontId="9" fillId="0" borderId="0" xfId="0" applyNumberFormat="1" applyFont="1" applyAlignment="1">
      <alignment horizontal="center"/>
    </xf>
    <xf numFmtId="20" fontId="23" fillId="0" borderId="0" xfId="0" applyNumberFormat="1" applyFont="1"/>
    <xf numFmtId="164" fontId="0" fillId="0" borderId="0" xfId="0" quotePrefix="1" applyNumberFormat="1" applyAlignment="1">
      <alignment horizontal="center"/>
    </xf>
    <xf numFmtId="0" fontId="0" fillId="11" borderId="0" xfId="0" applyFill="1"/>
    <xf numFmtId="0" fontId="2" fillId="11" borderId="0" xfId="0" applyFont="1" applyFill="1"/>
    <xf numFmtId="20" fontId="23" fillId="6" borderId="0" xfId="0" applyNumberFormat="1" applyFont="1" applyFill="1"/>
    <xf numFmtId="20" fontId="0" fillId="0" borderId="0" xfId="0" applyNumberFormat="1" applyFont="1" applyFill="1"/>
    <xf numFmtId="0" fontId="24" fillId="0" borderId="0" xfId="0" applyFont="1" applyAlignment="1">
      <alignment horizontal="center"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1" fillId="0" borderId="0" xfId="0" applyFont="1" applyAlignment="1">
      <alignment wrapText="1"/>
    </xf>
    <xf numFmtId="20" fontId="23" fillId="0" borderId="0" xfId="0" applyNumberFormat="1" applyFont="1" applyFill="1"/>
    <xf numFmtId="20" fontId="0" fillId="12" borderId="0" xfId="0" applyNumberFormat="1" applyFill="1"/>
    <xf numFmtId="2" fontId="0" fillId="12" borderId="0" xfId="0" quotePrefix="1" applyNumberFormat="1" applyFill="1" applyAlignment="1">
      <alignment horizontal="center"/>
    </xf>
    <xf numFmtId="2" fontId="0" fillId="0" borderId="0" xfId="0" quotePrefix="1" applyNumberFormat="1" applyFill="1" applyAlignment="1">
      <alignment horizontal="center"/>
    </xf>
    <xf numFmtId="168" fontId="0" fillId="0" borderId="0" xfId="0" quotePrefix="1" applyNumberFormat="1" applyFill="1" applyAlignment="1">
      <alignment horizontal="center"/>
    </xf>
    <xf numFmtId="164" fontId="25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27" fillId="0" borderId="0" xfId="0" applyFont="1"/>
    <xf numFmtId="14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20" fontId="27" fillId="0" borderId="0" xfId="0" applyNumberFormat="1" applyFont="1" applyFill="1"/>
    <xf numFmtId="2" fontId="27" fillId="0" borderId="0" xfId="0" quotePrefix="1" applyNumberFormat="1" applyFont="1" applyFill="1" applyAlignment="1">
      <alignment horizontal="center"/>
    </xf>
    <xf numFmtId="0" fontId="30" fillId="0" borderId="0" xfId="0" applyFont="1" applyAlignment="1">
      <alignment horizontal="center" wrapText="1"/>
    </xf>
    <xf numFmtId="0" fontId="30" fillId="0" borderId="0" xfId="0" applyFont="1" applyAlignment="1">
      <alignment horizontal="center"/>
    </xf>
    <xf numFmtId="164" fontId="27" fillId="0" borderId="0" xfId="0" applyNumberFormat="1" applyFont="1" applyAlignment="1">
      <alignment horizontal="center"/>
    </xf>
    <xf numFmtId="2" fontId="27" fillId="0" borderId="0" xfId="0" applyNumberFormat="1" applyFont="1" applyAlignment="1">
      <alignment horizontal="center"/>
    </xf>
    <xf numFmtId="20" fontId="31" fillId="0" borderId="0" xfId="0" applyNumberFormat="1" applyFont="1" applyFill="1"/>
    <xf numFmtId="164" fontId="27" fillId="0" borderId="0" xfId="0" applyNumberFormat="1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29" fillId="0" borderId="0" xfId="0" applyFont="1"/>
    <xf numFmtId="20" fontId="27" fillId="0" borderId="0" xfId="0" applyNumberFormat="1" applyFont="1"/>
    <xf numFmtId="2" fontId="27" fillId="0" borderId="0" xfId="0" applyNumberFormat="1" applyFont="1" applyFill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/>
    <xf numFmtId="0" fontId="30" fillId="0" borderId="0" xfId="0" applyFont="1" applyAlignment="1">
      <alignment wrapText="1"/>
    </xf>
    <xf numFmtId="0" fontId="27" fillId="0" borderId="0" xfId="0" applyFont="1" applyAlignment="1"/>
    <xf numFmtId="0" fontId="34" fillId="0" borderId="0" xfId="0" applyFont="1" applyFill="1"/>
    <xf numFmtId="0" fontId="35" fillId="0" borderId="0" xfId="0" applyFont="1" applyFill="1" applyAlignment="1">
      <alignment horizontal="center"/>
    </xf>
    <xf numFmtId="164" fontId="0" fillId="13" borderId="0" xfId="0" applyNumberFormat="1" applyFont="1" applyFill="1" applyAlignment="1">
      <alignment horizontal="center"/>
    </xf>
    <xf numFmtId="0" fontId="0" fillId="13" borderId="0" xfId="0" applyFont="1" applyFill="1" applyAlignment="1">
      <alignment horizontal="center"/>
    </xf>
    <xf numFmtId="20" fontId="27" fillId="0" borderId="0" xfId="0" applyNumberFormat="1" applyFont="1" applyAlignment="1"/>
    <xf numFmtId="164" fontId="36" fillId="0" borderId="0" xfId="0" applyNumberFormat="1" applyFont="1" applyAlignment="1">
      <alignment horizontal="center"/>
    </xf>
    <xf numFmtId="0" fontId="37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0" fontId="24" fillId="2" borderId="0" xfId="0" applyFont="1" applyFill="1" applyAlignment="1">
      <alignment horizontal="center" wrapText="1"/>
    </xf>
    <xf numFmtId="0" fontId="24" fillId="4" borderId="0" xfId="0" applyFont="1" applyFill="1" applyAlignment="1">
      <alignment horizontal="center" wrapText="1"/>
    </xf>
    <xf numFmtId="0" fontId="8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2" fillId="0" borderId="0" xfId="0" applyFont="1" applyFill="1"/>
    <xf numFmtId="0" fontId="14" fillId="8" borderId="0" xfId="0" applyFont="1" applyFill="1"/>
    <xf numFmtId="0" fontId="27" fillId="8" borderId="0" xfId="0" applyFont="1" applyFill="1"/>
    <xf numFmtId="0" fontId="28" fillId="2" borderId="0" xfId="0" applyFont="1" applyFill="1" applyAlignment="1">
      <alignment horizontal="center" wrapText="1"/>
    </xf>
    <xf numFmtId="20" fontId="9" fillId="0" borderId="0" xfId="0" applyNumberFormat="1" applyFont="1" applyFill="1"/>
    <xf numFmtId="2" fontId="9" fillId="0" borderId="0" xfId="0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20" fontId="18" fillId="6" borderId="0" xfId="0" applyNumberFormat="1" applyFont="1" applyFill="1"/>
    <xf numFmtId="20" fontId="9" fillId="6" borderId="0" xfId="0" applyNumberFormat="1" applyFont="1" applyFill="1"/>
    <xf numFmtId="168" fontId="9" fillId="0" borderId="0" xfId="0" quotePrefix="1" applyNumberFormat="1" applyFont="1" applyAlignment="1">
      <alignment horizontal="center"/>
    </xf>
    <xf numFmtId="20" fontId="9" fillId="0" borderId="0" xfId="0" applyNumberFormat="1" applyFont="1"/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20" fontId="18" fillId="0" borderId="0" xfId="0" applyNumberFormat="1" applyFont="1" applyFill="1"/>
    <xf numFmtId="0" fontId="9" fillId="0" borderId="0" xfId="0" applyFont="1" applyAlignment="1"/>
    <xf numFmtId="20" fontId="9" fillId="0" borderId="0" xfId="0" applyNumberFormat="1" applyFont="1" applyAlignment="1">
      <alignment horizontal="right"/>
    </xf>
    <xf numFmtId="0" fontId="13" fillId="0" borderId="0" xfId="0" applyFont="1" applyFill="1" applyAlignment="1">
      <alignment horizontal="center"/>
    </xf>
    <xf numFmtId="0" fontId="9" fillId="0" borderId="0" xfId="0" applyFont="1" applyAlignment="1">
      <alignment horizontal="center" wrapText="1"/>
    </xf>
    <xf numFmtId="0" fontId="13" fillId="0" borderId="0" xfId="0" applyFont="1" applyFill="1" applyAlignment="1">
      <alignment horizontal="center" wrapText="1"/>
    </xf>
    <xf numFmtId="20" fontId="9" fillId="0" borderId="0" xfId="0" applyNumberFormat="1" applyFont="1" applyFill="1" applyAlignment="1">
      <alignment horizontal="right"/>
    </xf>
    <xf numFmtId="20" fontId="18" fillId="0" borderId="0" xfId="0" applyNumberFormat="1" applyFont="1" applyFill="1" applyAlignment="1">
      <alignment horizontal="right"/>
    </xf>
    <xf numFmtId="164" fontId="9" fillId="0" borderId="0" xfId="0" quotePrefix="1" applyNumberFormat="1" applyFont="1" applyAlignment="1">
      <alignment horizontal="center"/>
    </xf>
    <xf numFmtId="0" fontId="4" fillId="4" borderId="0" xfId="0" applyFont="1" applyFill="1" applyAlignment="1">
      <alignment horizontal="center" wrapText="1"/>
    </xf>
    <xf numFmtId="2" fontId="9" fillId="6" borderId="0" xfId="0" quotePrefix="1" applyNumberFormat="1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2" fontId="9" fillId="6" borderId="0" xfId="0" applyNumberFormat="1" applyFont="1" applyFill="1" applyAlignment="1">
      <alignment horizontal="center"/>
    </xf>
    <xf numFmtId="1" fontId="9" fillId="6" borderId="0" xfId="0" applyNumberFormat="1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9" fillId="6" borderId="0" xfId="0" applyFont="1" applyFill="1"/>
    <xf numFmtId="2" fontId="18" fillId="0" borderId="0" xfId="0" quotePrefix="1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18" fillId="0" borderId="0" xfId="0" applyNumberFormat="1" applyFont="1" applyFill="1" applyAlignment="1">
      <alignment horizontal="center"/>
    </xf>
    <xf numFmtId="2" fontId="18" fillId="0" borderId="0" xfId="0" applyNumberFormat="1" applyFont="1" applyFill="1" applyAlignment="1">
      <alignment horizontal="center"/>
    </xf>
    <xf numFmtId="0" fontId="18" fillId="0" borderId="0" xfId="0" applyFont="1" applyFill="1"/>
    <xf numFmtId="0" fontId="4" fillId="10" borderId="0" xfId="0" applyFont="1" applyFill="1" applyAlignment="1">
      <alignment horizontal="center" wrapText="1"/>
    </xf>
    <xf numFmtId="0" fontId="40" fillId="0" borderId="0" xfId="0" applyFont="1"/>
    <xf numFmtId="16" fontId="9" fillId="0" borderId="0" xfId="0" applyNumberFormat="1" applyFont="1" applyAlignment="1">
      <alignment horizontal="center"/>
    </xf>
    <xf numFmtId="0" fontId="41" fillId="0" borderId="0" xfId="0" applyFont="1" applyAlignment="1">
      <alignment horizontal="center"/>
    </xf>
    <xf numFmtId="20" fontId="27" fillId="0" borderId="0" xfId="0" applyNumberFormat="1" applyFont="1" applyAlignment="1">
      <alignment horizontal="center"/>
    </xf>
    <xf numFmtId="18" fontId="0" fillId="0" borderId="0" xfId="0" applyNumberFormat="1"/>
    <xf numFmtId="0" fontId="42" fillId="0" borderId="0" xfId="0" applyFont="1" applyAlignment="1">
      <alignment horizontal="center"/>
    </xf>
    <xf numFmtId="18" fontId="0" fillId="0" borderId="0" xfId="0" applyNumberFormat="1" applyAlignment="1">
      <alignment horizontal="center"/>
    </xf>
    <xf numFmtId="0" fontId="42" fillId="0" borderId="0" xfId="0" applyFont="1" applyAlignment="1">
      <alignment horizontal="center" wrapText="1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35" fillId="0" borderId="0" xfId="0" applyFont="1" applyFill="1" applyAlignment="1">
      <alignment horizontal="center" wrapText="1"/>
    </xf>
    <xf numFmtId="0" fontId="43" fillId="0" borderId="0" xfId="0" applyFont="1" applyFill="1" applyAlignment="1">
      <alignment horizontal="center"/>
    </xf>
    <xf numFmtId="0" fontId="44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20" fontId="14" fillId="0" borderId="0" xfId="0" applyNumberFormat="1" applyFont="1" applyAlignment="1">
      <alignment horizontal="center"/>
    </xf>
    <xf numFmtId="0" fontId="27" fillId="0" borderId="0" xfId="0" applyNumberFormat="1" applyFont="1" applyAlignment="1">
      <alignment horizontal="center"/>
    </xf>
    <xf numFmtId="0" fontId="42" fillId="7" borderId="0" xfId="0" applyFont="1" applyFill="1"/>
    <xf numFmtId="0" fontId="0" fillId="7" borderId="0" xfId="0" applyFill="1"/>
    <xf numFmtId="14" fontId="0" fillId="7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20" fontId="0" fillId="7" borderId="0" xfId="0" applyNumberForma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Alignment="1">
      <alignment horizontal="center" wrapText="1"/>
    </xf>
    <xf numFmtId="0" fontId="47" fillId="0" borderId="0" xfId="0" applyFont="1" applyAlignment="1">
      <alignment horizontal="center"/>
    </xf>
    <xf numFmtId="0" fontId="42" fillId="15" borderId="0" xfId="0" applyFont="1" applyFill="1"/>
    <xf numFmtId="0" fontId="0" fillId="15" borderId="0" xfId="0" applyFill="1"/>
    <xf numFmtId="14" fontId="0" fillId="15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164" fontId="0" fillId="15" borderId="0" xfId="0" applyNumberFormat="1" applyFill="1" applyAlignment="1">
      <alignment horizontal="center"/>
    </xf>
    <xf numFmtId="20" fontId="0" fillId="15" borderId="0" xfId="0" applyNumberFormat="1" applyFill="1" applyAlignment="1">
      <alignment horizontal="center"/>
    </xf>
    <xf numFmtId="0" fontId="1" fillId="15" borderId="0" xfId="0" applyFont="1" applyFill="1" applyAlignment="1">
      <alignment horizontal="left"/>
    </xf>
    <xf numFmtId="0" fontId="1" fillId="15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left"/>
    </xf>
    <xf numFmtId="14" fontId="44" fillId="0" borderId="0" xfId="0" applyNumberFormat="1" applyFont="1" applyAlignment="1">
      <alignment horizontal="left"/>
    </xf>
    <xf numFmtId="0" fontId="28" fillId="0" borderId="0" xfId="0" applyFont="1" applyFill="1" applyAlignment="1">
      <alignment horizontal="center" wrapText="1"/>
    </xf>
    <xf numFmtId="0" fontId="48" fillId="2" borderId="0" xfId="0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0" fontId="49" fillId="0" borderId="0" xfId="0" applyFont="1" applyAlignment="1">
      <alignment horizontal="center" wrapText="1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47" fillId="0" borderId="0" xfId="0" applyFont="1" applyAlignment="1">
      <alignment horizontal="center" wrapText="1"/>
    </xf>
    <xf numFmtId="0" fontId="1" fillId="2" borderId="0" xfId="0" applyFont="1" applyFill="1" applyAlignment="1">
      <alignment horizontal="left"/>
    </xf>
    <xf numFmtId="20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CC"/>
      <color rgb="FFFFCCFF"/>
      <color rgb="FF99CC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0"/>
  <sheetViews>
    <sheetView workbookViewId="0" xr3:uid="{AEA406A1-0E4B-5B11-9CD5-51D6E497D94C}">
      <selection activeCell="E438" sqref="E438"/>
    </sheetView>
  </sheetViews>
  <sheetFormatPr defaultRowHeight="15"/>
  <cols>
    <col min="1" max="1" width="32" bestFit="1" customWidth="1"/>
    <col min="2" max="2" width="11.42578125" customWidth="1"/>
    <col min="3" max="3" width="21.42578125" bestFit="1" customWidth="1"/>
    <col min="4" max="4" width="16.5703125" customWidth="1"/>
    <col min="5" max="5" width="16" customWidth="1"/>
    <col min="6" max="6" width="23.7109375" customWidth="1"/>
    <col min="9" max="9" width="12.28515625" customWidth="1"/>
    <col min="10" max="10" width="20.42578125" customWidth="1"/>
    <col min="11" max="11" width="32" bestFit="1" customWidth="1"/>
    <col min="12" max="12" width="15.7109375" customWidth="1"/>
    <col min="13" max="13" width="13.140625" bestFit="1" customWidth="1"/>
    <col min="14" max="14" width="18.7109375" customWidth="1"/>
    <col min="15" max="15" width="16.7109375" bestFit="1" customWidth="1"/>
    <col min="16" max="16" width="17" bestFit="1" customWidth="1"/>
  </cols>
  <sheetData>
    <row r="1" spans="1:16" ht="18">
      <c r="A1" s="229">
        <v>42929</v>
      </c>
      <c r="B1" s="230"/>
      <c r="C1" s="230">
        <v>3964</v>
      </c>
      <c r="D1" s="230"/>
      <c r="E1" s="230"/>
      <c r="K1" s="229">
        <v>42933</v>
      </c>
      <c r="L1" s="230"/>
      <c r="M1" s="230">
        <v>3972</v>
      </c>
      <c r="N1" s="230"/>
      <c r="O1" s="230"/>
    </row>
    <row r="2" spans="1:16" ht="54.75">
      <c r="A2" s="251" t="s">
        <v>0</v>
      </c>
      <c r="B2" s="252"/>
      <c r="C2" s="263"/>
      <c r="D2" s="268" t="s">
        <v>1</v>
      </c>
      <c r="E2" s="230" t="s">
        <v>2</v>
      </c>
      <c r="K2" s="251" t="s">
        <v>3</v>
      </c>
      <c r="L2" s="252"/>
      <c r="M2" s="263"/>
      <c r="N2" s="268" t="s">
        <v>4</v>
      </c>
      <c r="O2" s="230" t="s">
        <v>5</v>
      </c>
    </row>
    <row r="3" spans="1:16" ht="75.75">
      <c r="A3" s="177" t="s">
        <v>6</v>
      </c>
      <c r="B3" s="232" t="s">
        <v>7</v>
      </c>
      <c r="C3" s="231"/>
      <c r="D3" s="230" t="s">
        <v>8</v>
      </c>
      <c r="E3" s="231" t="s">
        <v>9</v>
      </c>
      <c r="F3" s="308" t="s">
        <v>10</v>
      </c>
      <c r="K3" s="177" t="s">
        <v>6</v>
      </c>
      <c r="L3" s="232" t="s">
        <v>7</v>
      </c>
      <c r="M3" s="231"/>
      <c r="N3" s="230" t="s">
        <v>8</v>
      </c>
      <c r="O3" s="231" t="s">
        <v>9</v>
      </c>
      <c r="P3" s="308" t="s">
        <v>10</v>
      </c>
    </row>
    <row r="4" spans="1:16" ht="54.75">
      <c r="A4" s="306">
        <v>0.33958333333333335</v>
      </c>
      <c r="B4" s="234">
        <f>(A4-A$9)*24</f>
        <v>-1.0833333333333321</v>
      </c>
      <c r="C4" s="235" t="s">
        <v>11</v>
      </c>
      <c r="D4" s="306"/>
      <c r="E4" s="242"/>
      <c r="K4" s="306">
        <v>0.3659722222222222</v>
      </c>
      <c r="L4" s="234">
        <f>(K4-K$8)*24</f>
        <v>-1.3000000000000007</v>
      </c>
      <c r="M4" s="235" t="s">
        <v>11</v>
      </c>
      <c r="N4" s="306"/>
      <c r="O4" s="242"/>
      <c r="P4" t="s">
        <v>12</v>
      </c>
    </row>
    <row r="5" spans="1:16" ht="18.75">
      <c r="A5" s="306">
        <v>0.34375</v>
      </c>
      <c r="B5" s="234">
        <f>(A5-A$9)*24</f>
        <v>-0.9833333333333325</v>
      </c>
      <c r="C5" s="236" t="s">
        <v>13</v>
      </c>
      <c r="D5" s="242">
        <v>-21.52</v>
      </c>
      <c r="E5" s="242">
        <v>1.02</v>
      </c>
      <c r="K5" s="306">
        <v>0.38541666666666669</v>
      </c>
      <c r="L5" s="234">
        <f>(K5-K$8)*24</f>
        <v>-0.83333333333333304</v>
      </c>
      <c r="M5" s="236" t="s">
        <v>13</v>
      </c>
      <c r="N5" s="242">
        <v>-19.670000000000002</v>
      </c>
      <c r="O5" s="242">
        <v>1.17</v>
      </c>
    </row>
    <row r="6" spans="1:16" ht="18.75">
      <c r="A6" s="306">
        <v>0.3576388888888889</v>
      </c>
      <c r="B6" s="234">
        <f>(A6-A$9)*24</f>
        <v>-0.64999999999999902</v>
      </c>
      <c r="C6" s="236" t="s">
        <v>13</v>
      </c>
      <c r="D6" s="242">
        <v>-21.3</v>
      </c>
      <c r="E6" s="242">
        <v>0.9</v>
      </c>
      <c r="K6" s="306">
        <v>0.39861111111111108</v>
      </c>
      <c r="L6" s="234">
        <f>(K6-K$8)*24</f>
        <v>-0.5166666666666675</v>
      </c>
      <c r="M6" s="236" t="s">
        <v>13</v>
      </c>
      <c r="N6" s="242">
        <v>-21.22</v>
      </c>
      <c r="O6" s="242">
        <v>0.85</v>
      </c>
    </row>
    <row r="7" spans="1:16" ht="18.75">
      <c r="A7" s="306">
        <v>0.37013888888888885</v>
      </c>
      <c r="B7" s="234">
        <f>(A7-A$9)*24</f>
        <v>-0.35000000000000009</v>
      </c>
      <c r="C7" s="236" t="s">
        <v>13</v>
      </c>
      <c r="D7" s="242">
        <v>-20.2</v>
      </c>
      <c r="E7" s="242">
        <v>1.18</v>
      </c>
      <c r="K7" s="306">
        <v>0.41111111111111115</v>
      </c>
      <c r="L7" s="234">
        <f>(K7-K$8)*24</f>
        <v>-0.2166666666666659</v>
      </c>
      <c r="M7" s="236" t="s">
        <v>13</v>
      </c>
      <c r="N7" s="242">
        <v>-21.69</v>
      </c>
      <c r="O7" s="242">
        <v>1.18</v>
      </c>
    </row>
    <row r="8" spans="1:16" ht="18.75">
      <c r="A8" s="306">
        <v>0.37777777777777777</v>
      </c>
      <c r="B8" s="234">
        <f>(A8-A$8)*24</f>
        <v>0</v>
      </c>
      <c r="C8" s="236" t="s">
        <v>14</v>
      </c>
      <c r="D8" s="242"/>
      <c r="E8" s="242"/>
      <c r="K8" s="306">
        <v>0.4201388888888889</v>
      </c>
      <c r="L8" s="234">
        <f t="shared" ref="L8:L18" si="0">(K8-K$8)*24</f>
        <v>0</v>
      </c>
      <c r="M8" s="236" t="s">
        <v>14</v>
      </c>
      <c r="N8" s="242"/>
      <c r="O8" s="242"/>
      <c r="P8" t="s">
        <v>15</v>
      </c>
    </row>
    <row r="9" spans="1:16" ht="18.75">
      <c r="A9" s="306">
        <v>0.38472222222222219</v>
      </c>
      <c r="B9" s="234">
        <f t="shared" ref="B8:B17" si="1">(A9-A$8)*24</f>
        <v>0.16666666666666607</v>
      </c>
      <c r="C9" s="236" t="s">
        <v>16</v>
      </c>
      <c r="D9" s="240">
        <v>-22.12</v>
      </c>
      <c r="E9" s="241">
        <v>1.4</v>
      </c>
      <c r="F9" t="s">
        <v>17</v>
      </c>
      <c r="K9" s="306">
        <v>0.42499999999999999</v>
      </c>
      <c r="L9" s="234">
        <f t="shared" si="0"/>
        <v>0.11666666666666625</v>
      </c>
      <c r="M9" s="236" t="s">
        <v>16</v>
      </c>
      <c r="N9" s="240">
        <v>-26.89</v>
      </c>
      <c r="O9" s="241">
        <v>1.24</v>
      </c>
    </row>
    <row r="10" spans="1:16" ht="18.75">
      <c r="A10" s="306">
        <v>0.40208333333333335</v>
      </c>
      <c r="B10" s="234">
        <f t="shared" si="1"/>
        <v>0.58333333333333393</v>
      </c>
      <c r="C10" s="236" t="s">
        <v>18</v>
      </c>
      <c r="D10" s="237">
        <v>-21.13</v>
      </c>
      <c r="E10" s="242">
        <v>0.92</v>
      </c>
      <c r="K10" s="306">
        <v>0.43888888888888888</v>
      </c>
      <c r="L10" s="234">
        <f t="shared" si="0"/>
        <v>0.44999999999999973</v>
      </c>
      <c r="M10" s="236" t="s">
        <v>18</v>
      </c>
      <c r="N10" s="237">
        <v>-8.1</v>
      </c>
      <c r="O10" s="242">
        <v>0.8</v>
      </c>
    </row>
    <row r="11" spans="1:16" ht="18.75">
      <c r="A11" s="306">
        <v>0.4145833333333333</v>
      </c>
      <c r="B11" s="234">
        <f t="shared" si="1"/>
        <v>0.88333333333333286</v>
      </c>
      <c r="C11" s="236" t="s">
        <v>19</v>
      </c>
      <c r="D11" s="242">
        <v>-20.5</v>
      </c>
      <c r="E11" s="242">
        <v>1.19</v>
      </c>
      <c r="K11" s="306">
        <v>0.45069444444444445</v>
      </c>
      <c r="L11" s="234">
        <f t="shared" si="0"/>
        <v>0.73333333333333339</v>
      </c>
      <c r="M11" s="236" t="s">
        <v>19</v>
      </c>
      <c r="N11" s="242">
        <v>16.41</v>
      </c>
      <c r="O11" s="242">
        <v>0.83</v>
      </c>
    </row>
    <row r="12" spans="1:16" ht="18.75">
      <c r="A12" s="306">
        <v>0.4291666666666667</v>
      </c>
      <c r="B12" s="234">
        <f t="shared" si="1"/>
        <v>1.2333333333333343</v>
      </c>
      <c r="C12" s="236" t="s">
        <v>20</v>
      </c>
      <c r="D12" s="242">
        <v>-21.3</v>
      </c>
      <c r="E12" s="242">
        <v>1.07</v>
      </c>
      <c r="K12" s="306">
        <v>0.46319444444444446</v>
      </c>
      <c r="L12" s="234">
        <f t="shared" si="0"/>
        <v>1.0333333333333337</v>
      </c>
      <c r="M12" s="236" t="s">
        <v>20</v>
      </c>
      <c r="N12" s="242">
        <v>331.17</v>
      </c>
      <c r="O12" s="242">
        <v>0.92</v>
      </c>
    </row>
    <row r="13" spans="1:16" ht="18.75">
      <c r="A13" s="306">
        <v>0.44305555555555554</v>
      </c>
      <c r="B13" s="234">
        <f t="shared" si="1"/>
        <v>1.5666666666666664</v>
      </c>
      <c r="C13" s="236" t="s">
        <v>21</v>
      </c>
      <c r="D13" s="242">
        <v>-22.5</v>
      </c>
      <c r="E13" s="242">
        <v>0.97</v>
      </c>
      <c r="K13" s="306">
        <v>0.47638888888888892</v>
      </c>
      <c r="L13" s="234">
        <f t="shared" si="0"/>
        <v>1.3500000000000005</v>
      </c>
      <c r="M13" s="236" t="s">
        <v>21</v>
      </c>
      <c r="N13" s="242">
        <v>692.5</v>
      </c>
      <c r="O13" s="242">
        <v>0.88</v>
      </c>
    </row>
    <row r="14" spans="1:16" ht="18.75">
      <c r="A14" s="306">
        <v>0.45694444444444443</v>
      </c>
      <c r="B14" s="234">
        <f t="shared" si="1"/>
        <v>1.9</v>
      </c>
      <c r="C14" s="236" t="s">
        <v>22</v>
      </c>
      <c r="D14" s="237">
        <v>-22.5</v>
      </c>
      <c r="E14" s="242">
        <v>0.95</v>
      </c>
      <c r="K14" s="306">
        <v>0.48888888888888887</v>
      </c>
      <c r="L14" s="234">
        <f t="shared" si="0"/>
        <v>1.6499999999999995</v>
      </c>
      <c r="M14" s="236" t="s">
        <v>22</v>
      </c>
      <c r="N14" s="237">
        <v>747.61</v>
      </c>
      <c r="O14" s="242">
        <v>0.97</v>
      </c>
    </row>
    <row r="15" spans="1:16" ht="18.75">
      <c r="A15" s="306">
        <v>0.47013888888888888</v>
      </c>
      <c r="B15" s="234">
        <f t="shared" si="1"/>
        <v>2.2166666666666668</v>
      </c>
      <c r="C15" s="236" t="s">
        <v>23</v>
      </c>
      <c r="D15" s="237">
        <v>-22.5</v>
      </c>
      <c r="E15" s="242">
        <v>0.92</v>
      </c>
      <c r="K15" s="306">
        <v>0.50208333333333333</v>
      </c>
      <c r="L15" s="234">
        <f t="shared" si="0"/>
        <v>1.9666666666666663</v>
      </c>
      <c r="M15" s="236" t="s">
        <v>23</v>
      </c>
      <c r="N15" s="237">
        <v>716.37</v>
      </c>
      <c r="O15" s="242">
        <v>0.85</v>
      </c>
    </row>
    <row r="16" spans="1:16" ht="18.75">
      <c r="A16" s="306">
        <v>0.48402777777777778</v>
      </c>
      <c r="B16" s="234">
        <f t="shared" si="1"/>
        <v>2.5500000000000003</v>
      </c>
      <c r="C16" s="236" t="s">
        <v>24</v>
      </c>
      <c r="D16" s="242">
        <v>-22</v>
      </c>
      <c r="E16" s="242">
        <v>1.02</v>
      </c>
      <c r="K16" s="306">
        <v>0.51458333333333328</v>
      </c>
      <c r="L16" s="234">
        <f t="shared" si="0"/>
        <v>2.2666666666666653</v>
      </c>
      <c r="M16" s="236" t="s">
        <v>24</v>
      </c>
      <c r="N16" s="242">
        <v>644</v>
      </c>
      <c r="O16" s="242">
        <v>0.95</v>
      </c>
    </row>
    <row r="17" spans="1:15" ht="18.75">
      <c r="A17" s="306">
        <v>0.49791666666666662</v>
      </c>
      <c r="B17" s="234">
        <f t="shared" si="1"/>
        <v>2.8833333333333324</v>
      </c>
      <c r="C17" s="236" t="s">
        <v>25</v>
      </c>
      <c r="D17" s="242">
        <v>-22.9</v>
      </c>
      <c r="E17" s="242">
        <v>0.9</v>
      </c>
      <c r="F17" t="s">
        <v>26</v>
      </c>
      <c r="K17" s="306">
        <v>0.52777777777777779</v>
      </c>
      <c r="L17" s="234">
        <f t="shared" si="0"/>
        <v>2.5833333333333335</v>
      </c>
      <c r="M17" s="236" t="s">
        <v>27</v>
      </c>
      <c r="N17" s="242">
        <v>530.96</v>
      </c>
      <c r="O17" s="242">
        <v>0.93</v>
      </c>
    </row>
    <row r="18" spans="1:15" ht="18.75">
      <c r="A18" s="306"/>
      <c r="B18" s="234"/>
      <c r="C18" s="236"/>
      <c r="D18" s="242"/>
      <c r="E18" s="242"/>
      <c r="K18" s="306">
        <v>0.54861111111111105</v>
      </c>
      <c r="L18" s="246">
        <f t="shared" si="0"/>
        <v>3.0833333333333317</v>
      </c>
      <c r="M18" s="236" t="s">
        <v>28</v>
      </c>
    </row>
    <row r="19" spans="1:15" ht="18.75">
      <c r="A19" s="306"/>
      <c r="B19" s="234"/>
      <c r="C19" s="236"/>
      <c r="D19" s="242"/>
      <c r="E19" s="242"/>
      <c r="K19" s="11"/>
      <c r="L19" s="246"/>
    </row>
    <row r="21" spans="1:15" ht="18">
      <c r="A21" s="229">
        <v>42935</v>
      </c>
      <c r="B21" s="230"/>
      <c r="C21" s="230">
        <v>3981</v>
      </c>
      <c r="D21" s="230"/>
      <c r="E21" s="230"/>
      <c r="I21" s="229"/>
      <c r="J21" s="229"/>
      <c r="K21" s="229">
        <v>42940</v>
      </c>
      <c r="L21" s="230">
        <v>3995</v>
      </c>
      <c r="M21" s="230"/>
    </row>
    <row r="22" spans="1:15" ht="72">
      <c r="A22" s="251" t="s">
        <v>3</v>
      </c>
      <c r="B22" s="252"/>
      <c r="C22" s="263"/>
      <c r="D22" s="268" t="s">
        <v>29</v>
      </c>
      <c r="E22" s="230" t="s">
        <v>30</v>
      </c>
      <c r="I22" s="251" t="s">
        <v>31</v>
      </c>
      <c r="J22" s="252"/>
      <c r="K22" s="263"/>
      <c r="L22" s="268" t="s">
        <v>32</v>
      </c>
      <c r="M22" s="230" t="s">
        <v>2</v>
      </c>
    </row>
    <row r="23" spans="1:15" ht="75">
      <c r="A23" s="177" t="s">
        <v>6</v>
      </c>
      <c r="B23" s="232" t="s">
        <v>7</v>
      </c>
      <c r="C23" s="231"/>
      <c r="D23" s="230" t="s">
        <v>8</v>
      </c>
      <c r="E23" s="231" t="s">
        <v>9</v>
      </c>
      <c r="F23" s="308" t="s">
        <v>10</v>
      </c>
      <c r="I23" s="177" t="s">
        <v>6</v>
      </c>
      <c r="J23" s="232" t="s">
        <v>7</v>
      </c>
      <c r="K23" s="231"/>
      <c r="L23" s="230" t="s">
        <v>8</v>
      </c>
      <c r="M23" s="231" t="s">
        <v>9</v>
      </c>
      <c r="N23" s="308" t="s">
        <v>10</v>
      </c>
      <c r="O23" s="308"/>
    </row>
    <row r="24" spans="1:15" ht="36">
      <c r="A24" s="306">
        <v>0.34375</v>
      </c>
      <c r="B24" s="234">
        <f t="shared" ref="B24:B27" si="2">(A24-A$28)*24</f>
        <v>-1.1666666666666665</v>
      </c>
      <c r="C24" s="235" t="s">
        <v>11</v>
      </c>
      <c r="D24" s="306"/>
      <c r="E24" s="242"/>
      <c r="I24" s="306">
        <v>0.375</v>
      </c>
      <c r="J24" s="234">
        <f>(I24-I$29)*24</f>
        <v>-1.3333333333333339</v>
      </c>
      <c r="K24" s="235" t="s">
        <v>11</v>
      </c>
      <c r="L24" s="306"/>
      <c r="M24" s="242"/>
    </row>
    <row r="25" spans="1:15" ht="18.75">
      <c r="A25" s="306">
        <v>0.3611111111111111</v>
      </c>
      <c r="B25" s="234">
        <f t="shared" si="2"/>
        <v>-0.75</v>
      </c>
      <c r="C25" s="236" t="s">
        <v>13</v>
      </c>
      <c r="D25" s="242">
        <v>-21.16</v>
      </c>
      <c r="E25" s="242">
        <v>1.08</v>
      </c>
      <c r="I25" s="306">
        <v>0.37916666666666665</v>
      </c>
      <c r="J25" s="234">
        <f t="shared" ref="J25:J38" si="3">(I25-I$29)*24</f>
        <v>-1.2333333333333343</v>
      </c>
      <c r="K25" s="236" t="s">
        <v>13</v>
      </c>
      <c r="L25" s="242">
        <v>-20.23</v>
      </c>
      <c r="M25" s="242">
        <v>0.84</v>
      </c>
    </row>
    <row r="26" spans="1:15" ht="18.75">
      <c r="A26" s="306">
        <v>0.3743055555555555</v>
      </c>
      <c r="B26" s="234">
        <f t="shared" si="2"/>
        <v>-0.43333333333333446</v>
      </c>
      <c r="C26" s="236" t="s">
        <v>13</v>
      </c>
      <c r="D26" s="242">
        <v>-21.26</v>
      </c>
      <c r="E26" s="242">
        <v>1.02</v>
      </c>
      <c r="I26" s="306">
        <v>0.39097222222222222</v>
      </c>
      <c r="J26" s="234">
        <f t="shared" si="3"/>
        <v>-0.95000000000000062</v>
      </c>
      <c r="K26" s="236" t="s">
        <v>13</v>
      </c>
      <c r="L26" s="242">
        <v>-19.72</v>
      </c>
      <c r="M26" s="242">
        <v>0.96</v>
      </c>
    </row>
    <row r="27" spans="1:15" ht="18.75">
      <c r="A27" s="306">
        <v>0.38819444444444445</v>
      </c>
      <c r="B27" s="234">
        <f t="shared" si="2"/>
        <v>-9.9999999999999645E-2</v>
      </c>
      <c r="C27" s="236" t="s">
        <v>13</v>
      </c>
      <c r="D27" s="242">
        <v>-22.19</v>
      </c>
      <c r="E27" s="242">
        <v>1.1299999999999999</v>
      </c>
      <c r="I27" s="306">
        <v>0.40486111111111112</v>
      </c>
      <c r="J27" s="234">
        <f t="shared" si="3"/>
        <v>-0.61666666666666714</v>
      </c>
      <c r="K27" s="236" t="s">
        <v>13</v>
      </c>
      <c r="L27" s="242">
        <v>-19.57</v>
      </c>
      <c r="M27" s="242">
        <v>1.07</v>
      </c>
    </row>
    <row r="28" spans="1:15" ht="18.75">
      <c r="A28" s="306">
        <v>0.3923611111111111</v>
      </c>
      <c r="B28" s="234">
        <f>(A28-A$28)*24</f>
        <v>0</v>
      </c>
      <c r="C28" s="236" t="s">
        <v>14</v>
      </c>
      <c r="I28" s="306">
        <v>0.41805555555555557</v>
      </c>
      <c r="J28" s="234">
        <f t="shared" si="3"/>
        <v>-0.30000000000000027</v>
      </c>
      <c r="K28" s="236" t="s">
        <v>13</v>
      </c>
      <c r="L28" s="242">
        <v>-20.16</v>
      </c>
      <c r="M28" s="242">
        <v>0.96</v>
      </c>
      <c r="N28" t="s">
        <v>33</v>
      </c>
    </row>
    <row r="29" spans="1:15" ht="18.75">
      <c r="A29" s="306">
        <v>0.40208333333333335</v>
      </c>
      <c r="B29" s="234">
        <f t="shared" ref="B29:B42" si="4">(A29-A$28)*24</f>
        <v>0.23333333333333384</v>
      </c>
      <c r="C29" s="236" t="s">
        <v>16</v>
      </c>
      <c r="D29" s="242">
        <v>201.19</v>
      </c>
      <c r="E29" s="242">
        <v>1.32</v>
      </c>
      <c r="F29" t="s">
        <v>34</v>
      </c>
      <c r="I29" s="306">
        <v>0.43055555555555558</v>
      </c>
      <c r="J29" s="234">
        <f t="shared" si="3"/>
        <v>0</v>
      </c>
      <c r="K29" s="236" t="s">
        <v>14</v>
      </c>
      <c r="L29" s="242"/>
      <c r="M29" s="242"/>
    </row>
    <row r="30" spans="1:15" ht="18.75">
      <c r="A30" s="306">
        <v>0.41805555555555557</v>
      </c>
      <c r="B30" s="234">
        <f t="shared" si="4"/>
        <v>0.61666666666666714</v>
      </c>
      <c r="C30" s="236" t="s">
        <v>18</v>
      </c>
      <c r="D30" s="237">
        <v>302.86</v>
      </c>
      <c r="E30" s="242">
        <v>0.84</v>
      </c>
      <c r="F30" t="s">
        <v>35</v>
      </c>
      <c r="I30" s="306">
        <v>0.44166666666666665</v>
      </c>
      <c r="J30" s="234">
        <f t="shared" si="3"/>
        <v>0.26666666666666572</v>
      </c>
      <c r="K30" s="236" t="s">
        <v>16</v>
      </c>
      <c r="L30" s="237">
        <v>-4.4880000000000004</v>
      </c>
      <c r="M30" s="242">
        <v>0.22</v>
      </c>
      <c r="N30" t="s">
        <v>36</v>
      </c>
    </row>
    <row r="31" spans="1:15" ht="18.75">
      <c r="A31" s="306">
        <v>0.43055555555555558</v>
      </c>
      <c r="B31" s="234">
        <f t="shared" si="4"/>
        <v>0.91666666666666741</v>
      </c>
      <c r="C31" s="236" t="s">
        <v>19</v>
      </c>
      <c r="D31" s="242">
        <v>278.57</v>
      </c>
      <c r="E31" s="242">
        <v>0.83</v>
      </c>
      <c r="I31" s="306">
        <v>0.45277777777777778</v>
      </c>
      <c r="J31" s="234">
        <f t="shared" si="3"/>
        <v>0.53333333333333277</v>
      </c>
      <c r="K31" s="236" t="s">
        <v>18</v>
      </c>
      <c r="L31" s="242">
        <v>6.22</v>
      </c>
      <c r="M31" s="242">
        <v>0.64</v>
      </c>
      <c r="N31" t="s">
        <v>37</v>
      </c>
    </row>
    <row r="32" spans="1:15" ht="18.75">
      <c r="A32" s="306">
        <v>0.44305555555555554</v>
      </c>
      <c r="B32" s="234">
        <f t="shared" si="4"/>
        <v>1.2166666666666663</v>
      </c>
      <c r="C32" s="236" t="s">
        <v>20</v>
      </c>
      <c r="D32" s="242">
        <v>236.98</v>
      </c>
      <c r="E32" s="242">
        <v>0.95</v>
      </c>
      <c r="I32" s="306">
        <v>0.46458333333333335</v>
      </c>
      <c r="J32" s="234">
        <f t="shared" si="3"/>
        <v>0.81666666666666643</v>
      </c>
      <c r="K32" s="236" t="s">
        <v>19</v>
      </c>
      <c r="L32" s="242">
        <v>24.41</v>
      </c>
      <c r="M32" s="242">
        <v>1.01</v>
      </c>
    </row>
    <row r="33" spans="1:14" ht="18.75">
      <c r="A33" s="306">
        <v>0.45624999999999999</v>
      </c>
      <c r="B33" s="234">
        <f t="shared" si="4"/>
        <v>1.5333333333333332</v>
      </c>
      <c r="C33" s="236" t="s">
        <v>21</v>
      </c>
      <c r="D33" s="242">
        <v>189.88</v>
      </c>
      <c r="E33" s="242">
        <v>0.93</v>
      </c>
      <c r="I33" s="306">
        <v>0.4777777777777778</v>
      </c>
      <c r="J33" s="234">
        <f t="shared" si="3"/>
        <v>1.1333333333333333</v>
      </c>
      <c r="K33" s="236" t="s">
        <v>20</v>
      </c>
      <c r="L33" s="242">
        <v>33.18</v>
      </c>
      <c r="M33" s="242">
        <v>0.95</v>
      </c>
    </row>
    <row r="34" spans="1:14" ht="18.75">
      <c r="A34" s="306">
        <v>0.4694444444444445</v>
      </c>
      <c r="B34" s="234">
        <f t="shared" si="4"/>
        <v>1.8500000000000014</v>
      </c>
      <c r="C34" s="236" t="s">
        <v>22</v>
      </c>
      <c r="D34" s="237">
        <v>159.04</v>
      </c>
      <c r="E34" s="242">
        <v>0.96</v>
      </c>
      <c r="I34" s="306">
        <v>0.4916666666666667</v>
      </c>
      <c r="J34" s="234">
        <f t="shared" si="3"/>
        <v>1.4666666666666668</v>
      </c>
      <c r="K34" s="236" t="s">
        <v>21</v>
      </c>
      <c r="L34" s="237"/>
      <c r="M34" s="242"/>
      <c r="N34" t="s">
        <v>38</v>
      </c>
    </row>
    <row r="35" spans="1:14" ht="18.75">
      <c r="A35" s="306">
        <v>0.4826388888888889</v>
      </c>
      <c r="B35" s="234">
        <f t="shared" si="4"/>
        <v>2.166666666666667</v>
      </c>
      <c r="C35" s="236" t="s">
        <v>23</v>
      </c>
      <c r="D35" s="237">
        <v>118.02</v>
      </c>
      <c r="E35" s="242">
        <v>1.28</v>
      </c>
      <c r="F35" t="s">
        <v>34</v>
      </c>
      <c r="I35" s="306">
        <v>0.52638888888888891</v>
      </c>
      <c r="J35" s="234">
        <f t="shared" si="3"/>
        <v>2.2999999999999998</v>
      </c>
      <c r="K35" s="236" t="s">
        <v>22</v>
      </c>
      <c r="L35" s="237">
        <v>18.73</v>
      </c>
      <c r="M35" s="242">
        <v>0.88</v>
      </c>
    </row>
    <row r="36" spans="1:14" ht="18.75">
      <c r="A36" s="306">
        <v>0.49791666666666662</v>
      </c>
      <c r="B36" s="234">
        <f t="shared" si="4"/>
        <v>2.5333333333333323</v>
      </c>
      <c r="C36" s="236" t="s">
        <v>24</v>
      </c>
      <c r="D36" s="242">
        <v>403.78</v>
      </c>
      <c r="E36" s="242">
        <v>0.84</v>
      </c>
      <c r="I36" s="306">
        <v>0.53888888888888886</v>
      </c>
      <c r="J36" s="234">
        <f t="shared" si="3"/>
        <v>2.5999999999999988</v>
      </c>
      <c r="K36" s="236" t="s">
        <v>23</v>
      </c>
      <c r="L36" s="242">
        <v>15.05</v>
      </c>
      <c r="M36" s="242">
        <v>1.0900000000000001</v>
      </c>
    </row>
    <row r="37" spans="1:14" ht="18.75">
      <c r="A37" s="306">
        <v>0.50902777777777775</v>
      </c>
      <c r="B37" s="234">
        <f t="shared" si="4"/>
        <v>2.7999999999999994</v>
      </c>
      <c r="C37" s="236" t="s">
        <v>27</v>
      </c>
      <c r="D37" s="242">
        <v>1402.7</v>
      </c>
      <c r="E37" s="242">
        <v>1.01</v>
      </c>
      <c r="I37" s="306">
        <v>0.55486111111111114</v>
      </c>
      <c r="J37" s="234">
        <f t="shared" si="3"/>
        <v>2.9833333333333334</v>
      </c>
      <c r="K37" s="236" t="s">
        <v>39</v>
      </c>
      <c r="L37" s="242">
        <v>11.07</v>
      </c>
      <c r="M37" s="242">
        <v>0.99</v>
      </c>
    </row>
    <row r="38" spans="1:14" ht="18.75">
      <c r="A38" s="306">
        <v>0.52430555555555558</v>
      </c>
      <c r="B38" s="234">
        <f t="shared" si="4"/>
        <v>3.1666666666666674</v>
      </c>
      <c r="C38" s="236" t="s">
        <v>40</v>
      </c>
      <c r="D38" s="242">
        <v>2132.1799999999998</v>
      </c>
      <c r="E38" s="242">
        <v>1.1100000000000001</v>
      </c>
      <c r="I38" s="306">
        <v>0.56111111111111112</v>
      </c>
      <c r="J38" s="234">
        <f t="shared" si="3"/>
        <v>3.1333333333333329</v>
      </c>
      <c r="K38" s="236" t="s">
        <v>28</v>
      </c>
      <c r="L38" s="242"/>
      <c r="M38" s="242"/>
    </row>
    <row r="39" spans="1:14" ht="18.75">
      <c r="A39" s="306">
        <v>0.53888888888888886</v>
      </c>
      <c r="B39" s="234">
        <f t="shared" si="4"/>
        <v>3.5166666666666662</v>
      </c>
      <c r="C39" s="236" t="s">
        <v>41</v>
      </c>
      <c r="D39" s="242">
        <v>2515.9299999999998</v>
      </c>
      <c r="E39" s="242">
        <v>0.89</v>
      </c>
      <c r="I39" s="306"/>
      <c r="J39" s="234"/>
      <c r="K39" s="236"/>
      <c r="L39" s="242"/>
      <c r="M39" s="242"/>
    </row>
    <row r="40" spans="1:14" ht="18.75">
      <c r="A40" s="306">
        <v>0.55208333333333337</v>
      </c>
      <c r="B40" s="234">
        <f t="shared" si="4"/>
        <v>3.8333333333333344</v>
      </c>
      <c r="C40" s="236" t="s">
        <v>42</v>
      </c>
      <c r="D40" s="242">
        <v>2619.9</v>
      </c>
      <c r="E40" s="242">
        <v>1.05</v>
      </c>
      <c r="I40" s="306"/>
      <c r="J40" s="234"/>
      <c r="L40" s="242"/>
      <c r="M40" s="242"/>
    </row>
    <row r="41" spans="1:14" ht="18.75">
      <c r="A41" s="306">
        <v>0.56597222222222221</v>
      </c>
      <c r="B41" s="234">
        <f t="shared" si="4"/>
        <v>4.1666666666666661</v>
      </c>
      <c r="C41" s="236" t="s">
        <v>43</v>
      </c>
      <c r="D41" s="242">
        <v>2422.79</v>
      </c>
      <c r="E41" s="242">
        <v>1.01</v>
      </c>
      <c r="I41" s="306"/>
      <c r="J41" s="234"/>
      <c r="K41" s="236"/>
      <c r="L41" s="242"/>
      <c r="M41" s="242"/>
    </row>
    <row r="42" spans="1:14" ht="18.75">
      <c r="A42" s="306">
        <v>0.58680555555555558</v>
      </c>
      <c r="B42" s="234">
        <f t="shared" si="4"/>
        <v>4.6666666666666679</v>
      </c>
      <c r="C42" s="236" t="s">
        <v>44</v>
      </c>
      <c r="I42" s="306"/>
      <c r="J42" s="234"/>
      <c r="L42" s="242"/>
      <c r="M42" s="242"/>
    </row>
    <row r="45" spans="1:14" ht="54">
      <c r="A45" s="251" t="s">
        <v>45</v>
      </c>
      <c r="B45" s="314">
        <v>4022</v>
      </c>
      <c r="C45" s="263"/>
      <c r="D45" s="268" t="s">
        <v>46</v>
      </c>
      <c r="E45" s="230" t="s">
        <v>2</v>
      </c>
      <c r="I45" s="251" t="s">
        <v>47</v>
      </c>
      <c r="J45" s="313"/>
      <c r="K45" s="263">
        <v>3991</v>
      </c>
      <c r="L45" s="268" t="s">
        <v>48</v>
      </c>
      <c r="M45" s="231" t="s">
        <v>30</v>
      </c>
    </row>
    <row r="46" spans="1:14" ht="75">
      <c r="A46" s="177" t="s">
        <v>6</v>
      </c>
      <c r="B46" s="232" t="s">
        <v>7</v>
      </c>
      <c r="C46" s="231"/>
      <c r="D46" s="230" t="s">
        <v>8</v>
      </c>
      <c r="E46" s="231" t="s">
        <v>9</v>
      </c>
      <c r="F46" s="308" t="s">
        <v>10</v>
      </c>
      <c r="I46" s="177" t="s">
        <v>6</v>
      </c>
      <c r="J46" s="232" t="s">
        <v>7</v>
      </c>
      <c r="K46" s="231"/>
      <c r="L46" s="230" t="s">
        <v>8</v>
      </c>
      <c r="M46" s="231" t="s">
        <v>9</v>
      </c>
      <c r="N46" s="308" t="s">
        <v>10</v>
      </c>
    </row>
    <row r="47" spans="1:14" ht="60">
      <c r="A47" s="306">
        <v>0.39930555555555558</v>
      </c>
      <c r="B47" s="234">
        <f>(A47-A$52)*24</f>
        <v>-1.0499999999999989</v>
      </c>
      <c r="C47" s="235" t="s">
        <v>11</v>
      </c>
      <c r="D47" s="306"/>
      <c r="E47" s="242"/>
      <c r="F47" s="159" t="s">
        <v>49</v>
      </c>
      <c r="I47" s="306">
        <v>0.35625000000000001</v>
      </c>
      <c r="J47" s="234">
        <f>(I47-I$51)*24</f>
        <v>-0.94999999999999929</v>
      </c>
      <c r="K47" s="235" t="s">
        <v>11</v>
      </c>
      <c r="L47" s="306"/>
      <c r="M47" s="242"/>
      <c r="N47" s="159"/>
    </row>
    <row r="48" spans="1:14" ht="18.75">
      <c r="A48" s="306">
        <v>0.40138888888888885</v>
      </c>
      <c r="B48" s="234">
        <f t="shared" ref="B48:C60" si="5">(A48-A$52)*24</f>
        <v>-1.0000000000000004</v>
      </c>
      <c r="C48" s="236" t="s">
        <v>13</v>
      </c>
      <c r="D48" s="242">
        <v>-21.24</v>
      </c>
      <c r="E48" s="242">
        <v>0.67</v>
      </c>
      <c r="F48" t="s">
        <v>50</v>
      </c>
      <c r="I48" s="306">
        <v>0.3611111111111111</v>
      </c>
      <c r="J48" s="234">
        <f t="shared" ref="J48:J65" si="6">(I48-I$51)*24</f>
        <v>-0.83333333333333304</v>
      </c>
      <c r="K48" s="236" t="s">
        <v>13</v>
      </c>
      <c r="L48" s="242">
        <v>-19.54</v>
      </c>
      <c r="M48" s="242">
        <v>0.94</v>
      </c>
    </row>
    <row r="49" spans="1:14" ht="18.75">
      <c r="A49" s="306">
        <v>0.41319444444444442</v>
      </c>
      <c r="B49" s="234">
        <f t="shared" si="5"/>
        <v>-0.71666666666666679</v>
      </c>
      <c r="C49" s="236" t="s">
        <v>13</v>
      </c>
      <c r="D49" s="242">
        <v>-20.440000000000001</v>
      </c>
      <c r="E49" s="242">
        <v>0.98</v>
      </c>
      <c r="I49" s="306">
        <v>0.375</v>
      </c>
      <c r="J49" s="234">
        <f t="shared" si="6"/>
        <v>-0.49999999999999956</v>
      </c>
      <c r="K49" s="236" t="s">
        <v>13</v>
      </c>
      <c r="L49" s="242">
        <v>-20.37</v>
      </c>
      <c r="M49" s="242">
        <v>0.88</v>
      </c>
    </row>
    <row r="50" spans="1:14" ht="18.75">
      <c r="A50" s="306">
        <v>0.42708333333333331</v>
      </c>
      <c r="B50" s="234">
        <f t="shared" si="5"/>
        <v>-0.3833333333333333</v>
      </c>
      <c r="C50" s="236" t="s">
        <v>13</v>
      </c>
      <c r="D50" s="242">
        <v>-19.75</v>
      </c>
      <c r="E50" s="242">
        <v>0.93</v>
      </c>
      <c r="I50" s="306">
        <v>0.38819444444444445</v>
      </c>
      <c r="J50" s="234">
        <f t="shared" si="6"/>
        <v>-0.18333333333333268</v>
      </c>
      <c r="K50" s="236" t="s">
        <v>13</v>
      </c>
      <c r="L50" s="242">
        <v>-19.21</v>
      </c>
      <c r="M50" s="242">
        <v>1.1000000000000001</v>
      </c>
    </row>
    <row r="51" spans="1:14" ht="18.75">
      <c r="A51" s="306">
        <v>0.44027777777777777</v>
      </c>
      <c r="B51" s="234">
        <f t="shared" si="5"/>
        <v>-6.666666666666643E-2</v>
      </c>
      <c r="C51" s="236" t="s">
        <v>13</v>
      </c>
      <c r="D51" s="242">
        <v>-19.829999999999998</v>
      </c>
      <c r="E51" s="242">
        <v>0.87</v>
      </c>
      <c r="I51" s="306">
        <v>0.39583333333333331</v>
      </c>
      <c r="J51" s="234">
        <f t="shared" si="6"/>
        <v>0</v>
      </c>
      <c r="K51" s="236" t="s">
        <v>14</v>
      </c>
      <c r="L51" s="242"/>
      <c r="M51" s="242"/>
      <c r="N51" t="s">
        <v>51</v>
      </c>
    </row>
    <row r="52" spans="1:14" ht="18.75">
      <c r="A52" s="306">
        <v>0.44305555555555554</v>
      </c>
      <c r="B52" s="234">
        <f t="shared" si="5"/>
        <v>0</v>
      </c>
      <c r="C52" s="236" t="s">
        <v>14</v>
      </c>
      <c r="D52" s="242"/>
      <c r="E52" s="242"/>
      <c r="I52" s="306">
        <v>0.40277777777777773</v>
      </c>
      <c r="J52" s="234">
        <f t="shared" si="6"/>
        <v>0.16666666666666607</v>
      </c>
      <c r="K52" s="236" t="s">
        <v>16</v>
      </c>
      <c r="L52" s="242">
        <v>42.26</v>
      </c>
      <c r="M52" s="242">
        <v>0.94</v>
      </c>
    </row>
    <row r="53" spans="1:14" ht="18.75">
      <c r="A53" s="306">
        <v>0.45347222222222222</v>
      </c>
      <c r="B53" s="234">
        <f t="shared" si="5"/>
        <v>0.25000000000000044</v>
      </c>
      <c r="C53" s="236" t="s">
        <v>16</v>
      </c>
      <c r="D53" s="237">
        <v>-20.94</v>
      </c>
      <c r="E53" s="242">
        <v>1.23</v>
      </c>
      <c r="I53" s="306">
        <v>0.41666666666666669</v>
      </c>
      <c r="J53" s="234">
        <f t="shared" si="6"/>
        <v>0.50000000000000089</v>
      </c>
      <c r="K53" s="236" t="s">
        <v>18</v>
      </c>
      <c r="L53" s="237">
        <v>1272.5</v>
      </c>
      <c r="M53" s="242">
        <v>0.45</v>
      </c>
      <c r="N53" t="s">
        <v>52</v>
      </c>
    </row>
    <row r="54" spans="1:14" ht="18.75">
      <c r="A54" s="306">
        <v>0.4694444444444445</v>
      </c>
      <c r="B54" s="234">
        <f t="shared" si="5"/>
        <v>0.63333333333333508</v>
      </c>
      <c r="C54" s="236" t="s">
        <v>18</v>
      </c>
      <c r="D54" s="242">
        <v>-20.09</v>
      </c>
      <c r="E54" s="242">
        <v>0.78</v>
      </c>
      <c r="I54" s="306">
        <v>0.43194444444444446</v>
      </c>
      <c r="J54" s="234">
        <f t="shared" si="6"/>
        <v>0.86666666666666758</v>
      </c>
      <c r="K54" s="236" t="s">
        <v>19</v>
      </c>
      <c r="L54" s="242">
        <v>145.13</v>
      </c>
      <c r="M54" s="242">
        <v>0.95</v>
      </c>
    </row>
    <row r="55" spans="1:14" ht="18.75">
      <c r="A55" s="306">
        <v>0.4826388888888889</v>
      </c>
      <c r="B55" s="234">
        <f t="shared" si="5"/>
        <v>0.95000000000000062</v>
      </c>
      <c r="C55" s="236" t="s">
        <v>19</v>
      </c>
      <c r="D55" s="242">
        <v>-20</v>
      </c>
      <c r="E55" s="242">
        <v>0.83</v>
      </c>
      <c r="I55" s="306">
        <v>0.4458333333333333</v>
      </c>
      <c r="J55" s="234">
        <f t="shared" si="6"/>
        <v>1.1999999999999997</v>
      </c>
      <c r="K55" s="236" t="s">
        <v>20</v>
      </c>
      <c r="L55" s="242">
        <v>192.5</v>
      </c>
      <c r="M55" s="242">
        <v>0.93</v>
      </c>
    </row>
    <row r="56" spans="1:14" ht="18.75">
      <c r="A56" s="306">
        <v>0.50902777777777775</v>
      </c>
      <c r="B56" s="234">
        <f t="shared" si="5"/>
        <v>1.583333333333333</v>
      </c>
      <c r="C56" s="236" t="s">
        <v>20</v>
      </c>
      <c r="D56" s="242">
        <v>-16.170000000000002</v>
      </c>
      <c r="E56" s="242">
        <v>0.82</v>
      </c>
      <c r="I56" s="306">
        <v>0.45902777777777781</v>
      </c>
      <c r="J56" s="234">
        <f t="shared" si="6"/>
        <v>1.5166666666666679</v>
      </c>
      <c r="K56" s="236" t="s">
        <v>21</v>
      </c>
      <c r="L56" s="242">
        <v>177.24</v>
      </c>
      <c r="M56" s="242">
        <v>0.98</v>
      </c>
    </row>
    <row r="57" spans="1:14" ht="18.75">
      <c r="A57" s="306">
        <v>0.52222222222222225</v>
      </c>
      <c r="B57" s="234">
        <f t="shared" si="5"/>
        <v>1.9000000000000012</v>
      </c>
      <c r="C57" s="236" t="s">
        <v>21</v>
      </c>
      <c r="D57" s="237">
        <v>-9.83</v>
      </c>
      <c r="E57" s="242">
        <v>1.07</v>
      </c>
      <c r="I57" s="306">
        <v>0.47291666666666665</v>
      </c>
      <c r="J57" s="234">
        <f t="shared" si="6"/>
        <v>1.85</v>
      </c>
      <c r="K57" s="236" t="s">
        <v>22</v>
      </c>
      <c r="L57" s="237">
        <v>156.77000000000001</v>
      </c>
      <c r="M57" s="242">
        <v>1.28</v>
      </c>
    </row>
    <row r="58" spans="1:14" ht="18.75">
      <c r="A58" s="306">
        <v>0.53680555555555554</v>
      </c>
      <c r="B58" s="234">
        <f t="shared" si="5"/>
        <v>2.25</v>
      </c>
      <c r="C58" s="236" t="s">
        <v>22</v>
      </c>
      <c r="D58" s="237">
        <v>-10.95</v>
      </c>
      <c r="E58" s="242">
        <v>0.81</v>
      </c>
      <c r="I58" s="306">
        <v>0.48958333333333331</v>
      </c>
      <c r="J58" s="234">
        <f t="shared" si="6"/>
        <v>2.25</v>
      </c>
      <c r="K58" s="236" t="s">
        <v>23</v>
      </c>
      <c r="L58" s="237">
        <v>280.86</v>
      </c>
      <c r="M58" s="242">
        <v>1</v>
      </c>
    </row>
    <row r="59" spans="1:14" ht="18.75">
      <c r="A59" s="306">
        <v>0.56180555555555556</v>
      </c>
      <c r="B59" s="234">
        <f t="shared" si="5"/>
        <v>2.8500000000000005</v>
      </c>
      <c r="C59" s="236" t="s">
        <v>23</v>
      </c>
      <c r="D59" s="242" t="s">
        <v>53</v>
      </c>
      <c r="E59" s="242" t="s">
        <v>53</v>
      </c>
      <c r="F59" t="s">
        <v>54</v>
      </c>
      <c r="I59" s="306">
        <v>0.50347222222222221</v>
      </c>
      <c r="J59" s="234">
        <f t="shared" si="6"/>
        <v>2.5833333333333335</v>
      </c>
      <c r="K59" s="236" t="s">
        <v>39</v>
      </c>
      <c r="L59" s="242">
        <v>637.80999999999995</v>
      </c>
      <c r="M59" s="242">
        <v>1.05</v>
      </c>
    </row>
    <row r="60" spans="1:14" ht="18.75">
      <c r="A60" s="306">
        <v>0.56597222222222221</v>
      </c>
      <c r="B60" s="234">
        <f t="shared" si="5"/>
        <v>2.95</v>
      </c>
      <c r="C60" s="236" t="s">
        <v>28</v>
      </c>
      <c r="D60" s="242"/>
      <c r="E60" s="242"/>
      <c r="I60" s="306">
        <v>0.5180555555555556</v>
      </c>
      <c r="J60" s="234">
        <f t="shared" si="6"/>
        <v>2.9333333333333349</v>
      </c>
      <c r="K60" s="236" t="s">
        <v>55</v>
      </c>
      <c r="L60" s="242">
        <v>907.67</v>
      </c>
      <c r="M60" s="242">
        <v>1.1000000000000001</v>
      </c>
    </row>
    <row r="61" spans="1:14" ht="18.75">
      <c r="A61" s="306"/>
      <c r="D61" s="242"/>
      <c r="E61" s="242"/>
      <c r="I61" s="306">
        <v>0.53263888888888888</v>
      </c>
      <c r="J61" s="234">
        <f t="shared" si="6"/>
        <v>3.2833333333333337</v>
      </c>
      <c r="K61" s="236" t="s">
        <v>56</v>
      </c>
      <c r="L61" s="242">
        <v>1053.3</v>
      </c>
      <c r="M61" s="242">
        <v>0.89</v>
      </c>
    </row>
    <row r="62" spans="1:14" ht="18.75">
      <c r="I62" s="306">
        <v>0.54652777777777783</v>
      </c>
      <c r="J62" s="234">
        <f t="shared" si="6"/>
        <v>3.6166666666666685</v>
      </c>
      <c r="K62" s="236" t="s">
        <v>57</v>
      </c>
      <c r="L62" s="242">
        <v>977.42</v>
      </c>
      <c r="M62" s="242">
        <v>0.68</v>
      </c>
    </row>
    <row r="63" spans="1:14" ht="18.75">
      <c r="I63" s="306">
        <v>0.55902777777777779</v>
      </c>
      <c r="J63" s="234">
        <f t="shared" si="6"/>
        <v>3.9166666666666674</v>
      </c>
      <c r="K63" s="236" t="s">
        <v>58</v>
      </c>
      <c r="L63" s="242">
        <v>1008.81</v>
      </c>
      <c r="M63" s="242">
        <v>0.84</v>
      </c>
    </row>
    <row r="64" spans="1:14" ht="36">
      <c r="A64" s="251" t="s">
        <v>59</v>
      </c>
      <c r="B64" s="313"/>
      <c r="C64" s="263">
        <v>4016</v>
      </c>
      <c r="D64" s="268" t="s">
        <v>48</v>
      </c>
      <c r="E64" s="231" t="s">
        <v>30</v>
      </c>
      <c r="I64" s="306">
        <v>0.57152777777777775</v>
      </c>
      <c r="J64" s="234">
        <f t="shared" si="6"/>
        <v>4.2166666666666668</v>
      </c>
      <c r="K64" s="236" t="s">
        <v>60</v>
      </c>
      <c r="L64" s="242">
        <v>1248.97</v>
      </c>
      <c r="M64" s="242">
        <v>0.71</v>
      </c>
    </row>
    <row r="65" spans="1:14" ht="42" customHeight="1">
      <c r="A65" s="177" t="s">
        <v>6</v>
      </c>
      <c r="B65" s="232" t="s">
        <v>7</v>
      </c>
      <c r="C65" s="231"/>
      <c r="D65" s="230" t="s">
        <v>8</v>
      </c>
      <c r="E65" s="231" t="s">
        <v>9</v>
      </c>
      <c r="F65" s="308" t="s">
        <v>10</v>
      </c>
      <c r="I65" s="306">
        <v>0.5756944444444444</v>
      </c>
      <c r="J65" s="234">
        <f t="shared" si="6"/>
        <v>4.3166666666666664</v>
      </c>
      <c r="K65" s="236" t="s">
        <v>28</v>
      </c>
      <c r="L65" s="242"/>
      <c r="M65" s="242"/>
    </row>
    <row r="66" spans="1:14" ht="36">
      <c r="A66" s="306">
        <v>0.34722222222222227</v>
      </c>
      <c r="B66" s="234">
        <f t="shared" ref="B66:B69" si="7">(A66-A$70)*24</f>
        <v>-1.0666666666666655</v>
      </c>
      <c r="C66" s="235" t="s">
        <v>11</v>
      </c>
      <c r="D66" s="306"/>
      <c r="E66" s="242"/>
      <c r="F66" s="159"/>
      <c r="I66" s="242"/>
      <c r="J66" s="234"/>
      <c r="K66" s="236"/>
      <c r="L66" s="242"/>
      <c r="M66" s="242"/>
    </row>
    <row r="67" spans="1:14" ht="36">
      <c r="A67" s="306">
        <v>0.35486111111111113</v>
      </c>
      <c r="B67" s="234">
        <f t="shared" si="7"/>
        <v>-0.88333333333333286</v>
      </c>
      <c r="C67" s="236" t="s">
        <v>13</v>
      </c>
      <c r="D67" s="242">
        <v>-18.559999999999999</v>
      </c>
      <c r="E67" s="242">
        <v>0.99</v>
      </c>
      <c r="I67" s="251" t="s">
        <v>61</v>
      </c>
      <c r="J67" s="313"/>
      <c r="K67" s="263">
        <v>4029</v>
      </c>
      <c r="L67" s="268" t="s">
        <v>46</v>
      </c>
      <c r="M67" s="231" t="s">
        <v>2</v>
      </c>
    </row>
    <row r="68" spans="1:14" ht="37.5">
      <c r="A68" s="306">
        <v>0.36944444444444446</v>
      </c>
      <c r="B68" s="234">
        <f t="shared" si="7"/>
        <v>-0.53333333333333277</v>
      </c>
      <c r="C68" s="236" t="s">
        <v>13</v>
      </c>
      <c r="D68" s="242">
        <v>-17.96</v>
      </c>
      <c r="E68" s="242">
        <v>1.21</v>
      </c>
      <c r="I68" s="177" t="s">
        <v>6</v>
      </c>
      <c r="J68" s="232" t="s">
        <v>7</v>
      </c>
      <c r="K68" s="231"/>
      <c r="L68" s="230" t="s">
        <v>8</v>
      </c>
      <c r="M68" s="231" t="s">
        <v>9</v>
      </c>
      <c r="N68" s="308" t="s">
        <v>10</v>
      </c>
    </row>
    <row r="69" spans="1:14" ht="18.75">
      <c r="A69" s="306">
        <v>0.38541666666666669</v>
      </c>
      <c r="B69" s="234">
        <f t="shared" si="7"/>
        <v>-0.14999999999999947</v>
      </c>
      <c r="C69" s="236" t="s">
        <v>13</v>
      </c>
      <c r="D69" s="242">
        <v>-18.95</v>
      </c>
      <c r="E69" s="242">
        <v>0.72</v>
      </c>
      <c r="F69" t="s">
        <v>37</v>
      </c>
      <c r="I69" s="306">
        <v>0.35416666666666669</v>
      </c>
      <c r="J69" s="234">
        <f>(I69-I$73)*24</f>
        <v>-0.9666666666666659</v>
      </c>
      <c r="K69" s="235" t="s">
        <v>11</v>
      </c>
      <c r="L69" s="306"/>
      <c r="M69" s="242"/>
      <c r="N69" s="159"/>
    </row>
    <row r="70" spans="1:14" ht="18.75">
      <c r="A70" s="306">
        <v>0.39166666666666666</v>
      </c>
      <c r="B70" s="234">
        <f>(A70-A$70)*24</f>
        <v>0</v>
      </c>
      <c r="C70" s="236" t="s">
        <v>14</v>
      </c>
      <c r="D70" s="242"/>
      <c r="E70" s="242"/>
      <c r="I70" s="306">
        <v>0.3611111111111111</v>
      </c>
      <c r="J70" s="234">
        <f t="shared" ref="J70:J82" si="8">(I70-I$73)*24</f>
        <v>-0.79999999999999982</v>
      </c>
      <c r="K70" s="236" t="s">
        <v>13</v>
      </c>
      <c r="L70" s="242">
        <v>-20.170000000000002</v>
      </c>
      <c r="M70" s="242">
        <v>1.1299999999999999</v>
      </c>
    </row>
    <row r="71" spans="1:14" ht="18.75">
      <c r="A71" s="306">
        <v>0.3979166666666667</v>
      </c>
      <c r="B71" s="234">
        <f t="shared" ref="B71:B84" si="9">(A71-A$70)*24</f>
        <v>0.1500000000000008</v>
      </c>
      <c r="C71" s="236" t="s">
        <v>16</v>
      </c>
      <c r="D71" s="242">
        <v>-19.010000000000002</v>
      </c>
      <c r="E71" s="242">
        <v>0.7</v>
      </c>
      <c r="F71" t="s">
        <v>62</v>
      </c>
      <c r="I71" s="306">
        <v>0.3756944444444445</v>
      </c>
      <c r="J71" s="234">
        <f t="shared" si="8"/>
        <v>-0.4499999999999984</v>
      </c>
      <c r="K71" s="236" t="s">
        <v>13</v>
      </c>
      <c r="L71" s="242">
        <v>-19.37</v>
      </c>
      <c r="M71" s="242">
        <v>1.1200000000000001</v>
      </c>
    </row>
    <row r="72" spans="1:14" ht="18.75">
      <c r="A72" s="306">
        <v>0.41041666666666665</v>
      </c>
      <c r="B72" s="234">
        <f t="shared" si="9"/>
        <v>0.44999999999999973</v>
      </c>
      <c r="C72" s="236" t="s">
        <v>18</v>
      </c>
      <c r="D72" s="237">
        <v>342.4</v>
      </c>
      <c r="E72" s="242">
        <v>0.78</v>
      </c>
      <c r="I72" s="306">
        <v>0.39097222222222222</v>
      </c>
      <c r="J72" s="234">
        <f t="shared" si="8"/>
        <v>-8.3333333333333037E-2</v>
      </c>
      <c r="K72" s="236" t="s">
        <v>13</v>
      </c>
      <c r="L72" s="242">
        <v>-18.93</v>
      </c>
      <c r="M72" s="242">
        <v>1.04</v>
      </c>
    </row>
    <row r="73" spans="1:14" ht="18.75">
      <c r="A73" s="306">
        <v>0.42291666666666666</v>
      </c>
      <c r="B73" s="234">
        <f t="shared" si="9"/>
        <v>0.75</v>
      </c>
      <c r="C73" s="236" t="s">
        <v>19</v>
      </c>
      <c r="D73" s="242">
        <v>442.78</v>
      </c>
      <c r="E73" s="242">
        <v>1.3</v>
      </c>
      <c r="F73" t="s">
        <v>63</v>
      </c>
      <c r="I73" s="306">
        <v>0.39444444444444443</v>
      </c>
      <c r="J73" s="234">
        <f t="shared" si="8"/>
        <v>0</v>
      </c>
      <c r="K73" s="236" t="s">
        <v>14</v>
      </c>
      <c r="L73" s="242"/>
      <c r="M73" s="242"/>
      <c r="N73" t="s">
        <v>64</v>
      </c>
    </row>
    <row r="74" spans="1:14" ht="18.75">
      <c r="A74" s="306">
        <v>0.44097222222222227</v>
      </c>
      <c r="B74" s="234">
        <f t="shared" si="9"/>
        <v>1.1833333333333345</v>
      </c>
      <c r="C74" s="236" t="s">
        <v>20</v>
      </c>
      <c r="D74" s="242">
        <v>302.64</v>
      </c>
      <c r="E74" s="242">
        <v>1.05</v>
      </c>
      <c r="I74" s="306">
        <v>0.41597222222222219</v>
      </c>
      <c r="J74" s="234">
        <f t="shared" si="8"/>
        <v>0.51666666666666616</v>
      </c>
      <c r="K74" s="236" t="s">
        <v>16</v>
      </c>
      <c r="L74" s="242">
        <v>-21.58</v>
      </c>
      <c r="M74" s="242">
        <v>0.77</v>
      </c>
    </row>
    <row r="75" spans="1:14" ht="18.75">
      <c r="A75" s="306">
        <v>0.45555555555555555</v>
      </c>
      <c r="B75" s="234">
        <f t="shared" si="9"/>
        <v>1.5333333333333332</v>
      </c>
      <c r="C75" s="236" t="s">
        <v>21</v>
      </c>
      <c r="D75" s="242">
        <v>208.38</v>
      </c>
      <c r="E75" s="242">
        <v>1.17</v>
      </c>
      <c r="I75" s="306">
        <v>0.4284722222222222</v>
      </c>
      <c r="J75" s="234">
        <f t="shared" si="8"/>
        <v>0.81666666666666643</v>
      </c>
      <c r="K75" s="236" t="s">
        <v>18</v>
      </c>
      <c r="L75" s="237">
        <v>-19.45</v>
      </c>
      <c r="M75" s="242">
        <v>1.1299999999999999</v>
      </c>
    </row>
    <row r="76" spans="1:14" ht="18.75">
      <c r="A76" s="306">
        <v>0.47083333333333338</v>
      </c>
      <c r="B76" s="234">
        <f t="shared" si="9"/>
        <v>1.9000000000000012</v>
      </c>
      <c r="C76" s="236" t="s">
        <v>22</v>
      </c>
      <c r="D76" s="237">
        <v>315.8</v>
      </c>
      <c r="E76" s="242">
        <v>1.33</v>
      </c>
      <c r="F76" t="s">
        <v>63</v>
      </c>
      <c r="I76" s="306">
        <v>0.44375000000000003</v>
      </c>
      <c r="J76" s="234">
        <f t="shared" si="8"/>
        <v>1.1833333333333345</v>
      </c>
      <c r="K76" s="236" t="s">
        <v>19</v>
      </c>
      <c r="L76" s="242">
        <v>-19.23</v>
      </c>
      <c r="M76" s="242">
        <v>1.1499999999999999</v>
      </c>
    </row>
    <row r="77" spans="1:14" ht="18.75">
      <c r="A77" s="306">
        <v>0.48888888888888887</v>
      </c>
      <c r="B77" s="234">
        <f t="shared" si="9"/>
        <v>2.333333333333333</v>
      </c>
      <c r="C77" s="236" t="s">
        <v>23</v>
      </c>
      <c r="D77" s="237">
        <v>993.45</v>
      </c>
      <c r="E77" s="242">
        <v>1.25</v>
      </c>
      <c r="F77" t="s">
        <v>65</v>
      </c>
      <c r="I77" s="306">
        <v>0.45833333333333331</v>
      </c>
      <c r="J77" s="234">
        <f t="shared" si="8"/>
        <v>1.5333333333333332</v>
      </c>
      <c r="K77" s="236" t="s">
        <v>20</v>
      </c>
      <c r="L77" s="242">
        <v>-19.61</v>
      </c>
      <c r="M77" s="242">
        <v>1.02</v>
      </c>
    </row>
    <row r="78" spans="1:14" ht="18.75">
      <c r="A78" s="306">
        <v>0.50555555555555554</v>
      </c>
      <c r="B78" s="234">
        <f t="shared" si="9"/>
        <v>2.7333333333333329</v>
      </c>
      <c r="C78" s="236" t="s">
        <v>39</v>
      </c>
      <c r="D78" s="242">
        <v>1254.1099999999999</v>
      </c>
      <c r="E78" s="242">
        <v>0.57999999999999996</v>
      </c>
      <c r="F78" t="s">
        <v>66</v>
      </c>
      <c r="I78" s="306">
        <v>0.47222222222222227</v>
      </c>
      <c r="J78" s="234">
        <f t="shared" si="8"/>
        <v>1.866666666666668</v>
      </c>
      <c r="K78" s="236" t="s">
        <v>21</v>
      </c>
      <c r="L78" s="242">
        <v>-19.79</v>
      </c>
      <c r="M78" s="242">
        <v>1.07</v>
      </c>
    </row>
    <row r="79" spans="1:14" ht="18.75">
      <c r="A79" s="306">
        <v>0.5180555555555556</v>
      </c>
      <c r="B79" s="234">
        <f t="shared" si="9"/>
        <v>3.0333333333333345</v>
      </c>
      <c r="C79" s="236" t="s">
        <v>55</v>
      </c>
      <c r="D79" s="242">
        <v>2098.4899999999998</v>
      </c>
      <c r="E79" s="242">
        <v>1.18</v>
      </c>
      <c r="I79" s="306">
        <v>0.48680555555555555</v>
      </c>
      <c r="J79" s="234">
        <f t="shared" si="8"/>
        <v>2.2166666666666668</v>
      </c>
      <c r="K79" s="236" t="s">
        <v>22</v>
      </c>
      <c r="L79" s="237">
        <v>-20.440000000000001</v>
      </c>
      <c r="M79" s="242">
        <v>1.03</v>
      </c>
    </row>
    <row r="80" spans="1:14" ht="18.75">
      <c r="A80" s="306">
        <v>0.53402777777777777</v>
      </c>
      <c r="B80" s="234">
        <f t="shared" si="9"/>
        <v>3.4166666666666665</v>
      </c>
      <c r="C80" s="236" t="s">
        <v>56</v>
      </c>
      <c r="D80" s="242">
        <v>1878.5</v>
      </c>
      <c r="E80" s="242">
        <v>0.85</v>
      </c>
      <c r="I80" s="306">
        <v>0.50069444444444444</v>
      </c>
      <c r="J80" s="234">
        <f t="shared" si="8"/>
        <v>2.5500000000000003</v>
      </c>
      <c r="K80" s="236" t="s">
        <v>23</v>
      </c>
      <c r="L80" s="237">
        <v>-21.63</v>
      </c>
      <c r="M80" s="242">
        <v>1.3</v>
      </c>
    </row>
    <row r="81" spans="1:14" ht="18.75">
      <c r="A81" s="306">
        <v>0.54791666666666672</v>
      </c>
      <c r="B81" s="234">
        <f t="shared" si="9"/>
        <v>3.7500000000000013</v>
      </c>
      <c r="C81" s="236" t="s">
        <v>57</v>
      </c>
      <c r="D81" s="242">
        <v>1978.53</v>
      </c>
      <c r="E81" s="242">
        <v>1.08</v>
      </c>
      <c r="I81" s="306">
        <v>0.51736111111111105</v>
      </c>
      <c r="J81" s="234">
        <f t="shared" si="8"/>
        <v>2.9499999999999988</v>
      </c>
      <c r="K81" s="236" t="s">
        <v>39</v>
      </c>
      <c r="L81" s="242"/>
      <c r="M81" s="242"/>
    </row>
    <row r="82" spans="1:14" ht="18.75">
      <c r="A82" s="306">
        <v>0.56319444444444444</v>
      </c>
      <c r="B82" s="234">
        <f t="shared" si="9"/>
        <v>4.1166666666666671</v>
      </c>
      <c r="C82" s="236" t="s">
        <v>58</v>
      </c>
      <c r="D82" s="242">
        <v>1877.27</v>
      </c>
      <c r="E82" s="242">
        <v>0.87</v>
      </c>
      <c r="I82" s="306">
        <v>0.52083333333333337</v>
      </c>
      <c r="J82" s="234">
        <f t="shared" si="8"/>
        <v>3.0333333333333345</v>
      </c>
      <c r="K82" s="236" t="s">
        <v>28</v>
      </c>
      <c r="L82" s="242"/>
      <c r="M82" s="242"/>
    </row>
    <row r="83" spans="1:14" ht="18.75">
      <c r="A83" s="306">
        <v>0.57638888888888895</v>
      </c>
      <c r="B83" s="234">
        <f t="shared" si="9"/>
        <v>4.4333333333333353</v>
      </c>
      <c r="C83" s="236" t="s">
        <v>60</v>
      </c>
      <c r="D83" s="242">
        <v>1687.03</v>
      </c>
      <c r="E83" s="242">
        <v>1.05</v>
      </c>
      <c r="I83" s="306"/>
      <c r="J83" s="234"/>
      <c r="K83" s="236"/>
      <c r="L83" s="242"/>
      <c r="M83" s="242"/>
    </row>
    <row r="84" spans="1:14" ht="18.75">
      <c r="A84" s="306">
        <v>0.58333333333333337</v>
      </c>
      <c r="B84" s="234">
        <f t="shared" si="9"/>
        <v>4.6000000000000014</v>
      </c>
      <c r="C84" s="236" t="s">
        <v>28</v>
      </c>
      <c r="D84" s="242"/>
      <c r="E84" s="242"/>
      <c r="I84" s="306"/>
      <c r="J84" s="234"/>
      <c r="K84" s="236"/>
      <c r="L84" s="242"/>
      <c r="M84" s="242"/>
    </row>
    <row r="85" spans="1:14" ht="18.75">
      <c r="A85" s="242"/>
      <c r="B85" s="234"/>
      <c r="C85" s="236"/>
      <c r="D85" s="242"/>
      <c r="E85" s="242"/>
      <c r="I85" s="306"/>
      <c r="J85" s="234"/>
      <c r="K85" s="236"/>
      <c r="L85" s="242"/>
      <c r="M85" s="242"/>
    </row>
    <row r="86" spans="1:14" ht="54">
      <c r="A86" s="251" t="s">
        <v>67</v>
      </c>
      <c r="B86" s="313"/>
      <c r="C86" s="263">
        <v>3994</v>
      </c>
      <c r="D86" s="268" t="s">
        <v>68</v>
      </c>
      <c r="E86" s="231" t="s">
        <v>69</v>
      </c>
      <c r="I86" s="251" t="s">
        <v>70</v>
      </c>
      <c r="J86" s="313"/>
      <c r="K86" s="263">
        <v>3992</v>
      </c>
      <c r="L86" s="268" t="s">
        <v>48</v>
      </c>
      <c r="M86" s="231" t="s">
        <v>30</v>
      </c>
    </row>
    <row r="87" spans="1:14" ht="56.25">
      <c r="A87" s="177" t="s">
        <v>6</v>
      </c>
      <c r="B87" s="232" t="s">
        <v>7</v>
      </c>
      <c r="C87" s="231"/>
      <c r="D87" s="230" t="s">
        <v>8</v>
      </c>
      <c r="E87" s="231" t="s">
        <v>9</v>
      </c>
      <c r="F87" s="308" t="s">
        <v>10</v>
      </c>
      <c r="I87" s="177" t="s">
        <v>6</v>
      </c>
      <c r="J87" s="232" t="s">
        <v>7</v>
      </c>
      <c r="K87" s="231"/>
      <c r="L87" s="230" t="s">
        <v>8</v>
      </c>
      <c r="M87" s="231" t="s">
        <v>9</v>
      </c>
      <c r="N87" s="308" t="s">
        <v>10</v>
      </c>
    </row>
    <row r="88" spans="1:14" ht="36">
      <c r="A88" s="306">
        <v>0.4291666666666667</v>
      </c>
      <c r="B88" s="234">
        <f t="shared" ref="B88:B91" si="10">(A88-A$92)*24</f>
        <v>-1.1999999999999997</v>
      </c>
      <c r="C88" s="235" t="s">
        <v>11</v>
      </c>
      <c r="D88" s="306"/>
      <c r="E88" s="242"/>
      <c r="F88" s="159"/>
      <c r="I88" s="306">
        <v>0.37777777777777777</v>
      </c>
      <c r="J88" s="234">
        <f>(I88-I$93)*24</f>
        <v>-1.1499999999999999</v>
      </c>
      <c r="K88" s="235" t="s">
        <v>11</v>
      </c>
      <c r="L88" s="306"/>
      <c r="M88" s="242"/>
      <c r="N88" s="159"/>
    </row>
    <row r="89" spans="1:14" ht="18.75">
      <c r="A89" s="306">
        <v>0.44166666666666665</v>
      </c>
      <c r="B89" s="234">
        <f t="shared" si="10"/>
        <v>-0.9000000000000008</v>
      </c>
      <c r="C89" s="236" t="s">
        <v>13</v>
      </c>
      <c r="D89" s="242">
        <v>-20.059999999999999</v>
      </c>
      <c r="E89" s="242">
        <v>1.1499999999999999</v>
      </c>
      <c r="I89" s="306">
        <v>0.38055555555555554</v>
      </c>
      <c r="J89" s="234">
        <f t="shared" ref="J89:J108" si="11">(I89-I$93)*24</f>
        <v>-1.0833333333333335</v>
      </c>
      <c r="K89" s="236" t="s">
        <v>13</v>
      </c>
      <c r="L89" s="242">
        <v>-21.8</v>
      </c>
      <c r="M89" s="242">
        <v>0.61</v>
      </c>
    </row>
    <row r="90" spans="1:14" ht="18.75">
      <c r="A90" s="306">
        <v>0.46111111111111108</v>
      </c>
      <c r="B90" s="234">
        <f t="shared" si="10"/>
        <v>-0.43333333333333446</v>
      </c>
      <c r="C90" s="236" t="s">
        <v>13</v>
      </c>
      <c r="D90" s="242">
        <v>-20.3</v>
      </c>
      <c r="E90" s="242">
        <v>0.98</v>
      </c>
      <c r="I90" s="306">
        <v>0.3923611111111111</v>
      </c>
      <c r="J90" s="234">
        <f t="shared" si="11"/>
        <v>-0.79999999999999982</v>
      </c>
      <c r="K90" s="236" t="s">
        <v>13</v>
      </c>
      <c r="L90" s="242">
        <v>-21.12</v>
      </c>
      <c r="M90" s="242">
        <v>0.76</v>
      </c>
    </row>
    <row r="91" spans="1:14" ht="18.75">
      <c r="A91" s="306">
        <v>0.47430555555555554</v>
      </c>
      <c r="B91" s="234">
        <f t="shared" si="10"/>
        <v>-0.11666666666666758</v>
      </c>
      <c r="C91" s="236" t="s">
        <v>13</v>
      </c>
      <c r="D91" s="242">
        <v>-20.62</v>
      </c>
      <c r="E91" s="242">
        <v>1.1499999999999999</v>
      </c>
      <c r="I91" s="306">
        <v>0.4055555555555555</v>
      </c>
      <c r="J91" s="234">
        <f t="shared" si="11"/>
        <v>-0.48333333333333428</v>
      </c>
      <c r="K91" s="236" t="s">
        <v>13</v>
      </c>
      <c r="L91" s="242">
        <v>-21.18</v>
      </c>
      <c r="M91" s="242">
        <v>0.94</v>
      </c>
    </row>
    <row r="92" spans="1:14" ht="18.75">
      <c r="A92" s="306">
        <v>0.47916666666666669</v>
      </c>
      <c r="B92" s="234">
        <f>(A92-A$92)*24</f>
        <v>0</v>
      </c>
      <c r="C92" s="236" t="s">
        <v>14</v>
      </c>
      <c r="D92" s="242"/>
      <c r="E92" s="242"/>
      <c r="I92" s="306">
        <v>0.41875000000000001</v>
      </c>
      <c r="J92" s="234">
        <f t="shared" si="11"/>
        <v>-0.16666666666666607</v>
      </c>
      <c r="K92" s="236" t="s">
        <v>13</v>
      </c>
      <c r="L92" s="242">
        <v>-21.44</v>
      </c>
      <c r="M92" s="242">
        <v>0.87</v>
      </c>
    </row>
    <row r="93" spans="1:14" ht="18.75">
      <c r="A93" s="306">
        <v>0.48888888888888887</v>
      </c>
      <c r="B93" s="234">
        <f t="shared" ref="B93:B99" si="12">(A93-A$92)*24</f>
        <v>0.2333333333333325</v>
      </c>
      <c r="C93" s="236" t="s">
        <v>16</v>
      </c>
      <c r="D93" s="242">
        <v>-1.39</v>
      </c>
      <c r="E93" s="242">
        <v>1.19</v>
      </c>
      <c r="I93" s="306">
        <v>0.42569444444444443</v>
      </c>
      <c r="J93" s="234">
        <f t="shared" si="11"/>
        <v>0</v>
      </c>
      <c r="K93" s="236" t="s">
        <v>71</v>
      </c>
      <c r="L93" s="242"/>
      <c r="M93" s="242"/>
    </row>
    <row r="94" spans="1:14" ht="18.75">
      <c r="A94" s="306">
        <v>0.50486111111111109</v>
      </c>
      <c r="B94" s="234">
        <f t="shared" si="12"/>
        <v>0.61666666666666581</v>
      </c>
      <c r="C94" s="236" t="s">
        <v>18</v>
      </c>
      <c r="D94" s="237">
        <v>165.99</v>
      </c>
      <c r="E94" s="242">
        <v>0.97</v>
      </c>
      <c r="I94" s="306">
        <v>0.43263888888888885</v>
      </c>
      <c r="J94" s="234">
        <f t="shared" si="11"/>
        <v>0.16666666666666607</v>
      </c>
      <c r="K94" s="236" t="s">
        <v>16</v>
      </c>
      <c r="L94" s="237">
        <v>177.4</v>
      </c>
      <c r="M94" s="242">
        <v>1.22</v>
      </c>
    </row>
    <row r="95" spans="1:14" ht="18.75">
      <c r="A95" s="306">
        <v>0.5180555555555556</v>
      </c>
      <c r="B95" s="234">
        <f t="shared" si="12"/>
        <v>0.93333333333333401</v>
      </c>
      <c r="C95" s="236" t="s">
        <v>19</v>
      </c>
      <c r="D95" s="242">
        <v>279.60000000000002</v>
      </c>
      <c r="E95" s="242">
        <v>0.94</v>
      </c>
      <c r="I95" s="306">
        <v>0.44861111111111113</v>
      </c>
      <c r="J95" s="234">
        <f t="shared" si="11"/>
        <v>0.55000000000000071</v>
      </c>
      <c r="K95" s="236" t="s">
        <v>18</v>
      </c>
      <c r="L95" s="242">
        <v>308.60000000000002</v>
      </c>
      <c r="M95" s="242">
        <v>0.91</v>
      </c>
    </row>
    <row r="96" spans="1:14" ht="18.75">
      <c r="A96" s="306">
        <v>0.53194444444444444</v>
      </c>
      <c r="B96" s="234">
        <f t="shared" si="12"/>
        <v>1.2666666666666662</v>
      </c>
      <c r="C96" s="236" t="s">
        <v>20</v>
      </c>
      <c r="D96" s="242">
        <v>328.01</v>
      </c>
      <c r="E96" s="242">
        <v>0.95</v>
      </c>
      <c r="I96" s="306">
        <v>0.46249999999999997</v>
      </c>
      <c r="J96" s="234">
        <f t="shared" si="11"/>
        <v>0.88333333333333286</v>
      </c>
      <c r="K96" s="236" t="s">
        <v>19</v>
      </c>
      <c r="L96" s="242">
        <v>319.7</v>
      </c>
      <c r="M96" s="242">
        <v>1.08</v>
      </c>
    </row>
    <row r="97" spans="1:14" ht="18.75">
      <c r="A97" s="306">
        <v>0.54652777777777783</v>
      </c>
      <c r="B97" s="234">
        <f t="shared" si="12"/>
        <v>1.6166666666666676</v>
      </c>
      <c r="C97" s="236" t="s">
        <v>21</v>
      </c>
      <c r="D97" s="242">
        <v>313.01</v>
      </c>
      <c r="E97" s="242">
        <v>1.28</v>
      </c>
      <c r="F97" t="s">
        <v>72</v>
      </c>
      <c r="I97" s="306">
        <v>0.4777777777777778</v>
      </c>
      <c r="J97" s="234">
        <f t="shared" si="11"/>
        <v>1.2500000000000009</v>
      </c>
      <c r="K97" s="236" t="s">
        <v>20</v>
      </c>
      <c r="L97" s="242">
        <v>276.8</v>
      </c>
      <c r="M97" s="242">
        <v>0.74</v>
      </c>
    </row>
    <row r="98" spans="1:14" ht="18.75">
      <c r="A98" s="306">
        <v>0.56388888888888888</v>
      </c>
      <c r="B98" s="234">
        <f t="shared" si="12"/>
        <v>2.0333333333333328</v>
      </c>
      <c r="C98" s="236" t="s">
        <v>22</v>
      </c>
      <c r="D98" s="237">
        <v>289.69</v>
      </c>
      <c r="E98" s="242">
        <v>0.95</v>
      </c>
      <c r="I98" s="306">
        <v>0.49027777777777781</v>
      </c>
      <c r="J98" s="234">
        <f t="shared" si="11"/>
        <v>1.5500000000000012</v>
      </c>
      <c r="K98" s="236" t="s">
        <v>21</v>
      </c>
      <c r="L98" s="237">
        <v>272.82</v>
      </c>
      <c r="M98" s="242">
        <v>0.71</v>
      </c>
    </row>
    <row r="99" spans="1:14" ht="18.75">
      <c r="A99" s="306">
        <v>0.56597222222222221</v>
      </c>
      <c r="B99" s="234">
        <f t="shared" si="12"/>
        <v>2.0833333333333326</v>
      </c>
      <c r="C99" s="236" t="s">
        <v>28</v>
      </c>
      <c r="D99" s="237"/>
      <c r="E99" s="242"/>
      <c r="I99" s="306">
        <v>0.50277777777777777</v>
      </c>
      <c r="J99" s="234">
        <f t="shared" si="11"/>
        <v>1.85</v>
      </c>
      <c r="K99" s="236" t="s">
        <v>22</v>
      </c>
      <c r="L99" s="237">
        <v>204.4</v>
      </c>
      <c r="M99" s="242">
        <v>0.9</v>
      </c>
    </row>
    <row r="100" spans="1:14" ht="18.75">
      <c r="A100" s="306"/>
      <c r="B100" s="234"/>
      <c r="C100" s="236"/>
      <c r="D100" s="242"/>
      <c r="E100" s="242"/>
      <c r="I100" s="306">
        <v>0.51597222222222217</v>
      </c>
      <c r="J100" s="234">
        <f t="shared" si="11"/>
        <v>2.1666666666666656</v>
      </c>
      <c r="K100" s="236" t="s">
        <v>23</v>
      </c>
      <c r="L100" s="242">
        <v>167.35</v>
      </c>
      <c r="M100" s="242">
        <v>1.1100000000000001</v>
      </c>
    </row>
    <row r="101" spans="1:14" ht="18.75">
      <c r="A101" s="306"/>
      <c r="D101" s="242"/>
      <c r="E101" s="242"/>
      <c r="I101" s="306">
        <v>0.53125</v>
      </c>
      <c r="J101" s="234">
        <f t="shared" si="11"/>
        <v>2.5333333333333337</v>
      </c>
      <c r="K101" s="236" t="s">
        <v>39</v>
      </c>
      <c r="L101" s="242">
        <v>136.6</v>
      </c>
      <c r="M101" s="242">
        <v>0.96</v>
      </c>
    </row>
    <row r="102" spans="1:14" ht="36">
      <c r="A102" s="251" t="s">
        <v>73</v>
      </c>
      <c r="B102" s="313"/>
      <c r="C102" s="263">
        <v>4026</v>
      </c>
      <c r="D102" s="268" t="s">
        <v>32</v>
      </c>
      <c r="E102" s="231" t="s">
        <v>2</v>
      </c>
      <c r="I102" s="306">
        <v>0.5444444444444444</v>
      </c>
      <c r="J102" s="234">
        <f t="shared" si="11"/>
        <v>2.8499999999999992</v>
      </c>
      <c r="K102" s="236" t="s">
        <v>55</v>
      </c>
      <c r="L102" s="242">
        <v>121.6</v>
      </c>
      <c r="M102" s="242">
        <v>0.9</v>
      </c>
    </row>
    <row r="103" spans="1:14" ht="56.25">
      <c r="A103" s="177" t="s">
        <v>6</v>
      </c>
      <c r="B103" s="232" t="s">
        <v>7</v>
      </c>
      <c r="C103" s="231"/>
      <c r="D103" s="230" t="s">
        <v>8</v>
      </c>
      <c r="E103" s="231" t="s">
        <v>9</v>
      </c>
      <c r="F103" s="308" t="s">
        <v>10</v>
      </c>
      <c r="I103" s="306">
        <v>0.55833333333333335</v>
      </c>
      <c r="J103" s="234">
        <f t="shared" si="11"/>
        <v>3.183333333333334</v>
      </c>
      <c r="K103" s="236" t="s">
        <v>56</v>
      </c>
      <c r="L103" s="242">
        <v>107.26</v>
      </c>
      <c r="M103" s="242">
        <v>0.97</v>
      </c>
    </row>
    <row r="104" spans="1:14" ht="36">
      <c r="A104" s="306">
        <v>0.375</v>
      </c>
      <c r="B104" s="234">
        <f>(A104-A$108)*24</f>
        <v>-1.0333333333333337</v>
      </c>
      <c r="C104" s="235" t="s">
        <v>11</v>
      </c>
      <c r="D104" s="306"/>
      <c r="E104" s="242"/>
      <c r="F104" s="159"/>
      <c r="I104" s="306">
        <v>0.57291666666666663</v>
      </c>
      <c r="J104" s="234">
        <f t="shared" si="11"/>
        <v>3.5333333333333328</v>
      </c>
      <c r="K104" s="236" t="s">
        <v>57</v>
      </c>
      <c r="L104" s="242">
        <v>80.83</v>
      </c>
      <c r="M104" s="242">
        <v>0.99</v>
      </c>
    </row>
    <row r="105" spans="1:14" ht="18.75">
      <c r="A105" s="306">
        <v>0.3833333333333333</v>
      </c>
      <c r="B105" s="234">
        <f t="shared" ref="B105:B118" si="13">(A105-A$108)*24</f>
        <v>-0.83333333333333437</v>
      </c>
      <c r="C105" s="236" t="s">
        <v>13</v>
      </c>
      <c r="D105" s="242">
        <v>-20.57</v>
      </c>
      <c r="E105" s="242">
        <v>0.92</v>
      </c>
      <c r="I105" s="306">
        <v>0.58680555555555558</v>
      </c>
      <c r="J105" s="234">
        <f t="shared" si="11"/>
        <v>3.8666666666666676</v>
      </c>
      <c r="K105" s="236" t="s">
        <v>58</v>
      </c>
      <c r="L105" s="242">
        <v>58.4</v>
      </c>
      <c r="M105" s="242">
        <v>0.95</v>
      </c>
    </row>
    <row r="106" spans="1:14" ht="18.75">
      <c r="A106" s="306">
        <v>0.3972222222222222</v>
      </c>
      <c r="B106" s="234">
        <f t="shared" si="13"/>
        <v>-0.50000000000000089</v>
      </c>
      <c r="C106" s="236" t="s">
        <v>13</v>
      </c>
      <c r="D106" s="242">
        <v>-20.43</v>
      </c>
      <c r="E106" s="242">
        <v>0.96</v>
      </c>
      <c r="I106" s="306">
        <v>0.6</v>
      </c>
      <c r="J106" s="234">
        <f t="shared" si="11"/>
        <v>4.1833333333333336</v>
      </c>
      <c r="K106" s="236" t="s">
        <v>60</v>
      </c>
      <c r="L106" s="242">
        <v>48.6</v>
      </c>
      <c r="M106" s="242">
        <v>1.17</v>
      </c>
    </row>
    <row r="107" spans="1:14" ht="18.75">
      <c r="A107" s="306">
        <v>0.41111111111111115</v>
      </c>
      <c r="B107" s="234">
        <f t="shared" si="13"/>
        <v>-0.16666666666666607</v>
      </c>
      <c r="C107" s="236" t="s">
        <v>13</v>
      </c>
      <c r="D107" s="242">
        <v>-20.02</v>
      </c>
      <c r="E107" s="242">
        <v>0.95</v>
      </c>
      <c r="I107" s="306">
        <v>0.61527777777777781</v>
      </c>
      <c r="J107" s="234">
        <f t="shared" si="11"/>
        <v>4.5500000000000007</v>
      </c>
      <c r="K107" s="236" t="s">
        <v>74</v>
      </c>
      <c r="L107" s="242">
        <v>37.200000000000003</v>
      </c>
      <c r="M107" s="242">
        <v>0.95</v>
      </c>
    </row>
    <row r="108" spans="1:14" ht="18.75">
      <c r="A108" s="306">
        <v>0.41805555555555557</v>
      </c>
      <c r="B108" s="234">
        <f t="shared" si="13"/>
        <v>0</v>
      </c>
      <c r="C108" s="236" t="s">
        <v>33</v>
      </c>
      <c r="D108" s="242"/>
      <c r="E108" s="242"/>
      <c r="F108" t="s">
        <v>75</v>
      </c>
      <c r="I108" s="306">
        <v>0.62152777777777779</v>
      </c>
      <c r="J108" s="234">
        <f t="shared" si="11"/>
        <v>4.7000000000000011</v>
      </c>
      <c r="K108" s="315" t="s">
        <v>28</v>
      </c>
    </row>
    <row r="109" spans="1:14" ht="18.75">
      <c r="A109" s="306">
        <v>0.42499999999999999</v>
      </c>
      <c r="B109" s="234">
        <f t="shared" si="13"/>
        <v>0.16666666666666607</v>
      </c>
      <c r="C109" s="236" t="s">
        <v>16</v>
      </c>
      <c r="D109" s="242">
        <v>-24.8</v>
      </c>
      <c r="E109" s="242">
        <v>1.1499999999999999</v>
      </c>
      <c r="K109" s="236"/>
    </row>
    <row r="110" spans="1:14" ht="36">
      <c r="A110" s="306">
        <v>0.44027777777777777</v>
      </c>
      <c r="B110" s="234">
        <f t="shared" si="13"/>
        <v>0.53333333333333277</v>
      </c>
      <c r="C110" s="236" t="s">
        <v>18</v>
      </c>
      <c r="D110" s="237">
        <v>22.99</v>
      </c>
      <c r="E110" s="242">
        <v>0.99</v>
      </c>
      <c r="I110" s="251" t="s">
        <v>76</v>
      </c>
      <c r="J110" s="313"/>
      <c r="K110" s="263">
        <v>3967</v>
      </c>
      <c r="L110" s="268" t="s">
        <v>46</v>
      </c>
      <c r="M110" s="231" t="s">
        <v>2</v>
      </c>
    </row>
    <row r="111" spans="1:14" ht="37.5">
      <c r="A111" s="306">
        <v>0.4548611111111111</v>
      </c>
      <c r="B111" s="234">
        <f t="shared" si="13"/>
        <v>0.88333333333333286</v>
      </c>
      <c r="C111" s="236" t="s">
        <v>19</v>
      </c>
      <c r="D111" s="242">
        <v>40.39</v>
      </c>
      <c r="E111" s="242">
        <v>1.02</v>
      </c>
      <c r="I111" s="177" t="s">
        <v>6</v>
      </c>
      <c r="J111" s="232" t="s">
        <v>7</v>
      </c>
      <c r="K111" s="231"/>
      <c r="L111" s="230" t="s">
        <v>8</v>
      </c>
      <c r="M111" s="231" t="s">
        <v>9</v>
      </c>
      <c r="N111" s="308" t="s">
        <v>10</v>
      </c>
    </row>
    <row r="112" spans="1:14" ht="18.75">
      <c r="A112" s="306">
        <v>0.4694444444444445</v>
      </c>
      <c r="B112" s="234">
        <f t="shared" si="13"/>
        <v>1.2333333333333343</v>
      </c>
      <c r="C112" s="236" t="s">
        <v>20</v>
      </c>
      <c r="D112" s="242">
        <v>48.3</v>
      </c>
      <c r="E112" s="242">
        <v>0.99</v>
      </c>
      <c r="I112" s="306">
        <v>0.38125000000000003</v>
      </c>
      <c r="J112" s="234">
        <f>(I112-I$116)*24</f>
        <v>-1.0166666666666657</v>
      </c>
      <c r="K112" s="235" t="s">
        <v>11</v>
      </c>
      <c r="L112" s="306"/>
      <c r="M112" s="242"/>
      <c r="N112" s="159"/>
    </row>
    <row r="113" spans="1:13" ht="18.75">
      <c r="A113" s="306">
        <v>0.48333333333333334</v>
      </c>
      <c r="B113" s="234">
        <f t="shared" si="13"/>
        <v>1.5666666666666664</v>
      </c>
      <c r="C113" s="236" t="s">
        <v>21</v>
      </c>
      <c r="D113" s="242">
        <v>58.08</v>
      </c>
      <c r="E113" s="242">
        <v>1.05</v>
      </c>
      <c r="I113" s="306">
        <v>0.38958333333333334</v>
      </c>
      <c r="J113" s="234">
        <f t="shared" ref="J113:J126" si="14">(I113-I$116)*24</f>
        <v>-0.81666666666666643</v>
      </c>
      <c r="K113" s="236" t="s">
        <v>13</v>
      </c>
      <c r="L113" s="242">
        <v>-21.27</v>
      </c>
      <c r="M113" s="242">
        <v>1.1499999999999999</v>
      </c>
    </row>
    <row r="114" spans="1:13" ht="18.75">
      <c r="A114" s="306">
        <v>0.49791666666666662</v>
      </c>
      <c r="B114" s="234">
        <f t="shared" si="13"/>
        <v>1.9166666666666652</v>
      </c>
      <c r="C114" s="236" t="s">
        <v>22</v>
      </c>
      <c r="D114" s="237">
        <v>75.77</v>
      </c>
      <c r="E114" s="242">
        <v>0.71</v>
      </c>
      <c r="I114" s="306">
        <v>0.40486111111111112</v>
      </c>
      <c r="J114" s="234">
        <f t="shared" si="14"/>
        <v>-0.44999999999999973</v>
      </c>
      <c r="K114" s="236" t="s">
        <v>13</v>
      </c>
      <c r="L114" s="242">
        <v>-20.62</v>
      </c>
      <c r="M114" s="242">
        <v>0.88</v>
      </c>
    </row>
    <row r="115" spans="1:13" ht="18.75">
      <c r="A115" s="306">
        <v>0.51041666666666663</v>
      </c>
      <c r="B115" s="234">
        <f t="shared" si="13"/>
        <v>2.2166666666666655</v>
      </c>
      <c r="C115" s="236" t="s">
        <v>23</v>
      </c>
      <c r="D115" s="237">
        <v>67.540000000000006</v>
      </c>
      <c r="E115" s="242">
        <v>0.86</v>
      </c>
      <c r="I115" s="306">
        <v>0.41875000000000001</v>
      </c>
      <c r="J115" s="234">
        <f t="shared" si="14"/>
        <v>-0.11666666666666625</v>
      </c>
      <c r="K115" s="236" t="s">
        <v>13</v>
      </c>
      <c r="L115" s="242">
        <v>-21.73</v>
      </c>
      <c r="M115" s="242">
        <v>1.1000000000000001</v>
      </c>
    </row>
    <row r="116" spans="1:13" ht="18.75">
      <c r="A116" s="306">
        <v>0.52430555555555558</v>
      </c>
      <c r="B116" s="234">
        <f t="shared" si="13"/>
        <v>2.5500000000000003</v>
      </c>
      <c r="C116" s="236" t="s">
        <v>39</v>
      </c>
      <c r="D116" s="242">
        <v>71.55</v>
      </c>
      <c r="E116" s="242">
        <v>1.01</v>
      </c>
      <c r="I116" s="306">
        <v>0.4236111111111111</v>
      </c>
      <c r="J116" s="234">
        <f t="shared" si="14"/>
        <v>0</v>
      </c>
      <c r="K116" s="236" t="s">
        <v>14</v>
      </c>
      <c r="L116" s="242"/>
      <c r="M116" s="242"/>
    </row>
    <row r="117" spans="1:13" ht="18.75">
      <c r="A117" s="306">
        <v>0.53819444444444442</v>
      </c>
      <c r="B117" s="234">
        <f t="shared" si="13"/>
        <v>2.8833333333333324</v>
      </c>
      <c r="C117" s="236" t="s">
        <v>55</v>
      </c>
      <c r="D117" s="242">
        <v>62.47</v>
      </c>
      <c r="E117" s="242">
        <v>0.95</v>
      </c>
      <c r="I117" s="306">
        <v>0.43402777777777773</v>
      </c>
      <c r="J117" s="234">
        <f t="shared" si="14"/>
        <v>0.24999999999999911</v>
      </c>
      <c r="K117" s="236" t="s">
        <v>16</v>
      </c>
      <c r="L117" s="242">
        <v>-24.09</v>
      </c>
      <c r="M117" s="242">
        <v>1.1599999999999999</v>
      </c>
    </row>
    <row r="118" spans="1:13" ht="18.75">
      <c r="A118" s="306">
        <v>0.54166666666666663</v>
      </c>
      <c r="B118" s="234">
        <f t="shared" si="13"/>
        <v>2.9666666666666655</v>
      </c>
      <c r="C118" s="236" t="s">
        <v>28</v>
      </c>
      <c r="I118" s="306">
        <v>0.44930555555555557</v>
      </c>
      <c r="J118" s="234">
        <f t="shared" si="14"/>
        <v>0.61666666666666714</v>
      </c>
      <c r="K118" s="236" t="s">
        <v>18</v>
      </c>
      <c r="L118" s="237">
        <v>-23.43</v>
      </c>
      <c r="M118" s="242">
        <v>0.8</v>
      </c>
    </row>
    <row r="119" spans="1:13" ht="18.75">
      <c r="I119" s="306">
        <v>0.46249999999999997</v>
      </c>
      <c r="J119" s="234">
        <f t="shared" si="14"/>
        <v>0.93333333333333268</v>
      </c>
      <c r="K119" s="236" t="s">
        <v>19</v>
      </c>
      <c r="L119" s="242">
        <v>-22.01</v>
      </c>
      <c r="M119" s="242">
        <v>0.94</v>
      </c>
    </row>
    <row r="120" spans="1:13" ht="36">
      <c r="A120" s="251" t="s">
        <v>77</v>
      </c>
      <c r="B120" s="313"/>
      <c r="C120" s="263">
        <v>4031</v>
      </c>
      <c r="D120" s="268" t="s">
        <v>78</v>
      </c>
      <c r="E120" s="231" t="s">
        <v>5</v>
      </c>
      <c r="I120" s="306">
        <v>0.47638888888888892</v>
      </c>
      <c r="J120" s="234">
        <f t="shared" si="14"/>
        <v>1.2666666666666675</v>
      </c>
      <c r="K120" s="236" t="s">
        <v>20</v>
      </c>
      <c r="L120" s="242">
        <v>-21.52</v>
      </c>
      <c r="M120" s="242">
        <v>0.93</v>
      </c>
    </row>
    <row r="121" spans="1:13" ht="56.25">
      <c r="A121" s="177" t="s">
        <v>6</v>
      </c>
      <c r="B121" s="232" t="s">
        <v>7</v>
      </c>
      <c r="C121" s="231"/>
      <c r="D121" s="230" t="s">
        <v>8</v>
      </c>
      <c r="E121" s="231" t="s">
        <v>9</v>
      </c>
      <c r="I121" s="306">
        <v>0.48958333333333331</v>
      </c>
      <c r="J121" s="234">
        <f t="shared" si="14"/>
        <v>1.583333333333333</v>
      </c>
      <c r="K121" s="236" t="s">
        <v>21</v>
      </c>
      <c r="L121" s="242">
        <v>-22.99</v>
      </c>
      <c r="M121" s="242">
        <v>0.9</v>
      </c>
    </row>
    <row r="122" spans="1:13" ht="36">
      <c r="A122" s="306">
        <v>0.35416666666666669</v>
      </c>
      <c r="B122" s="234">
        <f>(A122-A$127)*24</f>
        <v>-1.1666666666666652</v>
      </c>
      <c r="C122" s="235" t="s">
        <v>11</v>
      </c>
      <c r="D122" s="306"/>
      <c r="E122" s="242"/>
      <c r="I122" s="306">
        <v>0.50347222222222221</v>
      </c>
      <c r="J122" s="234">
        <f t="shared" si="14"/>
        <v>1.9166666666666665</v>
      </c>
      <c r="K122" s="236" t="s">
        <v>22</v>
      </c>
      <c r="L122" s="237">
        <v>-22.36</v>
      </c>
      <c r="M122" s="242">
        <v>0.75</v>
      </c>
    </row>
    <row r="123" spans="1:13" ht="18.75">
      <c r="A123" s="306">
        <v>0.35694444444444445</v>
      </c>
      <c r="B123" s="234">
        <f t="shared" ref="B123:B136" si="15">(A123-A$127)*24</f>
        <v>-1.0999999999999988</v>
      </c>
      <c r="C123" s="236" t="s">
        <v>13</v>
      </c>
      <c r="D123" s="242">
        <v>-19.3</v>
      </c>
      <c r="E123" s="242">
        <v>0.91</v>
      </c>
      <c r="I123" s="306">
        <v>0.51597222222222217</v>
      </c>
      <c r="J123" s="234">
        <f t="shared" si="14"/>
        <v>2.2166666666666655</v>
      </c>
      <c r="K123" s="236" t="s">
        <v>23</v>
      </c>
      <c r="L123" s="237">
        <v>-22.17</v>
      </c>
      <c r="M123" s="242">
        <v>0.77</v>
      </c>
    </row>
    <row r="124" spans="1:13" ht="18.75">
      <c r="A124" s="306">
        <v>0.36944444444444446</v>
      </c>
      <c r="B124" s="234">
        <f t="shared" si="15"/>
        <v>-0.79999999999999849</v>
      </c>
      <c r="C124" s="236" t="s">
        <v>13</v>
      </c>
      <c r="D124" s="242">
        <v>-19.940000000000001</v>
      </c>
      <c r="E124" s="242">
        <v>0.76</v>
      </c>
      <c r="I124" s="306">
        <v>0.52847222222222223</v>
      </c>
      <c r="J124" s="234">
        <f t="shared" si="14"/>
        <v>2.5166666666666671</v>
      </c>
      <c r="K124" s="236" t="s">
        <v>39</v>
      </c>
      <c r="L124" s="242">
        <v>-23.42</v>
      </c>
      <c r="M124" s="242">
        <v>0.72</v>
      </c>
    </row>
    <row r="125" spans="1:13" ht="18.75">
      <c r="A125" s="306">
        <v>0.38194444444444442</v>
      </c>
      <c r="B125" s="234">
        <f t="shared" si="15"/>
        <v>-0.49999999999999956</v>
      </c>
      <c r="C125" s="236" t="s">
        <v>13</v>
      </c>
      <c r="D125" s="242">
        <v>-19.350000000000001</v>
      </c>
      <c r="E125" s="242">
        <v>0.87</v>
      </c>
      <c r="I125" s="306">
        <v>0.54097222222222219</v>
      </c>
      <c r="J125" s="234">
        <f t="shared" si="14"/>
        <v>2.816666666666666</v>
      </c>
      <c r="K125" s="236" t="s">
        <v>55</v>
      </c>
      <c r="L125" s="316" t="s">
        <v>79</v>
      </c>
      <c r="M125" s="242"/>
    </row>
    <row r="126" spans="1:13" ht="18.75">
      <c r="A126" s="306">
        <v>0.39513888888888887</v>
      </c>
      <c r="B126" s="234">
        <f t="shared" si="15"/>
        <v>-0.18333333333333268</v>
      </c>
      <c r="C126" s="236" t="s">
        <v>13</v>
      </c>
      <c r="D126" s="242">
        <v>-21.28</v>
      </c>
      <c r="E126" s="242">
        <v>1.1200000000000001</v>
      </c>
      <c r="I126" s="306">
        <v>0.5493055555555556</v>
      </c>
      <c r="J126" s="234">
        <f t="shared" si="14"/>
        <v>3.0166666666666679</v>
      </c>
      <c r="K126" s="236" t="s">
        <v>28</v>
      </c>
    </row>
    <row r="127" spans="1:13" ht="18.75">
      <c r="A127" s="306">
        <v>0.40277777777777773</v>
      </c>
      <c r="B127" s="234">
        <f t="shared" si="15"/>
        <v>0</v>
      </c>
      <c r="C127" s="236" t="s">
        <v>14</v>
      </c>
      <c r="D127" s="242"/>
      <c r="E127" s="242"/>
    </row>
    <row r="128" spans="1:13" ht="72">
      <c r="A128" s="306">
        <v>0.40972222222222227</v>
      </c>
      <c r="B128" s="234">
        <f t="shared" si="15"/>
        <v>0.16666666666666874</v>
      </c>
      <c r="C128" s="236" t="s">
        <v>18</v>
      </c>
      <c r="D128" s="237">
        <v>-24.15</v>
      </c>
      <c r="E128" s="242">
        <v>1.03</v>
      </c>
      <c r="I128" s="251" t="s">
        <v>77</v>
      </c>
      <c r="J128" s="313"/>
      <c r="K128" s="263">
        <v>4044</v>
      </c>
      <c r="L128" s="268" t="s">
        <v>78</v>
      </c>
      <c r="M128" s="231" t="s">
        <v>5</v>
      </c>
    </row>
    <row r="129" spans="1:17" ht="37.5">
      <c r="A129" s="306">
        <v>0.4236111111111111</v>
      </c>
      <c r="B129" s="234">
        <f t="shared" si="15"/>
        <v>0.50000000000000089</v>
      </c>
      <c r="C129" s="236" t="s">
        <v>19</v>
      </c>
      <c r="D129" s="242">
        <v>-17.66</v>
      </c>
      <c r="E129" s="242">
        <v>0.85</v>
      </c>
      <c r="I129" s="177" t="s">
        <v>6</v>
      </c>
      <c r="J129" s="232" t="s">
        <v>7</v>
      </c>
      <c r="K129" s="231"/>
      <c r="L129" s="230" t="s">
        <v>8</v>
      </c>
      <c r="M129" s="242">
        <v>0.76</v>
      </c>
      <c r="P129" s="306"/>
      <c r="Q129" s="234"/>
    </row>
    <row r="130" spans="1:17" ht="23.25">
      <c r="A130" s="306">
        <v>0.43611111111111112</v>
      </c>
      <c r="B130" s="234">
        <f t="shared" si="15"/>
        <v>0.80000000000000115</v>
      </c>
      <c r="C130" s="236" t="s">
        <v>20</v>
      </c>
      <c r="D130" s="242">
        <v>-17.54</v>
      </c>
      <c r="E130" s="242">
        <v>1.1499999999999999</v>
      </c>
      <c r="I130" s="306">
        <v>0.52013888888888882</v>
      </c>
      <c r="J130" s="234">
        <f>(I130-I$134)*24</f>
        <v>-1.0166666666666684</v>
      </c>
      <c r="K130" s="317" t="s">
        <v>13</v>
      </c>
      <c r="L130" s="242">
        <v>15.5</v>
      </c>
      <c r="P130" s="306"/>
      <c r="Q130" s="234"/>
    </row>
    <row r="131" spans="1:17" ht="23.25">
      <c r="A131" s="306">
        <v>0.45069444444444445</v>
      </c>
      <c r="B131" s="234">
        <f t="shared" si="15"/>
        <v>1.1500000000000012</v>
      </c>
      <c r="C131" s="236" t="s">
        <v>21</v>
      </c>
      <c r="D131" s="242">
        <v>-16.36</v>
      </c>
      <c r="E131" s="242">
        <v>0.96</v>
      </c>
      <c r="I131" s="306">
        <v>0.53194444444444444</v>
      </c>
      <c r="J131" s="234">
        <f t="shared" ref="J131:J143" si="16">(I131-I$134)*24</f>
        <v>-0.73333333333333339</v>
      </c>
      <c r="K131" s="317" t="s">
        <v>13</v>
      </c>
      <c r="L131" s="242">
        <v>-8.1199999999999992</v>
      </c>
      <c r="M131" s="242">
        <v>0.82</v>
      </c>
      <c r="P131" s="306"/>
      <c r="Q131" s="234"/>
    </row>
    <row r="132" spans="1:17" ht="23.25">
      <c r="A132" s="306">
        <v>0.46388888888888885</v>
      </c>
      <c r="B132" s="234">
        <f t="shared" si="15"/>
        <v>1.4666666666666668</v>
      </c>
      <c r="C132" s="236" t="s">
        <v>22</v>
      </c>
      <c r="D132" s="237">
        <v>14.03</v>
      </c>
      <c r="E132" s="242">
        <v>0.91</v>
      </c>
      <c r="I132" s="306">
        <v>0.5444444444444444</v>
      </c>
      <c r="J132" s="234">
        <f t="shared" si="16"/>
        <v>-0.43333333333333446</v>
      </c>
      <c r="K132" s="317" t="s">
        <v>13</v>
      </c>
      <c r="L132" s="242">
        <v>-15.27</v>
      </c>
      <c r="M132" s="242">
        <v>1.03</v>
      </c>
      <c r="P132" s="306"/>
      <c r="Q132" s="234"/>
    </row>
    <row r="133" spans="1:17" ht="23.25">
      <c r="A133" s="306">
        <v>0.4777777777777778</v>
      </c>
      <c r="B133" s="234">
        <f t="shared" si="15"/>
        <v>1.8000000000000016</v>
      </c>
      <c r="C133" s="236" t="s">
        <v>23</v>
      </c>
      <c r="D133" s="237">
        <v>170.45</v>
      </c>
      <c r="E133" s="242">
        <v>1</v>
      </c>
      <c r="I133" s="306">
        <v>0.55763888888888891</v>
      </c>
      <c r="J133" s="234">
        <f t="shared" si="16"/>
        <v>-0.11666666666666625</v>
      </c>
      <c r="K133" s="317" t="s">
        <v>13</v>
      </c>
      <c r="L133" s="242">
        <v>-15.04</v>
      </c>
      <c r="M133" s="242">
        <v>0.86</v>
      </c>
      <c r="P133" s="306"/>
      <c r="Q133" s="234"/>
    </row>
    <row r="134" spans="1:17" ht="23.25">
      <c r="A134" s="306">
        <v>0.4909722222222222</v>
      </c>
      <c r="B134" s="234">
        <f t="shared" si="15"/>
        <v>2.1166666666666671</v>
      </c>
      <c r="C134" s="236" t="s">
        <v>39</v>
      </c>
      <c r="D134" s="242">
        <v>500.59</v>
      </c>
      <c r="E134" s="242">
        <v>1.18</v>
      </c>
      <c r="I134" s="306">
        <v>0.5625</v>
      </c>
      <c r="J134" s="234">
        <f t="shared" si="16"/>
        <v>0</v>
      </c>
      <c r="K134" s="317" t="s">
        <v>14</v>
      </c>
      <c r="L134" s="242"/>
      <c r="M134" s="242"/>
      <c r="P134" s="306"/>
      <c r="Q134" s="234"/>
    </row>
    <row r="135" spans="1:17" ht="23.25">
      <c r="A135" s="306">
        <v>0.50624999999999998</v>
      </c>
      <c r="B135" s="234">
        <f t="shared" si="15"/>
        <v>2.4833333333333338</v>
      </c>
      <c r="C135" s="236" t="s">
        <v>55</v>
      </c>
      <c r="D135" s="242">
        <v>941.25</v>
      </c>
      <c r="E135" s="242">
        <v>0.98</v>
      </c>
      <c r="I135" s="306">
        <v>0.5708333333333333</v>
      </c>
      <c r="J135" s="234">
        <f t="shared" si="16"/>
        <v>0.19999999999999929</v>
      </c>
      <c r="K135" s="317"/>
      <c r="L135" s="242"/>
      <c r="M135" s="242"/>
      <c r="N135" t="s">
        <v>80</v>
      </c>
      <c r="P135" s="306"/>
      <c r="Q135" s="234"/>
    </row>
    <row r="136" spans="1:17" ht="18.75">
      <c r="A136" s="306">
        <v>0.51041666666666663</v>
      </c>
      <c r="B136" s="234">
        <f t="shared" si="15"/>
        <v>2.5833333333333335</v>
      </c>
      <c r="C136" s="236" t="s">
        <v>28</v>
      </c>
      <c r="I136" s="306">
        <v>0.59791666666666665</v>
      </c>
      <c r="J136" s="234">
        <f t="shared" si="16"/>
        <v>0.84999999999999964</v>
      </c>
      <c r="K136" s="236" t="s">
        <v>18</v>
      </c>
      <c r="L136" s="242">
        <v>246.8</v>
      </c>
      <c r="M136" s="242">
        <v>1</v>
      </c>
      <c r="P136" s="306"/>
      <c r="Q136" s="234"/>
    </row>
    <row r="137" spans="1:17" ht="18.75">
      <c r="I137" s="306">
        <v>0.61111111111111105</v>
      </c>
      <c r="J137" s="234">
        <f t="shared" si="16"/>
        <v>1.1666666666666652</v>
      </c>
      <c r="K137" s="236" t="s">
        <v>19</v>
      </c>
      <c r="L137" s="242">
        <v>934.69</v>
      </c>
      <c r="M137" s="242">
        <v>1.1399999999999999</v>
      </c>
      <c r="P137" s="306"/>
      <c r="Q137" s="234"/>
    </row>
    <row r="138" spans="1:17" ht="18.75">
      <c r="I138" s="306">
        <v>0.625</v>
      </c>
      <c r="J138" s="234">
        <f t="shared" si="16"/>
        <v>1.5</v>
      </c>
      <c r="K138" s="236" t="s">
        <v>20</v>
      </c>
      <c r="L138" s="242">
        <v>1406.1</v>
      </c>
      <c r="M138" s="242">
        <v>0.9</v>
      </c>
      <c r="P138" s="306"/>
      <c r="Q138" s="234"/>
    </row>
    <row r="139" spans="1:17" ht="36">
      <c r="A139" s="251" t="s">
        <v>81</v>
      </c>
      <c r="B139" s="313"/>
      <c r="C139" s="263">
        <v>4027</v>
      </c>
      <c r="D139" s="268" t="s">
        <v>68</v>
      </c>
      <c r="E139" s="231" t="s">
        <v>82</v>
      </c>
      <c r="I139" s="306">
        <v>0.6381944444444444</v>
      </c>
      <c r="J139" s="234">
        <f t="shared" si="16"/>
        <v>1.8166666666666655</v>
      </c>
      <c r="K139" s="236" t="s">
        <v>21</v>
      </c>
      <c r="L139" s="242">
        <v>1593.55</v>
      </c>
      <c r="M139" s="242">
        <v>0.71</v>
      </c>
      <c r="P139" s="306"/>
      <c r="Q139" s="234"/>
    </row>
    <row r="140" spans="1:17" ht="56.25">
      <c r="A140" s="177" t="s">
        <v>6</v>
      </c>
      <c r="B140" s="232" t="s">
        <v>7</v>
      </c>
      <c r="C140" s="231"/>
      <c r="D140" s="230" t="s">
        <v>8</v>
      </c>
      <c r="E140" s="231" t="s">
        <v>9</v>
      </c>
      <c r="I140" s="306">
        <v>0.65</v>
      </c>
      <c r="J140" s="234">
        <f t="shared" si="16"/>
        <v>2.1000000000000005</v>
      </c>
      <c r="K140" s="236" t="s">
        <v>22</v>
      </c>
      <c r="L140" s="237">
        <v>1598.9</v>
      </c>
      <c r="M140" s="242">
        <v>1.01</v>
      </c>
      <c r="P140" s="306"/>
      <c r="Q140" s="234"/>
    </row>
    <row r="141" spans="1:17" ht="23.25">
      <c r="A141" s="318">
        <v>0.39583333333333331</v>
      </c>
      <c r="B141" s="234">
        <f>(A141-A$145)*24</f>
        <v>-0.84999999999999964</v>
      </c>
      <c r="C141" s="317" t="s">
        <v>11</v>
      </c>
      <c r="D141" s="230"/>
      <c r="E141" s="231"/>
      <c r="I141" s="306"/>
      <c r="J141" s="234">
        <f t="shared" si="16"/>
        <v>-13.5</v>
      </c>
      <c r="K141" s="236"/>
      <c r="L141" s="237"/>
      <c r="M141" s="242"/>
      <c r="P141" s="306"/>
      <c r="Q141" s="234"/>
    </row>
    <row r="142" spans="1:17" ht="23.25">
      <c r="A142" s="306">
        <v>0.3972222222222222</v>
      </c>
      <c r="B142" s="234">
        <f>(A142-A$145)*24</f>
        <v>-0.81666666666666643</v>
      </c>
      <c r="C142" s="317" t="s">
        <v>13</v>
      </c>
      <c r="D142" s="242">
        <v>-19.43</v>
      </c>
      <c r="E142" s="242">
        <v>0.85</v>
      </c>
      <c r="I142" s="306">
        <v>0.66319444444444442</v>
      </c>
      <c r="J142" s="234">
        <f t="shared" si="16"/>
        <v>2.4166666666666661</v>
      </c>
      <c r="K142" s="236" t="s">
        <v>23</v>
      </c>
      <c r="L142" s="237">
        <v>1277.8</v>
      </c>
      <c r="M142" s="242">
        <v>1</v>
      </c>
      <c r="P142" s="306"/>
      <c r="Q142" s="234"/>
    </row>
    <row r="143" spans="1:17" ht="23.25">
      <c r="A143" s="306">
        <v>0.40972222222222227</v>
      </c>
      <c r="B143" s="234">
        <f>(A143-A$145)*24</f>
        <v>-0.51666666666666483</v>
      </c>
      <c r="C143" s="317" t="s">
        <v>13</v>
      </c>
      <c r="D143" s="242">
        <v>-20.53</v>
      </c>
      <c r="E143" s="242">
        <v>0.8</v>
      </c>
      <c r="I143" s="306">
        <v>0.66805555555555562</v>
      </c>
      <c r="J143" s="234">
        <f t="shared" si="16"/>
        <v>2.533333333333335</v>
      </c>
      <c r="K143" s="236" t="s">
        <v>28</v>
      </c>
      <c r="L143" s="242"/>
      <c r="M143" s="242"/>
    </row>
    <row r="144" spans="1:17" ht="23.25">
      <c r="A144" s="306">
        <v>0.42152777777777778</v>
      </c>
      <c r="B144" s="234">
        <f>(A144-A$145)*24</f>
        <v>-0.2333333333333325</v>
      </c>
      <c r="C144" s="317" t="s">
        <v>13</v>
      </c>
      <c r="D144" s="242">
        <v>-19.97</v>
      </c>
      <c r="E144" s="242">
        <v>0.81</v>
      </c>
      <c r="I144" s="306"/>
      <c r="J144" s="234"/>
      <c r="K144" s="236"/>
      <c r="L144" s="242"/>
      <c r="M144" s="242"/>
    </row>
    <row r="145" spans="1:14" ht="23.25">
      <c r="A145" s="306">
        <v>0.43124999999999997</v>
      </c>
      <c r="B145" s="234">
        <f>(A145-A$145)*24</f>
        <v>0</v>
      </c>
      <c r="C145" s="317" t="s">
        <v>14</v>
      </c>
      <c r="D145" s="242"/>
      <c r="E145" s="242"/>
      <c r="K145" s="236"/>
    </row>
    <row r="146" spans="1:14" ht="54">
      <c r="A146" s="306">
        <v>0.44513888888888892</v>
      </c>
      <c r="B146" s="234">
        <f>(A146-A$145)*24</f>
        <v>0.33333333333333481</v>
      </c>
      <c r="C146" s="236" t="s">
        <v>16</v>
      </c>
      <c r="D146" s="242">
        <v>33.65</v>
      </c>
      <c r="E146" s="242">
        <v>1.1599999999999999</v>
      </c>
      <c r="I146" s="251" t="s">
        <v>83</v>
      </c>
      <c r="J146" s="313"/>
      <c r="K146" s="263">
        <v>4049</v>
      </c>
      <c r="L146" s="268" t="s">
        <v>68</v>
      </c>
      <c r="M146" s="231" t="s">
        <v>69</v>
      </c>
    </row>
    <row r="147" spans="1:14" ht="37.5">
      <c r="A147" s="306">
        <v>0.4604166666666667</v>
      </c>
      <c r="B147" s="234">
        <f>(A147-A$145)*24</f>
        <v>0.70000000000000151</v>
      </c>
      <c r="C147" s="236" t="s">
        <v>18</v>
      </c>
      <c r="D147" s="242">
        <v>296.39</v>
      </c>
      <c r="E147" s="242">
        <v>0.85</v>
      </c>
      <c r="I147" s="177" t="s">
        <v>6</v>
      </c>
      <c r="J147" s="232" t="s">
        <v>7</v>
      </c>
      <c r="K147" s="231"/>
      <c r="L147" s="230" t="s">
        <v>8</v>
      </c>
      <c r="M147" s="231" t="s">
        <v>9</v>
      </c>
    </row>
    <row r="148" spans="1:14" ht="23.25">
      <c r="A148" s="306">
        <v>0.47430555555555554</v>
      </c>
      <c r="B148" s="234">
        <f>(A148-A$145)*24</f>
        <v>1.0333333333333337</v>
      </c>
      <c r="C148" s="236" t="s">
        <v>19</v>
      </c>
      <c r="D148" s="242">
        <v>380.13</v>
      </c>
      <c r="E148" s="242">
        <v>0.95</v>
      </c>
      <c r="I148" s="318">
        <v>0.3923611111111111</v>
      </c>
      <c r="J148" s="234">
        <f>(I148-I$153)*24</f>
        <v>-0.83333333333333304</v>
      </c>
      <c r="K148" s="317" t="s">
        <v>11</v>
      </c>
      <c r="L148" s="230"/>
      <c r="M148" s="231"/>
    </row>
    <row r="149" spans="1:14" ht="23.25">
      <c r="A149" s="306">
        <v>0.48819444444444443</v>
      </c>
      <c r="B149" s="234">
        <f>(A149-A$145)*24</f>
        <v>1.3666666666666671</v>
      </c>
      <c r="C149" s="236" t="s">
        <v>20</v>
      </c>
      <c r="D149" s="242">
        <v>444.86</v>
      </c>
      <c r="E149" s="242">
        <v>0.71</v>
      </c>
      <c r="I149" s="318">
        <v>0.3972222222222222</v>
      </c>
      <c r="J149" s="234">
        <f t="shared" ref="J149:J159" si="17">(I149-I$153)*24</f>
        <v>-0.71666666666666679</v>
      </c>
      <c r="K149" s="317" t="s">
        <v>13</v>
      </c>
      <c r="L149" s="242">
        <v>-20.75</v>
      </c>
      <c r="M149" s="242">
        <v>0.96</v>
      </c>
    </row>
    <row r="150" spans="1:14" ht="23.25">
      <c r="A150" s="306">
        <v>0.50138888888888888</v>
      </c>
      <c r="B150" s="234">
        <f>(A150-A$145)*24</f>
        <v>1.683333333333334</v>
      </c>
      <c r="C150" s="236" t="s">
        <v>21</v>
      </c>
      <c r="D150" s="242">
        <v>443.59</v>
      </c>
      <c r="E150" s="242">
        <v>0.9</v>
      </c>
      <c r="I150" s="318">
        <v>0.41041666666666665</v>
      </c>
      <c r="J150" s="234">
        <f t="shared" si="17"/>
        <v>-0.39999999999999991</v>
      </c>
      <c r="K150" s="317" t="s">
        <v>13</v>
      </c>
      <c r="L150" s="242">
        <v>-21.24</v>
      </c>
      <c r="M150" s="242">
        <v>0.83</v>
      </c>
    </row>
    <row r="151" spans="1:14" ht="23.25">
      <c r="A151" s="306">
        <v>0.51527777777777783</v>
      </c>
      <c r="B151" s="234">
        <f>(A151-A$145)*24</f>
        <v>2.0166666666666688</v>
      </c>
      <c r="C151" s="236" t="s">
        <v>22</v>
      </c>
      <c r="D151" s="237">
        <v>474.98</v>
      </c>
      <c r="E151" s="242">
        <v>0.99</v>
      </c>
      <c r="I151" s="318">
        <v>0.42291666666666666</v>
      </c>
      <c r="J151" s="234">
        <f t="shared" si="17"/>
        <v>-9.9999999999999645E-2</v>
      </c>
      <c r="K151" s="317" t="s">
        <v>13</v>
      </c>
      <c r="L151" s="242">
        <v>-21.3</v>
      </c>
      <c r="M151" s="242">
        <v>1.1299999999999999</v>
      </c>
      <c r="N151" t="s">
        <v>84</v>
      </c>
    </row>
    <row r="152" spans="1:14" ht="23.25">
      <c r="A152" s="306">
        <v>0.52083333333333337</v>
      </c>
      <c r="B152" s="234">
        <f>(A152-A$145)*24</f>
        <v>2.1500000000000017</v>
      </c>
      <c r="C152" s="236" t="s">
        <v>28</v>
      </c>
      <c r="D152" s="242"/>
      <c r="E152" s="242"/>
      <c r="I152" s="318"/>
      <c r="J152" s="234"/>
      <c r="K152" s="317"/>
      <c r="L152" s="242"/>
      <c r="M152" s="242"/>
    </row>
    <row r="153" spans="1:14" ht="23.25">
      <c r="I153" s="318">
        <v>0.42708333333333331</v>
      </c>
      <c r="J153" s="234">
        <f t="shared" si="17"/>
        <v>0</v>
      </c>
      <c r="K153" s="317" t="s">
        <v>85</v>
      </c>
      <c r="L153" s="242"/>
      <c r="M153" s="242"/>
    </row>
    <row r="154" spans="1:14" ht="18.75">
      <c r="I154" s="318">
        <v>0.4375</v>
      </c>
      <c r="J154" s="234">
        <f t="shared" si="17"/>
        <v>0.25000000000000044</v>
      </c>
      <c r="K154" s="236" t="s">
        <v>16</v>
      </c>
      <c r="L154" s="242">
        <v>11.34</v>
      </c>
      <c r="M154" s="242">
        <v>1.51</v>
      </c>
    </row>
    <row r="155" spans="1:14" ht="36">
      <c r="A155" s="251" t="s">
        <v>86</v>
      </c>
      <c r="B155" s="313"/>
      <c r="C155" s="263">
        <v>3978</v>
      </c>
      <c r="D155" s="268" t="s">
        <v>87</v>
      </c>
      <c r="E155" s="231" t="s">
        <v>2</v>
      </c>
      <c r="I155" s="318">
        <v>0.45624999999999999</v>
      </c>
      <c r="J155" s="234">
        <f t="shared" si="17"/>
        <v>0.70000000000000018</v>
      </c>
      <c r="K155" s="236" t="s">
        <v>18</v>
      </c>
      <c r="L155" s="242">
        <v>276.23</v>
      </c>
      <c r="M155" s="242">
        <v>1.33</v>
      </c>
    </row>
    <row r="156" spans="1:14" ht="56.25">
      <c r="A156" s="177" t="s">
        <v>6</v>
      </c>
      <c r="B156" s="232" t="s">
        <v>7</v>
      </c>
      <c r="C156" s="231"/>
      <c r="D156" s="230" t="s">
        <v>8</v>
      </c>
      <c r="E156" s="231" t="s">
        <v>9</v>
      </c>
      <c r="I156" s="318">
        <v>0.47222222222222227</v>
      </c>
      <c r="J156" s="234">
        <f t="shared" si="17"/>
        <v>1.0833333333333348</v>
      </c>
      <c r="K156" s="236" t="s">
        <v>19</v>
      </c>
      <c r="L156" s="242">
        <v>355.93</v>
      </c>
      <c r="M156" s="242">
        <v>0.75</v>
      </c>
    </row>
    <row r="157" spans="1:14" ht="23.25">
      <c r="A157" s="318">
        <v>0.37013888888888885</v>
      </c>
      <c r="B157" s="234">
        <f>(A157-A$162)*24</f>
        <v>-1.6333333333333355</v>
      </c>
      <c r="C157" s="317" t="s">
        <v>11</v>
      </c>
      <c r="D157" s="230"/>
      <c r="E157" s="231"/>
      <c r="I157" s="318">
        <v>0.48472222222222222</v>
      </c>
      <c r="J157" s="234">
        <f t="shared" si="17"/>
        <v>1.3833333333333337</v>
      </c>
      <c r="K157" s="236" t="s">
        <v>20</v>
      </c>
      <c r="L157" s="242">
        <v>378.96</v>
      </c>
      <c r="M157" s="242">
        <v>0.86</v>
      </c>
    </row>
    <row r="158" spans="1:14" ht="23.25">
      <c r="A158" s="306">
        <v>0.3743055555555555</v>
      </c>
      <c r="B158" s="234">
        <f t="shared" ref="B158:B173" si="18">(A158-A$162)*24</f>
        <v>-1.5333333333333359</v>
      </c>
      <c r="C158" s="317" t="s">
        <v>13</v>
      </c>
      <c r="D158" s="242"/>
      <c r="E158" s="242"/>
      <c r="F158" t="s">
        <v>88</v>
      </c>
      <c r="I158" s="318">
        <v>0.49861111111111112</v>
      </c>
      <c r="J158" s="234">
        <f t="shared" si="17"/>
        <v>1.7166666666666672</v>
      </c>
      <c r="K158" s="236" t="s">
        <v>21</v>
      </c>
      <c r="L158" s="242">
        <v>344.6</v>
      </c>
      <c r="M158" s="242">
        <v>0.95</v>
      </c>
    </row>
    <row r="159" spans="1:14" ht="23.25">
      <c r="A159" s="306">
        <v>0.4055555555555555</v>
      </c>
      <c r="B159" s="234">
        <f t="shared" si="18"/>
        <v>-0.78333333333333588</v>
      </c>
      <c r="C159" s="317" t="s">
        <v>13</v>
      </c>
      <c r="D159" s="242">
        <v>-22.34</v>
      </c>
      <c r="E159" s="242">
        <v>0.51</v>
      </c>
      <c r="I159" s="318">
        <v>0.51180555555555551</v>
      </c>
      <c r="J159" s="234">
        <f t="shared" si="17"/>
        <v>2.0333333333333328</v>
      </c>
      <c r="K159" s="236" t="s">
        <v>22</v>
      </c>
      <c r="L159" s="242">
        <v>319.61</v>
      </c>
      <c r="M159" s="242">
        <v>0.94</v>
      </c>
    </row>
    <row r="160" spans="1:14" ht="23.25">
      <c r="A160" s="306">
        <v>0.41666666666666669</v>
      </c>
      <c r="B160" s="234">
        <f t="shared" si="18"/>
        <v>-0.5166666666666675</v>
      </c>
      <c r="C160" s="317" t="s">
        <v>13</v>
      </c>
      <c r="D160" s="242">
        <v>-20.51</v>
      </c>
      <c r="E160" s="242">
        <v>1.1100000000000001</v>
      </c>
      <c r="I160" s="318">
        <v>0.51527777777777783</v>
      </c>
      <c r="J160" s="234">
        <f>(I160-I$153)*24</f>
        <v>2.1166666666666685</v>
      </c>
      <c r="K160" s="236" t="s">
        <v>28</v>
      </c>
      <c r="L160" s="242"/>
      <c r="M160" s="242"/>
    </row>
    <row r="161" spans="1:13" ht="23.25">
      <c r="A161" s="306">
        <v>0.43124999999999997</v>
      </c>
      <c r="B161" s="234">
        <f t="shared" si="18"/>
        <v>-0.16666666666666874</v>
      </c>
      <c r="C161" s="317" t="s">
        <v>13</v>
      </c>
      <c r="D161" s="242">
        <v>-20.62</v>
      </c>
      <c r="E161" s="242">
        <v>0.92</v>
      </c>
      <c r="I161" s="318"/>
      <c r="J161" s="234"/>
      <c r="K161" s="236"/>
      <c r="L161" s="242"/>
      <c r="M161" s="242"/>
    </row>
    <row r="162" spans="1:13" ht="23.25">
      <c r="A162" s="306">
        <v>0.4381944444444445</v>
      </c>
      <c r="B162" s="234">
        <f t="shared" si="18"/>
        <v>0</v>
      </c>
      <c r="C162" s="317" t="s">
        <v>33</v>
      </c>
      <c r="D162" s="242"/>
      <c r="E162" s="242"/>
      <c r="I162" s="318"/>
      <c r="J162" s="234"/>
      <c r="K162" s="236"/>
      <c r="L162" s="242"/>
      <c r="M162" s="242"/>
    </row>
    <row r="163" spans="1:13" ht="18.75">
      <c r="A163" s="306">
        <v>0.44444444444444442</v>
      </c>
      <c r="B163" s="234">
        <f t="shared" si="18"/>
        <v>0.14999999999999813</v>
      </c>
      <c r="C163" s="236" t="s">
        <v>16</v>
      </c>
      <c r="D163" s="242">
        <v>-19.7</v>
      </c>
      <c r="E163" s="242">
        <v>0.35</v>
      </c>
      <c r="I163" s="318"/>
      <c r="J163" s="234"/>
      <c r="K163" s="236"/>
      <c r="L163" s="242"/>
      <c r="M163" s="242"/>
    </row>
    <row r="164" spans="1:13" ht="18.75">
      <c r="A164" s="306">
        <v>0.45555555555555555</v>
      </c>
      <c r="B164" s="234">
        <f t="shared" si="18"/>
        <v>0.41666666666666519</v>
      </c>
      <c r="C164" s="236" t="s">
        <v>18</v>
      </c>
      <c r="D164" s="242">
        <v>-24.72</v>
      </c>
      <c r="E164" s="242">
        <v>0.51</v>
      </c>
      <c r="L164" s="242"/>
    </row>
    <row r="165" spans="1:13" ht="18.75">
      <c r="A165" s="306">
        <v>0.46666666666666662</v>
      </c>
      <c r="B165" s="234">
        <f t="shared" si="18"/>
        <v>0.68333333333333091</v>
      </c>
      <c r="C165" s="236" t="s">
        <v>19</v>
      </c>
      <c r="D165" s="242">
        <v>-22.38</v>
      </c>
      <c r="E165" s="242">
        <v>0.79</v>
      </c>
    </row>
    <row r="166" spans="1:13" ht="18.75">
      <c r="A166" s="306">
        <v>0.47916666666666669</v>
      </c>
      <c r="B166" s="234">
        <f t="shared" si="18"/>
        <v>0.9833333333333325</v>
      </c>
      <c r="C166" s="236" t="s">
        <v>20</v>
      </c>
      <c r="D166" s="242">
        <v>-22.18</v>
      </c>
      <c r="E166" s="242">
        <v>0.81</v>
      </c>
    </row>
    <row r="167" spans="1:13" ht="18.75">
      <c r="A167" s="306">
        <v>0.4916666666666667</v>
      </c>
      <c r="B167" s="234">
        <f t="shared" si="18"/>
        <v>1.2833333333333328</v>
      </c>
      <c r="C167" s="236" t="s">
        <v>21</v>
      </c>
      <c r="D167" s="242">
        <v>-22.19</v>
      </c>
      <c r="E167" s="242">
        <v>0.79</v>
      </c>
    </row>
    <row r="168" spans="1:13" ht="18.75">
      <c r="A168" s="306">
        <v>0.50347222222222221</v>
      </c>
      <c r="B168" s="234">
        <f t="shared" si="18"/>
        <v>1.5666666666666651</v>
      </c>
      <c r="C168" s="236" t="s">
        <v>22</v>
      </c>
      <c r="D168" s="242">
        <v>-21.35</v>
      </c>
      <c r="E168" s="242">
        <v>0.87</v>
      </c>
    </row>
    <row r="169" spans="1:13" ht="18.75">
      <c r="A169" s="306">
        <v>0.51666666666666672</v>
      </c>
      <c r="B169" s="234">
        <f t="shared" si="18"/>
        <v>1.8833333333333333</v>
      </c>
      <c r="C169" s="236" t="s">
        <v>23</v>
      </c>
      <c r="D169" s="242">
        <v>-21.3</v>
      </c>
      <c r="E169" s="242">
        <v>0.83</v>
      </c>
    </row>
    <row r="170" spans="1:13" ht="18.75">
      <c r="A170" s="306">
        <v>0.52916666666666667</v>
      </c>
      <c r="B170" s="234">
        <f t="shared" si="18"/>
        <v>2.1833333333333322</v>
      </c>
      <c r="C170" s="236" t="s">
        <v>39</v>
      </c>
      <c r="D170" s="242">
        <v>-21.54</v>
      </c>
      <c r="E170" s="242">
        <v>0.67</v>
      </c>
    </row>
    <row r="171" spans="1:13" ht="18.75">
      <c r="A171" s="306">
        <v>0.54097222222222219</v>
      </c>
      <c r="B171" s="234">
        <f t="shared" si="18"/>
        <v>2.4666666666666646</v>
      </c>
      <c r="C171" s="236" t="s">
        <v>55</v>
      </c>
      <c r="D171" s="237">
        <v>-20.2</v>
      </c>
      <c r="E171" s="242">
        <v>1.1000000000000001</v>
      </c>
    </row>
    <row r="172" spans="1:13" ht="18.75">
      <c r="A172" s="306">
        <v>0.55486111111111114</v>
      </c>
      <c r="B172" s="234">
        <f t="shared" si="18"/>
        <v>2.7999999999999994</v>
      </c>
      <c r="C172" s="236" t="s">
        <v>56</v>
      </c>
      <c r="D172" s="242">
        <v>-21.32</v>
      </c>
      <c r="E172" s="242">
        <v>0.98</v>
      </c>
    </row>
    <row r="173" spans="1:13" ht="18.75">
      <c r="A173" s="306">
        <v>0.56458333333333333</v>
      </c>
      <c r="B173" s="234">
        <f t="shared" si="18"/>
        <v>3.0333333333333319</v>
      </c>
      <c r="C173" s="236" t="s">
        <v>28</v>
      </c>
    </row>
    <row r="175" spans="1:13" ht="36">
      <c r="I175" s="251" t="s">
        <v>86</v>
      </c>
      <c r="J175" s="313"/>
      <c r="K175" s="263">
        <v>3983</v>
      </c>
      <c r="L175" s="268" t="s">
        <v>78</v>
      </c>
      <c r="M175" s="231" t="s">
        <v>5</v>
      </c>
    </row>
    <row r="176" spans="1:13" ht="37.5">
      <c r="A176" s="251" t="s">
        <v>86</v>
      </c>
      <c r="B176" s="313"/>
      <c r="C176" s="263">
        <v>3966</v>
      </c>
      <c r="D176" s="268" t="s">
        <v>78</v>
      </c>
      <c r="E176" s="231" t="s">
        <v>5</v>
      </c>
      <c r="I176" s="177" t="s">
        <v>6</v>
      </c>
      <c r="J176" s="232" t="s">
        <v>7</v>
      </c>
      <c r="K176" s="231"/>
      <c r="L176" s="230" t="s">
        <v>8</v>
      </c>
      <c r="M176" s="231" t="s">
        <v>9</v>
      </c>
    </row>
    <row r="177" spans="1:13" ht="56.25">
      <c r="A177" s="177" t="s">
        <v>6</v>
      </c>
      <c r="B177" s="232" t="s">
        <v>7</v>
      </c>
      <c r="C177" s="231"/>
      <c r="D177" s="230" t="s">
        <v>8</v>
      </c>
      <c r="E177" s="231" t="s">
        <v>9</v>
      </c>
      <c r="I177" s="318">
        <v>0.52777777777777779</v>
      </c>
      <c r="J177" s="234">
        <f>(I177-I$181)*24</f>
        <v>-1.0499999999999989</v>
      </c>
      <c r="K177" s="317" t="s">
        <v>11</v>
      </c>
      <c r="L177" s="230"/>
      <c r="M177" s="231"/>
    </row>
    <row r="178" spans="1:13" ht="23.25">
      <c r="A178" s="318">
        <v>0.35416666666666669</v>
      </c>
      <c r="B178" s="234">
        <f>(A178-A$183)*24</f>
        <v>-1.4499999999999988</v>
      </c>
      <c r="C178" s="317" t="s">
        <v>11</v>
      </c>
      <c r="D178" s="230"/>
      <c r="E178" s="231"/>
      <c r="I178" s="306">
        <v>0.53333333333333333</v>
      </c>
      <c r="J178" s="234">
        <f t="shared" ref="J178:J189" si="19">(I178-I$181)*24</f>
        <v>-0.91666666666666607</v>
      </c>
      <c r="K178" s="317" t="s">
        <v>13</v>
      </c>
      <c r="L178" s="242">
        <v>-22.18</v>
      </c>
      <c r="M178" s="242">
        <v>1.19</v>
      </c>
    </row>
    <row r="179" spans="1:13" ht="23.25">
      <c r="A179" s="306">
        <v>0.36527777777777781</v>
      </c>
      <c r="B179" s="234">
        <f>(A179-A$183)*24</f>
        <v>-1.1833333333333318</v>
      </c>
      <c r="C179" s="317" t="s">
        <v>13</v>
      </c>
      <c r="D179" s="242">
        <v>-20.65</v>
      </c>
      <c r="E179" s="242">
        <v>1.0900000000000001</v>
      </c>
      <c r="I179" s="306">
        <v>0.54861111111111105</v>
      </c>
      <c r="J179" s="234">
        <f t="shared" si="19"/>
        <v>-0.55000000000000071</v>
      </c>
      <c r="K179" s="317" t="s">
        <v>13</v>
      </c>
      <c r="L179" s="242">
        <v>-21.12</v>
      </c>
      <c r="M179" s="242">
        <v>0.94</v>
      </c>
    </row>
    <row r="180" spans="1:13" ht="23.25">
      <c r="A180" s="306">
        <v>0.38055555555555554</v>
      </c>
      <c r="B180" s="234">
        <f>(A180-A$183)*24</f>
        <v>-0.81666666666666643</v>
      </c>
      <c r="C180" s="317" t="s">
        <v>13</v>
      </c>
      <c r="D180" s="242">
        <v>-20.399999999999999</v>
      </c>
      <c r="E180" s="242">
        <v>0.96</v>
      </c>
      <c r="I180" s="306">
        <v>0.5625</v>
      </c>
      <c r="J180" s="234">
        <f t="shared" si="19"/>
        <v>-0.2166666666666659</v>
      </c>
      <c r="K180" s="317" t="s">
        <v>13</v>
      </c>
      <c r="L180" s="242">
        <v>-21</v>
      </c>
      <c r="M180" s="242">
        <v>0.83</v>
      </c>
    </row>
    <row r="181" spans="1:13" ht="23.25">
      <c r="A181" s="306">
        <v>0.39374999999999999</v>
      </c>
      <c r="B181" s="234">
        <f>(A181-A$183)*24</f>
        <v>-0.49999999999999956</v>
      </c>
      <c r="C181" s="317" t="s">
        <v>13</v>
      </c>
      <c r="D181" s="242">
        <v>-20.190000000000001</v>
      </c>
      <c r="E181" s="242">
        <v>1.24</v>
      </c>
      <c r="I181" s="306">
        <v>0.57152777777777775</v>
      </c>
      <c r="J181" s="234">
        <f t="shared" si="19"/>
        <v>0</v>
      </c>
      <c r="K181" s="317" t="s">
        <v>85</v>
      </c>
      <c r="L181" s="242"/>
      <c r="M181" s="242"/>
    </row>
    <row r="182" spans="1:13" ht="23.25">
      <c r="A182" s="306">
        <v>0.40972222222222227</v>
      </c>
      <c r="B182" s="234">
        <f>(A182-A$183)*24</f>
        <v>-0.11666666666666492</v>
      </c>
      <c r="C182" s="317" t="s">
        <v>13</v>
      </c>
      <c r="D182" s="242">
        <v>-20.23</v>
      </c>
      <c r="E182" s="242">
        <v>1.17</v>
      </c>
      <c r="I182" s="306">
        <v>0.57500000000000007</v>
      </c>
      <c r="J182" s="234">
        <f t="shared" si="19"/>
        <v>8.3333333333335702E-2</v>
      </c>
      <c r="K182" s="236" t="s">
        <v>16</v>
      </c>
      <c r="L182" s="242">
        <v>-30.35</v>
      </c>
      <c r="M182" s="242">
        <v>0.9</v>
      </c>
    </row>
    <row r="183" spans="1:13" ht="23.25">
      <c r="A183" s="306">
        <v>0.4145833333333333</v>
      </c>
      <c r="B183" s="234">
        <f>(A183-A$183)*24</f>
        <v>0</v>
      </c>
      <c r="C183" s="317" t="s">
        <v>85</v>
      </c>
      <c r="D183" s="242"/>
      <c r="E183" s="242"/>
      <c r="I183" s="306">
        <v>0.58819444444444446</v>
      </c>
      <c r="J183" s="234">
        <f t="shared" si="19"/>
        <v>0.40000000000000124</v>
      </c>
      <c r="K183" s="236" t="s">
        <v>18</v>
      </c>
      <c r="L183" s="242">
        <v>-25.13</v>
      </c>
      <c r="M183" s="242">
        <v>1.58</v>
      </c>
    </row>
    <row r="184" spans="1:13" ht="18.75">
      <c r="A184" s="306">
        <v>0.42499999999999999</v>
      </c>
      <c r="B184" s="234">
        <f>(A184-A$183)*24</f>
        <v>0.25000000000000044</v>
      </c>
      <c r="C184" s="236" t="s">
        <v>16</v>
      </c>
      <c r="D184" s="242">
        <v>-21.32</v>
      </c>
      <c r="E184" s="242">
        <v>1.1000000000000001</v>
      </c>
      <c r="I184" s="306">
        <v>0.60833333333333328</v>
      </c>
      <c r="J184" s="234">
        <f t="shared" si="19"/>
        <v>0.88333333333333286</v>
      </c>
      <c r="K184" s="236" t="s">
        <v>19</v>
      </c>
      <c r="L184" s="242">
        <v>-19.989999999999998</v>
      </c>
      <c r="M184" s="242">
        <v>1.1100000000000001</v>
      </c>
    </row>
    <row r="185" spans="1:13" ht="18.75">
      <c r="A185" s="306">
        <v>0.43958333333333338</v>
      </c>
      <c r="B185" s="234">
        <f>(A185-A$183)*24</f>
        <v>0.60000000000000187</v>
      </c>
      <c r="C185" s="236" t="s">
        <v>18</v>
      </c>
      <c r="D185" s="242">
        <v>-19.59</v>
      </c>
      <c r="E185" s="242">
        <v>0.99</v>
      </c>
      <c r="I185" s="306">
        <v>0.62291666666666667</v>
      </c>
      <c r="J185" s="234">
        <f t="shared" si="19"/>
        <v>1.2333333333333343</v>
      </c>
      <c r="K185" s="236" t="s">
        <v>20</v>
      </c>
      <c r="L185" s="242">
        <v>-19.16</v>
      </c>
      <c r="M185" s="242">
        <v>0.89</v>
      </c>
    </row>
    <row r="186" spans="1:13" ht="18.75">
      <c r="A186" s="306">
        <v>0.45347222222222222</v>
      </c>
      <c r="B186" s="234">
        <f>(A186-A$183)*24</f>
        <v>0.93333333333333401</v>
      </c>
      <c r="C186" s="236" t="s">
        <v>19</v>
      </c>
      <c r="D186" s="242">
        <v>-17.739999999999998</v>
      </c>
      <c r="E186" s="242">
        <v>1.04</v>
      </c>
      <c r="I186" s="306">
        <v>0.63611111111111118</v>
      </c>
      <c r="J186" s="234">
        <f t="shared" si="19"/>
        <v>1.5500000000000025</v>
      </c>
      <c r="K186" s="236" t="s">
        <v>21</v>
      </c>
      <c r="L186" s="242">
        <v>-19</v>
      </c>
      <c r="M186" s="242">
        <v>0.73</v>
      </c>
    </row>
    <row r="187" spans="1:13" ht="18.75">
      <c r="A187" s="306">
        <v>0.4680555555555555</v>
      </c>
      <c r="B187" s="234">
        <f>(A187-A$183)*24</f>
        <v>1.2833333333333328</v>
      </c>
      <c r="C187" s="236" t="s">
        <v>20</v>
      </c>
      <c r="D187" s="242">
        <v>-16.55</v>
      </c>
      <c r="E187" s="242">
        <v>0.95</v>
      </c>
      <c r="I187" s="306">
        <v>0.64861111111111114</v>
      </c>
      <c r="J187" s="234">
        <f t="shared" si="19"/>
        <v>1.8500000000000014</v>
      </c>
      <c r="K187" s="236" t="s">
        <v>22</v>
      </c>
      <c r="L187" s="242">
        <v>-18.09</v>
      </c>
      <c r="M187" s="242">
        <v>0.95</v>
      </c>
    </row>
    <row r="188" spans="1:13" ht="18.75">
      <c r="A188" s="306">
        <v>0.48194444444444445</v>
      </c>
      <c r="B188" s="234">
        <f>(A188-A$183)*24</f>
        <v>1.6166666666666676</v>
      </c>
      <c r="C188" s="236" t="s">
        <v>21</v>
      </c>
      <c r="D188" s="242">
        <v>-17.29</v>
      </c>
      <c r="E188" s="242">
        <v>1.03</v>
      </c>
      <c r="I188" s="306">
        <v>0.66249999999999998</v>
      </c>
      <c r="J188" s="234">
        <f t="shared" si="19"/>
        <v>2.1833333333333336</v>
      </c>
      <c r="K188" s="236" t="s">
        <v>23</v>
      </c>
      <c r="L188" s="242">
        <v>-19.149999999999999</v>
      </c>
      <c r="M188" s="242">
        <v>0.7</v>
      </c>
    </row>
    <row r="189" spans="1:13" ht="18.75">
      <c r="A189" s="306">
        <v>0.49583333333333335</v>
      </c>
      <c r="B189" s="234">
        <f>(A189-A$183)*24</f>
        <v>1.9500000000000011</v>
      </c>
      <c r="C189" s="236" t="s">
        <v>22</v>
      </c>
      <c r="D189" s="242">
        <v>-17.57</v>
      </c>
      <c r="E189" s="242">
        <v>0.98</v>
      </c>
      <c r="I189" s="306">
        <v>0.67499999999999993</v>
      </c>
      <c r="J189" s="234">
        <f t="shared" si="19"/>
        <v>2.4833333333333325</v>
      </c>
      <c r="K189" s="236" t="s">
        <v>39</v>
      </c>
      <c r="L189" t="s">
        <v>89</v>
      </c>
    </row>
    <row r="190" spans="1:13" ht="18.75">
      <c r="A190" s="306">
        <v>0.50972222222222219</v>
      </c>
      <c r="B190" s="234">
        <f>(A190-A$183)*24</f>
        <v>2.2833333333333332</v>
      </c>
      <c r="C190" s="236" t="s">
        <v>23</v>
      </c>
      <c r="D190" s="242"/>
      <c r="E190" s="242"/>
      <c r="I190" s="306">
        <v>0.6791666666666667</v>
      </c>
      <c r="J190" s="234">
        <f>(I190-I$181)*24</f>
        <v>2.5833333333333348</v>
      </c>
      <c r="K190" s="236" t="s">
        <v>28</v>
      </c>
    </row>
    <row r="191" spans="1:13" ht="18.75">
      <c r="A191" s="306">
        <v>0.52083333333333337</v>
      </c>
      <c r="B191" s="234">
        <f>(A191-A$183)*24</f>
        <v>2.5500000000000016</v>
      </c>
      <c r="C191" s="236" t="s">
        <v>28</v>
      </c>
    </row>
    <row r="194" spans="1:14" ht="36">
      <c r="A194" s="251" t="s">
        <v>90</v>
      </c>
      <c r="B194" s="313"/>
      <c r="C194" s="263">
        <v>3965</v>
      </c>
      <c r="D194" s="268" t="s">
        <v>68</v>
      </c>
      <c r="E194" s="231" t="s">
        <v>69</v>
      </c>
      <c r="I194" s="251" t="s">
        <v>91</v>
      </c>
      <c r="J194" s="313"/>
      <c r="K194" s="263">
        <v>4045</v>
      </c>
      <c r="L194" s="268" t="s">
        <v>48</v>
      </c>
      <c r="M194" s="231" t="s">
        <v>30</v>
      </c>
    </row>
    <row r="195" spans="1:14" ht="56.25">
      <c r="A195" s="177" t="s">
        <v>6</v>
      </c>
      <c r="B195" s="232" t="s">
        <v>7</v>
      </c>
      <c r="C195" s="231"/>
      <c r="D195" s="230" t="s">
        <v>8</v>
      </c>
      <c r="E195" s="231" t="s">
        <v>9</v>
      </c>
      <c r="I195" s="177" t="s">
        <v>6</v>
      </c>
      <c r="J195" s="232" t="s">
        <v>7</v>
      </c>
      <c r="K195" s="231"/>
      <c r="L195" s="230" t="s">
        <v>8</v>
      </c>
      <c r="M195" s="231" t="s">
        <v>9</v>
      </c>
    </row>
    <row r="196" spans="1:14" ht="23.25">
      <c r="A196" s="318">
        <v>0.37361111111111112</v>
      </c>
      <c r="B196" s="234">
        <f>(A196-A$201)*24</f>
        <v>-1.5666666666666664</v>
      </c>
      <c r="C196" s="317" t="s">
        <v>11</v>
      </c>
      <c r="D196" s="230"/>
      <c r="E196" s="231"/>
      <c r="I196" s="318">
        <v>0.3666666666666667</v>
      </c>
      <c r="J196" s="234">
        <f>(I196-I$200)*24</f>
        <v>-1.1666666666666665</v>
      </c>
      <c r="K196" s="317" t="s">
        <v>11</v>
      </c>
      <c r="L196" s="230"/>
      <c r="M196" s="231"/>
      <c r="N196" t="s">
        <v>92</v>
      </c>
    </row>
    <row r="197" spans="1:14" ht="23.25">
      <c r="A197" s="306">
        <v>0.38472222222222219</v>
      </c>
      <c r="B197" s="234">
        <f t="shared" ref="B197:B209" si="20">(A197-A$201)*24</f>
        <v>-1.3000000000000007</v>
      </c>
      <c r="C197" s="317" t="s">
        <v>13</v>
      </c>
      <c r="D197" s="242">
        <v>-5.33</v>
      </c>
      <c r="E197" s="242">
        <v>0.28000000000000003</v>
      </c>
      <c r="I197" s="306">
        <v>0.3833333333333333</v>
      </c>
      <c r="J197" s="234">
        <f>(I197-I$200)*24</f>
        <v>-0.76666666666666794</v>
      </c>
      <c r="K197" s="317" t="s">
        <v>13</v>
      </c>
      <c r="L197" s="242">
        <v>-21.71</v>
      </c>
      <c r="M197" s="242">
        <v>1.04</v>
      </c>
    </row>
    <row r="198" spans="1:14" ht="23.25">
      <c r="A198" s="306">
        <v>0.39513888888888887</v>
      </c>
      <c r="B198" s="234">
        <f t="shared" si="20"/>
        <v>-1.0500000000000003</v>
      </c>
      <c r="C198" s="317" t="s">
        <v>13</v>
      </c>
      <c r="D198" s="242">
        <v>-22.01</v>
      </c>
      <c r="E198" s="242">
        <v>1.1000000000000001</v>
      </c>
      <c r="I198" s="306">
        <v>0.39583333333333331</v>
      </c>
      <c r="J198" s="234">
        <f>(I198-I$200)*24</f>
        <v>-0.46666666666666767</v>
      </c>
      <c r="K198" s="317" t="s">
        <v>13</v>
      </c>
      <c r="L198" s="242">
        <v>-21.21</v>
      </c>
      <c r="M198" s="242">
        <v>0.91</v>
      </c>
    </row>
    <row r="199" spans="1:14" ht="23.25">
      <c r="A199" s="306">
        <v>0.41041666666666665</v>
      </c>
      <c r="B199" s="234">
        <f t="shared" si="20"/>
        <v>-0.68333333333333357</v>
      </c>
      <c r="C199" s="317" t="s">
        <v>13</v>
      </c>
      <c r="D199" s="242">
        <v>-21.6</v>
      </c>
      <c r="E199" s="242">
        <v>0.87</v>
      </c>
      <c r="I199" s="306">
        <v>0.40833333333333338</v>
      </c>
      <c r="J199" s="234">
        <f>(I199-I$200)*24</f>
        <v>-0.16666666666666607</v>
      </c>
      <c r="K199" s="317" t="s">
        <v>13</v>
      </c>
      <c r="L199" s="242">
        <v>-21.1</v>
      </c>
      <c r="M199" s="242">
        <v>1.06</v>
      </c>
    </row>
    <row r="200" spans="1:14" ht="23.25">
      <c r="A200" s="306">
        <v>0.4236111111111111</v>
      </c>
      <c r="B200" s="234">
        <f t="shared" si="20"/>
        <v>-0.3666666666666667</v>
      </c>
      <c r="C200" s="317" t="s">
        <v>13</v>
      </c>
      <c r="D200" s="242">
        <v>-20.81</v>
      </c>
      <c r="E200" s="242">
        <v>0.74</v>
      </c>
      <c r="I200" s="306">
        <v>0.4152777777777778</v>
      </c>
      <c r="J200" s="234">
        <f>(I200-I$200)*24</f>
        <v>0</v>
      </c>
      <c r="K200" s="317" t="s">
        <v>85</v>
      </c>
      <c r="L200" s="242"/>
      <c r="M200" s="242"/>
    </row>
    <row r="201" spans="1:14" ht="23.25">
      <c r="A201" s="306">
        <v>0.43888888888888888</v>
      </c>
      <c r="B201" s="234">
        <f t="shared" si="20"/>
        <v>0</v>
      </c>
      <c r="C201" s="317" t="s">
        <v>85</v>
      </c>
      <c r="D201" s="242"/>
      <c r="E201" s="242"/>
      <c r="I201" s="306">
        <v>0.42222222222222222</v>
      </c>
      <c r="J201" s="234">
        <f>(I201-I$200)*24</f>
        <v>0.16666666666666607</v>
      </c>
      <c r="K201" s="236" t="s">
        <v>16</v>
      </c>
      <c r="L201" s="242">
        <v>38.229999999999997</v>
      </c>
      <c r="M201" s="242">
        <v>1.66</v>
      </c>
      <c r="N201" t="s">
        <v>93</v>
      </c>
    </row>
    <row r="202" spans="1:14" ht="18.75">
      <c r="A202" s="306">
        <v>0.43611111111111112</v>
      </c>
      <c r="B202" s="234">
        <f t="shared" si="20"/>
        <v>-6.666666666666643E-2</v>
      </c>
      <c r="C202" s="236" t="s">
        <v>16</v>
      </c>
      <c r="D202" s="242">
        <v>-1.88</v>
      </c>
      <c r="E202" s="242">
        <v>0.18</v>
      </c>
      <c r="F202" t="s">
        <v>94</v>
      </c>
      <c r="I202" s="306">
        <v>0.44513888888888892</v>
      </c>
      <c r="J202" s="234">
        <f>(I202-I$200)*24</f>
        <v>0.71666666666666679</v>
      </c>
      <c r="K202" s="236" t="s">
        <v>18</v>
      </c>
      <c r="L202" s="242">
        <v>318.01</v>
      </c>
      <c r="M202" s="242">
        <v>0.94</v>
      </c>
    </row>
    <row r="203" spans="1:14" ht="18.75">
      <c r="A203" s="306">
        <v>0.4465277777777778</v>
      </c>
      <c r="B203" s="234">
        <f t="shared" si="20"/>
        <v>0.18333333333333401</v>
      </c>
      <c r="C203" s="236" t="s">
        <v>18</v>
      </c>
      <c r="D203" s="242">
        <v>17.04</v>
      </c>
      <c r="E203" s="242">
        <v>0.1</v>
      </c>
      <c r="F203" t="s">
        <v>95</v>
      </c>
      <c r="I203" s="306">
        <v>0.4597222222222222</v>
      </c>
      <c r="J203" s="234">
        <f>(I203-I$200)*24</f>
        <v>1.0666666666666655</v>
      </c>
      <c r="K203" s="236" t="s">
        <v>19</v>
      </c>
      <c r="L203" s="242">
        <v>274.68</v>
      </c>
      <c r="M203" s="242">
        <v>1.01</v>
      </c>
    </row>
    <row r="204" spans="1:14" ht="18.75">
      <c r="A204" s="306">
        <v>0.45694444444444443</v>
      </c>
      <c r="B204" s="234">
        <f t="shared" si="20"/>
        <v>0.43333333333333313</v>
      </c>
      <c r="C204" s="236" t="s">
        <v>19</v>
      </c>
      <c r="D204" s="242">
        <v>43.44</v>
      </c>
      <c r="E204" s="242">
        <v>0.95</v>
      </c>
      <c r="I204" s="306">
        <v>0.47430555555555554</v>
      </c>
      <c r="J204" s="234">
        <f>(I204-I$200)*24</f>
        <v>1.4166666666666656</v>
      </c>
      <c r="K204" s="236" t="s">
        <v>20</v>
      </c>
      <c r="L204" s="242"/>
      <c r="M204" s="242"/>
      <c r="N204" t="s">
        <v>96</v>
      </c>
    </row>
    <row r="205" spans="1:14" ht="18.75">
      <c r="A205" s="306">
        <v>0.47083333333333338</v>
      </c>
      <c r="B205" s="234">
        <f t="shared" si="20"/>
        <v>0.76666666666666794</v>
      </c>
      <c r="C205" s="236" t="s">
        <v>20</v>
      </c>
      <c r="D205" s="242">
        <v>259</v>
      </c>
      <c r="E205" s="242">
        <v>0.98</v>
      </c>
      <c r="I205" s="306">
        <v>0.51111111111111118</v>
      </c>
      <c r="J205" s="234">
        <f>(I205-I$200)*24</f>
        <v>2.3000000000000012</v>
      </c>
      <c r="K205" s="236" t="s">
        <v>21</v>
      </c>
      <c r="L205" s="242">
        <v>158.66999999999999</v>
      </c>
      <c r="M205" s="242">
        <v>0.92</v>
      </c>
    </row>
    <row r="206" spans="1:14" ht="18.75">
      <c r="A206" s="306">
        <v>0.48472222222222222</v>
      </c>
      <c r="B206" s="234">
        <f t="shared" si="20"/>
        <v>1.1000000000000001</v>
      </c>
      <c r="C206" s="236" t="s">
        <v>21</v>
      </c>
      <c r="D206" s="242">
        <v>359.14</v>
      </c>
      <c r="E206" s="242">
        <v>0.9</v>
      </c>
      <c r="I206" s="306">
        <v>0.52569444444444446</v>
      </c>
      <c r="J206" s="234">
        <f>(I206-I$200)*24</f>
        <v>2.65</v>
      </c>
      <c r="K206" s="236" t="s">
        <v>22</v>
      </c>
      <c r="L206" s="242">
        <v>129.58000000000001</v>
      </c>
      <c r="M206" s="242">
        <v>1.45</v>
      </c>
    </row>
    <row r="207" spans="1:14" ht="18.75">
      <c r="A207" s="306">
        <v>0.49791666666666662</v>
      </c>
      <c r="B207" s="234">
        <f t="shared" si="20"/>
        <v>1.4166666666666656</v>
      </c>
      <c r="C207" s="236" t="s">
        <v>22</v>
      </c>
      <c r="D207" s="242">
        <v>364.08</v>
      </c>
      <c r="E207" s="242">
        <v>0.6</v>
      </c>
      <c r="I207" s="306">
        <v>0.54652777777777783</v>
      </c>
      <c r="J207" s="234">
        <f>(I207-I$200)*24</f>
        <v>3.1500000000000008</v>
      </c>
      <c r="K207" s="236" t="s">
        <v>23</v>
      </c>
      <c r="L207" s="242">
        <v>86.47</v>
      </c>
      <c r="M207" s="242">
        <v>0.87</v>
      </c>
    </row>
    <row r="208" spans="1:14" ht="18.75">
      <c r="A208" s="306">
        <v>0.51111111111111118</v>
      </c>
      <c r="B208" s="234">
        <f t="shared" si="20"/>
        <v>1.7333333333333352</v>
      </c>
      <c r="C208" s="236" t="s">
        <v>23</v>
      </c>
      <c r="D208" s="242">
        <v>350.37</v>
      </c>
      <c r="E208" s="242">
        <v>0.98</v>
      </c>
      <c r="I208" s="306">
        <v>0.55972222222222223</v>
      </c>
      <c r="J208" s="234">
        <f>(I208-I$200)*24</f>
        <v>3.4666666666666663</v>
      </c>
      <c r="K208" s="236" t="s">
        <v>39</v>
      </c>
      <c r="L208" s="242"/>
      <c r="M208" s="242"/>
      <c r="N208" t="s">
        <v>97</v>
      </c>
    </row>
    <row r="209" spans="1:14" ht="18.75">
      <c r="A209" s="306">
        <v>0.52222222222222225</v>
      </c>
      <c r="B209" s="234">
        <f t="shared" si="20"/>
        <v>2.0000000000000009</v>
      </c>
      <c r="C209" s="236" t="s">
        <v>28</v>
      </c>
      <c r="I209" s="306">
        <v>0.59236111111111112</v>
      </c>
      <c r="J209" s="234">
        <f t="shared" ref="J209:J210" si="21">(I209-I$200)*24</f>
        <v>4.25</v>
      </c>
      <c r="K209" s="236" t="s">
        <v>55</v>
      </c>
      <c r="L209" s="242">
        <v>16.440000000000001</v>
      </c>
      <c r="M209" s="242">
        <v>0.77</v>
      </c>
    </row>
    <row r="210" spans="1:14" ht="18.75">
      <c r="J210" s="234">
        <f t="shared" si="21"/>
        <v>-9.9666666666666668</v>
      </c>
      <c r="K210" s="236" t="s">
        <v>56</v>
      </c>
      <c r="L210" s="242"/>
      <c r="M210" s="242"/>
    </row>
    <row r="211" spans="1:14" ht="18.75">
      <c r="I211" s="11">
        <v>0.60138888888888886</v>
      </c>
      <c r="J211" s="234">
        <f>(I211-I$200)*24</f>
        <v>4.466666666666665</v>
      </c>
      <c r="K211" s="236" t="s">
        <v>28</v>
      </c>
    </row>
    <row r="215" spans="1:14" ht="36">
      <c r="A215" s="251" t="s">
        <v>98</v>
      </c>
      <c r="B215" s="313"/>
      <c r="C215" s="263">
        <v>4032</v>
      </c>
      <c r="D215" s="268" t="s">
        <v>32</v>
      </c>
      <c r="E215" s="231" t="s">
        <v>2</v>
      </c>
      <c r="I215" s="251" t="s">
        <v>99</v>
      </c>
      <c r="J215" s="313"/>
      <c r="K215" s="263">
        <v>4002</v>
      </c>
      <c r="L215" s="268" t="s">
        <v>100</v>
      </c>
      <c r="M215" s="231" t="s">
        <v>2</v>
      </c>
    </row>
    <row r="216" spans="1:14" ht="56.25">
      <c r="A216" s="177" t="s">
        <v>6</v>
      </c>
      <c r="B216" s="232" t="s">
        <v>7</v>
      </c>
      <c r="C216" s="231"/>
      <c r="D216" s="230" t="s">
        <v>8</v>
      </c>
      <c r="E216" s="231" t="s">
        <v>9</v>
      </c>
      <c r="I216" s="177" t="s">
        <v>6</v>
      </c>
      <c r="J216" s="232" t="s">
        <v>7</v>
      </c>
      <c r="K216" s="231"/>
      <c r="L216" s="230" t="s">
        <v>8</v>
      </c>
      <c r="M216" s="231" t="s">
        <v>9</v>
      </c>
    </row>
    <row r="217" spans="1:14" ht="23.25">
      <c r="A217" s="318">
        <v>0.36805555555555558</v>
      </c>
      <c r="B217" s="234">
        <f>(A217-A$223)*24</f>
        <v>-1.7500000000000004</v>
      </c>
      <c r="C217" s="317" t="s">
        <v>11</v>
      </c>
      <c r="D217" s="230"/>
      <c r="E217" s="231"/>
      <c r="I217" s="318">
        <v>0.37847222222222227</v>
      </c>
      <c r="J217" s="234">
        <f>(I217-I$221)*24</f>
        <v>-1.0833333333333321</v>
      </c>
      <c r="K217" s="317" t="s">
        <v>11</v>
      </c>
      <c r="L217" s="230"/>
      <c r="M217" s="231"/>
    </row>
    <row r="218" spans="1:14" ht="23.25">
      <c r="A218" s="306">
        <v>0.3743055555555555</v>
      </c>
      <c r="B218" s="234">
        <f t="shared" ref="B218:B234" si="22">(A218-A$223)*24</f>
        <v>-1.6000000000000023</v>
      </c>
      <c r="C218" s="317" t="s">
        <v>13</v>
      </c>
      <c r="D218" s="242">
        <v>-9.73</v>
      </c>
      <c r="E218" s="242">
        <v>0.36</v>
      </c>
      <c r="I218" s="306">
        <v>0.3840277777777778</v>
      </c>
      <c r="J218" s="234">
        <f t="shared" ref="J218:J231" si="23">(I218-I$221)*24</f>
        <v>-0.94999999999999929</v>
      </c>
      <c r="K218" s="317" t="s">
        <v>13</v>
      </c>
      <c r="L218" s="242">
        <v>-24.13</v>
      </c>
      <c r="M218" s="242">
        <v>0.87</v>
      </c>
    </row>
    <row r="219" spans="1:14" ht="23.25">
      <c r="A219" s="306">
        <v>0.38541666666666669</v>
      </c>
      <c r="B219" s="234">
        <f t="shared" si="22"/>
        <v>-1.3333333333333339</v>
      </c>
      <c r="C219" s="317" t="s">
        <v>13</v>
      </c>
      <c r="D219" s="242">
        <v>-6.63</v>
      </c>
      <c r="E219" s="242">
        <v>0.34</v>
      </c>
      <c r="F219" t="s">
        <v>101</v>
      </c>
      <c r="I219" s="306">
        <v>0.3972222222222222</v>
      </c>
      <c r="J219" s="234">
        <f t="shared" si="23"/>
        <v>-0.63333333333333375</v>
      </c>
      <c r="K219" s="317" t="s">
        <v>13</v>
      </c>
      <c r="L219" s="242">
        <v>-24.55</v>
      </c>
      <c r="M219" s="242">
        <v>0.56999999999999995</v>
      </c>
    </row>
    <row r="220" spans="1:14" ht="23.25">
      <c r="A220" s="306">
        <v>0.40347222222222223</v>
      </c>
      <c r="B220" s="234">
        <f t="shared" si="22"/>
        <v>-0.9000000000000008</v>
      </c>
      <c r="C220" s="317" t="s">
        <v>13</v>
      </c>
      <c r="D220" s="242">
        <v>-19.760000000000002</v>
      </c>
      <c r="E220" s="242">
        <v>0.75</v>
      </c>
      <c r="I220" s="306">
        <v>0.40347222222222223</v>
      </c>
      <c r="J220" s="234">
        <f t="shared" si="23"/>
        <v>-0.48333333333333295</v>
      </c>
      <c r="K220" s="317" t="s">
        <v>13</v>
      </c>
      <c r="L220" s="242">
        <v>-23.77</v>
      </c>
      <c r="M220" s="242">
        <v>0.72</v>
      </c>
    </row>
    <row r="221" spans="1:14" ht="23.25">
      <c r="A221" s="306">
        <v>0.41597222222222219</v>
      </c>
      <c r="B221" s="234">
        <f t="shared" si="22"/>
        <v>-0.60000000000000187</v>
      </c>
      <c r="C221" s="317" t="s">
        <v>13</v>
      </c>
      <c r="D221" s="242">
        <v>-20.58</v>
      </c>
      <c r="E221" s="242">
        <v>0.69</v>
      </c>
      <c r="F221" t="s">
        <v>102</v>
      </c>
      <c r="I221" s="306">
        <v>0.4236111111111111</v>
      </c>
      <c r="J221" s="234">
        <f t="shared" si="23"/>
        <v>0</v>
      </c>
      <c r="K221" s="236" t="s">
        <v>14</v>
      </c>
      <c r="L221" s="242"/>
      <c r="M221" s="242"/>
    </row>
    <row r="222" spans="1:14" ht="23.25">
      <c r="A222" s="306">
        <v>0.43402777777777773</v>
      </c>
      <c r="B222" s="234">
        <f t="shared" si="22"/>
        <v>-0.16666666666666874</v>
      </c>
      <c r="C222" s="317" t="s">
        <v>13</v>
      </c>
      <c r="D222" s="242">
        <v>-21.18</v>
      </c>
      <c r="E222" s="242">
        <v>0.63</v>
      </c>
      <c r="I222" s="306">
        <v>0.42152777777777778</v>
      </c>
      <c r="J222" s="234">
        <f t="shared" si="23"/>
        <v>-4.9999999999999822E-2</v>
      </c>
      <c r="K222" s="236" t="s">
        <v>16</v>
      </c>
      <c r="L222" s="242">
        <v>3.14</v>
      </c>
      <c r="M222" s="242">
        <v>0.18</v>
      </c>
      <c r="N222" t="s">
        <v>103</v>
      </c>
    </row>
    <row r="223" spans="1:14" ht="23.25">
      <c r="A223" s="306">
        <v>0.44097222222222227</v>
      </c>
      <c r="B223" s="234">
        <f t="shared" si="22"/>
        <v>0</v>
      </c>
      <c r="C223" s="317" t="s">
        <v>33</v>
      </c>
      <c r="F223" t="s">
        <v>104</v>
      </c>
      <c r="I223" s="306">
        <v>0.43194444444444446</v>
      </c>
      <c r="J223" s="234">
        <f t="shared" si="23"/>
        <v>0.20000000000000062</v>
      </c>
      <c r="K223" s="236" t="s">
        <v>18</v>
      </c>
      <c r="L223" s="242">
        <v>-31.5</v>
      </c>
      <c r="M223" s="242">
        <v>1.59</v>
      </c>
    </row>
    <row r="224" spans="1:14" ht="18.75">
      <c r="A224" s="306">
        <v>0.4458333333333333</v>
      </c>
      <c r="B224" s="234">
        <f t="shared" si="22"/>
        <v>0.11666666666666492</v>
      </c>
      <c r="C224" s="236" t="s">
        <v>16</v>
      </c>
      <c r="D224" s="242">
        <v>-20.38</v>
      </c>
      <c r="E224" s="242">
        <v>0.74</v>
      </c>
      <c r="F224" t="s">
        <v>105</v>
      </c>
      <c r="I224" s="306">
        <v>0.4548611111111111</v>
      </c>
      <c r="J224" s="234">
        <f t="shared" si="23"/>
        <v>0.75</v>
      </c>
      <c r="K224" s="236" t="s">
        <v>19</v>
      </c>
      <c r="L224" s="242">
        <v>-23.57</v>
      </c>
      <c r="M224" s="242">
        <v>0.89</v>
      </c>
    </row>
    <row r="225" spans="1:13" ht="18.75">
      <c r="A225" s="306">
        <v>0.45902777777777781</v>
      </c>
      <c r="B225" s="234">
        <f t="shared" si="22"/>
        <v>0.43333333333333313</v>
      </c>
      <c r="C225" s="236" t="s">
        <v>18</v>
      </c>
      <c r="D225" s="242">
        <v>3.14</v>
      </c>
      <c r="E225" s="242">
        <v>0.18</v>
      </c>
      <c r="I225" s="306">
        <v>0.4680555555555555</v>
      </c>
      <c r="J225" s="234">
        <f t="shared" si="23"/>
        <v>1.0666666666666655</v>
      </c>
      <c r="K225" s="236" t="s">
        <v>20</v>
      </c>
      <c r="L225" s="242">
        <v>-23.26</v>
      </c>
      <c r="M225" s="242">
        <v>0.81</v>
      </c>
    </row>
    <row r="226" spans="1:13" ht="18.75">
      <c r="A226" s="306">
        <v>0.4694444444444445</v>
      </c>
      <c r="B226" s="234">
        <f t="shared" si="22"/>
        <v>0.68333333333333357</v>
      </c>
      <c r="C226" s="236" t="s">
        <v>19</v>
      </c>
      <c r="D226" s="242">
        <v>-22.13</v>
      </c>
      <c r="E226" s="242">
        <v>0.84</v>
      </c>
      <c r="I226" s="306">
        <v>0.48055555555555557</v>
      </c>
      <c r="J226" s="234">
        <f t="shared" si="23"/>
        <v>1.3666666666666671</v>
      </c>
      <c r="K226" s="236" t="s">
        <v>21</v>
      </c>
      <c r="L226" s="242">
        <v>-23.33</v>
      </c>
      <c r="M226" s="242">
        <v>1.21</v>
      </c>
    </row>
    <row r="227" spans="1:13" ht="18.75">
      <c r="A227" s="306">
        <v>0.4826388888888889</v>
      </c>
      <c r="B227" s="234">
        <f t="shared" si="22"/>
        <v>0.99999999999999911</v>
      </c>
      <c r="C227" s="236" t="s">
        <v>20</v>
      </c>
      <c r="D227" s="242">
        <v>-20.260000000000002</v>
      </c>
      <c r="E227" s="242">
        <v>0.84</v>
      </c>
      <c r="I227" s="306">
        <v>0.49513888888888885</v>
      </c>
      <c r="J227" s="234">
        <f t="shared" si="23"/>
        <v>1.7166666666666659</v>
      </c>
      <c r="K227" s="236" t="s">
        <v>22</v>
      </c>
      <c r="L227" s="242">
        <v>-24.13</v>
      </c>
      <c r="M227" s="242">
        <v>1.41</v>
      </c>
    </row>
    <row r="228" spans="1:13" ht="18.75">
      <c r="A228" s="306">
        <v>0.49513888888888885</v>
      </c>
      <c r="B228" s="234">
        <f t="shared" si="22"/>
        <v>1.299999999999998</v>
      </c>
      <c r="C228" s="236" t="s">
        <v>21</v>
      </c>
      <c r="D228" s="242">
        <v>-19.510000000000002</v>
      </c>
      <c r="E228" s="242">
        <v>0.46</v>
      </c>
      <c r="I228" s="306">
        <v>0.51527777777777783</v>
      </c>
      <c r="J228" s="234">
        <f t="shared" si="23"/>
        <v>2.2000000000000015</v>
      </c>
      <c r="K228" s="236" t="s">
        <v>23</v>
      </c>
      <c r="L228" s="242">
        <v>-23.87</v>
      </c>
      <c r="M228" s="242">
        <v>0.89</v>
      </c>
    </row>
    <row r="229" spans="1:13" ht="18.75">
      <c r="A229" s="306">
        <v>0.50694444444444442</v>
      </c>
      <c r="B229" s="234">
        <f t="shared" si="22"/>
        <v>1.5833333333333317</v>
      </c>
      <c r="C229" s="236" t="s">
        <v>22</v>
      </c>
      <c r="D229" s="242">
        <v>-20.68</v>
      </c>
      <c r="E229" s="242">
        <v>0.67</v>
      </c>
      <c r="I229" s="306">
        <v>0.52847222222222223</v>
      </c>
      <c r="J229" s="234">
        <f t="shared" si="23"/>
        <v>2.5166666666666671</v>
      </c>
      <c r="K229" s="236" t="s">
        <v>39</v>
      </c>
      <c r="L229" s="242">
        <v>-24.06</v>
      </c>
      <c r="M229" s="242">
        <v>0.69</v>
      </c>
    </row>
    <row r="230" spans="1:13" ht="18.75">
      <c r="A230" s="306">
        <v>0.51874999999999993</v>
      </c>
      <c r="B230" s="234">
        <f t="shared" si="22"/>
        <v>1.866666666666664</v>
      </c>
      <c r="C230" s="236" t="s">
        <v>23</v>
      </c>
      <c r="D230" s="242">
        <v>-19.3</v>
      </c>
      <c r="E230" s="242">
        <v>0.8</v>
      </c>
      <c r="I230" s="306">
        <v>0.54027777777777775</v>
      </c>
      <c r="J230" s="234">
        <f t="shared" si="23"/>
        <v>2.7999999999999994</v>
      </c>
      <c r="K230" s="236" t="s">
        <v>55</v>
      </c>
      <c r="L230" s="242">
        <v>-24.27</v>
      </c>
      <c r="M230" s="242">
        <v>1.1000000000000001</v>
      </c>
    </row>
    <row r="231" spans="1:13" ht="18.75">
      <c r="A231" s="306">
        <v>0.53194444444444444</v>
      </c>
      <c r="B231" s="234">
        <f t="shared" si="22"/>
        <v>2.1833333333333322</v>
      </c>
      <c r="C231" s="236" t="s">
        <v>39</v>
      </c>
      <c r="D231" s="242">
        <v>-20.55</v>
      </c>
      <c r="E231" s="242">
        <v>0.7</v>
      </c>
      <c r="I231" s="306">
        <v>0.5493055555555556</v>
      </c>
      <c r="J231" s="234">
        <f t="shared" si="23"/>
        <v>3.0166666666666679</v>
      </c>
      <c r="K231" s="236" t="s">
        <v>28</v>
      </c>
      <c r="L231" s="242"/>
      <c r="M231" s="242"/>
    </row>
    <row r="232" spans="1:13" ht="18.75">
      <c r="A232" s="306">
        <v>0.54375000000000007</v>
      </c>
      <c r="B232" s="234">
        <f t="shared" si="22"/>
        <v>2.4666666666666672</v>
      </c>
      <c r="C232" s="236" t="s">
        <v>55</v>
      </c>
      <c r="D232" s="242">
        <v>-20.079999999999998</v>
      </c>
      <c r="E232" s="242">
        <v>0.66</v>
      </c>
      <c r="I232" s="306"/>
      <c r="J232" s="234"/>
      <c r="L232" s="242"/>
      <c r="M232" s="242"/>
    </row>
    <row r="233" spans="1:13" ht="18.75">
      <c r="A233" s="306">
        <v>0.55625000000000002</v>
      </c>
      <c r="B233" s="234">
        <f t="shared" si="22"/>
        <v>2.7666666666666662</v>
      </c>
      <c r="C233" s="236" t="s">
        <v>56</v>
      </c>
      <c r="D233" s="242">
        <v>-19.600000000000001</v>
      </c>
      <c r="E233" s="242">
        <v>0.74</v>
      </c>
      <c r="I233" s="306"/>
      <c r="J233" s="234"/>
      <c r="L233" s="242"/>
      <c r="M233" s="242"/>
    </row>
    <row r="234" spans="1:13" ht="18.75">
      <c r="A234" s="306">
        <v>0.56666666666666665</v>
      </c>
      <c r="B234" s="234">
        <f t="shared" si="22"/>
        <v>3.0166666666666653</v>
      </c>
      <c r="C234" s="236" t="s">
        <v>28</v>
      </c>
      <c r="I234" s="306"/>
      <c r="J234" s="234"/>
    </row>
    <row r="237" spans="1:13" ht="36">
      <c r="A237" s="251" t="s">
        <v>106</v>
      </c>
      <c r="B237" s="313"/>
      <c r="C237" s="263">
        <v>4043</v>
      </c>
      <c r="D237" s="268" t="s">
        <v>100</v>
      </c>
      <c r="E237" s="231" t="s">
        <v>2</v>
      </c>
      <c r="I237" s="251" t="s">
        <v>107</v>
      </c>
      <c r="J237" s="313"/>
      <c r="K237" s="263">
        <v>3988</v>
      </c>
      <c r="L237" s="268" t="s">
        <v>108</v>
      </c>
      <c r="M237" s="231" t="s">
        <v>82</v>
      </c>
    </row>
    <row r="238" spans="1:13" ht="56.25">
      <c r="A238" s="177" t="s">
        <v>6</v>
      </c>
      <c r="B238" s="232" t="s">
        <v>7</v>
      </c>
      <c r="C238" s="231"/>
      <c r="D238" s="230" t="s">
        <v>8</v>
      </c>
      <c r="E238" s="231" t="s">
        <v>9</v>
      </c>
      <c r="I238" s="177" t="s">
        <v>6</v>
      </c>
      <c r="J238" s="232" t="s">
        <v>7</v>
      </c>
      <c r="K238" s="231"/>
      <c r="L238" s="230" t="s">
        <v>8</v>
      </c>
      <c r="M238" s="231" t="s">
        <v>9</v>
      </c>
    </row>
    <row r="239" spans="1:13" ht="23.25">
      <c r="A239" s="318">
        <v>0.37152777777777773</v>
      </c>
      <c r="B239" s="234">
        <f>(A239-A$221)*24</f>
        <v>-1.0666666666666669</v>
      </c>
      <c r="C239" s="317" t="s">
        <v>11</v>
      </c>
      <c r="D239" s="230"/>
      <c r="E239" s="231"/>
      <c r="I239" s="318">
        <v>0.38611111111111113</v>
      </c>
      <c r="J239" s="234">
        <f>(I239-I$243)*24</f>
        <v>-1.0333333333333337</v>
      </c>
      <c r="K239" s="317" t="s">
        <v>11</v>
      </c>
      <c r="L239" s="230"/>
      <c r="M239" s="231"/>
    </row>
    <row r="240" spans="1:13" ht="23.25">
      <c r="A240" s="306">
        <v>0.3756944444444445</v>
      </c>
      <c r="B240" s="234">
        <f t="shared" ref="B240:B253" si="24">(A240-A$221)*24</f>
        <v>-0.96666666666666456</v>
      </c>
      <c r="C240" s="317" t="s">
        <v>13</v>
      </c>
      <c r="D240" s="242">
        <v>-21.05</v>
      </c>
      <c r="E240" s="242">
        <v>0.72</v>
      </c>
      <c r="I240" s="306">
        <v>0.39097222222222222</v>
      </c>
      <c r="J240" s="234">
        <f t="shared" ref="J240:J253" si="25">(I240-I$243)*24</f>
        <v>-0.91666666666666741</v>
      </c>
      <c r="K240" s="317" t="s">
        <v>13</v>
      </c>
      <c r="L240" s="242">
        <v>-22.66</v>
      </c>
      <c r="M240" s="242">
        <v>0.95</v>
      </c>
    </row>
    <row r="241" spans="1:14" ht="23.25">
      <c r="A241" s="306">
        <v>0.38819444444444445</v>
      </c>
      <c r="B241" s="234">
        <f t="shared" si="24"/>
        <v>-0.66666666666666563</v>
      </c>
      <c r="C241" s="317" t="s">
        <v>13</v>
      </c>
      <c r="D241" s="242">
        <v>-20.49</v>
      </c>
      <c r="E241" s="242">
        <v>0.8</v>
      </c>
      <c r="F241" t="s">
        <v>109</v>
      </c>
      <c r="I241" s="306">
        <v>0.40416666666666662</v>
      </c>
      <c r="J241" s="234">
        <f t="shared" si="25"/>
        <v>-0.60000000000000187</v>
      </c>
      <c r="K241" s="317" t="s">
        <v>13</v>
      </c>
      <c r="L241" s="242">
        <v>-23.12</v>
      </c>
      <c r="M241" s="242">
        <v>0.74</v>
      </c>
    </row>
    <row r="242" spans="1:14" ht="23.25">
      <c r="A242" s="306">
        <v>0.40625</v>
      </c>
      <c r="B242" s="234">
        <f t="shared" si="24"/>
        <v>-0.2333333333333325</v>
      </c>
      <c r="C242" s="317" t="s">
        <v>13</v>
      </c>
      <c r="D242" s="242">
        <v>-21.06</v>
      </c>
      <c r="E242" s="242">
        <v>0.68</v>
      </c>
      <c r="I242" s="306">
        <v>0.41666666666666669</v>
      </c>
      <c r="J242" s="234">
        <f t="shared" si="25"/>
        <v>-0.30000000000000027</v>
      </c>
      <c r="K242" s="317" t="s">
        <v>13</v>
      </c>
      <c r="L242" s="242">
        <v>-22.13</v>
      </c>
      <c r="M242" s="242">
        <v>0.78</v>
      </c>
    </row>
    <row r="243" spans="1:14" ht="18.75">
      <c r="A243" s="306">
        <v>0.4152777777777778</v>
      </c>
      <c r="B243" s="234">
        <f t="shared" si="24"/>
        <v>-1.6666666666665275E-2</v>
      </c>
      <c r="C243" s="236" t="s">
        <v>14</v>
      </c>
      <c r="D243" s="242"/>
      <c r="E243" s="242"/>
      <c r="I243" s="306">
        <v>0.4291666666666667</v>
      </c>
      <c r="J243" s="234">
        <f t="shared" si="25"/>
        <v>0</v>
      </c>
      <c r="K243" s="236" t="s">
        <v>14</v>
      </c>
      <c r="L243" s="242"/>
      <c r="M243" s="242"/>
      <c r="N243" t="s">
        <v>110</v>
      </c>
    </row>
    <row r="244" spans="1:14" ht="18.75">
      <c r="A244" s="306">
        <v>0.41875000000000001</v>
      </c>
      <c r="B244" s="234">
        <f t="shared" si="24"/>
        <v>6.6666666666667762E-2</v>
      </c>
      <c r="C244" s="236" t="s">
        <v>16</v>
      </c>
      <c r="D244" s="242">
        <v>8.1</v>
      </c>
      <c r="E244" s="242">
        <v>0.08</v>
      </c>
      <c r="F244" t="s">
        <v>111</v>
      </c>
      <c r="I244" s="306">
        <v>0.4291666666666667</v>
      </c>
      <c r="J244" s="234">
        <f t="shared" si="25"/>
        <v>0</v>
      </c>
      <c r="K244" s="236" t="s">
        <v>16</v>
      </c>
      <c r="L244" s="242">
        <v>15.19</v>
      </c>
      <c r="M244" s="242">
        <v>0.06</v>
      </c>
      <c r="N244" t="s">
        <v>103</v>
      </c>
    </row>
    <row r="245" spans="1:14" ht="18.75">
      <c r="A245" s="306">
        <v>0.4291666666666667</v>
      </c>
      <c r="B245" s="234">
        <f t="shared" si="24"/>
        <v>0.31666666666666821</v>
      </c>
      <c r="C245" s="236" t="s">
        <v>18</v>
      </c>
      <c r="D245" s="242">
        <v>-21.76</v>
      </c>
      <c r="E245" s="242">
        <v>1.46</v>
      </c>
      <c r="I245" s="306">
        <v>0.43958333333333338</v>
      </c>
      <c r="J245" s="234">
        <f t="shared" si="25"/>
        <v>0.25000000000000044</v>
      </c>
      <c r="K245" s="236" t="s">
        <v>18</v>
      </c>
      <c r="L245" s="242">
        <v>94.93</v>
      </c>
      <c r="M245" s="242">
        <v>0.97</v>
      </c>
    </row>
    <row r="246" spans="1:14" ht="18.75">
      <c r="A246" s="306">
        <v>0.44930555555555557</v>
      </c>
      <c r="B246" s="234">
        <f t="shared" si="24"/>
        <v>0.80000000000000115</v>
      </c>
      <c r="C246" s="236" t="s">
        <v>19</v>
      </c>
      <c r="D246" s="242">
        <v>-17.38</v>
      </c>
      <c r="E246" s="242">
        <v>0.89</v>
      </c>
      <c r="I246" s="306">
        <v>0.45277777777777778</v>
      </c>
      <c r="J246" s="234">
        <f t="shared" si="25"/>
        <v>0.56666666666666599</v>
      </c>
      <c r="K246" s="236" t="s">
        <v>19</v>
      </c>
      <c r="L246" s="242">
        <v>606.38</v>
      </c>
      <c r="M246" s="242">
        <v>0.9</v>
      </c>
    </row>
    <row r="247" spans="1:14" ht="18.75">
      <c r="A247" s="306">
        <v>0.46249999999999997</v>
      </c>
      <c r="B247" s="234">
        <f t="shared" si="24"/>
        <v>1.1166666666666667</v>
      </c>
      <c r="C247" s="236" t="s">
        <v>20</v>
      </c>
      <c r="D247" s="242">
        <v>-17.670000000000002</v>
      </c>
      <c r="E247" s="242">
        <v>0.82</v>
      </c>
      <c r="I247" s="306">
        <v>0.46597222222222223</v>
      </c>
      <c r="J247" s="234">
        <f t="shared" si="25"/>
        <v>0.88333333333333286</v>
      </c>
      <c r="K247" s="236" t="s">
        <v>20</v>
      </c>
      <c r="L247" s="242">
        <v>533.45000000000005</v>
      </c>
      <c r="M247" s="242">
        <v>0.85</v>
      </c>
    </row>
    <row r="248" spans="1:14" ht="18.75">
      <c r="A248" s="306">
        <v>0.47500000000000003</v>
      </c>
      <c r="B248" s="234">
        <f t="shared" si="24"/>
        <v>1.4166666666666683</v>
      </c>
      <c r="C248" s="236" t="s">
        <v>21</v>
      </c>
      <c r="D248" s="242">
        <v>-17.91</v>
      </c>
      <c r="E248" s="242">
        <v>1.45</v>
      </c>
      <c r="I248" s="306">
        <v>0.47916666666666669</v>
      </c>
      <c r="J248" s="234">
        <f t="shared" si="25"/>
        <v>1.1999999999999997</v>
      </c>
      <c r="K248" s="236" t="s">
        <v>21</v>
      </c>
      <c r="L248" s="242">
        <v>553.61</v>
      </c>
      <c r="M248" s="242">
        <v>1.1100000000000001</v>
      </c>
    </row>
    <row r="249" spans="1:14" ht="18.75">
      <c r="A249" s="306">
        <v>0.49652777777777773</v>
      </c>
      <c r="B249" s="234">
        <f t="shared" si="24"/>
        <v>1.9333333333333331</v>
      </c>
      <c r="C249" s="236" t="s">
        <v>22</v>
      </c>
      <c r="D249" s="242">
        <v>-18.57</v>
      </c>
      <c r="E249" s="242">
        <v>0.92</v>
      </c>
      <c r="I249" s="306">
        <v>0.49305555555555558</v>
      </c>
      <c r="J249" s="234">
        <f t="shared" si="25"/>
        <v>1.5333333333333332</v>
      </c>
      <c r="K249" s="236" t="s">
        <v>22</v>
      </c>
      <c r="L249" s="242">
        <v>510.57</v>
      </c>
      <c r="M249" s="242">
        <v>1.07</v>
      </c>
    </row>
    <row r="250" spans="1:14" ht="18.75">
      <c r="A250" s="306">
        <v>0.50972222222222219</v>
      </c>
      <c r="B250" s="234">
        <f t="shared" si="24"/>
        <v>2.25</v>
      </c>
      <c r="C250" s="236" t="s">
        <v>23</v>
      </c>
      <c r="D250" s="242">
        <v>-10.95</v>
      </c>
      <c r="E250" s="242">
        <v>0.86</v>
      </c>
      <c r="I250" s="306">
        <v>0.50763888888888886</v>
      </c>
      <c r="J250" s="234">
        <f t="shared" si="25"/>
        <v>1.883333333333332</v>
      </c>
      <c r="K250" s="236" t="s">
        <v>23</v>
      </c>
      <c r="L250" s="242">
        <v>448.77</v>
      </c>
      <c r="M250" s="242">
        <v>0.73</v>
      </c>
    </row>
    <row r="251" spans="1:14" ht="18.75">
      <c r="A251" s="306">
        <v>0.5229166666666667</v>
      </c>
      <c r="B251" s="234">
        <f t="shared" si="24"/>
        <v>2.5666666666666682</v>
      </c>
      <c r="C251" s="236" t="s">
        <v>39</v>
      </c>
      <c r="D251" s="242">
        <v>-1.05</v>
      </c>
      <c r="E251" s="242">
        <v>0.79</v>
      </c>
      <c r="I251" s="306"/>
      <c r="J251" s="234">
        <f t="shared" si="25"/>
        <v>-10.3</v>
      </c>
      <c r="K251" s="236" t="s">
        <v>39</v>
      </c>
      <c r="L251" s="242"/>
      <c r="M251" s="242"/>
    </row>
    <row r="252" spans="1:14" ht="18.75">
      <c r="A252" s="306">
        <v>0.53541666666666665</v>
      </c>
      <c r="B252" s="234">
        <f t="shared" si="24"/>
        <v>2.8666666666666671</v>
      </c>
      <c r="C252" s="236" t="s">
        <v>55</v>
      </c>
      <c r="D252" s="242">
        <v>2.21</v>
      </c>
      <c r="E252" s="242">
        <v>0.89</v>
      </c>
      <c r="I252" s="306"/>
      <c r="J252" s="234">
        <f t="shared" si="25"/>
        <v>-10.3</v>
      </c>
      <c r="K252" s="236" t="s">
        <v>55</v>
      </c>
      <c r="L252" s="242"/>
      <c r="M252" s="242"/>
    </row>
    <row r="253" spans="1:14" ht="18.75">
      <c r="A253" s="306">
        <v>0.54999999999999993</v>
      </c>
      <c r="B253" s="234">
        <f t="shared" si="24"/>
        <v>3.2166666666666659</v>
      </c>
      <c r="C253" s="236" t="s">
        <v>28</v>
      </c>
      <c r="D253" s="242"/>
      <c r="E253" s="242"/>
      <c r="I253" s="306">
        <v>0.51458333333333328</v>
      </c>
      <c r="J253" s="234">
        <f t="shared" si="25"/>
        <v>2.049999999999998</v>
      </c>
      <c r="K253" s="236" t="s">
        <v>28</v>
      </c>
      <c r="L253" s="242"/>
      <c r="M253" s="242"/>
    </row>
    <row r="256" spans="1:14" ht="36">
      <c r="A256" s="251" t="s">
        <v>112</v>
      </c>
      <c r="B256" s="313"/>
      <c r="C256" s="263">
        <v>4009</v>
      </c>
      <c r="D256" s="268" t="s">
        <v>108</v>
      </c>
      <c r="E256" s="231" t="s">
        <v>82</v>
      </c>
      <c r="I256" s="251" t="s">
        <v>113</v>
      </c>
      <c r="J256" s="313"/>
      <c r="K256" s="263">
        <v>4030</v>
      </c>
      <c r="L256" s="268" t="s">
        <v>114</v>
      </c>
      <c r="M256" s="231" t="s">
        <v>115</v>
      </c>
    </row>
    <row r="257" spans="1:14" ht="56.25">
      <c r="A257" s="177" t="s">
        <v>6</v>
      </c>
      <c r="B257" s="232" t="s">
        <v>7</v>
      </c>
      <c r="C257" s="231"/>
      <c r="D257" s="230" t="s">
        <v>8</v>
      </c>
      <c r="E257" s="231" t="s">
        <v>9</v>
      </c>
      <c r="I257" s="177" t="s">
        <v>6</v>
      </c>
      <c r="J257" s="232" t="s">
        <v>7</v>
      </c>
      <c r="K257" s="231"/>
      <c r="L257" s="230" t="s">
        <v>8</v>
      </c>
      <c r="M257" s="231" t="s">
        <v>9</v>
      </c>
    </row>
    <row r="258" spans="1:14" ht="23.25">
      <c r="A258" s="318">
        <v>0.38055555555555554</v>
      </c>
      <c r="B258" s="234">
        <f>(A258-A$262)*24</f>
        <v>-1.3499999999999992</v>
      </c>
      <c r="C258" s="317" t="s">
        <v>11</v>
      </c>
      <c r="D258" s="230"/>
      <c r="E258" s="231"/>
      <c r="I258" s="318">
        <v>0.37083333333333335</v>
      </c>
      <c r="J258" s="234">
        <f>(I258-I$263)*24</f>
        <v>-1.3666666666666671</v>
      </c>
      <c r="K258" s="317" t="s">
        <v>11</v>
      </c>
      <c r="L258" s="230"/>
      <c r="M258" s="231"/>
    </row>
    <row r="259" spans="1:14" ht="23.25">
      <c r="A259" s="306">
        <v>0.40277777777777773</v>
      </c>
      <c r="B259" s="234">
        <f t="shared" ref="B259:B268" si="26">(A259-A$262)*24</f>
        <v>-0.81666666666666643</v>
      </c>
      <c r="C259" s="317" t="s">
        <v>13</v>
      </c>
      <c r="D259" s="242">
        <v>-21.58</v>
      </c>
      <c r="E259" s="242">
        <v>1.01</v>
      </c>
      <c r="I259" s="306">
        <v>0.3743055555555555</v>
      </c>
      <c r="J259" s="234">
        <f t="shared" ref="J259:K272" si="27">(I259-I$263)*24</f>
        <v>-1.2833333333333354</v>
      </c>
      <c r="K259" s="317" t="s">
        <v>13</v>
      </c>
      <c r="L259" s="242"/>
      <c r="M259" s="242"/>
      <c r="N259" t="s">
        <v>116</v>
      </c>
    </row>
    <row r="260" spans="1:14" ht="23.25">
      <c r="A260" s="306">
        <v>0.4152777777777778</v>
      </c>
      <c r="B260" s="234">
        <f t="shared" si="26"/>
        <v>-0.51666666666666483</v>
      </c>
      <c r="C260" s="317" t="s">
        <v>13</v>
      </c>
      <c r="D260" s="242">
        <v>-22.43</v>
      </c>
      <c r="E260" s="242">
        <v>0.93</v>
      </c>
      <c r="I260" s="306">
        <v>0.38750000000000001</v>
      </c>
      <c r="J260" s="234">
        <f t="shared" si="27"/>
        <v>-0.96666666666666723</v>
      </c>
      <c r="K260" s="317" t="s">
        <v>13</v>
      </c>
      <c r="L260" s="242">
        <v>-21.62</v>
      </c>
      <c r="M260" s="242">
        <v>0.97</v>
      </c>
    </row>
    <row r="261" spans="1:14" ht="23.25">
      <c r="A261" s="306">
        <v>0.42777777777777781</v>
      </c>
      <c r="B261" s="234">
        <f t="shared" si="26"/>
        <v>-0.21666666666666456</v>
      </c>
      <c r="C261" s="317" t="s">
        <v>13</v>
      </c>
      <c r="D261" s="242">
        <v>-22.39</v>
      </c>
      <c r="E261" s="242">
        <v>0.97</v>
      </c>
      <c r="I261" s="306">
        <v>0.40208333333333335</v>
      </c>
      <c r="J261" s="234">
        <f t="shared" si="27"/>
        <v>-0.61666666666666714</v>
      </c>
      <c r="K261" s="317" t="s">
        <v>13</v>
      </c>
      <c r="L261" s="242">
        <v>-21.43</v>
      </c>
      <c r="M261" s="242">
        <v>0.88</v>
      </c>
    </row>
    <row r="262" spans="1:14" ht="23.25">
      <c r="A262" s="306">
        <v>0.4368055555555555</v>
      </c>
      <c r="B262" s="234">
        <f t="shared" si="26"/>
        <v>0</v>
      </c>
      <c r="C262" s="236" t="s">
        <v>14</v>
      </c>
      <c r="D262" s="242"/>
      <c r="E262" s="242"/>
      <c r="I262" s="306">
        <v>0.4145833333333333</v>
      </c>
      <c r="J262" s="234">
        <f t="shared" si="27"/>
        <v>-0.31666666666666821</v>
      </c>
      <c r="K262" s="317" t="s">
        <v>13</v>
      </c>
      <c r="L262" s="242">
        <v>-20.46</v>
      </c>
      <c r="M262" s="242">
        <v>0.85</v>
      </c>
    </row>
    <row r="263" spans="1:14" ht="18.75">
      <c r="A263" s="306">
        <v>0.44097222222222227</v>
      </c>
      <c r="B263" s="234">
        <f t="shared" si="26"/>
        <v>0.10000000000000231</v>
      </c>
      <c r="C263" s="236" t="s">
        <v>16</v>
      </c>
      <c r="D263" s="242">
        <v>-15.17</v>
      </c>
      <c r="E263" s="242">
        <v>0.13</v>
      </c>
      <c r="F263" t="s">
        <v>111</v>
      </c>
      <c r="I263" s="306">
        <v>0.42777777777777781</v>
      </c>
      <c r="J263" s="234">
        <f t="shared" si="27"/>
        <v>0</v>
      </c>
      <c r="K263" s="236" t="s">
        <v>14</v>
      </c>
      <c r="L263" s="242"/>
      <c r="M263" s="242"/>
    </row>
    <row r="264" spans="1:14" ht="18.75">
      <c r="A264" s="306">
        <v>0.45208333333333334</v>
      </c>
      <c r="B264" s="234">
        <f t="shared" si="26"/>
        <v>0.36666666666666803</v>
      </c>
      <c r="C264" s="236" t="s">
        <v>18</v>
      </c>
      <c r="D264" s="242">
        <v>61</v>
      </c>
      <c r="E264" s="242">
        <v>1.1299999999999999</v>
      </c>
      <c r="I264" s="306">
        <v>0.4284722222222222</v>
      </c>
      <c r="J264" s="234">
        <f t="shared" si="27"/>
        <v>1.6666666666665275E-2</v>
      </c>
      <c r="K264" s="236" t="s">
        <v>16</v>
      </c>
      <c r="L264" s="242">
        <v>-20.16</v>
      </c>
      <c r="M264" s="242">
        <v>0.88</v>
      </c>
      <c r="N264" t="s">
        <v>117</v>
      </c>
    </row>
    <row r="265" spans="1:14" ht="18.75">
      <c r="A265" s="306">
        <v>0.46736111111111112</v>
      </c>
      <c r="B265" s="234">
        <f t="shared" si="26"/>
        <v>0.73333333333333472</v>
      </c>
      <c r="C265" s="236" t="s">
        <v>19</v>
      </c>
      <c r="D265" s="242">
        <v>392.31</v>
      </c>
      <c r="E265" s="242">
        <v>0.79</v>
      </c>
      <c r="I265" s="306">
        <v>0.44097222222222227</v>
      </c>
      <c r="J265" s="234">
        <f t="shared" si="27"/>
        <v>0.31666666666666687</v>
      </c>
      <c r="K265" s="236" t="s">
        <v>18</v>
      </c>
      <c r="L265" s="242">
        <v>-24.27</v>
      </c>
      <c r="M265" s="242">
        <v>1.1200000000000001</v>
      </c>
    </row>
    <row r="266" spans="1:14" ht="18.75">
      <c r="A266" s="306">
        <v>0.48055555555555557</v>
      </c>
      <c r="B266" s="234">
        <f t="shared" si="26"/>
        <v>1.0500000000000016</v>
      </c>
      <c r="C266" s="236" t="s">
        <v>20</v>
      </c>
      <c r="D266" s="242">
        <v>600.11</v>
      </c>
      <c r="E266" s="242">
        <v>1.2</v>
      </c>
      <c r="I266" s="306">
        <v>0.45624999999999999</v>
      </c>
      <c r="J266" s="234">
        <f t="shared" si="27"/>
        <v>0.68333333333333224</v>
      </c>
      <c r="K266" s="236" t="s">
        <v>19</v>
      </c>
      <c r="L266" s="242">
        <v>-19.7</v>
      </c>
      <c r="M266" s="242">
        <v>0.56000000000000005</v>
      </c>
    </row>
    <row r="267" spans="1:14" ht="18.75">
      <c r="A267" s="306">
        <v>0.49722222222222223</v>
      </c>
      <c r="B267" s="234">
        <f t="shared" si="26"/>
        <v>1.4500000000000015</v>
      </c>
      <c r="C267" s="236" t="s">
        <v>21</v>
      </c>
      <c r="D267" s="242">
        <v>589.65</v>
      </c>
      <c r="E267" s="242">
        <v>0.91</v>
      </c>
      <c r="I267" s="306">
        <v>0.4680555555555555</v>
      </c>
      <c r="J267" s="234">
        <f t="shared" si="27"/>
        <v>0.96666666666666456</v>
      </c>
      <c r="K267" s="236" t="s">
        <v>20</v>
      </c>
      <c r="L267" s="242">
        <v>-17.899999999999999</v>
      </c>
      <c r="M267" s="242">
        <v>0.83</v>
      </c>
    </row>
    <row r="268" spans="1:14" ht="18.75">
      <c r="A268" s="306">
        <v>0.51111111111111118</v>
      </c>
      <c r="B268" s="234">
        <f t="shared" si="26"/>
        <v>1.7833333333333363</v>
      </c>
      <c r="C268" s="236" t="s">
        <v>22</v>
      </c>
      <c r="D268" s="242">
        <v>605.65</v>
      </c>
      <c r="E268" s="242">
        <v>0.84</v>
      </c>
      <c r="I268" s="306">
        <v>0.48125000000000001</v>
      </c>
      <c r="J268" s="234">
        <f t="shared" si="27"/>
        <v>1.2833333333333328</v>
      </c>
      <c r="K268" s="236" t="s">
        <v>21</v>
      </c>
      <c r="L268" s="242">
        <v>-16.52</v>
      </c>
      <c r="M268" s="242">
        <v>0.79</v>
      </c>
    </row>
    <row r="269" spans="1:14" ht="18.75">
      <c r="A269" s="306">
        <v>0.52083333333333337</v>
      </c>
      <c r="B269" s="234">
        <f>(A269-A$262)*24</f>
        <v>2.0166666666666688</v>
      </c>
      <c r="C269" s="236" t="s">
        <v>28</v>
      </c>
      <c r="D269" s="242"/>
      <c r="E269" s="242"/>
      <c r="I269" s="306">
        <v>0.49374999999999997</v>
      </c>
      <c r="J269" s="234">
        <f t="shared" si="27"/>
        <v>1.5833333333333317</v>
      </c>
      <c r="K269" s="236" t="s">
        <v>22</v>
      </c>
      <c r="L269" s="242">
        <v>-16.77</v>
      </c>
      <c r="M269" s="242">
        <v>1.29</v>
      </c>
    </row>
    <row r="270" spans="1:14" ht="18.75">
      <c r="A270" s="306"/>
      <c r="B270" s="234"/>
      <c r="C270" s="236"/>
      <c r="D270" s="242"/>
      <c r="E270" s="242"/>
      <c r="I270" s="306">
        <v>0.51041666666666663</v>
      </c>
      <c r="J270" s="234">
        <f t="shared" si="27"/>
        <v>1.9833333333333316</v>
      </c>
      <c r="K270" s="236" t="s">
        <v>23</v>
      </c>
      <c r="L270" s="242">
        <v>-20.39</v>
      </c>
      <c r="M270" s="242">
        <v>0.81</v>
      </c>
    </row>
    <row r="271" spans="1:14" ht="18.75">
      <c r="A271" s="306"/>
      <c r="B271" s="234"/>
      <c r="C271" s="236"/>
      <c r="D271" s="242"/>
      <c r="E271" s="242"/>
      <c r="I271" s="306">
        <v>0.5229166666666667</v>
      </c>
      <c r="J271" s="234">
        <f t="shared" si="27"/>
        <v>2.2833333333333332</v>
      </c>
      <c r="K271" s="236" t="s">
        <v>39</v>
      </c>
      <c r="L271">
        <v>-20.11</v>
      </c>
      <c r="M271">
        <v>0.66</v>
      </c>
    </row>
    <row r="272" spans="1:14" ht="18.75">
      <c r="D272" s="242"/>
      <c r="E272" s="242"/>
      <c r="I272" s="306">
        <v>0.53055555555555556</v>
      </c>
      <c r="J272" s="234">
        <f t="shared" si="27"/>
        <v>2.4666666666666659</v>
      </c>
      <c r="K272" s="236" t="s">
        <v>28</v>
      </c>
    </row>
    <row r="275" spans="1:14" ht="36">
      <c r="A275" s="251" t="s">
        <v>113</v>
      </c>
      <c r="B275" s="313"/>
      <c r="C275" s="263">
        <v>4037</v>
      </c>
      <c r="D275" s="268" t="s">
        <v>114</v>
      </c>
      <c r="E275" s="231" t="s">
        <v>115</v>
      </c>
      <c r="I275" s="251" t="s">
        <v>118</v>
      </c>
      <c r="J275" s="313"/>
      <c r="K275" s="263">
        <v>4000</v>
      </c>
      <c r="L275" s="268" t="s">
        <v>119</v>
      </c>
      <c r="M275" s="231" t="s">
        <v>30</v>
      </c>
    </row>
    <row r="276" spans="1:14" ht="56.25">
      <c r="A276" s="177" t="s">
        <v>6</v>
      </c>
      <c r="B276" s="232" t="s">
        <v>7</v>
      </c>
      <c r="C276" s="231"/>
      <c r="D276" s="230" t="s">
        <v>8</v>
      </c>
      <c r="E276" s="231" t="s">
        <v>9</v>
      </c>
      <c r="I276" s="177" t="s">
        <v>6</v>
      </c>
      <c r="J276" s="232" t="s">
        <v>7</v>
      </c>
      <c r="K276" s="231"/>
      <c r="L276" s="230" t="s">
        <v>8</v>
      </c>
      <c r="M276" s="231" t="s">
        <v>9</v>
      </c>
    </row>
    <row r="277" spans="1:14" ht="23.25">
      <c r="A277" s="318">
        <v>0.53541666666666665</v>
      </c>
      <c r="B277" s="234">
        <f>(A277-A$281)*24</f>
        <v>-1.2500000000000009</v>
      </c>
      <c r="C277" s="317" t="s">
        <v>11</v>
      </c>
      <c r="D277" s="230"/>
      <c r="E277" s="231"/>
      <c r="I277" s="318">
        <v>0.35416666666666669</v>
      </c>
      <c r="J277" s="234">
        <f>(I277-I$281)*24</f>
        <v>-1.4000000000000004</v>
      </c>
      <c r="K277" s="317" t="s">
        <v>11</v>
      </c>
      <c r="L277" s="230"/>
      <c r="M277" s="231"/>
    </row>
    <row r="278" spans="1:14" ht="23.25">
      <c r="A278" s="306">
        <v>0.54722222222222217</v>
      </c>
      <c r="B278" s="234">
        <f>(A278-A$281)*24</f>
        <v>-0.96666666666666856</v>
      </c>
      <c r="C278" s="317" t="s">
        <v>13</v>
      </c>
      <c r="D278" s="242">
        <v>-19.420000000000002</v>
      </c>
      <c r="E278" s="242">
        <v>0.88</v>
      </c>
      <c r="I278" s="306">
        <v>0.37708333333333338</v>
      </c>
      <c r="J278" s="234">
        <f>(I278-I$281)*24</f>
        <v>-0.84999999999999964</v>
      </c>
      <c r="K278" s="317" t="s">
        <v>13</v>
      </c>
      <c r="L278" s="242">
        <v>-21.04</v>
      </c>
      <c r="M278" s="242">
        <v>0.98</v>
      </c>
    </row>
    <row r="279" spans="1:14" ht="23.25">
      <c r="A279" s="306">
        <v>0.55972222222222223</v>
      </c>
      <c r="B279" s="234">
        <f>(A279-A$281)*24</f>
        <v>-0.66666666666666696</v>
      </c>
      <c r="C279" s="317" t="s">
        <v>13</v>
      </c>
      <c r="D279" s="242">
        <v>-21.82</v>
      </c>
      <c r="E279" s="242">
        <v>0.62</v>
      </c>
      <c r="I279" s="306">
        <v>0.39027777777777778</v>
      </c>
      <c r="J279" s="234">
        <f>(I279-I$281)*24</f>
        <v>-0.5333333333333341</v>
      </c>
      <c r="K279" s="317" t="s">
        <v>13</v>
      </c>
      <c r="L279" s="242">
        <v>-21.35</v>
      </c>
      <c r="M279" s="242">
        <v>0.87</v>
      </c>
    </row>
    <row r="280" spans="1:14" ht="23.25">
      <c r="A280" s="306">
        <v>0.5756944444444444</v>
      </c>
      <c r="B280" s="234">
        <f>(A280-A$281)*24</f>
        <v>-0.28333333333333499</v>
      </c>
      <c r="C280" s="317" t="s">
        <v>13</v>
      </c>
      <c r="D280" s="242">
        <v>-20.260000000000002</v>
      </c>
      <c r="E280" s="242">
        <v>0.89</v>
      </c>
      <c r="I280" s="306">
        <v>0.40208333333333335</v>
      </c>
      <c r="J280" s="234">
        <f>(I280-I$281)*24</f>
        <v>-0.25000000000000044</v>
      </c>
      <c r="K280" s="317" t="s">
        <v>13</v>
      </c>
      <c r="L280" s="242">
        <v>-20.399999999999999</v>
      </c>
      <c r="M280" s="242">
        <v>1.01</v>
      </c>
    </row>
    <row r="281" spans="1:14" ht="18.75">
      <c r="A281" s="306">
        <v>0.58750000000000002</v>
      </c>
      <c r="B281" s="234">
        <f>(A281-A$281)*24</f>
        <v>0</v>
      </c>
      <c r="C281" s="236" t="s">
        <v>14</v>
      </c>
      <c r="D281" s="242"/>
      <c r="E281" s="242"/>
      <c r="I281" s="306">
        <v>0.41250000000000003</v>
      </c>
      <c r="J281" s="234">
        <f>(I281-I$281)*24</f>
        <v>0</v>
      </c>
      <c r="K281" s="236" t="s">
        <v>14</v>
      </c>
      <c r="L281" s="242"/>
      <c r="M281" s="242"/>
      <c r="N281" t="s">
        <v>120</v>
      </c>
    </row>
    <row r="282" spans="1:14" ht="18.75">
      <c r="A282" s="306">
        <v>0.58819444444444446</v>
      </c>
      <c r="B282" s="234">
        <f>(A282-A$281)*24</f>
        <v>1.6666666666666607E-2</v>
      </c>
      <c r="C282" s="236" t="s">
        <v>16</v>
      </c>
      <c r="D282" s="242">
        <v>-17.71</v>
      </c>
      <c r="E282" s="242">
        <v>7.0000000000000007E-2</v>
      </c>
      <c r="F282" t="s">
        <v>121</v>
      </c>
      <c r="I282" s="306">
        <v>0.42499999999999999</v>
      </c>
      <c r="J282" s="234">
        <f>(I282-I$281)*24</f>
        <v>0.29999999999999893</v>
      </c>
      <c r="K282" s="236" t="s">
        <v>16</v>
      </c>
      <c r="L282" s="242">
        <v>173.88</v>
      </c>
      <c r="M282" s="242">
        <v>1.25</v>
      </c>
    </row>
    <row r="283" spans="1:14" ht="18.75">
      <c r="A283" s="306">
        <v>0.60277777777777775</v>
      </c>
      <c r="B283" s="234">
        <f>(A283-A$281)*24</f>
        <v>0.36666666666666536</v>
      </c>
      <c r="C283" s="236" t="s">
        <v>18</v>
      </c>
      <c r="D283" s="242">
        <v>-21.82</v>
      </c>
      <c r="E283" s="242">
        <v>1.43</v>
      </c>
      <c r="F283" t="s">
        <v>122</v>
      </c>
      <c r="I283" s="306">
        <v>0.43958333333333338</v>
      </c>
      <c r="J283" s="234">
        <f>(I283-I$281)*24</f>
        <v>0.65000000000000036</v>
      </c>
      <c r="K283" s="236" t="s">
        <v>18</v>
      </c>
      <c r="L283" s="242">
        <v>286.94</v>
      </c>
      <c r="M283" s="242">
        <v>0.91</v>
      </c>
    </row>
    <row r="284" spans="1:14" ht="18.75">
      <c r="A284" s="306">
        <v>0.62013888888888891</v>
      </c>
      <c r="B284" s="234">
        <f>(A284-A$281)*24</f>
        <v>0.78333333333333321</v>
      </c>
      <c r="C284" s="236" t="s">
        <v>19</v>
      </c>
      <c r="D284" s="242">
        <v>-17.3</v>
      </c>
      <c r="E284" s="242">
        <v>1.21</v>
      </c>
      <c r="I284" s="306">
        <v>0.45208333333333334</v>
      </c>
      <c r="J284" s="234">
        <f>(I284-I$281)*24</f>
        <v>0.94999999999999929</v>
      </c>
      <c r="K284" s="236" t="s">
        <v>19</v>
      </c>
      <c r="L284" s="242">
        <v>377.99</v>
      </c>
      <c r="M284" s="242">
        <v>1.02</v>
      </c>
    </row>
    <row r="285" spans="1:14" ht="18.75">
      <c r="A285" s="306">
        <v>0.63402777777777775</v>
      </c>
      <c r="B285" s="234">
        <f>(A285-A$281)*24</f>
        <v>1.1166666666666654</v>
      </c>
      <c r="C285" s="236" t="s">
        <v>20</v>
      </c>
      <c r="D285" s="242">
        <v>16.14</v>
      </c>
      <c r="E285" s="242">
        <v>0.72</v>
      </c>
      <c r="I285" s="306">
        <v>0.46527777777777773</v>
      </c>
      <c r="J285" s="234">
        <f>(I285-I$281)*24</f>
        <v>1.2666666666666648</v>
      </c>
      <c r="K285" s="236" t="s">
        <v>20</v>
      </c>
      <c r="L285" s="242">
        <v>382.57</v>
      </c>
      <c r="M285" s="242">
        <v>1.1100000000000001</v>
      </c>
    </row>
    <row r="286" spans="1:14" ht="18.75">
      <c r="A286" s="306">
        <v>0.64652777777777781</v>
      </c>
      <c r="B286" s="234">
        <f>(A286-A$281)*24</f>
        <v>1.416666666666667</v>
      </c>
      <c r="C286" s="236" t="s">
        <v>21</v>
      </c>
      <c r="D286" s="242">
        <v>150.59</v>
      </c>
      <c r="E286" s="242">
        <v>1.1299999999999999</v>
      </c>
      <c r="I286" s="306">
        <v>0.47847222222222219</v>
      </c>
      <c r="J286" s="234">
        <f>(I286-I$281)*24</f>
        <v>1.5833333333333317</v>
      </c>
      <c r="K286" s="236" t="s">
        <v>21</v>
      </c>
      <c r="L286" s="242">
        <v>281.45999999999998</v>
      </c>
      <c r="M286" s="242">
        <v>0.96</v>
      </c>
    </row>
    <row r="287" spans="1:14" ht="18.75">
      <c r="A287" s="306">
        <v>0.66041666666666665</v>
      </c>
      <c r="B287" s="234">
        <f>(A287-A$281)*24</f>
        <v>1.7499999999999991</v>
      </c>
      <c r="C287" s="236" t="s">
        <v>22</v>
      </c>
      <c r="D287" s="242">
        <v>343.31</v>
      </c>
      <c r="E287" s="242">
        <v>1</v>
      </c>
      <c r="I287" s="306">
        <v>0.4916666666666667</v>
      </c>
      <c r="J287" s="234">
        <f>(I287-I$281)*24</f>
        <v>1.9</v>
      </c>
      <c r="K287" s="236" t="s">
        <v>22</v>
      </c>
      <c r="L287" s="242">
        <v>292.81</v>
      </c>
      <c r="M287" s="242">
        <v>1.22</v>
      </c>
    </row>
    <row r="288" spans="1:14" ht="18.75">
      <c r="A288" s="306">
        <v>0.67361111111111116</v>
      </c>
      <c r="B288" s="234">
        <f>(A288-A$281)*24</f>
        <v>2.0666666666666673</v>
      </c>
      <c r="C288" s="236" t="s">
        <v>23</v>
      </c>
      <c r="D288" s="242">
        <v>574.89</v>
      </c>
      <c r="E288" s="242">
        <v>0.94</v>
      </c>
      <c r="I288" s="306">
        <v>0.50624999999999998</v>
      </c>
      <c r="J288" s="234">
        <f>(I288-I$281)*24</f>
        <v>2.2499999999999987</v>
      </c>
      <c r="K288" s="236" t="s">
        <v>23</v>
      </c>
      <c r="L288" s="242">
        <v>274.06</v>
      </c>
      <c r="M288" s="242">
        <v>1.2</v>
      </c>
    </row>
    <row r="289" spans="1:13" ht="18.75">
      <c r="A289" s="306">
        <v>0.68611111111111101</v>
      </c>
      <c r="B289" s="234">
        <f>(A289-A$281)*24</f>
        <v>2.3666666666666636</v>
      </c>
      <c r="C289" s="236" t="s">
        <v>39</v>
      </c>
      <c r="D289" s="242">
        <v>1209.1600000000001</v>
      </c>
      <c r="E289" s="242">
        <v>0.39</v>
      </c>
      <c r="I289" s="306">
        <v>0.52013888888888882</v>
      </c>
      <c r="J289" s="234">
        <f>(I289-I$281)*24</f>
        <v>2.5833333333333308</v>
      </c>
      <c r="K289" s="236" t="s">
        <v>39</v>
      </c>
      <c r="L289" s="242">
        <v>249.07</v>
      </c>
      <c r="M289" s="242">
        <v>0.68</v>
      </c>
    </row>
    <row r="290" spans="1:13" ht="18.75">
      <c r="A290" s="11">
        <v>0.69374999999999998</v>
      </c>
      <c r="B290" s="234">
        <f>(A290-A$281)*24</f>
        <v>2.5499999999999989</v>
      </c>
      <c r="C290" s="177" t="s">
        <v>28</v>
      </c>
      <c r="I290" s="306">
        <v>0.53194444444444444</v>
      </c>
      <c r="J290" s="234">
        <f t="shared" ref="J290:J295" si="28">(I290-I$281)*24</f>
        <v>2.8666666666666658</v>
      </c>
      <c r="K290" s="236" t="s">
        <v>55</v>
      </c>
      <c r="L290" s="242">
        <v>270.69</v>
      </c>
      <c r="M290" s="242">
        <v>0.87</v>
      </c>
    </row>
    <row r="291" spans="1:13" ht="18.75">
      <c r="I291" s="306">
        <v>0.54375000000000007</v>
      </c>
      <c r="J291" s="234">
        <f t="shared" si="28"/>
        <v>3.1500000000000008</v>
      </c>
      <c r="K291" s="236" t="s">
        <v>56</v>
      </c>
      <c r="L291" s="242">
        <v>741.08</v>
      </c>
      <c r="M291" s="242">
        <v>0.96</v>
      </c>
    </row>
    <row r="292" spans="1:13" ht="18.75">
      <c r="I292" s="306">
        <v>0.55625000000000002</v>
      </c>
      <c r="J292" s="234">
        <f t="shared" si="28"/>
        <v>3.4499999999999997</v>
      </c>
      <c r="K292" s="236" t="s">
        <v>57</v>
      </c>
      <c r="L292" s="242">
        <v>1130.98</v>
      </c>
      <c r="M292" s="242">
        <v>0.73</v>
      </c>
    </row>
    <row r="293" spans="1:13" ht="36">
      <c r="A293" s="251" t="s">
        <v>123</v>
      </c>
      <c r="B293" s="313"/>
      <c r="C293" s="263">
        <v>4010</v>
      </c>
      <c r="D293" s="268" t="s">
        <v>119</v>
      </c>
      <c r="E293" s="231" t="s">
        <v>30</v>
      </c>
      <c r="I293" s="306">
        <v>0.56805555555555554</v>
      </c>
      <c r="J293" s="234">
        <f t="shared" si="28"/>
        <v>3.7333333333333321</v>
      </c>
      <c r="K293" s="236" t="s">
        <v>58</v>
      </c>
      <c r="L293" s="242">
        <v>1498.21</v>
      </c>
      <c r="M293" s="242">
        <v>0.87</v>
      </c>
    </row>
    <row r="294" spans="1:13" ht="56.25">
      <c r="A294" s="177" t="s">
        <v>6</v>
      </c>
      <c r="B294" s="232" t="s">
        <v>7</v>
      </c>
      <c r="C294" s="231"/>
      <c r="D294" s="230" t="s">
        <v>8</v>
      </c>
      <c r="E294" s="231" t="s">
        <v>9</v>
      </c>
      <c r="I294" s="306">
        <v>0.5805555555555556</v>
      </c>
      <c r="J294" s="234">
        <f t="shared" si="28"/>
        <v>4.0333333333333332</v>
      </c>
      <c r="K294" s="236" t="s">
        <v>60</v>
      </c>
      <c r="L294" s="242">
        <v>1473.75</v>
      </c>
      <c r="M294" s="242">
        <v>0.9</v>
      </c>
    </row>
    <row r="295" spans="1:13" ht="23.25">
      <c r="A295" s="318">
        <v>0.35069444444444442</v>
      </c>
      <c r="B295" s="234">
        <f>(A295-A$299)*24</f>
        <v>-1.1166666666666667</v>
      </c>
      <c r="C295" s="317" t="s">
        <v>11</v>
      </c>
      <c r="D295" s="230"/>
      <c r="E295" s="231"/>
      <c r="I295" s="306">
        <v>0.59236111111111112</v>
      </c>
      <c r="J295" s="234">
        <f>(I295-I$281)*24</f>
        <v>4.3166666666666664</v>
      </c>
      <c r="K295" s="236" t="s">
        <v>74</v>
      </c>
      <c r="L295" s="242">
        <v>1508.65</v>
      </c>
      <c r="M295" s="242">
        <v>0.93</v>
      </c>
    </row>
    <row r="296" spans="1:13" ht="23.25">
      <c r="A296" s="306">
        <v>0.35902777777777778</v>
      </c>
      <c r="B296" s="234">
        <f t="shared" ref="B296:B314" si="29">(A296-A$299)*24</f>
        <v>-0.91666666666666607</v>
      </c>
      <c r="C296" s="317" t="s">
        <v>13</v>
      </c>
      <c r="D296" s="242">
        <v>-22.41</v>
      </c>
      <c r="E296" s="242">
        <v>0.68</v>
      </c>
      <c r="I296" s="11">
        <v>0.60277777777777775</v>
      </c>
      <c r="J296" s="234">
        <f>(I296-I$281)*24</f>
        <v>4.5666666666666647</v>
      </c>
      <c r="K296" s="177" t="s">
        <v>28</v>
      </c>
    </row>
    <row r="297" spans="1:13" ht="23.25">
      <c r="A297" s="306">
        <v>0.37083333333333335</v>
      </c>
      <c r="B297" s="234">
        <f t="shared" si="29"/>
        <v>-0.63333333333333242</v>
      </c>
      <c r="C297" s="317" t="s">
        <v>13</v>
      </c>
      <c r="D297" s="242">
        <v>-22.2</v>
      </c>
      <c r="E297" s="242">
        <v>0.83</v>
      </c>
    </row>
    <row r="298" spans="1:13" ht="23.25">
      <c r="A298" s="306">
        <v>0.38263888888888892</v>
      </c>
      <c r="B298" s="234">
        <f t="shared" si="29"/>
        <v>-0.34999999999999876</v>
      </c>
      <c r="C298" s="317" t="s">
        <v>13</v>
      </c>
      <c r="D298" s="242">
        <v>-22.46</v>
      </c>
      <c r="E298" s="242">
        <v>0.86</v>
      </c>
    </row>
    <row r="299" spans="1:13" ht="18.75">
      <c r="A299" s="306">
        <v>0.3972222222222222</v>
      </c>
      <c r="B299" s="234">
        <f t="shared" si="29"/>
        <v>0</v>
      </c>
      <c r="C299" s="236" t="s">
        <v>14</v>
      </c>
      <c r="D299" s="242"/>
      <c r="E299" s="242"/>
      <c r="F299" t="s">
        <v>124</v>
      </c>
    </row>
    <row r="300" spans="1:13" ht="18.75">
      <c r="A300" s="306">
        <v>0.40486111111111112</v>
      </c>
      <c r="B300" s="234">
        <f t="shared" si="29"/>
        <v>0.18333333333333401</v>
      </c>
      <c r="C300" s="236" t="s">
        <v>16</v>
      </c>
      <c r="D300" s="242">
        <v>23.38</v>
      </c>
      <c r="E300" s="242">
        <v>7.0000000000000007E-2</v>
      </c>
    </row>
    <row r="301" spans="1:13" ht="18.75">
      <c r="A301" s="306">
        <v>0.4152777777777778</v>
      </c>
      <c r="B301" s="234">
        <f t="shared" si="29"/>
        <v>0.43333333333333446</v>
      </c>
      <c r="C301" s="236" t="s">
        <v>18</v>
      </c>
      <c r="D301" s="242">
        <v>15.06</v>
      </c>
      <c r="E301" s="242">
        <v>0.71</v>
      </c>
    </row>
    <row r="302" spans="1:13" ht="18.75">
      <c r="A302" s="306">
        <v>0.42708333333333331</v>
      </c>
      <c r="B302" s="234">
        <f t="shared" si="29"/>
        <v>0.71666666666666679</v>
      </c>
      <c r="C302" s="236" t="s">
        <v>19</v>
      </c>
      <c r="D302" s="242">
        <v>107.81</v>
      </c>
      <c r="E302" s="242">
        <v>1.18</v>
      </c>
    </row>
    <row r="303" spans="1:13" ht="18.75">
      <c r="A303" s="306">
        <v>0.44097222222222227</v>
      </c>
      <c r="B303" s="234">
        <f t="shared" si="29"/>
        <v>1.0500000000000016</v>
      </c>
      <c r="C303" s="236" t="s">
        <v>20</v>
      </c>
      <c r="D303" s="242">
        <v>129.18</v>
      </c>
      <c r="E303" s="242">
        <v>0.96</v>
      </c>
    </row>
    <row r="304" spans="1:13" ht="18.75">
      <c r="A304" s="306">
        <v>0.45347222222222222</v>
      </c>
      <c r="B304" s="234">
        <f t="shared" si="29"/>
        <v>1.3500000000000005</v>
      </c>
      <c r="C304" s="236" t="s">
        <v>21</v>
      </c>
      <c r="D304" s="242">
        <v>136.53</v>
      </c>
      <c r="E304" s="242">
        <v>0.84</v>
      </c>
    </row>
    <row r="305" spans="1:13" ht="18.75">
      <c r="A305" s="306">
        <v>0.46597222222222223</v>
      </c>
      <c r="B305" s="234">
        <f t="shared" si="29"/>
        <v>1.6500000000000008</v>
      </c>
      <c r="C305" s="236" t="s">
        <v>22</v>
      </c>
      <c r="D305" s="242">
        <v>129.69</v>
      </c>
      <c r="E305" s="242">
        <v>1.18</v>
      </c>
    </row>
    <row r="306" spans="1:13" ht="18.75">
      <c r="A306" s="306">
        <v>0.48055555555555557</v>
      </c>
      <c r="B306" s="234">
        <f t="shared" si="29"/>
        <v>2.0000000000000009</v>
      </c>
      <c r="C306" s="236" t="s">
        <v>23</v>
      </c>
      <c r="D306" s="242">
        <v>109.73</v>
      </c>
      <c r="E306" s="242">
        <v>0.56000000000000005</v>
      </c>
      <c r="F306" t="s">
        <v>125</v>
      </c>
    </row>
    <row r="307" spans="1:13" ht="18.75">
      <c r="A307" s="306">
        <v>0.4916666666666667</v>
      </c>
      <c r="B307" s="234">
        <f t="shared" si="29"/>
        <v>2.2666666666666679</v>
      </c>
      <c r="C307" s="236" t="s">
        <v>39</v>
      </c>
      <c r="D307" s="242">
        <v>98.28</v>
      </c>
      <c r="E307" s="242">
        <v>0.52</v>
      </c>
    </row>
    <row r="308" spans="1:13" ht="18.75">
      <c r="A308" s="306">
        <v>0.50277777777777777</v>
      </c>
      <c r="B308" s="234">
        <f t="shared" si="29"/>
        <v>2.5333333333333337</v>
      </c>
      <c r="C308" s="236" t="s">
        <v>55</v>
      </c>
      <c r="D308" s="242">
        <v>97.89</v>
      </c>
      <c r="E308" s="242">
        <v>0.71</v>
      </c>
    </row>
    <row r="309" spans="1:13" ht="18.75">
      <c r="A309" s="306">
        <v>0.51458333333333328</v>
      </c>
      <c r="B309" s="234">
        <f t="shared" si="29"/>
        <v>2.816666666666666</v>
      </c>
      <c r="C309" s="236" t="s">
        <v>56</v>
      </c>
      <c r="D309" s="242">
        <v>59.36</v>
      </c>
      <c r="E309" s="242">
        <v>1.2</v>
      </c>
    </row>
    <row r="310" spans="1:13" ht="18.75">
      <c r="A310" s="306">
        <v>0.52916666666666667</v>
      </c>
      <c r="B310" s="234">
        <f t="shared" si="29"/>
        <v>3.1666666666666674</v>
      </c>
      <c r="C310" s="236" t="s">
        <v>57</v>
      </c>
      <c r="D310" s="242">
        <v>53.99</v>
      </c>
      <c r="E310" s="242">
        <v>0.82</v>
      </c>
    </row>
    <row r="311" spans="1:13" ht="18.75">
      <c r="A311" s="306">
        <v>0.54166666666666663</v>
      </c>
      <c r="B311" s="234">
        <f t="shared" si="29"/>
        <v>3.4666666666666663</v>
      </c>
      <c r="C311" s="236" t="s">
        <v>58</v>
      </c>
      <c r="D311" s="242">
        <v>56.12</v>
      </c>
      <c r="E311" s="242">
        <v>1.2</v>
      </c>
    </row>
    <row r="312" spans="1:13" ht="18.75">
      <c r="A312" s="306">
        <v>0.55555555555555558</v>
      </c>
      <c r="B312" s="234">
        <f t="shared" si="29"/>
        <v>3.8000000000000012</v>
      </c>
      <c r="C312" s="236" t="s">
        <v>60</v>
      </c>
      <c r="D312" s="242">
        <v>51.8</v>
      </c>
      <c r="E312" s="242">
        <v>0.85</v>
      </c>
    </row>
    <row r="313" spans="1:13" ht="18.75">
      <c r="A313" s="306">
        <v>0.56666666666666665</v>
      </c>
      <c r="B313" s="234">
        <f t="shared" si="29"/>
        <v>4.0666666666666664</v>
      </c>
      <c r="C313" s="236" t="s">
        <v>74</v>
      </c>
      <c r="D313" s="242">
        <v>46.05</v>
      </c>
      <c r="E313" s="242">
        <v>0.73</v>
      </c>
    </row>
    <row r="314" spans="1:13" s="242" customFormat="1" ht="18.75">
      <c r="A314" s="306">
        <v>0.59027777777777779</v>
      </c>
      <c r="B314" s="234">
        <f t="shared" si="29"/>
        <v>4.6333333333333346</v>
      </c>
      <c r="C314" s="177" t="s">
        <v>28</v>
      </c>
    </row>
    <row r="316" spans="1:13" ht="36">
      <c r="A316" s="251" t="s">
        <v>126</v>
      </c>
      <c r="B316" s="313"/>
      <c r="C316" s="263">
        <v>4038</v>
      </c>
      <c r="D316" s="268" t="s">
        <v>127</v>
      </c>
      <c r="E316" s="231" t="s">
        <v>2</v>
      </c>
      <c r="I316" s="251" t="s">
        <v>128</v>
      </c>
      <c r="J316" s="313"/>
      <c r="K316" s="263">
        <v>4036</v>
      </c>
      <c r="L316" s="268" t="s">
        <v>127</v>
      </c>
      <c r="M316" s="231" t="s">
        <v>2</v>
      </c>
    </row>
    <row r="317" spans="1:13" ht="56.25">
      <c r="A317" s="177" t="s">
        <v>6</v>
      </c>
      <c r="B317" s="232" t="s">
        <v>7</v>
      </c>
      <c r="C317" s="231"/>
      <c r="D317" s="230" t="s">
        <v>8</v>
      </c>
      <c r="E317" s="231" t="s">
        <v>9</v>
      </c>
      <c r="I317" s="177" t="s">
        <v>6</v>
      </c>
      <c r="J317" s="232" t="s">
        <v>7</v>
      </c>
      <c r="K317" s="231"/>
      <c r="L317" s="230" t="s">
        <v>8</v>
      </c>
      <c r="M317" s="231" t="s">
        <v>9</v>
      </c>
    </row>
    <row r="318" spans="1:13" ht="23.25">
      <c r="A318" s="318">
        <v>0.37847222222222227</v>
      </c>
      <c r="B318" s="234">
        <f>(A318-A$322)*24</f>
        <v>-0.94999999999999929</v>
      </c>
      <c r="C318" s="317" t="s">
        <v>11</v>
      </c>
      <c r="D318" s="230"/>
      <c r="E318" s="231"/>
      <c r="I318" s="318">
        <v>0.37152777777777773</v>
      </c>
      <c r="J318" s="234">
        <f>(I318-I$322)*24</f>
        <v>-1.3166666666666673</v>
      </c>
      <c r="K318" s="317" t="s">
        <v>11</v>
      </c>
      <c r="L318" s="230"/>
      <c r="M318" s="231"/>
    </row>
    <row r="319" spans="1:13" ht="23.25">
      <c r="A319" s="306">
        <v>0.38472222222222219</v>
      </c>
      <c r="B319" s="234">
        <f t="shared" ref="B319:B336" si="30">(A319-A$322)*24</f>
        <v>-0.80000000000000115</v>
      </c>
      <c r="C319" s="317" t="s">
        <v>13</v>
      </c>
      <c r="D319" s="242">
        <v>-21.29</v>
      </c>
      <c r="E319" s="242">
        <v>0.63</v>
      </c>
      <c r="I319" s="306">
        <v>0.38263888888888892</v>
      </c>
      <c r="J319" s="234">
        <f t="shared" ref="J319:J333" si="31">(I319-I$322)*24</f>
        <v>-1.0499999999999989</v>
      </c>
      <c r="K319" s="317" t="s">
        <v>13</v>
      </c>
      <c r="L319" s="242">
        <v>-24.07</v>
      </c>
      <c r="M319" s="242">
        <v>0.93</v>
      </c>
    </row>
    <row r="320" spans="1:13" ht="23.25">
      <c r="A320" s="306">
        <v>0.39444444444444443</v>
      </c>
      <c r="B320" s="234">
        <f t="shared" si="30"/>
        <v>-0.56666666666666732</v>
      </c>
      <c r="C320" s="317" t="s">
        <v>13</v>
      </c>
      <c r="D320" s="242">
        <v>-21.14</v>
      </c>
      <c r="E320" s="242">
        <v>0.59</v>
      </c>
      <c r="I320" s="306">
        <v>0.39444444444444443</v>
      </c>
      <c r="J320" s="234">
        <f t="shared" si="31"/>
        <v>-0.76666666666666661</v>
      </c>
      <c r="K320" s="317" t="s">
        <v>13</v>
      </c>
      <c r="L320" s="319">
        <v>-21.78</v>
      </c>
      <c r="M320" s="242">
        <v>0.96</v>
      </c>
    </row>
    <row r="321" spans="1:14" ht="23.25">
      <c r="A321" s="306">
        <v>0.40486111111111112</v>
      </c>
      <c r="B321" s="234">
        <f t="shared" si="30"/>
        <v>-0.31666666666666687</v>
      </c>
      <c r="C321" s="317" t="s">
        <v>13</v>
      </c>
      <c r="D321" s="242">
        <v>-20.420000000000002</v>
      </c>
      <c r="E321" s="242">
        <v>0.8</v>
      </c>
      <c r="I321" s="306">
        <v>0.4069444444444445</v>
      </c>
      <c r="J321" s="234">
        <f t="shared" si="31"/>
        <v>-0.46666666666666501</v>
      </c>
      <c r="K321" s="317" t="s">
        <v>13</v>
      </c>
      <c r="L321" s="242">
        <v>-21.55</v>
      </c>
      <c r="M321" s="242">
        <v>0.93</v>
      </c>
    </row>
    <row r="322" spans="1:14" ht="18.75">
      <c r="A322" s="306">
        <v>0.41805555555555557</v>
      </c>
      <c r="B322" s="234">
        <f t="shared" si="30"/>
        <v>0</v>
      </c>
      <c r="C322" s="236" t="s">
        <v>14</v>
      </c>
      <c r="D322" s="242"/>
      <c r="E322" s="242"/>
      <c r="I322" s="306">
        <v>0.42638888888888887</v>
      </c>
      <c r="J322" s="234">
        <f t="shared" si="31"/>
        <v>0</v>
      </c>
      <c r="K322" s="236" t="s">
        <v>14</v>
      </c>
      <c r="L322" s="242"/>
      <c r="M322" s="242"/>
    </row>
    <row r="323" spans="1:14" ht="18.75">
      <c r="A323" s="306">
        <v>0.4152777777777778</v>
      </c>
      <c r="B323" s="234">
        <f t="shared" si="30"/>
        <v>-6.666666666666643E-2</v>
      </c>
      <c r="C323" s="236" t="s">
        <v>16</v>
      </c>
      <c r="D323" s="242">
        <v>-5.58</v>
      </c>
      <c r="E323" s="242">
        <v>0.18</v>
      </c>
      <c r="F323" t="s">
        <v>129</v>
      </c>
      <c r="I323" s="306">
        <v>0.41875000000000001</v>
      </c>
      <c r="J323" s="234">
        <f t="shared" si="31"/>
        <v>-0.18333333333333268</v>
      </c>
      <c r="K323" s="236" t="s">
        <v>16</v>
      </c>
      <c r="L323" s="242">
        <v>4.3</v>
      </c>
      <c r="M323" s="242">
        <v>0.08</v>
      </c>
      <c r="N323" t="s">
        <v>130</v>
      </c>
    </row>
    <row r="324" spans="1:14" ht="18.75">
      <c r="A324" s="306">
        <v>0.42499999999999999</v>
      </c>
      <c r="B324" s="234">
        <f t="shared" si="30"/>
        <v>0.16666666666666607</v>
      </c>
      <c r="C324" s="236" t="s">
        <v>18</v>
      </c>
      <c r="D324" s="242">
        <v>-16.91</v>
      </c>
      <c r="E324" s="242">
        <v>0.24</v>
      </c>
      <c r="I324" s="306">
        <v>0.4284722222222222</v>
      </c>
      <c r="J324" s="234">
        <f t="shared" si="31"/>
        <v>4.9999999999999822E-2</v>
      </c>
      <c r="K324" s="236" t="s">
        <v>18</v>
      </c>
      <c r="L324" s="242">
        <v>26.98</v>
      </c>
      <c r="M324" s="242">
        <v>0.06</v>
      </c>
      <c r="N324" t="s">
        <v>131</v>
      </c>
    </row>
    <row r="325" spans="1:14" ht="18.75">
      <c r="A325" s="306">
        <v>0.43402777777777773</v>
      </c>
      <c r="B325" s="234">
        <f t="shared" si="30"/>
        <v>0.38333333333333197</v>
      </c>
      <c r="C325" s="236" t="s">
        <v>19</v>
      </c>
      <c r="D325" s="242">
        <v>-23.81</v>
      </c>
      <c r="E325" s="242">
        <v>0.38</v>
      </c>
      <c r="I325" s="306">
        <v>0.43888888888888888</v>
      </c>
      <c r="J325" s="234">
        <f t="shared" si="31"/>
        <v>0.30000000000000027</v>
      </c>
      <c r="K325" s="236" t="s">
        <v>19</v>
      </c>
      <c r="L325" s="242">
        <v>-27.85</v>
      </c>
      <c r="M325" s="242">
        <v>0.78</v>
      </c>
    </row>
    <row r="326" spans="1:14" ht="18.75">
      <c r="A326" s="306">
        <v>0.44375000000000003</v>
      </c>
      <c r="B326" s="234">
        <f t="shared" si="30"/>
        <v>0.61666666666666714</v>
      </c>
      <c r="C326" s="236" t="s">
        <v>20</v>
      </c>
      <c r="D326" s="242">
        <v>-25.2</v>
      </c>
      <c r="E326" s="242">
        <v>1.1299999999999999</v>
      </c>
      <c r="I326" s="306">
        <v>0.45208333333333334</v>
      </c>
      <c r="J326" s="234">
        <f t="shared" si="31"/>
        <v>0.61666666666666714</v>
      </c>
      <c r="K326" s="236" t="s">
        <v>20</v>
      </c>
      <c r="L326" s="242">
        <v>-21.26</v>
      </c>
      <c r="M326" s="242">
        <v>0.91</v>
      </c>
    </row>
    <row r="327" spans="1:14" ht="18.75">
      <c r="A327" s="306">
        <v>0.4548611111111111</v>
      </c>
      <c r="B327" s="234">
        <f t="shared" si="30"/>
        <v>0.88333333333333286</v>
      </c>
      <c r="C327" s="236" t="s">
        <v>21</v>
      </c>
      <c r="D327" s="242">
        <v>-21.74</v>
      </c>
      <c r="E327" s="242">
        <v>0.93</v>
      </c>
      <c r="I327" s="306">
        <v>0.46527777777777773</v>
      </c>
      <c r="J327" s="234">
        <f t="shared" si="31"/>
        <v>0.93333333333333268</v>
      </c>
      <c r="K327" s="236" t="s">
        <v>21</v>
      </c>
      <c r="L327" s="242">
        <v>-20.079999999999998</v>
      </c>
      <c r="M327" s="242">
        <v>0.8</v>
      </c>
    </row>
    <row r="328" spans="1:14" ht="18.75">
      <c r="A328" s="306">
        <v>0.46597222222222223</v>
      </c>
      <c r="B328" s="234">
        <f t="shared" si="30"/>
        <v>1.1499999999999999</v>
      </c>
      <c r="C328" s="236" t="s">
        <v>22</v>
      </c>
      <c r="D328" s="242">
        <v>-21.29</v>
      </c>
      <c r="E328" s="242">
        <v>0.85</v>
      </c>
      <c r="I328" s="306">
        <v>0.4777777777777778</v>
      </c>
      <c r="J328" s="234">
        <f t="shared" si="31"/>
        <v>1.2333333333333343</v>
      </c>
      <c r="K328" s="236" t="s">
        <v>22</v>
      </c>
      <c r="L328" s="242">
        <v>-21.09</v>
      </c>
      <c r="M328" s="242">
        <v>0.94</v>
      </c>
    </row>
    <row r="329" spans="1:14" ht="18.75">
      <c r="A329" s="306">
        <v>0.47638888888888892</v>
      </c>
      <c r="B329" s="234">
        <f t="shared" si="30"/>
        <v>1.4000000000000004</v>
      </c>
      <c r="C329" s="236" t="s">
        <v>23</v>
      </c>
      <c r="D329" s="242">
        <v>-20.329999999999998</v>
      </c>
      <c r="E329" s="242">
        <v>0.65</v>
      </c>
      <c r="I329" s="306">
        <v>0.4909722222222222</v>
      </c>
      <c r="J329" s="234">
        <f t="shared" si="31"/>
        <v>1.5499999999999998</v>
      </c>
      <c r="K329" s="236" t="s">
        <v>23</v>
      </c>
      <c r="L329" s="242">
        <v>-20.62</v>
      </c>
      <c r="M329" s="242">
        <v>0.78</v>
      </c>
    </row>
    <row r="330" spans="1:14" ht="18.75">
      <c r="A330" s="306">
        <v>0.4861111111111111</v>
      </c>
      <c r="B330" s="234">
        <f t="shared" si="30"/>
        <v>1.6333333333333329</v>
      </c>
      <c r="C330" s="236" t="s">
        <v>39</v>
      </c>
      <c r="D330" s="242">
        <v>-20.99</v>
      </c>
      <c r="E330" s="242">
        <v>0.54</v>
      </c>
      <c r="I330" s="306">
        <v>0.50347222222222221</v>
      </c>
      <c r="J330" s="234">
        <f t="shared" si="31"/>
        <v>1.85</v>
      </c>
      <c r="K330" s="236" t="s">
        <v>39</v>
      </c>
      <c r="L330" s="242">
        <v>-20.75</v>
      </c>
      <c r="M330" s="242">
        <v>0.81</v>
      </c>
    </row>
    <row r="331" spans="1:14" ht="18.75">
      <c r="A331" s="306">
        <v>0.49652777777777773</v>
      </c>
      <c r="B331" s="234">
        <f t="shared" si="30"/>
        <v>1.883333333333332</v>
      </c>
      <c r="C331" s="236" t="s">
        <v>55</v>
      </c>
      <c r="D331" s="242">
        <v>-20.18</v>
      </c>
      <c r="E331" s="242">
        <v>0.93</v>
      </c>
      <c r="I331" s="306">
        <v>0.51597222222222217</v>
      </c>
      <c r="J331" s="234">
        <f t="shared" si="31"/>
        <v>2.149999999999999</v>
      </c>
      <c r="K331" s="236" t="s">
        <v>55</v>
      </c>
      <c r="L331" s="242">
        <v>-21.71</v>
      </c>
      <c r="M331" s="242">
        <v>0.69</v>
      </c>
    </row>
    <row r="332" spans="1:14" ht="18.75">
      <c r="A332" s="306">
        <v>0.50694444444444442</v>
      </c>
      <c r="B332" s="234">
        <f t="shared" si="30"/>
        <v>2.1333333333333324</v>
      </c>
      <c r="C332" s="236" t="s">
        <v>56</v>
      </c>
      <c r="D332" s="242">
        <v>-20.29</v>
      </c>
      <c r="E332" s="242">
        <v>0.71</v>
      </c>
      <c r="I332" s="306">
        <v>0.52847222222222223</v>
      </c>
      <c r="J332" s="234">
        <f t="shared" si="31"/>
        <v>2.4500000000000006</v>
      </c>
      <c r="K332" s="236" t="s">
        <v>56</v>
      </c>
      <c r="L332" s="242">
        <v>-21.29</v>
      </c>
      <c r="M332" s="242">
        <v>0.85</v>
      </c>
    </row>
    <row r="333" spans="1:14" ht="18.75">
      <c r="A333" s="306">
        <v>0.51736111111111105</v>
      </c>
      <c r="B333" s="234">
        <f t="shared" si="30"/>
        <v>2.3833333333333315</v>
      </c>
      <c r="C333" s="236" t="s">
        <v>57</v>
      </c>
      <c r="D333" s="242">
        <v>-20.55</v>
      </c>
      <c r="E333" s="242">
        <v>0.68</v>
      </c>
      <c r="I333" s="306">
        <v>0.54166666666666663</v>
      </c>
      <c r="J333" s="234">
        <f t="shared" si="31"/>
        <v>2.7666666666666662</v>
      </c>
      <c r="K333" s="236" t="s">
        <v>57</v>
      </c>
      <c r="L333" s="242">
        <v>-20.7</v>
      </c>
      <c r="M333" s="242">
        <v>0.87</v>
      </c>
    </row>
    <row r="334" spans="1:14" ht="18.75">
      <c r="A334" s="306">
        <v>0.52777777777777779</v>
      </c>
      <c r="B334" s="234">
        <f t="shared" si="30"/>
        <v>2.6333333333333333</v>
      </c>
      <c r="C334" s="236" t="s">
        <v>58</v>
      </c>
      <c r="D334" s="242">
        <v>-21.05</v>
      </c>
      <c r="E334" s="242">
        <v>0.81</v>
      </c>
      <c r="I334" s="306">
        <v>0.55347222222222225</v>
      </c>
      <c r="J334" s="234">
        <f>(I334-I$322)*24</f>
        <v>3.0500000000000012</v>
      </c>
      <c r="K334" s="177" t="s">
        <v>28</v>
      </c>
      <c r="N334" t="s">
        <v>132</v>
      </c>
    </row>
    <row r="335" spans="1:14" ht="18.75">
      <c r="A335" s="306">
        <v>0.53819444444444442</v>
      </c>
      <c r="B335" s="234">
        <f t="shared" si="30"/>
        <v>2.8833333333333324</v>
      </c>
      <c r="C335" s="236" t="s">
        <v>60</v>
      </c>
      <c r="D335" s="242">
        <v>-20.45</v>
      </c>
      <c r="E335" s="242">
        <v>0.92</v>
      </c>
      <c r="I335" s="306"/>
      <c r="J335" s="234"/>
      <c r="K335" s="236"/>
      <c r="L335" s="242"/>
      <c r="M335" s="242"/>
    </row>
    <row r="336" spans="1:14" ht="18.75">
      <c r="A336" s="306">
        <v>0.54375000000000007</v>
      </c>
      <c r="B336" s="234">
        <f t="shared" si="30"/>
        <v>3.0166666666666679</v>
      </c>
      <c r="C336" s="177" t="s">
        <v>28</v>
      </c>
    </row>
    <row r="339" spans="1:13" ht="36">
      <c r="A339" s="251" t="s">
        <v>133</v>
      </c>
      <c r="B339" s="313"/>
      <c r="C339" s="263">
        <v>4052</v>
      </c>
      <c r="D339" s="268" t="s">
        <v>134</v>
      </c>
      <c r="E339" s="231" t="s">
        <v>69</v>
      </c>
      <c r="I339" s="251" t="s">
        <v>135</v>
      </c>
      <c r="J339" s="313"/>
      <c r="K339" s="263">
        <v>4007</v>
      </c>
      <c r="L339" s="268" t="s">
        <v>48</v>
      </c>
      <c r="M339" s="231" t="s">
        <v>30</v>
      </c>
    </row>
    <row r="340" spans="1:13" ht="56.25">
      <c r="A340" s="177" t="s">
        <v>6</v>
      </c>
      <c r="B340" s="232" t="s">
        <v>7</v>
      </c>
      <c r="C340" s="231"/>
      <c r="D340" s="230" t="s">
        <v>8</v>
      </c>
      <c r="E340" s="231" t="s">
        <v>9</v>
      </c>
      <c r="I340" s="177" t="s">
        <v>6</v>
      </c>
      <c r="J340" s="232" t="s">
        <v>7</v>
      </c>
      <c r="K340" s="231"/>
      <c r="L340" s="230" t="s">
        <v>8</v>
      </c>
      <c r="M340" s="231" t="s">
        <v>9</v>
      </c>
    </row>
    <row r="341" spans="1:13" ht="23.25">
      <c r="A341" s="318">
        <v>0.375</v>
      </c>
      <c r="B341" s="234">
        <f>(A341-A$346)*24</f>
        <v>-1.2499999999999996</v>
      </c>
      <c r="C341" s="317" t="s">
        <v>11</v>
      </c>
      <c r="D341" s="230"/>
      <c r="E341" s="231"/>
      <c r="I341" s="318">
        <v>0.3520833333333333</v>
      </c>
      <c r="J341" s="234">
        <f>(I341-I$345)*24</f>
        <v>-1.0166666666666671</v>
      </c>
      <c r="K341" s="317" t="s">
        <v>11</v>
      </c>
      <c r="L341" s="230"/>
      <c r="M341" s="231"/>
    </row>
    <row r="342" spans="1:13" ht="23.25">
      <c r="A342" s="306">
        <v>0.38194444444444442</v>
      </c>
      <c r="B342" s="234">
        <f t="shared" ref="B342:B354" si="32">(A342-A$346)*24</f>
        <v>-1.0833333333333335</v>
      </c>
      <c r="C342" s="317" t="s">
        <v>13</v>
      </c>
      <c r="D342" s="242">
        <v>-20.99</v>
      </c>
      <c r="E342" s="242">
        <v>0.93</v>
      </c>
      <c r="I342" s="306">
        <v>0.36041666666666666</v>
      </c>
      <c r="J342" s="234">
        <f>(I342-I$345)*24</f>
        <v>-0.81666666666666643</v>
      </c>
      <c r="K342" s="317" t="s">
        <v>13</v>
      </c>
      <c r="L342" s="242">
        <v>-21.24</v>
      </c>
      <c r="M342" s="242">
        <v>0.95</v>
      </c>
    </row>
    <row r="343" spans="1:13" ht="23.25">
      <c r="A343" s="306">
        <v>0.39444444444444443</v>
      </c>
      <c r="B343" s="234">
        <f t="shared" si="32"/>
        <v>-0.78333333333333321</v>
      </c>
      <c r="C343" s="317" t="s">
        <v>13</v>
      </c>
      <c r="D343" s="319">
        <v>-20.75</v>
      </c>
      <c r="E343" s="242">
        <v>0.86</v>
      </c>
      <c r="I343" s="306">
        <v>0.37291666666666662</v>
      </c>
      <c r="J343" s="234">
        <f>(I343-I$345)*24</f>
        <v>-0.5166666666666675</v>
      </c>
      <c r="K343" s="317" t="s">
        <v>13</v>
      </c>
      <c r="L343" s="319">
        <v>-20.51</v>
      </c>
      <c r="M343" s="242">
        <v>1</v>
      </c>
    </row>
    <row r="344" spans="1:13" ht="23.25">
      <c r="A344" s="306">
        <v>0.4069444444444445</v>
      </c>
      <c r="B344" s="234">
        <f t="shared" si="32"/>
        <v>-0.48333333333333162</v>
      </c>
      <c r="C344" s="317" t="s">
        <v>13</v>
      </c>
      <c r="D344" s="242">
        <v>-20.010000000000002</v>
      </c>
      <c r="E344" s="242">
        <v>0.84</v>
      </c>
      <c r="I344" s="306">
        <v>0.38611111111111113</v>
      </c>
      <c r="J344" s="234">
        <f>(I344-I$345)*24</f>
        <v>-0.19999999999999929</v>
      </c>
      <c r="K344" s="317" t="s">
        <v>13</v>
      </c>
      <c r="L344" s="242">
        <v>-20.25</v>
      </c>
      <c r="M344" s="242">
        <v>0.95</v>
      </c>
    </row>
    <row r="345" spans="1:13" ht="23.25">
      <c r="A345" s="306">
        <v>0.4201388888888889</v>
      </c>
      <c r="B345" s="234">
        <f t="shared" si="32"/>
        <v>-0.16666666666666607</v>
      </c>
      <c r="C345" s="317" t="s">
        <v>13</v>
      </c>
      <c r="D345" s="242">
        <v>-22.24</v>
      </c>
      <c r="E345" s="242">
        <v>0.64</v>
      </c>
      <c r="I345" s="306">
        <v>0.39444444444444443</v>
      </c>
      <c r="J345" s="234">
        <f>(I345-I$345)*24</f>
        <v>0</v>
      </c>
      <c r="K345" s="236" t="s">
        <v>14</v>
      </c>
      <c r="L345" s="242"/>
      <c r="M345" s="242"/>
    </row>
    <row r="346" spans="1:13" ht="18.75">
      <c r="A346" s="306">
        <v>0.42708333333333331</v>
      </c>
      <c r="B346" s="234">
        <f t="shared" si="32"/>
        <v>0</v>
      </c>
      <c r="C346" s="236" t="s">
        <v>14</v>
      </c>
      <c r="D346" s="242"/>
      <c r="E346" s="242"/>
      <c r="I346" s="306">
        <v>0.40972222222222227</v>
      </c>
      <c r="J346" s="234">
        <f>(I346-I$345)*24</f>
        <v>0.36666666666666803</v>
      </c>
      <c r="K346" s="236" t="s">
        <v>16</v>
      </c>
      <c r="L346" s="242">
        <v>345.8</v>
      </c>
      <c r="M346" s="242">
        <v>0.94</v>
      </c>
    </row>
    <row r="347" spans="1:13" ht="18.75">
      <c r="A347" s="306">
        <v>0.43194444444444446</v>
      </c>
      <c r="B347" s="234">
        <f t="shared" si="32"/>
        <v>0.11666666666666758</v>
      </c>
      <c r="C347" s="236" t="s">
        <v>16</v>
      </c>
      <c r="D347" s="242">
        <v>-21.04</v>
      </c>
      <c r="E347" s="242">
        <v>0.64</v>
      </c>
      <c r="F347" t="s">
        <v>136</v>
      </c>
      <c r="I347" s="306">
        <v>0.4236111111111111</v>
      </c>
      <c r="J347" s="234">
        <f>(I347-I$345)*24</f>
        <v>0.70000000000000018</v>
      </c>
      <c r="K347" s="236" t="s">
        <v>18</v>
      </c>
      <c r="L347" s="242">
        <v>359.14</v>
      </c>
      <c r="M347" s="242">
        <v>1.2</v>
      </c>
    </row>
    <row r="348" spans="1:13" ht="18.75">
      <c r="A348" s="306">
        <v>0.44375000000000003</v>
      </c>
      <c r="B348" s="234">
        <f t="shared" si="32"/>
        <v>0.40000000000000124</v>
      </c>
      <c r="C348" s="236" t="s">
        <v>18</v>
      </c>
      <c r="D348" s="242">
        <v>165.19</v>
      </c>
      <c r="E348" s="242">
        <v>0.73</v>
      </c>
      <c r="I348" s="306">
        <v>0.43888888888888888</v>
      </c>
      <c r="J348" s="234">
        <f>(I348-I$345)*24</f>
        <v>1.0666666666666669</v>
      </c>
      <c r="K348" s="236" t="s">
        <v>19</v>
      </c>
      <c r="L348" s="242">
        <v>328.98</v>
      </c>
      <c r="M348" s="242">
        <v>0.98</v>
      </c>
    </row>
    <row r="349" spans="1:13" ht="18.75">
      <c r="A349" s="306">
        <v>0.45624999999999999</v>
      </c>
      <c r="B349" s="234">
        <f t="shared" si="32"/>
        <v>0.70000000000000018</v>
      </c>
      <c r="C349" s="236" t="s">
        <v>19</v>
      </c>
      <c r="D349" s="242">
        <v>199.55</v>
      </c>
      <c r="E349" s="242">
        <v>0.69</v>
      </c>
      <c r="I349" s="306">
        <v>0.45208333333333334</v>
      </c>
      <c r="J349" s="234">
        <f>(I349-I$345)*24</f>
        <v>1.3833333333333337</v>
      </c>
      <c r="K349" s="236" t="s">
        <v>20</v>
      </c>
      <c r="L349" s="242">
        <v>341.82</v>
      </c>
      <c r="M349" s="242">
        <v>0.93</v>
      </c>
    </row>
    <row r="350" spans="1:13" ht="18.75">
      <c r="A350" s="306">
        <v>0.46736111111111112</v>
      </c>
      <c r="B350" s="234">
        <f t="shared" si="32"/>
        <v>0.96666666666666723</v>
      </c>
      <c r="C350" s="236" t="s">
        <v>20</v>
      </c>
      <c r="D350" s="242">
        <v>411.75</v>
      </c>
      <c r="E350" s="242">
        <v>0.88</v>
      </c>
      <c r="I350" s="306">
        <v>0.46458333333333335</v>
      </c>
      <c r="J350" s="234">
        <f>(I350-I$345)*24</f>
        <v>1.683333333333334</v>
      </c>
      <c r="K350" s="236" t="s">
        <v>21</v>
      </c>
      <c r="L350" s="242">
        <v>459.49</v>
      </c>
      <c r="M350" s="242">
        <v>1.01</v>
      </c>
    </row>
    <row r="351" spans="1:13" ht="18.75">
      <c r="A351" s="306">
        <v>0.48055555555555557</v>
      </c>
      <c r="B351" s="234">
        <f t="shared" si="32"/>
        <v>1.2833333333333341</v>
      </c>
      <c r="C351" s="236" t="s">
        <v>21</v>
      </c>
      <c r="D351" s="242">
        <v>580.36</v>
      </c>
      <c r="E351" s="242">
        <v>0.93</v>
      </c>
      <c r="I351" s="306">
        <v>0.47916666666666669</v>
      </c>
      <c r="J351" s="234">
        <f>(I351-I$345)*24</f>
        <v>2.0333333333333341</v>
      </c>
      <c r="K351" s="236" t="s">
        <v>22</v>
      </c>
      <c r="L351" s="242">
        <v>1040.67</v>
      </c>
      <c r="M351" s="242">
        <v>1.06</v>
      </c>
    </row>
    <row r="352" spans="1:13" ht="18.75">
      <c r="A352" s="306">
        <v>0.49374999999999997</v>
      </c>
      <c r="B352" s="234">
        <f t="shared" si="32"/>
        <v>1.5999999999999996</v>
      </c>
      <c r="C352" s="236" t="s">
        <v>22</v>
      </c>
      <c r="D352" s="242">
        <v>593.47</v>
      </c>
      <c r="E352" s="242">
        <v>0.71</v>
      </c>
      <c r="I352" s="306">
        <v>0.49305555555555558</v>
      </c>
      <c r="J352" s="234">
        <f>(I352-I$345)*24</f>
        <v>2.3666666666666676</v>
      </c>
      <c r="K352" s="236" t="s">
        <v>23</v>
      </c>
      <c r="L352" s="242">
        <v>1902.56</v>
      </c>
      <c r="M352" s="242">
        <v>0.88</v>
      </c>
    </row>
    <row r="353" spans="1:13" ht="18.75">
      <c r="A353" s="306">
        <v>0.50555555555555554</v>
      </c>
      <c r="B353" s="234">
        <f t="shared" si="32"/>
        <v>1.8833333333333333</v>
      </c>
      <c r="C353" s="236" t="s">
        <v>23</v>
      </c>
      <c r="D353" s="242">
        <v>584.65</v>
      </c>
      <c r="E353" s="242">
        <v>0.68</v>
      </c>
      <c r="I353" s="306">
        <v>0.50763888888888886</v>
      </c>
      <c r="J353" s="234">
        <f>(I353-I$345)*24</f>
        <v>2.7166666666666663</v>
      </c>
      <c r="K353" s="236" t="s">
        <v>39</v>
      </c>
      <c r="L353" s="242">
        <v>2789.28</v>
      </c>
      <c r="M353" s="242">
        <v>1.07</v>
      </c>
    </row>
    <row r="354" spans="1:13" ht="18.75">
      <c r="A354" s="306">
        <v>0.51250000000000007</v>
      </c>
      <c r="B354" s="234">
        <f t="shared" si="32"/>
        <v>2.050000000000002</v>
      </c>
      <c r="C354" s="177" t="s">
        <v>28</v>
      </c>
      <c r="I354" s="306">
        <v>0.52222222222222225</v>
      </c>
      <c r="J354" s="234">
        <f>(I354-I$345)*24</f>
        <v>3.0666666666666678</v>
      </c>
      <c r="K354" s="236" t="s">
        <v>55</v>
      </c>
      <c r="L354" s="242">
        <v>3389.3</v>
      </c>
      <c r="M354" s="242">
        <v>1</v>
      </c>
    </row>
    <row r="355" spans="1:13" ht="18.75">
      <c r="I355" s="306">
        <v>0.53611111111111109</v>
      </c>
      <c r="J355" s="234">
        <f>(I355-I$345)*24</f>
        <v>3.4</v>
      </c>
      <c r="K355" s="236" t="s">
        <v>56</v>
      </c>
      <c r="L355" s="242">
        <v>3213.2</v>
      </c>
      <c r="M355" s="242">
        <v>1.03</v>
      </c>
    </row>
    <row r="356" spans="1:13" ht="18.75">
      <c r="I356" s="306">
        <v>0.55138888888888882</v>
      </c>
      <c r="J356" s="234">
        <f>(I356-I$345)*24</f>
        <v>3.7666666666666653</v>
      </c>
      <c r="K356" s="236" t="s">
        <v>57</v>
      </c>
      <c r="L356" s="242">
        <v>3233.41</v>
      </c>
      <c r="M356" s="242">
        <v>0.9</v>
      </c>
    </row>
    <row r="357" spans="1:13" ht="18.75">
      <c r="I357" s="306">
        <v>0.56527777777777777</v>
      </c>
      <c r="J357" s="234">
        <f>(I357-I$345)*24</f>
        <v>4.0999999999999996</v>
      </c>
      <c r="K357" s="236" t="s">
        <v>58</v>
      </c>
      <c r="L357" s="242">
        <v>3527.36</v>
      </c>
      <c r="M357" s="242">
        <v>1</v>
      </c>
    </row>
    <row r="358" spans="1:13" ht="18.75">
      <c r="I358" s="306">
        <v>0.57847222222222217</v>
      </c>
      <c r="J358" s="234">
        <f>(I358-I$345)*24</f>
        <v>4.4166666666666661</v>
      </c>
      <c r="K358" s="236" t="s">
        <v>60</v>
      </c>
      <c r="L358" s="242">
        <v>2815.11</v>
      </c>
      <c r="M358" s="242">
        <v>1.32</v>
      </c>
    </row>
    <row r="359" spans="1:13" ht="18.75">
      <c r="I359" s="306">
        <v>0.58472222222222225</v>
      </c>
      <c r="J359" s="234">
        <f>(I359-I$345)*24</f>
        <v>4.5666666666666682</v>
      </c>
      <c r="K359" s="177" t="s">
        <v>28</v>
      </c>
      <c r="L359" s="242"/>
      <c r="M359" s="242"/>
    </row>
    <row r="360" spans="1:13" ht="18.75">
      <c r="I360" s="242"/>
      <c r="J360" s="234"/>
      <c r="L360" s="242"/>
      <c r="M360" s="242"/>
    </row>
    <row r="361" spans="1:13" ht="18.75">
      <c r="I361" s="242"/>
      <c r="J361" s="234"/>
      <c r="K361" s="236"/>
      <c r="L361" s="242"/>
      <c r="M361" s="242"/>
    </row>
    <row r="362" spans="1:13" ht="36">
      <c r="A362" s="251" t="s">
        <v>137</v>
      </c>
      <c r="B362" s="313"/>
      <c r="C362" s="263">
        <v>3973</v>
      </c>
      <c r="D362" s="268" t="s">
        <v>138</v>
      </c>
      <c r="E362" s="231" t="s">
        <v>5</v>
      </c>
      <c r="I362" s="251" t="s">
        <v>137</v>
      </c>
      <c r="J362" s="313"/>
      <c r="K362" s="263">
        <v>4008</v>
      </c>
      <c r="L362" s="268" t="s">
        <v>138</v>
      </c>
      <c r="M362" s="231" t="s">
        <v>5</v>
      </c>
    </row>
    <row r="363" spans="1:13" ht="56.25">
      <c r="A363" s="177" t="s">
        <v>6</v>
      </c>
      <c r="B363" s="232" t="s">
        <v>7</v>
      </c>
      <c r="C363" s="231"/>
      <c r="D363" s="230" t="s">
        <v>8</v>
      </c>
      <c r="E363" s="231" t="s">
        <v>9</v>
      </c>
      <c r="I363" s="177" t="s">
        <v>6</v>
      </c>
      <c r="J363" s="232" t="s">
        <v>7</v>
      </c>
      <c r="K363" s="231"/>
      <c r="L363" s="230" t="s">
        <v>8</v>
      </c>
      <c r="M363" s="231" t="s">
        <v>9</v>
      </c>
    </row>
    <row r="364" spans="1:13" ht="23.25">
      <c r="A364" s="318">
        <v>0.34791666666666665</v>
      </c>
      <c r="B364" s="234">
        <f>(A364-A$368)*24</f>
        <v>-0.96666666666666723</v>
      </c>
      <c r="C364" s="317" t="s">
        <v>11</v>
      </c>
      <c r="D364" s="230"/>
      <c r="E364" s="231"/>
      <c r="I364" s="318">
        <v>0.49722222222222223</v>
      </c>
      <c r="J364" s="234">
        <f>(I364-I$368)*24</f>
        <v>-0.88333333333333286</v>
      </c>
      <c r="K364" s="317" t="s">
        <v>11</v>
      </c>
      <c r="L364" s="230"/>
      <c r="M364" s="231"/>
    </row>
    <row r="365" spans="1:13" ht="23.25">
      <c r="A365" s="306">
        <v>0.35347222222222219</v>
      </c>
      <c r="B365" s="234">
        <f t="shared" ref="B365:B375" si="33">(A365-A$368)*24</f>
        <v>-0.83333333333333437</v>
      </c>
      <c r="C365" s="317" t="s">
        <v>13</v>
      </c>
      <c r="D365" s="242">
        <v>-23.42</v>
      </c>
      <c r="E365" s="242">
        <v>0.57999999999999996</v>
      </c>
      <c r="I365" s="306">
        <v>0.50069444444444444</v>
      </c>
      <c r="J365" s="234">
        <f t="shared" ref="J365:J376" si="34">(I365-I$368)*24</f>
        <v>-0.79999999999999982</v>
      </c>
      <c r="K365" s="317" t="s">
        <v>13</v>
      </c>
      <c r="L365" s="242">
        <v>-21.89</v>
      </c>
      <c r="M365" s="242">
        <v>0.72</v>
      </c>
    </row>
    <row r="366" spans="1:13" ht="23.25">
      <c r="A366" s="306">
        <v>0.3659722222222222</v>
      </c>
      <c r="B366" s="234">
        <f t="shared" si="33"/>
        <v>-0.5333333333333341</v>
      </c>
      <c r="C366" s="317" t="s">
        <v>13</v>
      </c>
      <c r="D366" s="319">
        <v>-21.52</v>
      </c>
      <c r="E366" s="242">
        <v>0.82</v>
      </c>
      <c r="I366" s="306">
        <v>0.5131944444444444</v>
      </c>
      <c r="J366" s="234">
        <f t="shared" si="34"/>
        <v>-0.50000000000000089</v>
      </c>
      <c r="K366" s="317" t="s">
        <v>13</v>
      </c>
      <c r="L366" s="319">
        <v>-22.6</v>
      </c>
      <c r="M366" s="242">
        <v>0.73</v>
      </c>
    </row>
    <row r="367" spans="1:13" ht="23.25">
      <c r="A367" s="306">
        <v>0.37916666666666665</v>
      </c>
      <c r="B367" s="234">
        <f t="shared" si="33"/>
        <v>-0.21666666666666723</v>
      </c>
      <c r="C367" s="317" t="s">
        <v>13</v>
      </c>
      <c r="D367" s="242">
        <v>-20.66</v>
      </c>
      <c r="E367" s="242">
        <v>0.91</v>
      </c>
      <c r="I367" s="306">
        <v>0.52569444444444446</v>
      </c>
      <c r="J367" s="234">
        <f t="shared" si="34"/>
        <v>-0.19999999999999929</v>
      </c>
      <c r="K367" s="317" t="s">
        <v>13</v>
      </c>
      <c r="L367" s="242">
        <v>-20.93</v>
      </c>
      <c r="M367" s="242">
        <v>0.71</v>
      </c>
    </row>
    <row r="368" spans="1:13" ht="18.75">
      <c r="A368" s="306">
        <v>0.38819444444444445</v>
      </c>
      <c r="B368" s="234">
        <f t="shared" si="33"/>
        <v>0</v>
      </c>
      <c r="C368" s="236" t="s">
        <v>14</v>
      </c>
      <c r="D368" s="242"/>
      <c r="E368" s="242"/>
      <c r="I368" s="306">
        <v>0.53402777777777777</v>
      </c>
      <c r="J368" s="234">
        <f t="shared" si="34"/>
        <v>0</v>
      </c>
      <c r="K368" s="236" t="s">
        <v>14</v>
      </c>
      <c r="L368" s="242"/>
      <c r="M368" s="242"/>
    </row>
    <row r="369" spans="1:13" ht="18.75">
      <c r="A369" s="306">
        <v>0.41597222222222219</v>
      </c>
      <c r="B369" s="234">
        <f t="shared" si="33"/>
        <v>0.66666666666666563</v>
      </c>
      <c r="C369" s="236" t="s">
        <v>18</v>
      </c>
      <c r="D369" s="242">
        <v>-23.41</v>
      </c>
      <c r="E369" s="242">
        <v>0.82</v>
      </c>
      <c r="I369" s="306">
        <v>0.53819444444444442</v>
      </c>
      <c r="J369" s="234">
        <f t="shared" si="34"/>
        <v>9.9999999999999645E-2</v>
      </c>
      <c r="K369" s="236" t="s">
        <v>18</v>
      </c>
      <c r="L369" s="242">
        <v>-27.04</v>
      </c>
      <c r="M369" s="242">
        <v>0.57999999999999996</v>
      </c>
    </row>
    <row r="370" spans="1:13" ht="18.75">
      <c r="A370" s="306">
        <v>0.4291666666666667</v>
      </c>
      <c r="B370" s="234">
        <f t="shared" si="33"/>
        <v>0.98333333333333384</v>
      </c>
      <c r="C370" s="236" t="s">
        <v>19</v>
      </c>
      <c r="D370" s="242">
        <v>-22.6</v>
      </c>
      <c r="E370" s="242">
        <v>0.83</v>
      </c>
      <c r="I370" s="306">
        <v>0.5493055555555556</v>
      </c>
      <c r="J370" s="234">
        <f t="shared" si="34"/>
        <v>0.36666666666666803</v>
      </c>
      <c r="K370" s="236" t="s">
        <v>19</v>
      </c>
      <c r="L370" s="242">
        <v>-15.85</v>
      </c>
      <c r="M370" s="242">
        <v>0.5</v>
      </c>
    </row>
    <row r="371" spans="1:13" ht="18.75">
      <c r="A371" s="306">
        <v>0.44166666666666665</v>
      </c>
      <c r="B371" s="234">
        <f t="shared" si="33"/>
        <v>1.2833333333333328</v>
      </c>
      <c r="C371" s="236" t="s">
        <v>20</v>
      </c>
      <c r="D371" s="242">
        <v>-22.46</v>
      </c>
      <c r="E371" s="242">
        <v>0.66</v>
      </c>
      <c r="I371" s="306">
        <v>0.56111111111111112</v>
      </c>
      <c r="J371" s="234">
        <f t="shared" si="34"/>
        <v>0.65000000000000036</v>
      </c>
      <c r="K371" s="236" t="s">
        <v>20</v>
      </c>
      <c r="L371" s="242">
        <v>-20.010000000000002</v>
      </c>
      <c r="M371" s="242">
        <v>0.73</v>
      </c>
    </row>
    <row r="372" spans="1:13" ht="18.75">
      <c r="A372" s="306">
        <v>0.45416666666666666</v>
      </c>
      <c r="B372" s="234">
        <f t="shared" si="33"/>
        <v>1.583333333333333</v>
      </c>
      <c r="C372" s="236" t="s">
        <v>21</v>
      </c>
      <c r="D372" s="242">
        <v>-21.41</v>
      </c>
      <c r="E372" s="242">
        <v>0.72</v>
      </c>
      <c r="I372" s="306">
        <v>0.57361111111111118</v>
      </c>
      <c r="J372" s="234">
        <f t="shared" si="34"/>
        <v>0.95000000000000195</v>
      </c>
      <c r="K372" s="236" t="s">
        <v>21</v>
      </c>
      <c r="L372" s="242">
        <v>-18.57</v>
      </c>
      <c r="M372" s="242">
        <v>0.9</v>
      </c>
    </row>
    <row r="373" spans="1:13" ht="18.75">
      <c r="A373" s="306">
        <v>0.46666666666666662</v>
      </c>
      <c r="B373" s="234">
        <f t="shared" si="33"/>
        <v>1.883333333333332</v>
      </c>
      <c r="C373" s="236" t="s">
        <v>22</v>
      </c>
      <c r="D373" s="242">
        <v>-15.92</v>
      </c>
      <c r="E373" s="242">
        <v>0.43</v>
      </c>
      <c r="I373" s="306">
        <v>0.58680555555555558</v>
      </c>
      <c r="J373" s="234">
        <f t="shared" si="34"/>
        <v>1.2666666666666675</v>
      </c>
      <c r="K373" s="236" t="s">
        <v>22</v>
      </c>
      <c r="L373" s="242">
        <v>-16.79</v>
      </c>
      <c r="M373" s="242">
        <v>0.79</v>
      </c>
    </row>
    <row r="374" spans="1:13" ht="18.75">
      <c r="A374" s="306">
        <v>0.47847222222222219</v>
      </c>
      <c r="B374" s="234">
        <f t="shared" si="33"/>
        <v>2.1666666666666656</v>
      </c>
      <c r="C374" s="236" t="s">
        <v>23</v>
      </c>
      <c r="D374" s="242">
        <v>-22.28</v>
      </c>
      <c r="E374" s="242">
        <v>0.5</v>
      </c>
      <c r="I374" s="306">
        <v>0.59861111111111109</v>
      </c>
      <c r="J374" s="234">
        <f t="shared" si="34"/>
        <v>1.5499999999999998</v>
      </c>
      <c r="K374" s="236" t="s">
        <v>23</v>
      </c>
      <c r="L374" s="242">
        <v>-14.86</v>
      </c>
      <c r="M374" s="242">
        <v>0.71</v>
      </c>
    </row>
    <row r="375" spans="1:13" ht="18.75">
      <c r="A375" s="306">
        <v>0.49236111111111108</v>
      </c>
      <c r="B375" s="234">
        <f t="shared" si="33"/>
        <v>2.4999999999999991</v>
      </c>
      <c r="C375" s="177" t="s">
        <v>28</v>
      </c>
      <c r="D375" s="242"/>
      <c r="E375" s="242"/>
      <c r="I375" s="306">
        <v>0.61111111111111105</v>
      </c>
      <c r="J375" s="234">
        <f t="shared" si="34"/>
        <v>1.8499999999999988</v>
      </c>
      <c r="K375" s="236" t="s">
        <v>39</v>
      </c>
      <c r="L375" s="242">
        <v>-14.23</v>
      </c>
      <c r="M375" s="242">
        <v>0.88</v>
      </c>
    </row>
    <row r="376" spans="1:13" ht="18.75">
      <c r="A376" s="306"/>
      <c r="B376" s="234"/>
      <c r="C376" s="236"/>
      <c r="D376" s="242"/>
      <c r="E376" s="242"/>
      <c r="I376" s="306">
        <v>0.62430555555555556</v>
      </c>
      <c r="J376" s="234">
        <f t="shared" si="34"/>
        <v>2.166666666666667</v>
      </c>
      <c r="K376" s="236" t="s">
        <v>55</v>
      </c>
      <c r="L376" s="242">
        <v>-13.77</v>
      </c>
      <c r="M376" s="242">
        <v>0.7</v>
      </c>
    </row>
    <row r="377" spans="1:13" ht="18.75">
      <c r="A377" s="306"/>
      <c r="B377" s="234"/>
      <c r="C377" s="236"/>
      <c r="D377" s="242"/>
      <c r="E377" s="242"/>
      <c r="I377" s="306">
        <v>0.6381944444444444</v>
      </c>
      <c r="J377" s="234">
        <f>(I377-I$368)*24</f>
        <v>2.4999999999999991</v>
      </c>
      <c r="K377" s="177" t="s">
        <v>28</v>
      </c>
    </row>
    <row r="378" spans="1:13" ht="18.75">
      <c r="A378" s="306"/>
      <c r="B378" s="234"/>
      <c r="C378" s="236"/>
      <c r="D378" s="242"/>
      <c r="E378" s="242"/>
    </row>
    <row r="379" spans="1:13" ht="18.75">
      <c r="A379" s="306"/>
    </row>
    <row r="380" spans="1:13" ht="36">
      <c r="A380" s="251" t="s">
        <v>139</v>
      </c>
      <c r="B380" s="313"/>
      <c r="C380" s="263">
        <v>3982</v>
      </c>
      <c r="D380" s="268" t="s">
        <v>48</v>
      </c>
      <c r="E380" s="231" t="s">
        <v>30</v>
      </c>
      <c r="I380" s="251" t="s">
        <v>140</v>
      </c>
      <c r="J380" s="313"/>
      <c r="K380" s="263">
        <v>4001</v>
      </c>
      <c r="L380" s="268" t="s">
        <v>134</v>
      </c>
      <c r="M380" s="231" t="s">
        <v>69</v>
      </c>
    </row>
    <row r="381" spans="1:13" ht="56.25">
      <c r="A381" s="177" t="s">
        <v>6</v>
      </c>
      <c r="B381" s="232" t="s">
        <v>7</v>
      </c>
      <c r="C381" s="231"/>
      <c r="D381" s="230" t="s">
        <v>8</v>
      </c>
      <c r="E381" s="231" t="s">
        <v>9</v>
      </c>
      <c r="I381" s="177" t="s">
        <v>6</v>
      </c>
      <c r="J381" s="232" t="s">
        <v>7</v>
      </c>
      <c r="K381" s="231"/>
      <c r="L381" s="230" t="s">
        <v>8</v>
      </c>
      <c r="M381" s="231" t="s">
        <v>9</v>
      </c>
    </row>
    <row r="382" spans="1:13" ht="23.25">
      <c r="A382" s="318">
        <v>0.34930555555555554</v>
      </c>
      <c r="B382" s="234">
        <f>(A382-A$386)*24</f>
        <v>-0.81666666666666643</v>
      </c>
      <c r="C382" s="317" t="s">
        <v>11</v>
      </c>
      <c r="D382" s="230"/>
      <c r="E382" s="231"/>
      <c r="I382" s="318">
        <v>0.41319444444444442</v>
      </c>
      <c r="J382" s="234">
        <f>(I382-I$386)*24</f>
        <v>-0.98333333333333384</v>
      </c>
      <c r="K382" s="317" t="s">
        <v>11</v>
      </c>
      <c r="L382" s="230"/>
      <c r="M382" s="231"/>
    </row>
    <row r="383" spans="1:13" ht="23.25">
      <c r="A383" s="306">
        <v>0.35069444444444442</v>
      </c>
      <c r="B383" s="234">
        <f t="shared" ref="B383:B399" si="35">(A383-A$386)*24</f>
        <v>-0.78333333333333321</v>
      </c>
      <c r="C383" s="317" t="s">
        <v>13</v>
      </c>
      <c r="D383" s="242">
        <v>-22.53</v>
      </c>
      <c r="E383" s="242">
        <v>0.78</v>
      </c>
      <c r="I383" s="306">
        <v>0.41805555555555557</v>
      </c>
      <c r="J383" s="234">
        <f t="shared" ref="J383:J399" si="36">(I383-I$386)*24</f>
        <v>-0.86666666666666625</v>
      </c>
      <c r="K383" s="317" t="s">
        <v>13</v>
      </c>
      <c r="L383" s="242">
        <v>-21.87</v>
      </c>
      <c r="M383" s="242">
        <v>0.96</v>
      </c>
    </row>
    <row r="384" spans="1:13" ht="23.25">
      <c r="A384" s="306">
        <v>0.36319444444444443</v>
      </c>
      <c r="B384" s="234">
        <f t="shared" si="35"/>
        <v>-0.48333333333333295</v>
      </c>
      <c r="C384" s="317" t="s">
        <v>13</v>
      </c>
      <c r="D384" s="319">
        <v>-22.49</v>
      </c>
      <c r="E384" s="242">
        <v>0.77</v>
      </c>
      <c r="I384" s="306">
        <v>0.43124999999999997</v>
      </c>
      <c r="J384" s="234">
        <f t="shared" si="36"/>
        <v>-0.55000000000000071</v>
      </c>
      <c r="K384" s="317" t="s">
        <v>13</v>
      </c>
      <c r="L384" s="319">
        <v>-21.15</v>
      </c>
      <c r="M384" s="242">
        <v>1.06</v>
      </c>
    </row>
    <row r="385" spans="1:14" ht="23.25">
      <c r="A385" s="306">
        <v>0.375</v>
      </c>
      <c r="B385" s="234">
        <f t="shared" si="35"/>
        <v>-0.19999999999999929</v>
      </c>
      <c r="C385" s="317" t="s">
        <v>13</v>
      </c>
      <c r="D385" s="242">
        <v>-22.05</v>
      </c>
      <c r="E385" s="242">
        <v>0.87</v>
      </c>
      <c r="I385" s="306">
        <v>0.44513888888888892</v>
      </c>
      <c r="J385" s="234">
        <f t="shared" si="36"/>
        <v>-0.2166666666666659</v>
      </c>
      <c r="K385" s="317" t="s">
        <v>13</v>
      </c>
      <c r="L385" s="242">
        <v>-20.79</v>
      </c>
      <c r="M385" s="242">
        <v>0.96</v>
      </c>
    </row>
    <row r="386" spans="1:14" ht="18.75">
      <c r="A386" s="306">
        <v>0.3833333333333333</v>
      </c>
      <c r="B386" s="234">
        <f t="shared" si="35"/>
        <v>0</v>
      </c>
      <c r="C386" s="236" t="s">
        <v>14</v>
      </c>
      <c r="D386" s="242"/>
      <c r="E386" s="242"/>
      <c r="I386" s="306">
        <v>0.45416666666666666</v>
      </c>
      <c r="J386" s="234">
        <f t="shared" si="36"/>
        <v>0</v>
      </c>
      <c r="K386" s="236" t="s">
        <v>14</v>
      </c>
      <c r="L386" s="242"/>
      <c r="M386" s="242"/>
    </row>
    <row r="387" spans="1:14" ht="18.75">
      <c r="A387" s="306">
        <v>0.38750000000000001</v>
      </c>
      <c r="B387" s="234">
        <f t="shared" si="35"/>
        <v>0.10000000000000098</v>
      </c>
      <c r="C387" s="236" t="s">
        <v>18</v>
      </c>
      <c r="D387" s="242">
        <v>3.49</v>
      </c>
      <c r="E387" s="242">
        <v>0.16</v>
      </c>
      <c r="I387" s="306">
        <v>0.45833333333333331</v>
      </c>
      <c r="J387" s="234">
        <f t="shared" si="36"/>
        <v>9.9999999999999645E-2</v>
      </c>
      <c r="K387" s="236" t="s">
        <v>18</v>
      </c>
      <c r="L387" s="242"/>
      <c r="M387" s="242"/>
      <c r="N387" t="s">
        <v>141</v>
      </c>
    </row>
    <row r="388" spans="1:14" ht="18.75">
      <c r="A388" s="306">
        <v>0.3979166666666667</v>
      </c>
      <c r="B388" s="234">
        <f t="shared" si="35"/>
        <v>0.35000000000000142</v>
      </c>
      <c r="C388" s="236" t="s">
        <v>19</v>
      </c>
      <c r="D388" s="242">
        <v>27.5</v>
      </c>
      <c r="E388" s="242">
        <v>0.33</v>
      </c>
      <c r="I388" s="306">
        <v>0.4770833333333333</v>
      </c>
      <c r="J388" s="234">
        <f t="shared" si="36"/>
        <v>0.54999999999999938</v>
      </c>
      <c r="K388" s="236" t="s">
        <v>19</v>
      </c>
      <c r="L388" s="242">
        <v>588.6</v>
      </c>
      <c r="M388" s="242">
        <v>1.08</v>
      </c>
    </row>
    <row r="389" spans="1:14" ht="18.75">
      <c r="A389" s="306">
        <v>0.40902777777777777</v>
      </c>
      <c r="B389" s="234">
        <f t="shared" si="35"/>
        <v>0.61666666666666714</v>
      </c>
      <c r="C389" s="236" t="s">
        <v>20</v>
      </c>
      <c r="D389" s="242">
        <v>284.04000000000002</v>
      </c>
      <c r="E389" s="242">
        <v>1.29</v>
      </c>
      <c r="I389" s="306">
        <v>0.4909722222222222</v>
      </c>
      <c r="J389" s="234">
        <f t="shared" si="36"/>
        <v>0.88333333333333286</v>
      </c>
      <c r="K389" s="236" t="s">
        <v>20</v>
      </c>
      <c r="L389" s="242">
        <v>770.66</v>
      </c>
      <c r="M389" s="242">
        <v>0.88</v>
      </c>
    </row>
    <row r="390" spans="1:14" ht="18.75">
      <c r="A390" s="306">
        <v>0.42291666666666666</v>
      </c>
      <c r="B390" s="234">
        <f t="shared" si="35"/>
        <v>0.95000000000000062</v>
      </c>
      <c r="C390" s="236" t="s">
        <v>21</v>
      </c>
      <c r="D390" s="242">
        <v>328.53</v>
      </c>
      <c r="E390" s="242">
        <v>1.06</v>
      </c>
      <c r="I390" s="306">
        <v>0.50763888888888886</v>
      </c>
      <c r="J390" s="234">
        <f t="shared" si="36"/>
        <v>1.2833333333333328</v>
      </c>
      <c r="K390" s="236" t="s">
        <v>21</v>
      </c>
      <c r="L390" s="242">
        <v>627.65</v>
      </c>
      <c r="M390" s="242">
        <v>0.96</v>
      </c>
    </row>
    <row r="391" spans="1:14" ht="18.75">
      <c r="A391" s="306">
        <v>0.43611111111111112</v>
      </c>
      <c r="B391" s="234">
        <f t="shared" si="35"/>
        <v>1.2666666666666675</v>
      </c>
      <c r="C391" s="236" t="s">
        <v>22</v>
      </c>
      <c r="D391" s="242">
        <v>329.31</v>
      </c>
      <c r="E391" s="242">
        <v>0.84</v>
      </c>
      <c r="I391" s="306">
        <v>0.52152777777777781</v>
      </c>
      <c r="J391" s="234">
        <f t="shared" si="36"/>
        <v>1.6166666666666676</v>
      </c>
      <c r="K391" s="236" t="s">
        <v>22</v>
      </c>
      <c r="L391" s="242">
        <v>557.70000000000005</v>
      </c>
      <c r="M391" s="242">
        <v>0.87</v>
      </c>
    </row>
    <row r="392" spans="1:14" ht="18.75">
      <c r="A392" s="306">
        <v>0.44791666666666669</v>
      </c>
      <c r="B392" s="234">
        <f t="shared" si="35"/>
        <v>1.5500000000000012</v>
      </c>
      <c r="C392" s="236" t="s">
        <v>23</v>
      </c>
      <c r="D392" s="242">
        <v>369.77</v>
      </c>
      <c r="E392" s="242">
        <v>0.79</v>
      </c>
      <c r="I392" s="306">
        <v>0.53541666666666665</v>
      </c>
      <c r="J392" s="234">
        <f t="shared" si="36"/>
        <v>1.9499999999999997</v>
      </c>
      <c r="K392" s="236" t="s">
        <v>23</v>
      </c>
      <c r="L392" s="242">
        <v>456.73</v>
      </c>
      <c r="M392" s="242">
        <v>1.04</v>
      </c>
    </row>
    <row r="393" spans="1:14" ht="18.75">
      <c r="A393" s="306">
        <v>0.4604166666666667</v>
      </c>
      <c r="B393" s="234">
        <f t="shared" si="35"/>
        <v>1.8500000000000014</v>
      </c>
      <c r="C393" s="236" t="s">
        <v>39</v>
      </c>
      <c r="D393" s="242">
        <v>503.4</v>
      </c>
      <c r="E393" s="242">
        <v>0.48</v>
      </c>
      <c r="I393" s="306">
        <v>0.54027777777777775</v>
      </c>
      <c r="J393" s="234">
        <f t="shared" si="36"/>
        <v>2.066666666666666</v>
      </c>
      <c r="K393" s="236" t="s">
        <v>28</v>
      </c>
      <c r="L393" s="242"/>
      <c r="M393" s="242"/>
    </row>
    <row r="394" spans="1:14" ht="18.75">
      <c r="A394" s="306">
        <v>0.47152777777777777</v>
      </c>
      <c r="B394" s="234">
        <f t="shared" si="35"/>
        <v>2.1166666666666671</v>
      </c>
      <c r="C394" s="236" t="s">
        <v>55</v>
      </c>
      <c r="D394" s="242">
        <v>647.80999999999995</v>
      </c>
      <c r="E394" s="242">
        <v>0.77</v>
      </c>
      <c r="I394" s="306"/>
      <c r="J394" s="234"/>
      <c r="K394" s="236"/>
      <c r="L394" s="242"/>
      <c r="M394" s="242"/>
    </row>
    <row r="395" spans="1:14" ht="18.75">
      <c r="A395" s="306">
        <v>0.48402777777777778</v>
      </c>
      <c r="B395" s="234">
        <f t="shared" si="35"/>
        <v>2.4166666666666674</v>
      </c>
      <c r="C395" s="236" t="s">
        <v>56</v>
      </c>
      <c r="D395" s="242">
        <v>1236.6199999999999</v>
      </c>
      <c r="E395" s="242">
        <v>0.57999999999999996</v>
      </c>
      <c r="I395" s="306"/>
      <c r="J395" s="234"/>
      <c r="K395" s="236"/>
      <c r="L395" s="242"/>
      <c r="M395" s="242"/>
    </row>
    <row r="396" spans="1:14" ht="18.75">
      <c r="A396" s="306">
        <v>0.49513888888888885</v>
      </c>
      <c r="B396" s="234">
        <f t="shared" si="35"/>
        <v>2.6833333333333331</v>
      </c>
      <c r="C396" s="236" t="s">
        <v>57</v>
      </c>
      <c r="D396" s="242">
        <v>1333.1</v>
      </c>
      <c r="E396" s="242">
        <v>0.78</v>
      </c>
      <c r="I396" s="306"/>
      <c r="J396" s="234"/>
      <c r="K396" s="236"/>
      <c r="L396" s="242"/>
      <c r="M396" s="242"/>
    </row>
    <row r="397" spans="1:14" ht="18.75">
      <c r="A397" s="306">
        <v>0.50694444444444442</v>
      </c>
      <c r="B397" s="234">
        <f t="shared" si="35"/>
        <v>2.9666666666666668</v>
      </c>
      <c r="C397" s="236" t="s">
        <v>58</v>
      </c>
      <c r="D397" s="242">
        <v>1837.01</v>
      </c>
      <c r="E397" s="242">
        <v>0.53</v>
      </c>
      <c r="I397" s="306"/>
      <c r="J397" s="234"/>
      <c r="K397" s="236"/>
      <c r="L397" s="242"/>
      <c r="M397" s="242"/>
    </row>
    <row r="398" spans="1:14" ht="18.75">
      <c r="A398" s="306">
        <v>0.51874999999999993</v>
      </c>
      <c r="B398" s="234">
        <f t="shared" si="35"/>
        <v>3.2499999999999991</v>
      </c>
      <c r="C398" s="236" t="s">
        <v>60</v>
      </c>
      <c r="D398" s="242">
        <v>2044.35</v>
      </c>
      <c r="E398" s="242">
        <v>0.61</v>
      </c>
      <c r="I398" s="306"/>
      <c r="J398" s="234"/>
      <c r="K398" s="236"/>
      <c r="L398" s="242"/>
      <c r="M398" s="242"/>
    </row>
    <row r="399" spans="1:14" ht="18.75">
      <c r="A399" s="306">
        <v>0.52986111111111112</v>
      </c>
      <c r="B399" s="234">
        <f t="shared" si="35"/>
        <v>3.5166666666666675</v>
      </c>
      <c r="C399" s="236" t="s">
        <v>74</v>
      </c>
      <c r="D399" s="242">
        <v>2829.09</v>
      </c>
      <c r="E399" s="242">
        <v>0.87</v>
      </c>
      <c r="I399" s="306"/>
      <c r="J399" s="234"/>
      <c r="K399" s="236"/>
      <c r="L399" s="242"/>
      <c r="M399" s="242"/>
    </row>
    <row r="400" spans="1:14" ht="18.75">
      <c r="A400" s="306">
        <v>0.54236111111111118</v>
      </c>
      <c r="B400" s="234">
        <f>(A400-A$386)*24</f>
        <v>3.8166666666666691</v>
      </c>
      <c r="C400" s="236" t="s">
        <v>142</v>
      </c>
      <c r="D400" s="242">
        <v>2966.75</v>
      </c>
      <c r="E400" s="242">
        <v>0.86</v>
      </c>
      <c r="I400" s="306"/>
      <c r="J400" s="234"/>
      <c r="K400" s="236"/>
      <c r="L400" s="242"/>
      <c r="M400" s="242"/>
    </row>
    <row r="401" spans="1:13" ht="18.75">
      <c r="A401" s="306">
        <v>0.55486111111111114</v>
      </c>
      <c r="B401" s="234">
        <f t="shared" ref="B401:B403" si="37">(A401-A$386)*24</f>
        <v>4.116666666666668</v>
      </c>
      <c r="C401" s="236" t="s">
        <v>143</v>
      </c>
      <c r="D401" s="242">
        <v>3226.77</v>
      </c>
      <c r="E401" s="242">
        <v>0.89</v>
      </c>
      <c r="I401" s="306"/>
      <c r="J401" s="234"/>
      <c r="K401" s="236"/>
      <c r="L401" s="242"/>
      <c r="M401" s="242"/>
    </row>
    <row r="402" spans="1:13" ht="18.75">
      <c r="A402" s="306">
        <v>0.56666666666666665</v>
      </c>
      <c r="B402" s="234">
        <f t="shared" si="37"/>
        <v>4.4000000000000004</v>
      </c>
      <c r="C402" s="236" t="s">
        <v>144</v>
      </c>
      <c r="D402" s="242">
        <v>3300.57</v>
      </c>
      <c r="E402" s="242">
        <v>0.83</v>
      </c>
      <c r="I402" s="306"/>
      <c r="J402" s="234"/>
      <c r="K402" s="236"/>
      <c r="L402" s="242"/>
      <c r="M402" s="242"/>
    </row>
    <row r="403" spans="1:13" ht="18.75">
      <c r="A403" s="306">
        <v>0.57222222222222219</v>
      </c>
      <c r="B403" s="234">
        <f t="shared" si="37"/>
        <v>4.5333333333333332</v>
      </c>
      <c r="C403" s="236" t="s">
        <v>28</v>
      </c>
      <c r="I403" s="306"/>
      <c r="J403" s="234"/>
      <c r="K403" s="236"/>
    </row>
    <row r="406" spans="1:13" ht="36">
      <c r="A406" s="251" t="s">
        <v>145</v>
      </c>
      <c r="B406" s="313"/>
      <c r="C406" s="263">
        <v>4019</v>
      </c>
      <c r="D406" s="268" t="s">
        <v>127</v>
      </c>
      <c r="E406" s="231" t="s">
        <v>2</v>
      </c>
    </row>
    <row r="407" spans="1:13" ht="56.25">
      <c r="A407" s="177" t="s">
        <v>6</v>
      </c>
      <c r="B407" s="232" t="s">
        <v>7</v>
      </c>
      <c r="C407" s="231"/>
      <c r="D407" s="230" t="s">
        <v>8</v>
      </c>
      <c r="E407" s="231" t="s">
        <v>9</v>
      </c>
    </row>
    <row r="408" spans="1:13" ht="23.25">
      <c r="A408" s="318">
        <v>0.38472222222222219</v>
      </c>
      <c r="B408" s="234">
        <f>(A408-A$413)*24</f>
        <v>-1.1833333333333331</v>
      </c>
      <c r="C408" s="317" t="s">
        <v>11</v>
      </c>
      <c r="D408" s="230"/>
      <c r="E408" s="231"/>
    </row>
    <row r="409" spans="1:13" ht="23.25">
      <c r="A409" s="306">
        <v>0.38680555555555557</v>
      </c>
      <c r="B409" s="234">
        <f t="shared" ref="B409:B412" si="38">(A409-A$413)*24</f>
        <v>-1.133333333333332</v>
      </c>
      <c r="C409" s="317" t="s">
        <v>13</v>
      </c>
      <c r="D409" s="242"/>
      <c r="E409" s="242"/>
      <c r="F409" t="s">
        <v>146</v>
      </c>
    </row>
    <row r="410" spans="1:13" ht="23.25">
      <c r="A410" s="306">
        <v>0.40069444444444446</v>
      </c>
      <c r="B410" s="234">
        <f t="shared" si="38"/>
        <v>-0.79999999999999849</v>
      </c>
      <c r="C410" s="317" t="s">
        <v>13</v>
      </c>
      <c r="D410" s="319">
        <v>-20.81</v>
      </c>
      <c r="E410" s="242">
        <v>0.82</v>
      </c>
    </row>
    <row r="411" spans="1:13" ht="23.25">
      <c r="A411" s="306">
        <v>0.41319444444444442</v>
      </c>
      <c r="B411" s="234">
        <f t="shared" si="38"/>
        <v>-0.49999999999999956</v>
      </c>
      <c r="C411" s="317" t="s">
        <v>13</v>
      </c>
      <c r="D411" s="242">
        <v>-20.36</v>
      </c>
      <c r="E411" s="242">
        <v>0.79</v>
      </c>
    </row>
    <row r="412" spans="1:13" ht="23.25">
      <c r="A412" s="306">
        <v>0.42499999999999999</v>
      </c>
      <c r="B412" s="234">
        <f t="shared" si="38"/>
        <v>-0.2166666666666659</v>
      </c>
      <c r="C412" s="317" t="s">
        <v>13</v>
      </c>
      <c r="D412" s="242">
        <v>-20.25</v>
      </c>
      <c r="E412" s="242">
        <v>0.86</v>
      </c>
    </row>
    <row r="413" spans="1:13" ht="18.75">
      <c r="A413" s="306">
        <v>0.43402777777777773</v>
      </c>
      <c r="B413" s="234">
        <v>0</v>
      </c>
      <c r="C413" s="236" t="s">
        <v>14</v>
      </c>
      <c r="D413" s="242"/>
      <c r="E413" s="242"/>
    </row>
    <row r="414" spans="1:13" ht="18.75">
      <c r="A414" s="306">
        <v>0.44236111111111115</v>
      </c>
      <c r="B414" s="234">
        <f>(A414-A$413)*24</f>
        <v>0.20000000000000195</v>
      </c>
      <c r="C414" s="236" t="s">
        <v>18</v>
      </c>
      <c r="D414" s="242">
        <v>-24.53</v>
      </c>
      <c r="E414" s="242">
        <v>1.17</v>
      </c>
    </row>
    <row r="415" spans="1:13" ht="18.75">
      <c r="A415" s="306">
        <v>0.4548611111111111</v>
      </c>
      <c r="B415" s="234">
        <f t="shared" ref="B415:B424" si="39">(A415-A$413)*24</f>
        <v>0.50000000000000089</v>
      </c>
      <c r="C415" s="236" t="s">
        <v>19</v>
      </c>
      <c r="D415" s="242">
        <v>-21.54</v>
      </c>
      <c r="E415" s="242">
        <v>1.03</v>
      </c>
    </row>
    <row r="416" spans="1:13" ht="18.75">
      <c r="A416" s="306">
        <v>0.46736111111111112</v>
      </c>
      <c r="B416" s="234">
        <f t="shared" si="39"/>
        <v>0.80000000000000115</v>
      </c>
      <c r="C416" s="236" t="s">
        <v>20</v>
      </c>
      <c r="D416" s="242">
        <v>-21.28</v>
      </c>
      <c r="E416" s="242">
        <v>0.9</v>
      </c>
    </row>
    <row r="417" spans="1:5" ht="18.75">
      <c r="A417" s="306">
        <v>0.47986111111111113</v>
      </c>
      <c r="B417" s="234">
        <f t="shared" si="39"/>
        <v>1.1000000000000014</v>
      </c>
      <c r="C417" s="236" t="s">
        <v>21</v>
      </c>
      <c r="D417" s="242">
        <v>-21.4</v>
      </c>
      <c r="E417" s="242">
        <v>0.86</v>
      </c>
    </row>
    <row r="418" spans="1:5" ht="18.75">
      <c r="A418" s="306">
        <v>0.49652777777777773</v>
      </c>
      <c r="B418" s="234">
        <f t="shared" si="39"/>
        <v>1.5</v>
      </c>
      <c r="C418" s="236" t="s">
        <v>22</v>
      </c>
      <c r="D418" s="242">
        <v>-22.28</v>
      </c>
      <c r="E418" s="242">
        <v>0.91</v>
      </c>
    </row>
    <row r="419" spans="1:5" ht="18.75">
      <c r="A419" s="306">
        <v>0.50763888888888886</v>
      </c>
      <c r="B419" s="234">
        <f t="shared" si="39"/>
        <v>1.7666666666666671</v>
      </c>
      <c r="C419" s="236" t="s">
        <v>23</v>
      </c>
      <c r="D419" s="242">
        <v>-21.9</v>
      </c>
      <c r="E419" s="242">
        <v>1.1200000000000001</v>
      </c>
    </row>
    <row r="420" spans="1:5" ht="18.75">
      <c r="A420" s="306">
        <v>0.52083333333333337</v>
      </c>
      <c r="B420" s="234">
        <f t="shared" si="39"/>
        <v>2.0833333333333353</v>
      </c>
      <c r="C420" s="236" t="s">
        <v>39</v>
      </c>
      <c r="D420" s="242">
        <v>-22.26</v>
      </c>
      <c r="E420" s="242">
        <v>0.8</v>
      </c>
    </row>
    <row r="421" spans="1:5" ht="18.75">
      <c r="A421" s="306">
        <v>0.53125</v>
      </c>
      <c r="B421" s="234">
        <f t="shared" si="39"/>
        <v>2.3333333333333344</v>
      </c>
      <c r="C421" s="236" t="s">
        <v>55</v>
      </c>
      <c r="D421" s="242">
        <v>-23.06</v>
      </c>
      <c r="E421" s="242">
        <v>0.72</v>
      </c>
    </row>
    <row r="422" spans="1:5" ht="18.75">
      <c r="A422" s="306">
        <v>0.54305555555555551</v>
      </c>
      <c r="B422" s="234">
        <f t="shared" si="39"/>
        <v>2.6166666666666667</v>
      </c>
      <c r="C422" s="236" t="s">
        <v>56</v>
      </c>
      <c r="D422" s="242">
        <v>-22.09</v>
      </c>
      <c r="E422" s="242">
        <v>1.02</v>
      </c>
    </row>
    <row r="423" spans="1:5" ht="18.75">
      <c r="A423" s="306">
        <v>0.55625000000000002</v>
      </c>
      <c r="B423" s="234">
        <f t="shared" si="39"/>
        <v>2.9333333333333349</v>
      </c>
      <c r="C423" s="236" t="s">
        <v>57</v>
      </c>
      <c r="D423" s="242">
        <v>-22.4</v>
      </c>
      <c r="E423" s="242">
        <v>0.69</v>
      </c>
    </row>
    <row r="424" spans="1:5" ht="18.75">
      <c r="A424" s="306">
        <v>0.56666666666666665</v>
      </c>
      <c r="B424" s="234">
        <f t="shared" si="39"/>
        <v>3.183333333333334</v>
      </c>
      <c r="C424" s="236" t="s">
        <v>28</v>
      </c>
    </row>
    <row r="427" spans="1:5" ht="23.25">
      <c r="A427" s="320" t="s">
        <v>147</v>
      </c>
      <c r="B427" s="321"/>
      <c r="C427" s="321"/>
      <c r="D427" s="321"/>
      <c r="E427" s="321"/>
    </row>
    <row r="428" spans="1:5">
      <c r="A428" s="2"/>
    </row>
    <row r="429" spans="1:5" ht="36">
      <c r="A429" s="251" t="s">
        <v>148</v>
      </c>
      <c r="B429" s="313"/>
      <c r="C429" s="263">
        <v>3958</v>
      </c>
      <c r="D429" s="268" t="s">
        <v>149</v>
      </c>
      <c r="E429" s="231" t="s">
        <v>150</v>
      </c>
    </row>
    <row r="430" spans="1:5" ht="56.25">
      <c r="A430" s="177" t="s">
        <v>6</v>
      </c>
      <c r="B430" s="232" t="s">
        <v>7</v>
      </c>
      <c r="C430" s="231"/>
      <c r="D430" s="230" t="s">
        <v>8</v>
      </c>
      <c r="E430" s="231" t="s">
        <v>9</v>
      </c>
    </row>
    <row r="431" spans="1:5" ht="23.25">
      <c r="A431" s="318">
        <v>0.41250000000000003</v>
      </c>
      <c r="B431" s="234">
        <f>(A431-A$436)*24</f>
        <v>-1.316666666666666</v>
      </c>
      <c r="C431" s="317" t="s">
        <v>11</v>
      </c>
      <c r="D431" s="230"/>
      <c r="E431" s="231"/>
    </row>
    <row r="432" spans="1:5" ht="23.25">
      <c r="A432" s="306">
        <v>0.41597222222222219</v>
      </c>
      <c r="B432" s="234">
        <f t="shared" ref="B432:B449" si="40">(A432-A$436)*24</f>
        <v>-1.2333333333333343</v>
      </c>
      <c r="C432" s="317" t="s">
        <v>13</v>
      </c>
      <c r="D432" s="242">
        <v>-24.15</v>
      </c>
      <c r="E432" s="242">
        <v>0.99</v>
      </c>
    </row>
    <row r="433" spans="1:6" ht="23.25">
      <c r="A433" s="306">
        <v>0.4284722222222222</v>
      </c>
      <c r="B433" s="234">
        <f t="shared" si="40"/>
        <v>-0.93333333333333401</v>
      </c>
      <c r="C433" s="317" t="s">
        <v>13</v>
      </c>
      <c r="D433" s="319">
        <v>-23.75</v>
      </c>
      <c r="E433" s="242">
        <v>1.18</v>
      </c>
    </row>
    <row r="434" spans="1:6" ht="23.25">
      <c r="A434" s="306">
        <v>0.44097222222222227</v>
      </c>
      <c r="B434" s="234">
        <f t="shared" si="40"/>
        <v>-0.63333333333333242</v>
      </c>
      <c r="C434" s="317" t="s">
        <v>13</v>
      </c>
      <c r="D434" s="242">
        <v>-23.51</v>
      </c>
      <c r="E434" s="242">
        <v>0.98</v>
      </c>
    </row>
    <row r="435" spans="1:6" ht="23.25">
      <c r="A435" s="306">
        <v>0.45347222222222222</v>
      </c>
      <c r="B435" s="234">
        <f t="shared" si="40"/>
        <v>-0.33333333333333348</v>
      </c>
      <c r="C435" s="317" t="s">
        <v>13</v>
      </c>
      <c r="D435" s="242">
        <v>-24.04</v>
      </c>
      <c r="E435" s="242">
        <v>0.98</v>
      </c>
    </row>
    <row r="436" spans="1:6" ht="18.75">
      <c r="A436" s="306">
        <v>0.46736111111111112</v>
      </c>
      <c r="B436" s="234">
        <f t="shared" si="40"/>
        <v>0</v>
      </c>
      <c r="C436" s="236" t="s">
        <v>14</v>
      </c>
      <c r="D436" s="242"/>
      <c r="E436" s="242"/>
      <c r="F436" t="s">
        <v>151</v>
      </c>
    </row>
    <row r="437" spans="1:6" ht="18.75">
      <c r="A437" s="306">
        <v>0.47569444444444442</v>
      </c>
      <c r="B437" s="234">
        <f t="shared" si="40"/>
        <v>0.19999999999999929</v>
      </c>
      <c r="C437" s="236" t="s">
        <v>18</v>
      </c>
      <c r="D437" s="242">
        <v>31.64</v>
      </c>
      <c r="E437" s="242">
        <v>1.01</v>
      </c>
    </row>
    <row r="438" spans="1:6" ht="18.75">
      <c r="A438" s="306">
        <v>0.48819444444444443</v>
      </c>
      <c r="B438" s="234">
        <f t="shared" si="40"/>
        <v>0.49999999999999956</v>
      </c>
      <c r="C438" s="236" t="s">
        <v>19</v>
      </c>
      <c r="D438" s="242">
        <v>155.78</v>
      </c>
      <c r="E438" s="242">
        <v>0.96</v>
      </c>
    </row>
    <row r="439" spans="1:6" ht="18.75">
      <c r="A439" s="306">
        <v>0.50069444444444444</v>
      </c>
      <c r="B439" s="234">
        <f t="shared" si="40"/>
        <v>0.79999999999999982</v>
      </c>
      <c r="C439" s="236" t="s">
        <v>20</v>
      </c>
      <c r="D439" s="242">
        <v>229.57</v>
      </c>
      <c r="E439" s="242">
        <v>0.73</v>
      </c>
    </row>
    <row r="440" spans="1:6" ht="18.75">
      <c r="A440" s="306">
        <v>0.51180555555555551</v>
      </c>
      <c r="B440" s="234">
        <f t="shared" si="40"/>
        <v>1.0666666666666655</v>
      </c>
      <c r="C440" s="236" t="s">
        <v>21</v>
      </c>
      <c r="D440" s="242">
        <v>257.24</v>
      </c>
      <c r="E440" s="242">
        <v>0.93</v>
      </c>
    </row>
    <row r="441" spans="1:6" ht="18.75">
      <c r="A441" s="306">
        <v>0.52361111111111114</v>
      </c>
      <c r="B441" s="234">
        <f t="shared" si="40"/>
        <v>1.3500000000000005</v>
      </c>
      <c r="C441" s="236" t="s">
        <v>22</v>
      </c>
      <c r="D441" s="242">
        <v>280.74</v>
      </c>
      <c r="E441" s="242">
        <v>0.6</v>
      </c>
    </row>
    <row r="442" spans="1:6" ht="18.75">
      <c r="A442" s="306">
        <v>0.53541666666666665</v>
      </c>
      <c r="B442" s="234">
        <f t="shared" si="40"/>
        <v>1.6333333333333329</v>
      </c>
      <c r="C442" s="236" t="s">
        <v>23</v>
      </c>
      <c r="D442" s="242">
        <v>274.98</v>
      </c>
      <c r="E442" s="242">
        <v>0.89</v>
      </c>
    </row>
    <row r="443" spans="1:6" ht="18.75">
      <c r="A443" s="306">
        <v>0.55347222222222225</v>
      </c>
      <c r="B443" s="234">
        <f t="shared" si="40"/>
        <v>2.0666666666666673</v>
      </c>
      <c r="C443" s="236" t="s">
        <v>39</v>
      </c>
      <c r="D443" s="242">
        <v>238.72</v>
      </c>
      <c r="E443" s="242">
        <v>0.72</v>
      </c>
    </row>
    <row r="444" spans="1:6" ht="18.75">
      <c r="A444" s="306">
        <v>0.56458333333333333</v>
      </c>
      <c r="B444" s="234">
        <f t="shared" si="40"/>
        <v>2.333333333333333</v>
      </c>
      <c r="C444" s="236" t="s">
        <v>55</v>
      </c>
      <c r="D444" s="242">
        <v>206.08</v>
      </c>
      <c r="E444" s="242">
        <v>0.78</v>
      </c>
    </row>
    <row r="445" spans="1:6" ht="18.75">
      <c r="A445" s="306">
        <v>0.57638888888888895</v>
      </c>
      <c r="B445" s="234">
        <f t="shared" si="40"/>
        <v>2.616666666666668</v>
      </c>
      <c r="C445" s="236" t="s">
        <v>56</v>
      </c>
      <c r="D445" s="242">
        <v>208.6</v>
      </c>
      <c r="E445" s="242">
        <v>0.89</v>
      </c>
    </row>
    <row r="446" spans="1:6" ht="18.75">
      <c r="A446" s="306">
        <v>0.58819444444444446</v>
      </c>
      <c r="B446" s="234">
        <f t="shared" si="40"/>
        <v>2.9000000000000004</v>
      </c>
      <c r="C446" s="236" t="s">
        <v>57</v>
      </c>
      <c r="D446" s="242">
        <v>264.98</v>
      </c>
      <c r="E446" s="242">
        <v>0.51</v>
      </c>
    </row>
    <row r="447" spans="1:6" ht="18.75">
      <c r="A447" s="306">
        <v>0.59930555555555554</v>
      </c>
      <c r="B447" s="234">
        <f t="shared" si="40"/>
        <v>3.1666666666666661</v>
      </c>
      <c r="C447" s="236" t="s">
        <v>58</v>
      </c>
      <c r="D447" s="242">
        <v>269.45999999999998</v>
      </c>
      <c r="E447" s="242">
        <v>0.51</v>
      </c>
    </row>
    <row r="448" spans="1:6" ht="18.75">
      <c r="A448" s="306">
        <v>0.61041666666666672</v>
      </c>
      <c r="B448" s="234">
        <f t="shared" si="40"/>
        <v>3.4333333333333345</v>
      </c>
      <c r="C448" s="236" t="s">
        <v>60</v>
      </c>
      <c r="D448" s="242">
        <v>419.86</v>
      </c>
      <c r="E448" s="242">
        <v>0.9</v>
      </c>
    </row>
    <row r="449" spans="1:6" ht="18.75">
      <c r="A449" s="11">
        <v>0.62222222222222223</v>
      </c>
      <c r="B449" s="234">
        <f t="shared" si="40"/>
        <v>3.7166666666666668</v>
      </c>
      <c r="C449" s="236" t="s">
        <v>74</v>
      </c>
      <c r="D449" s="242">
        <v>483.76</v>
      </c>
      <c r="E449" s="242">
        <v>0.89</v>
      </c>
    </row>
    <row r="451" spans="1:6" ht="23.25">
      <c r="A451" s="320" t="s">
        <v>152</v>
      </c>
      <c r="B451" s="321"/>
      <c r="C451" s="321"/>
      <c r="D451" s="321"/>
      <c r="E451" s="321"/>
    </row>
    <row r="452" spans="1:6" ht="56.25">
      <c r="A452" s="177" t="s">
        <v>6</v>
      </c>
      <c r="B452" s="232" t="s">
        <v>7</v>
      </c>
      <c r="C452" s="231"/>
      <c r="D452" s="230" t="s">
        <v>8</v>
      </c>
      <c r="E452" s="231" t="s">
        <v>9</v>
      </c>
    </row>
    <row r="453" spans="1:6" ht="23.25">
      <c r="A453" s="318">
        <v>0.43472222222222223</v>
      </c>
      <c r="B453" s="234">
        <f>(A453-A$436)*24</f>
        <v>-0.78333333333333321</v>
      </c>
      <c r="C453" s="317" t="s">
        <v>11</v>
      </c>
      <c r="D453" s="327"/>
      <c r="E453" s="328"/>
    </row>
    <row r="454" spans="1:6" ht="23.25">
      <c r="A454" s="306">
        <v>0.4381944444444445</v>
      </c>
      <c r="C454" s="317" t="s">
        <v>13</v>
      </c>
      <c r="D454" s="329"/>
      <c r="E454" s="329"/>
      <c r="F454" t="s">
        <v>153</v>
      </c>
    </row>
    <row r="455" spans="1:6" ht="23.25">
      <c r="A455" s="306">
        <v>0.44722222222222219</v>
      </c>
      <c r="C455" s="317" t="s">
        <v>13</v>
      </c>
      <c r="D455" s="329"/>
      <c r="E455" s="329"/>
      <c r="F455" t="s">
        <v>154</v>
      </c>
    </row>
    <row r="456" spans="1:6" ht="23.25">
      <c r="A456" s="306">
        <v>0.45555555555555555</v>
      </c>
      <c r="C456" s="317" t="s">
        <v>13</v>
      </c>
      <c r="D456" s="329">
        <v>139.4</v>
      </c>
      <c r="E456" s="329">
        <v>0.99</v>
      </c>
    </row>
    <row r="457" spans="1:6" ht="23.25">
      <c r="A457" s="306">
        <v>0.46736111111111112</v>
      </c>
      <c r="C457" s="317" t="s">
        <v>13</v>
      </c>
      <c r="D457" s="329">
        <v>129.34</v>
      </c>
      <c r="E457" s="329">
        <v>0.85</v>
      </c>
    </row>
    <row r="458" spans="1:6" ht="23.25">
      <c r="A458" s="306">
        <v>0.47847222222222219</v>
      </c>
      <c r="C458" s="317" t="s">
        <v>13</v>
      </c>
      <c r="D458" s="329">
        <v>124.5</v>
      </c>
      <c r="E458" s="329">
        <v>0.96</v>
      </c>
    </row>
    <row r="459" spans="1:6" ht="23.25">
      <c r="A459" s="306">
        <v>0.48125000000000001</v>
      </c>
      <c r="C459" s="317" t="s">
        <v>155</v>
      </c>
      <c r="D459" s="329"/>
      <c r="E459" s="329"/>
      <c r="F459" t="s">
        <v>156</v>
      </c>
    </row>
    <row r="460" spans="1:6" ht="18.75">
      <c r="A460" s="242"/>
      <c r="D460" s="329"/>
      <c r="E460" s="329"/>
    </row>
    <row r="461" spans="1:6" ht="18.75">
      <c r="A461" s="242"/>
      <c r="D461" s="19"/>
      <c r="E461" s="19"/>
    </row>
    <row r="462" spans="1:6" ht="18.75">
      <c r="A462" s="242"/>
      <c r="D462" s="19"/>
      <c r="E462" s="19"/>
    </row>
    <row r="463" spans="1:6" ht="23.25">
      <c r="A463" s="330" t="s">
        <v>157</v>
      </c>
      <c r="B463" s="331"/>
      <c r="C463" s="331"/>
      <c r="D463" s="331"/>
      <c r="E463" s="331"/>
    </row>
    <row r="464" spans="1:6" ht="36">
      <c r="A464" s="251" t="s">
        <v>158</v>
      </c>
      <c r="B464" s="313"/>
      <c r="C464" s="263"/>
      <c r="D464" s="268" t="s">
        <v>159</v>
      </c>
      <c r="E464" s="231" t="s">
        <v>69</v>
      </c>
    </row>
    <row r="465" spans="1:6" ht="56.25">
      <c r="A465" s="177" t="s">
        <v>6</v>
      </c>
      <c r="B465" s="232" t="s">
        <v>7</v>
      </c>
      <c r="C465" s="231"/>
      <c r="D465" s="230" t="s">
        <v>8</v>
      </c>
      <c r="E465" s="231" t="s">
        <v>9</v>
      </c>
    </row>
    <row r="466" spans="1:6" ht="23.25">
      <c r="A466" s="306">
        <v>0.39861111111111108</v>
      </c>
      <c r="B466" s="234">
        <f>(A466-A$471)*24</f>
        <v>-1.5333333333333332</v>
      </c>
      <c r="C466" s="317" t="s">
        <v>11</v>
      </c>
      <c r="D466" s="230"/>
      <c r="E466" s="231"/>
    </row>
    <row r="467" spans="1:6" ht="23.25">
      <c r="A467" s="306">
        <v>0.41250000000000003</v>
      </c>
      <c r="B467" s="234">
        <f t="shared" ref="B467:B481" si="41">(A467-A$471)*24</f>
        <v>-1.1999999999999984</v>
      </c>
      <c r="C467" s="317" t="s">
        <v>13</v>
      </c>
      <c r="D467" s="242">
        <v>-26.7</v>
      </c>
      <c r="E467" s="242">
        <v>0.51</v>
      </c>
    </row>
    <row r="468" spans="1:6" ht="23.25">
      <c r="A468" s="306">
        <v>0.41736111111111113</v>
      </c>
      <c r="B468" s="234">
        <f t="shared" si="41"/>
        <v>-1.0833333333333321</v>
      </c>
      <c r="C468" s="317" t="s">
        <v>13</v>
      </c>
      <c r="D468" s="319">
        <v>-24.31</v>
      </c>
      <c r="E468" s="242">
        <v>0.98</v>
      </c>
    </row>
    <row r="469" spans="1:6" ht="23.25">
      <c r="A469" s="306">
        <v>0.43055555555555558</v>
      </c>
      <c r="B469" s="234">
        <f t="shared" si="41"/>
        <v>-0.76666666666666528</v>
      </c>
      <c r="C469" s="317" t="s">
        <v>13</v>
      </c>
      <c r="D469" s="242">
        <v>-23.7</v>
      </c>
      <c r="E469" s="242">
        <v>1.01</v>
      </c>
    </row>
    <row r="470" spans="1:6" ht="23.25">
      <c r="A470" s="306">
        <v>0.44513888888888892</v>
      </c>
      <c r="B470" s="234">
        <f t="shared" si="41"/>
        <v>-0.41666666666666519</v>
      </c>
      <c r="C470" s="317" t="s">
        <v>13</v>
      </c>
      <c r="D470" s="242"/>
      <c r="E470" s="242"/>
      <c r="F470" t="s">
        <v>160</v>
      </c>
    </row>
    <row r="471" spans="1:6" ht="18.75">
      <c r="A471" s="306">
        <v>0.46249999999999997</v>
      </c>
      <c r="B471" s="234">
        <f t="shared" si="41"/>
        <v>0</v>
      </c>
      <c r="C471" s="236" t="s">
        <v>161</v>
      </c>
    </row>
    <row r="472" spans="1:6" ht="18.75">
      <c r="A472" s="306">
        <v>0.46527777777777773</v>
      </c>
      <c r="B472" s="234">
        <f t="shared" si="41"/>
        <v>6.666666666666643E-2</v>
      </c>
      <c r="C472" s="236" t="s">
        <v>18</v>
      </c>
      <c r="D472" s="242">
        <v>-29.64</v>
      </c>
      <c r="E472" s="242">
        <v>0.61</v>
      </c>
    </row>
    <row r="473" spans="1:6" ht="18.75">
      <c r="A473" s="306">
        <v>0.48194444444444445</v>
      </c>
      <c r="B473" s="234">
        <f t="shared" si="41"/>
        <v>0.46666666666666767</v>
      </c>
      <c r="C473" s="236" t="s">
        <v>19</v>
      </c>
      <c r="D473" s="242">
        <v>-24.58</v>
      </c>
      <c r="E473" s="242">
        <v>1.01</v>
      </c>
    </row>
    <row r="474" spans="1:6" ht="18.75">
      <c r="A474" s="306">
        <v>0.49513888888888885</v>
      </c>
      <c r="B474" s="234">
        <f t="shared" si="41"/>
        <v>0.78333333333333321</v>
      </c>
      <c r="C474" s="236" t="s">
        <v>20</v>
      </c>
      <c r="D474" s="242">
        <v>-24.62</v>
      </c>
      <c r="E474" s="242">
        <v>0.52</v>
      </c>
    </row>
    <row r="475" spans="1:6" ht="18.75">
      <c r="A475" s="306">
        <v>0.50694444444444442</v>
      </c>
      <c r="B475" s="234">
        <f t="shared" si="41"/>
        <v>1.0666666666666669</v>
      </c>
      <c r="C475" s="236" t="s">
        <v>21</v>
      </c>
      <c r="D475" s="242">
        <v>-23.45</v>
      </c>
      <c r="E475" s="242">
        <v>1.04</v>
      </c>
    </row>
    <row r="476" spans="1:6" ht="18.75">
      <c r="A476" s="306">
        <v>0.51944444444444449</v>
      </c>
      <c r="B476" s="234">
        <f t="shared" si="41"/>
        <v>1.3666666666666685</v>
      </c>
      <c r="C476" s="236" t="s">
        <v>22</v>
      </c>
      <c r="D476" s="242">
        <v>-22.59</v>
      </c>
      <c r="E476" s="242">
        <v>0.76</v>
      </c>
    </row>
    <row r="477" spans="1:6" ht="18.75">
      <c r="A477" s="306">
        <v>0.53125</v>
      </c>
      <c r="B477" s="234">
        <f t="shared" si="41"/>
        <v>1.6500000000000008</v>
      </c>
      <c r="C477" s="236" t="s">
        <v>23</v>
      </c>
      <c r="D477" s="242">
        <v>-22.17</v>
      </c>
      <c r="E477" s="242">
        <v>1.2</v>
      </c>
    </row>
    <row r="478" spans="1:6" ht="18.75">
      <c r="A478" s="306">
        <v>0.54791666666666672</v>
      </c>
      <c r="B478" s="234">
        <f t="shared" si="41"/>
        <v>2.050000000000002</v>
      </c>
      <c r="C478" s="236" t="s">
        <v>155</v>
      </c>
      <c r="D478" s="242"/>
      <c r="E478" s="242"/>
    </row>
    <row r="479" spans="1:6" ht="18.75">
      <c r="A479" s="306"/>
      <c r="B479" s="234"/>
      <c r="C479" s="236"/>
      <c r="D479" s="242"/>
      <c r="E479" s="242"/>
    </row>
    <row r="480" spans="1:6" ht="18.75">
      <c r="A480" s="306"/>
      <c r="B480" s="234"/>
      <c r="C480" s="236"/>
      <c r="D480" s="242"/>
      <c r="E480" s="242"/>
    </row>
    <row r="481" spans="1:6" ht="23.25">
      <c r="A481" s="320" t="s">
        <v>162</v>
      </c>
      <c r="B481" s="321"/>
      <c r="C481" s="321"/>
      <c r="D481" s="321"/>
      <c r="E481" s="321"/>
    </row>
    <row r="482" spans="1:6">
      <c r="A482" s="2"/>
    </row>
    <row r="483" spans="1:6" ht="36">
      <c r="A483" s="251" t="s">
        <v>163</v>
      </c>
      <c r="B483" s="313"/>
      <c r="C483" s="263">
        <v>3959</v>
      </c>
      <c r="D483" s="268" t="s">
        <v>149</v>
      </c>
      <c r="E483" s="231" t="s">
        <v>150</v>
      </c>
    </row>
    <row r="484" spans="1:6" ht="56.25">
      <c r="A484" s="177" t="s">
        <v>6</v>
      </c>
      <c r="B484" s="232" t="s">
        <v>7</v>
      </c>
      <c r="C484" s="231"/>
      <c r="D484" s="230" t="s">
        <v>8</v>
      </c>
      <c r="E484" s="231" t="s">
        <v>9</v>
      </c>
    </row>
    <row r="485" spans="1:6" ht="23.25">
      <c r="A485" s="318">
        <v>0.45833333333333331</v>
      </c>
      <c r="B485" s="234">
        <f t="shared" ref="B485:B488" si="42">(A485-A$489)*24</f>
        <v>-1.1000000000000001</v>
      </c>
      <c r="C485" s="317" t="s">
        <v>11</v>
      </c>
      <c r="D485" s="230"/>
      <c r="E485" s="231"/>
    </row>
    <row r="486" spans="1:6" ht="23.25">
      <c r="A486" s="306">
        <v>0.46527777777777773</v>
      </c>
      <c r="B486" s="234">
        <f t="shared" si="42"/>
        <v>-0.93333333333333401</v>
      </c>
      <c r="C486" s="317" t="s">
        <v>13</v>
      </c>
      <c r="D486" s="242">
        <v>-26.66</v>
      </c>
      <c r="E486" s="242">
        <v>1.02</v>
      </c>
    </row>
    <row r="487" spans="1:6" ht="23.25">
      <c r="A487" s="306">
        <v>0.47847222222222219</v>
      </c>
      <c r="B487" s="234">
        <f t="shared" si="42"/>
        <v>-0.61666666666666714</v>
      </c>
      <c r="C487" s="317" t="s">
        <v>13</v>
      </c>
      <c r="D487" s="319">
        <v>-26.85</v>
      </c>
      <c r="E487" s="242">
        <v>1.0900000000000001</v>
      </c>
    </row>
    <row r="488" spans="1:6" ht="23.25">
      <c r="A488" s="306">
        <v>0.4916666666666667</v>
      </c>
      <c r="B488" s="234">
        <f t="shared" si="42"/>
        <v>-0.29999999999999893</v>
      </c>
      <c r="C488" s="317" t="s">
        <v>13</v>
      </c>
      <c r="D488" s="242">
        <v>-26.44</v>
      </c>
      <c r="E488" s="242">
        <v>0.98</v>
      </c>
    </row>
    <row r="489" spans="1:6" ht="23.25">
      <c r="A489" s="306">
        <v>0.50416666666666665</v>
      </c>
      <c r="B489" s="234">
        <f>(A489-A$489)*24</f>
        <v>0</v>
      </c>
      <c r="C489" s="317" t="s">
        <v>13</v>
      </c>
      <c r="D489" s="242">
        <v>-27.02</v>
      </c>
      <c r="E489" s="242">
        <v>1</v>
      </c>
    </row>
    <row r="490" spans="1:6" ht="18.75">
      <c r="A490" s="306">
        <v>0.51041666666666663</v>
      </c>
      <c r="B490" s="234">
        <f t="shared" ref="B490:B502" si="43">(A490-A$489)*24</f>
        <v>0.14999999999999947</v>
      </c>
      <c r="C490" s="236" t="s">
        <v>14</v>
      </c>
      <c r="D490" s="242"/>
      <c r="E490" s="242"/>
      <c r="F490" t="s">
        <v>164</v>
      </c>
    </row>
    <row r="491" spans="1:6" ht="18.75">
      <c r="A491" s="306">
        <v>0.51736111111111105</v>
      </c>
      <c r="B491" s="234">
        <f t="shared" si="43"/>
        <v>0.31666666666666554</v>
      </c>
      <c r="C491" s="236" t="s">
        <v>18</v>
      </c>
      <c r="D491" s="242">
        <v>72</v>
      </c>
      <c r="E491" s="242">
        <v>1.67</v>
      </c>
    </row>
    <row r="492" spans="1:6" ht="18.75">
      <c r="A492" s="306">
        <v>0.53749999999999998</v>
      </c>
      <c r="B492" s="234">
        <f t="shared" si="43"/>
        <v>0.79999999999999982</v>
      </c>
      <c r="C492" s="236" t="s">
        <v>19</v>
      </c>
      <c r="D492" s="242">
        <v>191.08</v>
      </c>
      <c r="E492" s="242">
        <v>1.0900000000000001</v>
      </c>
    </row>
    <row r="493" spans="1:6" ht="18.75">
      <c r="A493" s="306">
        <v>0.55069444444444449</v>
      </c>
      <c r="B493" s="234">
        <f t="shared" si="43"/>
        <v>1.116666666666668</v>
      </c>
      <c r="C493" s="236" t="s">
        <v>20</v>
      </c>
      <c r="D493" s="242">
        <v>211.94</v>
      </c>
      <c r="E493" s="242">
        <v>0.95</v>
      </c>
    </row>
    <row r="494" spans="1:6" ht="18.75">
      <c r="A494" s="306">
        <v>0.56388888888888888</v>
      </c>
      <c r="B494" s="234">
        <f t="shared" si="43"/>
        <v>1.4333333333333336</v>
      </c>
      <c r="C494" s="236" t="s">
        <v>21</v>
      </c>
      <c r="D494" s="242">
        <v>244</v>
      </c>
      <c r="E494" s="242">
        <v>0.84</v>
      </c>
    </row>
    <row r="495" spans="1:6" ht="18.75">
      <c r="A495" s="306">
        <v>0.5756944444444444</v>
      </c>
      <c r="B495" s="234">
        <f t="shared" si="43"/>
        <v>1.7166666666666659</v>
      </c>
      <c r="C495" s="236" t="s">
        <v>22</v>
      </c>
      <c r="D495" s="242">
        <v>451.98</v>
      </c>
      <c r="E495" s="242">
        <v>0.98</v>
      </c>
    </row>
    <row r="496" spans="1:6" ht="18.75">
      <c r="A496" s="306">
        <v>0.58958333333333335</v>
      </c>
      <c r="B496" s="234">
        <f t="shared" si="43"/>
        <v>2.0500000000000007</v>
      </c>
      <c r="C496" s="236" t="s">
        <v>23</v>
      </c>
      <c r="D496" s="242">
        <v>861.89</v>
      </c>
      <c r="E496" s="242">
        <v>0.88</v>
      </c>
    </row>
    <row r="497" spans="1:5" ht="18.75">
      <c r="A497" s="306">
        <v>0.6020833333333333</v>
      </c>
      <c r="B497" s="234">
        <f t="shared" si="43"/>
        <v>2.3499999999999996</v>
      </c>
      <c r="C497" s="236" t="s">
        <v>39</v>
      </c>
      <c r="D497" s="242">
        <v>1653.47</v>
      </c>
      <c r="E497" s="242">
        <v>0.71</v>
      </c>
    </row>
    <row r="498" spans="1:5" ht="18.75">
      <c r="A498" s="306">
        <v>0.61388888888888882</v>
      </c>
      <c r="B498" s="234">
        <f t="shared" si="43"/>
        <v>2.633333333333332</v>
      </c>
      <c r="C498" s="236" t="s">
        <v>55</v>
      </c>
      <c r="D498" s="242">
        <v>1779.4</v>
      </c>
      <c r="E498" s="242">
        <v>0.73</v>
      </c>
    </row>
    <row r="499" spans="1:5" ht="18.75">
      <c r="A499" s="306">
        <v>0.62638888888888888</v>
      </c>
      <c r="B499" s="234">
        <f t="shared" si="43"/>
        <v>2.9333333333333336</v>
      </c>
      <c r="C499" s="236" t="s">
        <v>56</v>
      </c>
      <c r="D499" s="242">
        <v>2616</v>
      </c>
      <c r="E499" s="242">
        <v>0.79</v>
      </c>
    </row>
    <row r="500" spans="1:5" ht="18.75">
      <c r="A500" s="306">
        <v>0.63888888888888895</v>
      </c>
      <c r="B500" s="234">
        <f t="shared" si="43"/>
        <v>3.2333333333333352</v>
      </c>
      <c r="C500" s="236" t="s">
        <v>57</v>
      </c>
      <c r="D500" s="242">
        <v>2567.65</v>
      </c>
      <c r="E500" s="242">
        <v>0.93</v>
      </c>
    </row>
    <row r="501" spans="1:5" ht="18.75">
      <c r="A501" s="306">
        <v>0.65208333333333335</v>
      </c>
      <c r="B501" s="234">
        <f t="shared" si="43"/>
        <v>3.5500000000000007</v>
      </c>
      <c r="C501" s="236" t="s">
        <v>58</v>
      </c>
      <c r="D501" s="242">
        <v>2549.86</v>
      </c>
      <c r="E501" s="242">
        <v>0.92</v>
      </c>
    </row>
    <row r="502" spans="1:5" ht="18.75">
      <c r="A502" s="306">
        <v>0.66527777777777775</v>
      </c>
      <c r="B502" s="234">
        <f t="shared" si="43"/>
        <v>3.8666666666666663</v>
      </c>
      <c r="C502" s="236" t="s">
        <v>60</v>
      </c>
      <c r="D502" s="242">
        <v>2210.0700000000002</v>
      </c>
      <c r="E502" s="242">
        <v>0.79</v>
      </c>
    </row>
    <row r="503" spans="1:5" ht="18.75">
      <c r="A503" s="242"/>
      <c r="B503" s="242"/>
      <c r="C503" s="242"/>
      <c r="D503" s="242"/>
      <c r="E503" s="242"/>
    </row>
    <row r="504" spans="1:5" ht="23.25">
      <c r="A504" s="320" t="s">
        <v>152</v>
      </c>
      <c r="B504" s="321"/>
      <c r="C504" s="321"/>
      <c r="D504" s="321"/>
      <c r="E504" s="321"/>
    </row>
    <row r="505" spans="1:5" ht="56.25">
      <c r="A505" s="177" t="s">
        <v>6</v>
      </c>
      <c r="B505" s="232" t="s">
        <v>7</v>
      </c>
      <c r="C505" s="231"/>
      <c r="D505" s="230" t="s">
        <v>8</v>
      </c>
      <c r="E505" s="231" t="s">
        <v>9</v>
      </c>
    </row>
    <row r="506" spans="1:5" ht="23.25">
      <c r="A506" s="318">
        <v>0.45277777777777778</v>
      </c>
      <c r="B506" s="234">
        <f>(A506-A$436)*24</f>
        <v>-0.35000000000000009</v>
      </c>
      <c r="C506" s="317" t="s">
        <v>11</v>
      </c>
      <c r="D506" s="327"/>
      <c r="E506" s="328"/>
    </row>
    <row r="507" spans="1:5" ht="23.25">
      <c r="A507" s="306">
        <v>0.4604166666666667</v>
      </c>
      <c r="C507" s="317" t="s">
        <v>13</v>
      </c>
      <c r="D507" s="329">
        <v>35.51</v>
      </c>
      <c r="E507" s="329">
        <v>1.06</v>
      </c>
    </row>
    <row r="508" spans="1:5" ht="23.25">
      <c r="A508" s="306">
        <v>0.47361111111111115</v>
      </c>
      <c r="C508" s="317" t="s">
        <v>13</v>
      </c>
      <c r="D508" s="329">
        <v>40.93</v>
      </c>
      <c r="E508" s="329">
        <v>0.92</v>
      </c>
    </row>
    <row r="509" spans="1:5" ht="23.25">
      <c r="A509" s="306">
        <v>0.4861111111111111</v>
      </c>
      <c r="C509" s="317" t="s">
        <v>13</v>
      </c>
      <c r="D509" s="329">
        <v>40.49</v>
      </c>
      <c r="E509" s="329">
        <v>1.1000000000000001</v>
      </c>
    </row>
    <row r="510" spans="1:5" ht="23.25">
      <c r="A510" s="306">
        <v>0.5</v>
      </c>
      <c r="C510" s="317" t="s">
        <v>13</v>
      </c>
      <c r="D510" s="329">
        <v>46.77</v>
      </c>
      <c r="E510" s="329">
        <v>0.85</v>
      </c>
    </row>
    <row r="511" spans="1:5" ht="23.25">
      <c r="A511" s="306">
        <v>0.51250000000000007</v>
      </c>
      <c r="C511" s="317" t="s">
        <v>13</v>
      </c>
      <c r="D511" s="329">
        <v>51.85</v>
      </c>
      <c r="E511" s="329">
        <v>0.8</v>
      </c>
    </row>
    <row r="512" spans="1:5" ht="23.25">
      <c r="A512" s="306"/>
      <c r="C512" s="317" t="s">
        <v>155</v>
      </c>
      <c r="D512" s="329"/>
      <c r="E512" s="329"/>
    </row>
    <row r="515" spans="1:5" ht="36">
      <c r="A515" s="251" t="s">
        <v>165</v>
      </c>
      <c r="B515" s="313"/>
      <c r="C515" s="263">
        <v>4051</v>
      </c>
      <c r="D515" s="268" t="s">
        <v>138</v>
      </c>
      <c r="E515" s="231" t="s">
        <v>5</v>
      </c>
    </row>
    <row r="516" spans="1:5" ht="56.25">
      <c r="A516" s="177" t="s">
        <v>6</v>
      </c>
      <c r="B516" s="232" t="s">
        <v>7</v>
      </c>
      <c r="C516" s="231"/>
      <c r="D516" s="230" t="s">
        <v>8</v>
      </c>
      <c r="E516" s="231" t="s">
        <v>9</v>
      </c>
    </row>
    <row r="517" spans="1:5" ht="23.25">
      <c r="A517" s="318">
        <v>0.40208333333333335</v>
      </c>
      <c r="B517" s="234">
        <f t="shared" ref="B517:B519" si="44">(A517-A$521)*24</f>
        <v>-1.2499999999999996</v>
      </c>
      <c r="C517" s="317" t="s">
        <v>11</v>
      </c>
      <c r="D517" s="230"/>
      <c r="E517" s="231"/>
    </row>
    <row r="518" spans="1:5" ht="23.25">
      <c r="A518" s="306">
        <v>0.42499999999999999</v>
      </c>
      <c r="B518" s="234">
        <f t="shared" si="44"/>
        <v>-0.70000000000000018</v>
      </c>
      <c r="C518" s="317" t="s">
        <v>13</v>
      </c>
      <c r="D518" s="242">
        <v>-22.53</v>
      </c>
      <c r="E518" s="242">
        <v>0.98</v>
      </c>
    </row>
    <row r="519" spans="1:5" ht="23.25">
      <c r="A519" s="306">
        <v>0.4368055555555555</v>
      </c>
      <c r="B519" s="234">
        <f t="shared" si="44"/>
        <v>-0.41666666666666785</v>
      </c>
      <c r="C519" s="317" t="s">
        <v>13</v>
      </c>
      <c r="D519" s="319">
        <v>-20.059999999999999</v>
      </c>
      <c r="E519" s="242">
        <v>1.02</v>
      </c>
    </row>
    <row r="520" spans="1:5" ht="23.25">
      <c r="A520" s="306">
        <v>0.44930555555555557</v>
      </c>
      <c r="B520" s="234">
        <f>(A520-A$521)*24</f>
        <v>-0.11666666666666625</v>
      </c>
      <c r="C520" s="317" t="s">
        <v>13</v>
      </c>
      <c r="D520" s="242">
        <v>-20.239999999999998</v>
      </c>
      <c r="E520" s="242">
        <v>1</v>
      </c>
    </row>
    <row r="521" spans="1:5" ht="18.75">
      <c r="A521" s="306">
        <v>0.45416666666666666</v>
      </c>
      <c r="B521" s="234">
        <v>0</v>
      </c>
      <c r="C521" s="236" t="s">
        <v>14</v>
      </c>
      <c r="D521" s="242"/>
      <c r="E521" s="242"/>
    </row>
    <row r="522" spans="1:5" ht="18.75">
      <c r="A522" s="306">
        <v>0.46180555555555558</v>
      </c>
      <c r="B522" s="234">
        <f>(A522-A$521)*24</f>
        <v>0.18333333333333401</v>
      </c>
      <c r="C522" s="236" t="s">
        <v>18</v>
      </c>
      <c r="D522" s="242">
        <v>-20.83</v>
      </c>
      <c r="E522" s="242">
        <v>1.08</v>
      </c>
    </row>
    <row r="523" spans="1:5" ht="18.75">
      <c r="A523" s="306">
        <v>0.47430555555555554</v>
      </c>
      <c r="B523" s="234">
        <f t="shared" ref="B523:B530" si="45">(A523-A$521)*24</f>
        <v>0.48333333333333295</v>
      </c>
      <c r="C523" s="236" t="s">
        <v>19</v>
      </c>
      <c r="D523" s="242">
        <v>-17.27</v>
      </c>
      <c r="E523" s="242">
        <v>0.91</v>
      </c>
    </row>
    <row r="524" spans="1:5" ht="18.75">
      <c r="A524" s="306">
        <v>0.48680555555555555</v>
      </c>
      <c r="B524" s="234">
        <f t="shared" si="45"/>
        <v>0.78333333333333321</v>
      </c>
      <c r="C524" s="236" t="s">
        <v>20</v>
      </c>
      <c r="D524" s="242">
        <v>-18.53</v>
      </c>
      <c r="E524" s="242">
        <v>0.88</v>
      </c>
    </row>
    <row r="525" spans="1:5" ht="18.75">
      <c r="A525" s="306">
        <v>0.49861111111111112</v>
      </c>
      <c r="B525" s="234">
        <f t="shared" si="45"/>
        <v>1.0666666666666669</v>
      </c>
      <c r="C525" s="236" t="s">
        <v>21</v>
      </c>
      <c r="D525" s="242">
        <v>-14.39</v>
      </c>
      <c r="E525" s="242">
        <v>1</v>
      </c>
    </row>
    <row r="526" spans="1:5" ht="18.75">
      <c r="A526" s="306">
        <v>0.51111111111111118</v>
      </c>
      <c r="B526" s="234">
        <f t="shared" si="45"/>
        <v>1.3666666666666685</v>
      </c>
      <c r="C526" s="236" t="s">
        <v>22</v>
      </c>
      <c r="D526" s="242">
        <v>682.75</v>
      </c>
      <c r="E526" s="242">
        <v>1.1299999999999999</v>
      </c>
    </row>
    <row r="527" spans="1:5" ht="18.75">
      <c r="A527" s="306">
        <v>0.53611111111111109</v>
      </c>
      <c r="B527" s="234">
        <f t="shared" si="45"/>
        <v>1.9666666666666663</v>
      </c>
      <c r="C527" s="236" t="s">
        <v>23</v>
      </c>
      <c r="D527" s="242">
        <v>1234.51</v>
      </c>
      <c r="E527" s="242">
        <v>0.81</v>
      </c>
    </row>
    <row r="528" spans="1:5" ht="18.75">
      <c r="A528" s="306">
        <v>0.54861111111111105</v>
      </c>
      <c r="B528" s="234">
        <f t="shared" si="45"/>
        <v>2.2666666666666653</v>
      </c>
      <c r="C528" s="236" t="s">
        <v>39</v>
      </c>
      <c r="D528" s="242">
        <v>1251.18</v>
      </c>
      <c r="E528" s="242">
        <v>1.1599999999999999</v>
      </c>
    </row>
    <row r="529" spans="1:5" ht="18.75">
      <c r="A529" s="306">
        <v>0.5625</v>
      </c>
      <c r="B529" s="234">
        <f t="shared" si="45"/>
        <v>2.6</v>
      </c>
      <c r="C529" s="236" t="s">
        <v>55</v>
      </c>
      <c r="D529" s="242">
        <v>1081.08</v>
      </c>
      <c r="E529" s="242">
        <v>0.95</v>
      </c>
    </row>
    <row r="530" spans="1:5" ht="18.75">
      <c r="A530" s="306">
        <v>0.56527777777777777</v>
      </c>
      <c r="B530" s="234">
        <f t="shared" si="45"/>
        <v>2.6666666666666665</v>
      </c>
      <c r="C530" s="177" t="s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2"/>
  <sheetViews>
    <sheetView zoomScale="120" zoomScaleNormal="120" workbookViewId="0" xr3:uid="{85D5C41F-068E-5C55-9968-509E7C2A5619}">
      <selection activeCell="A17" sqref="A17:XFD17"/>
    </sheetView>
  </sheetViews>
  <sheetFormatPr defaultRowHeight="15"/>
  <cols>
    <col min="1" max="1" width="16.42578125" customWidth="1"/>
    <col min="2" max="2" width="9.5703125" customWidth="1"/>
    <col min="3" max="3" width="9.85546875" customWidth="1"/>
    <col min="4" max="4" width="7.42578125" customWidth="1"/>
    <col min="5" max="5" width="8.28515625" customWidth="1"/>
    <col min="6" max="6" width="6.85546875" customWidth="1"/>
    <col min="8" max="8" width="11.7109375" customWidth="1"/>
    <col min="10" max="10" width="11.85546875" customWidth="1"/>
    <col min="12" max="12" width="13.28515625" customWidth="1"/>
    <col min="15" max="15" width="39" customWidth="1"/>
    <col min="16" max="16" width="13.28515625" customWidth="1"/>
  </cols>
  <sheetData>
    <row r="1" spans="1:18" ht="68.25" customHeight="1">
      <c r="A1" s="83" t="s">
        <v>360</v>
      </c>
      <c r="B1" s="83"/>
      <c r="C1" s="32" t="s">
        <v>168</v>
      </c>
      <c r="D1" s="83" t="s">
        <v>170</v>
      </c>
      <c r="F1" s="32" t="s">
        <v>172</v>
      </c>
      <c r="G1" s="83" t="s">
        <v>173</v>
      </c>
      <c r="H1" s="143" t="s">
        <v>174</v>
      </c>
      <c r="I1" s="83" t="s">
        <v>175</v>
      </c>
      <c r="J1" s="83" t="s">
        <v>176</v>
      </c>
      <c r="K1" s="83" t="s">
        <v>177</v>
      </c>
      <c r="L1" s="83" t="s">
        <v>361</v>
      </c>
      <c r="M1" s="32" t="s">
        <v>179</v>
      </c>
      <c r="N1" s="83" t="s">
        <v>180</v>
      </c>
      <c r="O1" s="83" t="s">
        <v>10</v>
      </c>
      <c r="Q1" s="31"/>
      <c r="R1" s="31"/>
    </row>
    <row r="2" spans="1:18" ht="15.75">
      <c r="A2" s="117">
        <v>42626</v>
      </c>
      <c r="B2" s="117" t="s">
        <v>492</v>
      </c>
      <c r="C2" s="111">
        <v>3936</v>
      </c>
      <c r="D2" s="147" t="s">
        <v>183</v>
      </c>
      <c r="E2" s="19" t="s">
        <v>379</v>
      </c>
      <c r="F2" s="111">
        <v>37</v>
      </c>
      <c r="G2" s="110">
        <v>0.17499999999999999</v>
      </c>
      <c r="H2" s="111" t="s">
        <v>185</v>
      </c>
      <c r="I2" s="111" t="s">
        <v>458</v>
      </c>
      <c r="J2" s="111" t="s">
        <v>458</v>
      </c>
      <c r="K2" s="109" t="s">
        <v>493</v>
      </c>
      <c r="L2" s="109">
        <v>0</v>
      </c>
      <c r="M2" s="225">
        <f t="shared" ref="M2:M8" si="0">(1000-L2)</f>
        <v>1000</v>
      </c>
      <c r="N2" s="208"/>
      <c r="O2" s="72" t="s">
        <v>494</v>
      </c>
      <c r="P2" s="31"/>
      <c r="Q2" s="31"/>
      <c r="R2" s="31"/>
    </row>
    <row r="3" spans="1:18" ht="15.75">
      <c r="A3" s="117">
        <v>42628</v>
      </c>
      <c r="B3" s="117" t="s">
        <v>492</v>
      </c>
      <c r="C3" s="111">
        <v>3927</v>
      </c>
      <c r="D3" s="184" t="s">
        <v>183</v>
      </c>
      <c r="E3" s="19" t="s">
        <v>379</v>
      </c>
      <c r="F3" s="111">
        <v>39</v>
      </c>
      <c r="G3" s="110">
        <v>0.17799999999999999</v>
      </c>
      <c r="H3" s="111" t="s">
        <v>185</v>
      </c>
      <c r="I3" s="111" t="s">
        <v>458</v>
      </c>
      <c r="J3" s="111" t="s">
        <v>458</v>
      </c>
      <c r="K3" s="109" t="s">
        <v>493</v>
      </c>
      <c r="L3" s="109">
        <v>0</v>
      </c>
      <c r="M3" s="225">
        <f t="shared" si="0"/>
        <v>1000</v>
      </c>
      <c r="N3" s="208"/>
      <c r="O3" s="72"/>
      <c r="P3" s="31"/>
      <c r="Q3" s="31"/>
      <c r="R3" s="31"/>
    </row>
    <row r="4" spans="1:18" ht="15.75">
      <c r="A4" s="117">
        <v>42629</v>
      </c>
      <c r="B4" s="117" t="s">
        <v>492</v>
      </c>
      <c r="C4" s="111">
        <v>3929</v>
      </c>
      <c r="D4" s="147" t="s">
        <v>188</v>
      </c>
      <c r="E4" s="19" t="s">
        <v>379</v>
      </c>
      <c r="F4" s="111">
        <v>37</v>
      </c>
      <c r="G4" s="110">
        <v>0.19900000000000001</v>
      </c>
      <c r="H4" s="111" t="s">
        <v>233</v>
      </c>
      <c r="I4" s="111">
        <v>500</v>
      </c>
      <c r="J4" s="109">
        <f t="shared" ref="J4:J12" si="1">G4*I4</f>
        <v>99.5</v>
      </c>
      <c r="K4" s="109" t="s">
        <v>493</v>
      </c>
      <c r="L4" s="109">
        <v>0</v>
      </c>
      <c r="M4" s="225">
        <f t="shared" si="0"/>
        <v>1000</v>
      </c>
      <c r="N4" s="208">
        <v>3.5</v>
      </c>
      <c r="O4" s="31"/>
      <c r="P4" s="31"/>
      <c r="Q4" s="31"/>
      <c r="R4" s="31"/>
    </row>
    <row r="5" spans="1:18" ht="15.75">
      <c r="A5" s="117">
        <v>42629</v>
      </c>
      <c r="B5" s="117" t="s">
        <v>492</v>
      </c>
      <c r="C5" s="179">
        <v>3930</v>
      </c>
      <c r="D5" s="184" t="s">
        <v>188</v>
      </c>
      <c r="E5" s="19" t="s">
        <v>379</v>
      </c>
      <c r="F5" s="179">
        <v>37</v>
      </c>
      <c r="G5" s="178">
        <v>0.19900000000000001</v>
      </c>
      <c r="H5" s="111" t="s">
        <v>233</v>
      </c>
      <c r="I5" s="111">
        <v>500</v>
      </c>
      <c r="J5" s="109">
        <f t="shared" si="1"/>
        <v>99.5</v>
      </c>
      <c r="K5" s="109" t="s">
        <v>493</v>
      </c>
      <c r="L5" s="109">
        <v>0</v>
      </c>
      <c r="M5" s="225">
        <f t="shared" si="0"/>
        <v>1000</v>
      </c>
      <c r="N5" s="208">
        <v>2</v>
      </c>
      <c r="O5" s="160" t="s">
        <v>495</v>
      </c>
      <c r="P5" s="31"/>
      <c r="Q5" s="31"/>
      <c r="R5" s="31"/>
    </row>
    <row r="6" spans="1:18" ht="15.75">
      <c r="A6" s="117">
        <v>42632</v>
      </c>
      <c r="B6" s="117" t="s">
        <v>492</v>
      </c>
      <c r="C6" s="179">
        <v>3931</v>
      </c>
      <c r="D6" s="184" t="s">
        <v>188</v>
      </c>
      <c r="E6" s="19" t="s">
        <v>379</v>
      </c>
      <c r="F6" s="179">
        <v>37</v>
      </c>
      <c r="G6" s="178">
        <v>0.16800000000000001</v>
      </c>
      <c r="H6" s="111" t="s">
        <v>233</v>
      </c>
      <c r="I6" s="111">
        <v>500</v>
      </c>
      <c r="J6" s="109">
        <f t="shared" si="1"/>
        <v>84</v>
      </c>
      <c r="K6" s="109" t="s">
        <v>493</v>
      </c>
      <c r="L6" s="109">
        <v>0</v>
      </c>
      <c r="M6" s="147">
        <f t="shared" si="0"/>
        <v>1000</v>
      </c>
      <c r="N6" s="109">
        <v>2.5</v>
      </c>
      <c r="O6" s="160" t="s">
        <v>496</v>
      </c>
      <c r="P6" s="31"/>
      <c r="Q6" s="31"/>
      <c r="R6" s="31"/>
    </row>
    <row r="7" spans="1:18" ht="15.75">
      <c r="A7" s="117">
        <v>42632</v>
      </c>
      <c r="B7" s="117" t="s">
        <v>492</v>
      </c>
      <c r="C7" s="179">
        <v>3933</v>
      </c>
      <c r="D7" s="184" t="s">
        <v>188</v>
      </c>
      <c r="E7" s="19" t="s">
        <v>379</v>
      </c>
      <c r="F7" s="179">
        <v>37</v>
      </c>
      <c r="G7" s="110">
        <v>0.16900000000000001</v>
      </c>
      <c r="H7" s="111" t="s">
        <v>233</v>
      </c>
      <c r="I7" s="111">
        <v>500</v>
      </c>
      <c r="J7" s="109">
        <f t="shared" si="1"/>
        <v>84.5</v>
      </c>
      <c r="K7" s="109" t="s">
        <v>493</v>
      </c>
      <c r="L7" s="109">
        <v>0</v>
      </c>
      <c r="M7" s="147">
        <f t="shared" si="0"/>
        <v>1000</v>
      </c>
      <c r="N7" s="109">
        <v>1</v>
      </c>
      <c r="O7" s="31"/>
      <c r="P7" s="31"/>
      <c r="Q7" s="31"/>
      <c r="R7" s="31"/>
    </row>
    <row r="8" spans="1:18" ht="15.75">
      <c r="A8" s="69">
        <v>42633</v>
      </c>
      <c r="B8" s="258" t="s">
        <v>497</v>
      </c>
      <c r="C8" s="179">
        <v>3888</v>
      </c>
      <c r="D8" s="184" t="s">
        <v>183</v>
      </c>
      <c r="E8" s="19" t="s">
        <v>184</v>
      </c>
      <c r="F8" s="179">
        <v>36</v>
      </c>
      <c r="G8" s="178">
        <v>0.224</v>
      </c>
      <c r="H8" s="111" t="s">
        <v>233</v>
      </c>
      <c r="I8" s="111">
        <v>25</v>
      </c>
      <c r="J8" s="109">
        <f t="shared" si="1"/>
        <v>5.6000000000000005</v>
      </c>
      <c r="K8" s="109" t="s">
        <v>493</v>
      </c>
      <c r="L8" s="109">
        <f>(J8*1000)/50</f>
        <v>112.00000000000001</v>
      </c>
      <c r="M8" s="147">
        <f t="shared" si="0"/>
        <v>888</v>
      </c>
      <c r="N8" s="147">
        <v>3</v>
      </c>
      <c r="O8" s="303" t="s">
        <v>498</v>
      </c>
      <c r="P8" s="31"/>
      <c r="Q8" s="31"/>
      <c r="R8" s="31"/>
    </row>
    <row r="9" spans="1:18" ht="15.75">
      <c r="A9" s="69">
        <v>42635</v>
      </c>
      <c r="B9" s="258" t="s">
        <v>497</v>
      </c>
      <c r="C9" s="179">
        <v>3896</v>
      </c>
      <c r="D9" s="184" t="s">
        <v>188</v>
      </c>
      <c r="E9" s="19" t="s">
        <v>184</v>
      </c>
      <c r="F9" s="179">
        <v>35</v>
      </c>
      <c r="G9" s="178">
        <v>0.20699999999999999</v>
      </c>
      <c r="H9" s="111" t="s">
        <v>233</v>
      </c>
      <c r="I9" s="111">
        <v>25</v>
      </c>
      <c r="J9" s="109">
        <f t="shared" si="1"/>
        <v>5.1749999999999998</v>
      </c>
      <c r="K9" s="109" t="s">
        <v>493</v>
      </c>
      <c r="L9" s="109">
        <f>(J9*1000)/50</f>
        <v>103.5</v>
      </c>
      <c r="M9" s="147">
        <f t="shared" ref="M9:M19" si="2">(1000-L9)</f>
        <v>896.5</v>
      </c>
      <c r="N9" s="109"/>
      <c r="O9" s="303" t="s">
        <v>498</v>
      </c>
      <c r="P9" s="31"/>
      <c r="Q9" s="31"/>
      <c r="R9" s="31"/>
    </row>
    <row r="10" spans="1:18" ht="15.75">
      <c r="A10" s="69">
        <v>42639</v>
      </c>
      <c r="B10" s="258" t="s">
        <v>497</v>
      </c>
      <c r="C10" s="179">
        <v>3932</v>
      </c>
      <c r="D10" s="184" t="s">
        <v>188</v>
      </c>
      <c r="E10" s="19" t="s">
        <v>379</v>
      </c>
      <c r="F10" s="179">
        <v>37</v>
      </c>
      <c r="G10" s="110">
        <v>0.18099999999999999</v>
      </c>
      <c r="H10" s="111" t="s">
        <v>499</v>
      </c>
      <c r="I10" s="111">
        <v>150</v>
      </c>
      <c r="J10" s="109">
        <f t="shared" si="1"/>
        <v>27.15</v>
      </c>
      <c r="K10" s="109" t="s">
        <v>493</v>
      </c>
      <c r="L10" s="109">
        <v>0</v>
      </c>
      <c r="M10" s="147">
        <f t="shared" si="2"/>
        <v>1000</v>
      </c>
      <c r="N10" s="109">
        <v>1.57</v>
      </c>
      <c r="O10" s="31"/>
      <c r="P10" s="31"/>
      <c r="Q10" s="31"/>
      <c r="R10" s="31"/>
    </row>
    <row r="11" spans="1:18" ht="15.75">
      <c r="A11" s="69">
        <v>42639</v>
      </c>
      <c r="B11" s="258" t="s">
        <v>497</v>
      </c>
      <c r="C11" s="179">
        <v>3934</v>
      </c>
      <c r="D11" s="184" t="s">
        <v>188</v>
      </c>
      <c r="E11" s="19" t="s">
        <v>379</v>
      </c>
      <c r="F11" s="179"/>
      <c r="G11" s="110">
        <v>0.16600000000000001</v>
      </c>
      <c r="H11" s="111" t="s">
        <v>499</v>
      </c>
      <c r="I11" s="111">
        <v>150</v>
      </c>
      <c r="J11" s="109">
        <f t="shared" si="1"/>
        <v>24.900000000000002</v>
      </c>
      <c r="K11" s="109" t="s">
        <v>493</v>
      </c>
      <c r="L11" s="109">
        <v>0</v>
      </c>
      <c r="M11" s="147">
        <f t="shared" si="2"/>
        <v>1000</v>
      </c>
      <c r="N11" s="294" t="s">
        <v>500</v>
      </c>
    </row>
    <row r="12" spans="1:18" ht="15.75">
      <c r="A12" s="258">
        <v>42640</v>
      </c>
      <c r="B12" s="258" t="s">
        <v>497</v>
      </c>
      <c r="C12" s="179">
        <v>3935</v>
      </c>
      <c r="D12" s="184" t="s">
        <v>501</v>
      </c>
      <c r="E12" s="19" t="s">
        <v>379</v>
      </c>
      <c r="F12" s="179">
        <v>37</v>
      </c>
      <c r="G12" s="19">
        <v>0.20399999999999999</v>
      </c>
      <c r="H12" s="111" t="s">
        <v>233</v>
      </c>
      <c r="I12" s="111">
        <v>500</v>
      </c>
      <c r="J12" s="109">
        <f t="shared" si="1"/>
        <v>102</v>
      </c>
      <c r="K12" s="109" t="s">
        <v>493</v>
      </c>
      <c r="L12" s="109">
        <v>0</v>
      </c>
      <c r="M12" s="147">
        <f t="shared" si="2"/>
        <v>1000</v>
      </c>
      <c r="N12" s="109">
        <v>4.5</v>
      </c>
    </row>
    <row r="13" spans="1:18" ht="15.75">
      <c r="A13" s="258">
        <v>42753</v>
      </c>
      <c r="B13" s="258" t="s">
        <v>502</v>
      </c>
      <c r="C13" s="179">
        <v>3937</v>
      </c>
      <c r="D13" s="184" t="s">
        <v>501</v>
      </c>
      <c r="E13" s="19" t="s">
        <v>379</v>
      </c>
      <c r="F13" s="179">
        <v>38</v>
      </c>
      <c r="G13" s="19">
        <v>0.122</v>
      </c>
      <c r="H13" s="111" t="s">
        <v>185</v>
      </c>
      <c r="I13" s="111" t="s">
        <v>458</v>
      </c>
      <c r="J13" s="109"/>
      <c r="K13" s="109" t="s">
        <v>493</v>
      </c>
      <c r="L13" s="109">
        <v>0</v>
      </c>
      <c r="M13" s="147">
        <f t="shared" si="2"/>
        <v>1000</v>
      </c>
      <c r="N13" s="109">
        <v>3.5</v>
      </c>
      <c r="O13" t="s">
        <v>503</v>
      </c>
    </row>
    <row r="14" spans="1:18" ht="15.75">
      <c r="A14" s="258">
        <v>42754</v>
      </c>
      <c r="B14" s="258" t="s">
        <v>502</v>
      </c>
      <c r="C14" s="179">
        <v>3940</v>
      </c>
      <c r="D14" s="184" t="s">
        <v>183</v>
      </c>
      <c r="E14" s="19" t="s">
        <v>379</v>
      </c>
      <c r="F14" s="179">
        <v>36</v>
      </c>
      <c r="G14" s="19">
        <v>9.8500000000000004E-2</v>
      </c>
      <c r="H14" s="111" t="s">
        <v>233</v>
      </c>
      <c r="I14" s="111">
        <v>500</v>
      </c>
      <c r="J14" s="109">
        <f t="shared" ref="J14:J21" si="3">G14*I14</f>
        <v>49.25</v>
      </c>
      <c r="K14" s="109" t="s">
        <v>493</v>
      </c>
      <c r="L14" s="109">
        <v>0</v>
      </c>
      <c r="M14" s="147">
        <f t="shared" si="2"/>
        <v>1000</v>
      </c>
      <c r="N14" s="109">
        <v>4.5</v>
      </c>
      <c r="O14" t="s">
        <v>504</v>
      </c>
    </row>
    <row r="15" spans="1:18" ht="15.75">
      <c r="A15" s="258">
        <v>42761</v>
      </c>
      <c r="B15" s="258" t="s">
        <v>502</v>
      </c>
      <c r="C15" s="179">
        <v>3939</v>
      </c>
      <c r="D15" s="184" t="s">
        <v>188</v>
      </c>
      <c r="E15" s="19" t="s">
        <v>379</v>
      </c>
      <c r="F15" s="179">
        <v>36</v>
      </c>
      <c r="G15" s="19">
        <v>9.4500000000000001E-2</v>
      </c>
      <c r="H15" s="111" t="s">
        <v>233</v>
      </c>
      <c r="I15" s="111">
        <v>500</v>
      </c>
      <c r="J15" s="109">
        <f t="shared" si="3"/>
        <v>47.25</v>
      </c>
      <c r="K15" s="109" t="s">
        <v>493</v>
      </c>
      <c r="L15" s="109">
        <v>0</v>
      </c>
      <c r="M15" s="147">
        <f t="shared" si="2"/>
        <v>1000</v>
      </c>
      <c r="N15" s="109">
        <v>6</v>
      </c>
      <c r="O15" t="s">
        <v>505</v>
      </c>
    </row>
    <row r="16" spans="1:18" ht="15.75">
      <c r="A16" s="258">
        <v>42762</v>
      </c>
      <c r="B16" s="258" t="s">
        <v>502</v>
      </c>
      <c r="C16" s="179">
        <v>3943</v>
      </c>
      <c r="D16" s="184" t="s">
        <v>188</v>
      </c>
      <c r="E16" s="19" t="s">
        <v>379</v>
      </c>
      <c r="F16" s="179">
        <v>37</v>
      </c>
      <c r="G16" s="19">
        <v>0.13100000000000001</v>
      </c>
      <c r="H16" s="111" t="s">
        <v>233</v>
      </c>
      <c r="I16" s="111">
        <v>250</v>
      </c>
      <c r="J16" s="109">
        <f t="shared" si="3"/>
        <v>32.75</v>
      </c>
      <c r="K16" s="109" t="s">
        <v>493</v>
      </c>
      <c r="L16" s="109">
        <v>0</v>
      </c>
      <c r="M16" s="147">
        <f t="shared" si="2"/>
        <v>1000</v>
      </c>
      <c r="N16" s="109">
        <v>2</v>
      </c>
      <c r="O16" s="11" t="s">
        <v>506</v>
      </c>
    </row>
    <row r="17" spans="1:16" ht="15.75">
      <c r="A17" s="258">
        <v>42766</v>
      </c>
      <c r="B17" s="258" t="s">
        <v>502</v>
      </c>
      <c r="C17" s="179">
        <v>3904</v>
      </c>
      <c r="D17" s="184" t="s">
        <v>188</v>
      </c>
      <c r="E17" s="19" t="s">
        <v>184</v>
      </c>
      <c r="F17" s="179">
        <v>37</v>
      </c>
      <c r="G17" s="110">
        <v>0.155</v>
      </c>
      <c r="H17" s="111" t="s">
        <v>499</v>
      </c>
      <c r="I17" s="111">
        <v>150</v>
      </c>
      <c r="J17" s="109">
        <f t="shared" si="3"/>
        <v>23.25</v>
      </c>
      <c r="K17" s="109" t="s">
        <v>493</v>
      </c>
      <c r="L17" s="109">
        <v>0</v>
      </c>
      <c r="M17" s="147">
        <f t="shared" si="2"/>
        <v>1000</v>
      </c>
      <c r="N17" s="294" t="s">
        <v>500</v>
      </c>
    </row>
    <row r="18" spans="1:16" ht="15.75">
      <c r="A18" s="258">
        <v>42767</v>
      </c>
      <c r="B18" s="258" t="s">
        <v>502</v>
      </c>
      <c r="C18" s="179">
        <v>3887</v>
      </c>
      <c r="D18" s="184" t="s">
        <v>183</v>
      </c>
      <c r="E18" s="19" t="s">
        <v>184</v>
      </c>
      <c r="F18" s="179">
        <v>32</v>
      </c>
      <c r="G18" s="19">
        <v>0.183</v>
      </c>
      <c r="H18" s="111" t="s">
        <v>233</v>
      </c>
      <c r="I18" s="111">
        <v>500</v>
      </c>
      <c r="J18" s="109">
        <f t="shared" si="3"/>
        <v>91.5</v>
      </c>
      <c r="K18" s="109" t="s">
        <v>493</v>
      </c>
      <c r="L18" s="109">
        <v>0</v>
      </c>
      <c r="M18" s="147">
        <f t="shared" si="2"/>
        <v>1000</v>
      </c>
      <c r="N18" s="109">
        <v>6</v>
      </c>
    </row>
    <row r="19" spans="1:16" ht="15.75">
      <c r="A19" s="258">
        <v>42768</v>
      </c>
      <c r="B19" s="258" t="s">
        <v>502</v>
      </c>
      <c r="C19" s="179">
        <v>3915</v>
      </c>
      <c r="D19" s="184" t="s">
        <v>188</v>
      </c>
      <c r="E19" s="19" t="s">
        <v>184</v>
      </c>
      <c r="F19" s="179">
        <v>36</v>
      </c>
      <c r="G19" s="19">
        <v>0.13800000000000001</v>
      </c>
      <c r="H19" s="111" t="s">
        <v>233</v>
      </c>
      <c r="I19" s="111">
        <v>250</v>
      </c>
      <c r="J19" s="109">
        <f t="shared" si="3"/>
        <v>34.5</v>
      </c>
      <c r="K19" s="109" t="s">
        <v>493</v>
      </c>
      <c r="L19" s="109">
        <v>0</v>
      </c>
      <c r="M19" s="147">
        <f t="shared" si="2"/>
        <v>1000</v>
      </c>
      <c r="N19" s="109">
        <v>2</v>
      </c>
      <c r="O19" t="s">
        <v>507</v>
      </c>
    </row>
    <row r="20" spans="1:16" ht="15.75">
      <c r="A20" s="258">
        <v>42769</v>
      </c>
      <c r="B20" s="258" t="s">
        <v>502</v>
      </c>
      <c r="C20" s="111">
        <v>3903</v>
      </c>
      <c r="D20" s="184" t="s">
        <v>183</v>
      </c>
      <c r="E20" s="19" t="s">
        <v>184</v>
      </c>
      <c r="F20" s="179">
        <v>37</v>
      </c>
      <c r="G20" s="110">
        <v>0.16270000000000001</v>
      </c>
      <c r="H20" s="111" t="s">
        <v>499</v>
      </c>
      <c r="I20" s="111">
        <v>150</v>
      </c>
      <c r="J20" s="109">
        <f t="shared" si="3"/>
        <v>24.405000000000001</v>
      </c>
      <c r="K20" s="109" t="s">
        <v>493</v>
      </c>
      <c r="L20" s="109">
        <v>0</v>
      </c>
      <c r="M20" s="147">
        <v>1000</v>
      </c>
      <c r="N20" s="294" t="s">
        <v>500</v>
      </c>
      <c r="O20" t="s">
        <v>508</v>
      </c>
    </row>
    <row r="21" spans="1:16" ht="15.75">
      <c r="A21" s="258">
        <v>42776</v>
      </c>
      <c r="B21" s="258" t="s">
        <v>502</v>
      </c>
      <c r="C21" s="111">
        <v>3898</v>
      </c>
      <c r="D21" s="184" t="s">
        <v>188</v>
      </c>
      <c r="E21" s="19" t="s">
        <v>184</v>
      </c>
      <c r="F21" s="179">
        <v>37</v>
      </c>
      <c r="G21" s="110">
        <v>0.153</v>
      </c>
      <c r="H21" s="111" t="s">
        <v>499</v>
      </c>
      <c r="I21" s="111">
        <v>150</v>
      </c>
      <c r="J21" s="109">
        <f t="shared" si="3"/>
        <v>22.95</v>
      </c>
      <c r="K21" s="109" t="s">
        <v>493</v>
      </c>
      <c r="L21" s="109">
        <v>0</v>
      </c>
      <c r="M21" s="147">
        <v>1000</v>
      </c>
      <c r="N21" s="294" t="s">
        <v>500</v>
      </c>
      <c r="O21" t="s">
        <v>509</v>
      </c>
    </row>
    <row r="22" spans="1:16" ht="15.75">
      <c r="A22" s="258">
        <v>42779</v>
      </c>
      <c r="B22" s="258" t="s">
        <v>502</v>
      </c>
      <c r="C22" s="111">
        <v>3897</v>
      </c>
      <c r="D22" s="184" t="s">
        <v>183</v>
      </c>
      <c r="E22" s="19" t="s">
        <v>184</v>
      </c>
      <c r="F22" s="179">
        <v>37</v>
      </c>
      <c r="G22" s="110">
        <v>0.154</v>
      </c>
      <c r="H22" s="111" t="s">
        <v>185</v>
      </c>
      <c r="I22" s="111" t="s">
        <v>458</v>
      </c>
      <c r="J22" s="109"/>
      <c r="K22" s="109" t="s">
        <v>493</v>
      </c>
      <c r="L22" s="109">
        <v>0</v>
      </c>
      <c r="M22" s="147">
        <v>1000</v>
      </c>
      <c r="N22" s="294" t="s">
        <v>500</v>
      </c>
      <c r="O22" t="s">
        <v>509</v>
      </c>
    </row>
    <row r="23" spans="1:16" ht="15.75">
      <c r="A23" s="258">
        <v>42790</v>
      </c>
      <c r="B23" s="258" t="s">
        <v>510</v>
      </c>
      <c r="C23" s="111">
        <v>3918</v>
      </c>
      <c r="D23" s="184" t="s">
        <v>183</v>
      </c>
      <c r="E23" s="19" t="s">
        <v>184</v>
      </c>
      <c r="F23" s="179">
        <v>39</v>
      </c>
      <c r="G23" s="19">
        <v>0.17399999999999999</v>
      </c>
      <c r="H23" s="111" t="s">
        <v>233</v>
      </c>
      <c r="I23" s="111">
        <v>500</v>
      </c>
      <c r="J23" s="109">
        <f>G23*I23</f>
        <v>87</v>
      </c>
      <c r="K23" s="109" t="s">
        <v>493</v>
      </c>
      <c r="L23" s="109">
        <v>0</v>
      </c>
      <c r="M23" s="147">
        <f>(1000-L23)</f>
        <v>1000</v>
      </c>
      <c r="N23" s="109">
        <v>4.5</v>
      </c>
    </row>
    <row r="24" spans="1:16" ht="15.75">
      <c r="A24" s="258">
        <v>42793</v>
      </c>
      <c r="B24" s="258" t="s">
        <v>510</v>
      </c>
      <c r="C24" s="111">
        <v>3914</v>
      </c>
      <c r="D24" s="184" t="s">
        <v>188</v>
      </c>
      <c r="E24" s="19" t="s">
        <v>184</v>
      </c>
      <c r="F24" s="179">
        <v>36</v>
      </c>
      <c r="G24" s="110">
        <v>0.15</v>
      </c>
      <c r="H24" s="111" t="s">
        <v>499</v>
      </c>
      <c r="I24" s="111">
        <v>150</v>
      </c>
      <c r="J24" s="109">
        <f>G24*I24</f>
        <v>22.5</v>
      </c>
      <c r="K24" s="109" t="s">
        <v>493</v>
      </c>
      <c r="L24" s="109">
        <v>0</v>
      </c>
      <c r="M24" s="147">
        <v>1000</v>
      </c>
      <c r="N24" s="294" t="s">
        <v>500</v>
      </c>
      <c r="O24" t="s">
        <v>511</v>
      </c>
    </row>
    <row r="25" spans="1:16" ht="15.75">
      <c r="A25" s="258">
        <v>42794</v>
      </c>
      <c r="B25" s="258" t="s">
        <v>510</v>
      </c>
      <c r="C25" s="111">
        <v>3900</v>
      </c>
      <c r="D25" s="184" t="s">
        <v>183</v>
      </c>
      <c r="E25" s="19" t="s">
        <v>184</v>
      </c>
      <c r="F25" s="179">
        <v>37</v>
      </c>
      <c r="G25" s="19">
        <v>0.17599999999999999</v>
      </c>
      <c r="H25" s="111" t="s">
        <v>233</v>
      </c>
      <c r="I25" s="111">
        <v>500</v>
      </c>
      <c r="J25" s="109">
        <f>G25*I25</f>
        <v>88</v>
      </c>
      <c r="K25" s="109" t="s">
        <v>493</v>
      </c>
      <c r="L25" s="109">
        <v>0</v>
      </c>
      <c r="M25" s="147">
        <f>(1000-L25)</f>
        <v>1000</v>
      </c>
      <c r="N25" s="109">
        <v>4</v>
      </c>
      <c r="O25" t="s">
        <v>511</v>
      </c>
    </row>
    <row r="26" spans="1:16" ht="15.75">
      <c r="A26" s="258">
        <v>42795</v>
      </c>
      <c r="B26" s="258" t="s">
        <v>510</v>
      </c>
      <c r="C26" s="111">
        <v>3902</v>
      </c>
      <c r="D26" s="184" t="s">
        <v>183</v>
      </c>
      <c r="E26" s="19" t="s">
        <v>184</v>
      </c>
      <c r="F26" s="179">
        <v>36</v>
      </c>
      <c r="G26" s="19">
        <v>0.185</v>
      </c>
      <c r="H26" s="111" t="s">
        <v>233</v>
      </c>
      <c r="I26" s="111">
        <v>250</v>
      </c>
      <c r="J26" s="109">
        <f>G26*I26</f>
        <v>46.25</v>
      </c>
      <c r="K26" s="109" t="s">
        <v>493</v>
      </c>
      <c r="L26" s="109">
        <v>0</v>
      </c>
      <c r="M26" s="147">
        <f>(1000-L26)</f>
        <v>1000</v>
      </c>
      <c r="N26" s="109">
        <v>3</v>
      </c>
      <c r="O26" t="s">
        <v>511</v>
      </c>
      <c r="P26" s="111"/>
    </row>
    <row r="27" spans="1:16" ht="15.75">
      <c r="A27" s="258">
        <v>42795</v>
      </c>
      <c r="B27" s="258" t="s">
        <v>510</v>
      </c>
      <c r="C27" s="74">
        <v>3926</v>
      </c>
      <c r="D27" s="184" t="s">
        <v>183</v>
      </c>
      <c r="E27" s="19" t="s">
        <v>512</v>
      </c>
      <c r="F27" s="179">
        <v>37</v>
      </c>
      <c r="G27" s="19">
        <v>0.17599999999999999</v>
      </c>
      <c r="H27" s="111" t="s">
        <v>513</v>
      </c>
      <c r="I27" s="111" t="s">
        <v>458</v>
      </c>
      <c r="J27" s="111" t="s">
        <v>458</v>
      </c>
      <c r="K27" s="109" t="s">
        <v>514</v>
      </c>
      <c r="L27" s="109">
        <v>0</v>
      </c>
      <c r="M27" s="19">
        <v>1000</v>
      </c>
      <c r="N27" s="109">
        <v>3</v>
      </c>
      <c r="O27" t="s">
        <v>511</v>
      </c>
    </row>
    <row r="28" spans="1:16" ht="15.75">
      <c r="A28" s="258">
        <v>42796</v>
      </c>
      <c r="B28" s="258" t="s">
        <v>510</v>
      </c>
      <c r="C28" s="74">
        <v>3905</v>
      </c>
      <c r="D28" s="184" t="s">
        <v>188</v>
      </c>
      <c r="E28" s="19" t="s">
        <v>184</v>
      </c>
      <c r="F28" s="179">
        <v>38</v>
      </c>
      <c r="G28" s="19">
        <v>0.154</v>
      </c>
      <c r="H28" s="111" t="s">
        <v>233</v>
      </c>
      <c r="I28" s="111">
        <v>250</v>
      </c>
      <c r="J28" s="109">
        <f>G28*I28</f>
        <v>38.5</v>
      </c>
      <c r="K28" s="109" t="s">
        <v>493</v>
      </c>
      <c r="L28" s="109">
        <v>0</v>
      </c>
      <c r="M28" s="147">
        <f>(1000-L28)</f>
        <v>1000</v>
      </c>
      <c r="N28" s="109">
        <v>4</v>
      </c>
      <c r="O28" t="s">
        <v>511</v>
      </c>
    </row>
    <row r="29" spans="1:16" ht="15.75">
      <c r="A29" s="258">
        <v>42797</v>
      </c>
      <c r="B29" s="258" t="s">
        <v>510</v>
      </c>
      <c r="C29" s="74">
        <v>3913</v>
      </c>
      <c r="D29" s="184" t="s">
        <v>183</v>
      </c>
      <c r="E29" s="19" t="s">
        <v>184</v>
      </c>
      <c r="F29" s="179">
        <v>37</v>
      </c>
      <c r="G29" s="110">
        <v>0.159</v>
      </c>
      <c r="H29" s="111" t="s">
        <v>499</v>
      </c>
      <c r="I29" s="111">
        <v>150</v>
      </c>
      <c r="J29" s="109">
        <f>G29*I29</f>
        <v>23.85</v>
      </c>
      <c r="K29" s="109" t="s">
        <v>493</v>
      </c>
      <c r="L29" s="109">
        <v>0</v>
      </c>
      <c r="M29" s="147">
        <v>1000</v>
      </c>
      <c r="N29" s="304" t="s">
        <v>515</v>
      </c>
      <c r="O29" t="s">
        <v>511</v>
      </c>
    </row>
    <row r="31" spans="1:16">
      <c r="C31" s="40" t="s">
        <v>516</v>
      </c>
    </row>
    <row r="32" spans="1:16">
      <c r="C32" s="160" t="s">
        <v>517</v>
      </c>
    </row>
  </sheetData>
  <pageMargins left="0.25" right="0.25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130"/>
  <sheetViews>
    <sheetView topLeftCell="A2" zoomScale="112" zoomScaleNormal="112" workbookViewId="0" xr3:uid="{44B22561-5205-5C8A-B808-2C70100D228F}">
      <selection activeCell="K102" sqref="K102"/>
    </sheetView>
  </sheetViews>
  <sheetFormatPr defaultRowHeight="15"/>
  <cols>
    <col min="1" max="1" width="13.85546875" customWidth="1"/>
    <col min="2" max="2" width="12.28515625" style="19" customWidth="1"/>
    <col min="3" max="3" width="17.85546875" style="19" customWidth="1"/>
    <col min="4" max="4" width="12.28515625" style="19" customWidth="1"/>
    <col min="5" max="5" width="14.85546875" style="19" customWidth="1"/>
    <col min="6" max="6" width="14.5703125" customWidth="1"/>
    <col min="7" max="7" width="12.7109375" customWidth="1"/>
    <col min="8" max="8" width="10.85546875" style="19" customWidth="1"/>
    <col min="9" max="9" width="14.5703125" style="19" customWidth="1"/>
    <col min="10" max="10" width="11" customWidth="1"/>
    <col min="11" max="11" width="14.42578125" customWidth="1"/>
    <col min="12" max="12" width="10.7109375" customWidth="1"/>
    <col min="13" max="13" width="10.7109375" bestFit="1" customWidth="1"/>
    <col min="14" max="14" width="10.28515625" bestFit="1" customWidth="1"/>
    <col min="15" max="15" width="11" style="19" customWidth="1"/>
    <col min="16" max="16" width="18" style="19" customWidth="1"/>
    <col min="17" max="17" width="12.28515625" customWidth="1"/>
    <col min="18" max="18" width="15.140625" customWidth="1"/>
    <col min="20" max="20" width="10.28515625" bestFit="1" customWidth="1"/>
    <col min="21" max="21" width="10.5703125" customWidth="1"/>
    <col min="22" max="22" width="17" bestFit="1" customWidth="1"/>
    <col min="23" max="23" width="11.5703125" customWidth="1"/>
    <col min="24" max="24" width="16.140625" customWidth="1"/>
    <col min="25" max="25" width="18.42578125" customWidth="1"/>
    <col min="26" max="26" width="18.5703125" customWidth="1"/>
    <col min="27" max="27" width="9.7109375" bestFit="1" customWidth="1"/>
    <col min="28" max="28" width="14.42578125" customWidth="1"/>
    <col min="29" max="29" width="17" style="19" bestFit="1" customWidth="1"/>
    <col min="31" max="31" width="17.28515625" customWidth="1"/>
    <col min="35" max="35" width="10.7109375" style="19" customWidth="1"/>
    <col min="36" max="36" width="16" style="19" bestFit="1" customWidth="1"/>
    <col min="38" max="38" width="16" customWidth="1"/>
    <col min="39" max="39" width="16.5703125" customWidth="1"/>
    <col min="43" max="43" width="16" bestFit="1" customWidth="1"/>
    <col min="45" max="45" width="16.42578125" customWidth="1"/>
  </cols>
  <sheetData>
    <row r="1" spans="1:36" ht="18.75">
      <c r="A1" s="16" t="s">
        <v>518</v>
      </c>
      <c r="B1" s="67" t="s">
        <v>519</v>
      </c>
      <c r="D1" s="177" t="s">
        <v>243</v>
      </c>
    </row>
    <row r="2" spans="1:36" ht="15.75">
      <c r="A2" s="176"/>
      <c r="C2" s="67"/>
      <c r="E2" s="158" t="s">
        <v>520</v>
      </c>
      <c r="AC2"/>
      <c r="AI2"/>
      <c r="AJ2"/>
    </row>
    <row r="3" spans="1:36">
      <c r="A3" s="24">
        <v>42164</v>
      </c>
      <c r="B3" s="23"/>
      <c r="C3" s="23" t="s">
        <v>380</v>
      </c>
      <c r="D3" s="23"/>
      <c r="E3" s="23"/>
      <c r="G3" s="24">
        <v>42165</v>
      </c>
      <c r="H3" s="23"/>
      <c r="I3" s="23" t="s">
        <v>380</v>
      </c>
      <c r="J3" s="23"/>
      <c r="K3" s="23"/>
      <c r="N3" s="24">
        <v>42166</v>
      </c>
      <c r="O3" s="23"/>
      <c r="P3" s="23" t="s">
        <v>380</v>
      </c>
      <c r="Q3" s="23"/>
      <c r="R3" s="23"/>
      <c r="T3" s="24">
        <v>42171</v>
      </c>
      <c r="U3" s="23"/>
      <c r="V3" s="25" t="s">
        <v>380</v>
      </c>
      <c r="W3" s="23"/>
      <c r="X3" s="23"/>
      <c r="AC3"/>
      <c r="AI3"/>
      <c r="AJ3"/>
    </row>
    <row r="4" spans="1:36">
      <c r="A4" s="1"/>
      <c r="B4" s="23"/>
      <c r="C4" s="23" t="s">
        <v>521</v>
      </c>
      <c r="D4" s="23" t="s">
        <v>452</v>
      </c>
      <c r="E4" s="23"/>
      <c r="G4" s="2" t="s">
        <v>522</v>
      </c>
      <c r="H4" s="23"/>
      <c r="I4" s="23" t="s">
        <v>521</v>
      </c>
      <c r="J4" s="23" t="s">
        <v>452</v>
      </c>
      <c r="K4" s="23"/>
      <c r="N4" s="2"/>
      <c r="O4" s="23"/>
      <c r="P4" s="23" t="s">
        <v>523</v>
      </c>
      <c r="Q4" s="23" t="s">
        <v>452</v>
      </c>
      <c r="R4" s="23"/>
      <c r="T4" s="2"/>
      <c r="U4" s="23"/>
      <c r="V4" s="23">
        <v>3809</v>
      </c>
      <c r="W4" s="23" t="s">
        <v>452</v>
      </c>
      <c r="X4" s="23"/>
      <c r="AC4"/>
      <c r="AI4"/>
      <c r="AJ4"/>
    </row>
    <row r="5" spans="1:36" ht="47.25" customHeight="1">
      <c r="A5" s="3" t="s">
        <v>6</v>
      </c>
      <c r="B5" s="6" t="s">
        <v>7</v>
      </c>
      <c r="C5" s="27" t="s">
        <v>524</v>
      </c>
      <c r="D5" s="23" t="s">
        <v>8</v>
      </c>
      <c r="E5" s="27" t="s">
        <v>525</v>
      </c>
      <c r="G5" s="3" t="s">
        <v>6</v>
      </c>
      <c r="H5" s="6" t="s">
        <v>7</v>
      </c>
      <c r="I5" s="86" t="s">
        <v>524</v>
      </c>
      <c r="J5" s="23" t="s">
        <v>8</v>
      </c>
      <c r="K5" s="27" t="s">
        <v>525</v>
      </c>
      <c r="N5" s="3" t="s">
        <v>6</v>
      </c>
      <c r="O5" s="6" t="s">
        <v>7</v>
      </c>
      <c r="P5" s="86" t="s">
        <v>322</v>
      </c>
      <c r="Q5" s="23" t="s">
        <v>8</v>
      </c>
      <c r="R5" s="27" t="s">
        <v>525</v>
      </c>
      <c r="T5" s="3" t="s">
        <v>6</v>
      </c>
      <c r="U5" s="6" t="s">
        <v>7</v>
      </c>
      <c r="V5" s="27" t="s">
        <v>322</v>
      </c>
      <c r="W5" s="23" t="s">
        <v>8</v>
      </c>
      <c r="X5" s="27" t="s">
        <v>525</v>
      </c>
      <c r="AC5"/>
      <c r="AI5"/>
      <c r="AJ5"/>
    </row>
    <row r="6" spans="1:36">
      <c r="A6" s="20">
        <v>0.37847222222222227</v>
      </c>
      <c r="B6" s="156" t="s">
        <v>455</v>
      </c>
      <c r="C6" s="29" t="s">
        <v>11</v>
      </c>
      <c r="G6" s="20">
        <v>0.38125000000000003</v>
      </c>
      <c r="H6" s="157" t="s">
        <v>526</v>
      </c>
      <c r="I6" s="29" t="s">
        <v>11</v>
      </c>
      <c r="K6" s="19"/>
      <c r="N6" s="20">
        <v>0.375</v>
      </c>
      <c r="O6" s="157" t="s">
        <v>527</v>
      </c>
      <c r="P6" s="29" t="s">
        <v>11</v>
      </c>
      <c r="R6" s="19"/>
      <c r="T6" s="20">
        <v>0.3888888888888889</v>
      </c>
      <c r="U6" s="161" t="s">
        <v>528</v>
      </c>
      <c r="V6" s="29" t="s">
        <v>11</v>
      </c>
      <c r="X6" s="19"/>
      <c r="Z6" s="44"/>
      <c r="AC6"/>
      <c r="AI6"/>
      <c r="AJ6"/>
    </row>
    <row r="7" spans="1:36" ht="45">
      <c r="A7" s="20">
        <v>0.38680555555555557</v>
      </c>
      <c r="B7" s="156" t="s">
        <v>456</v>
      </c>
      <c r="C7" s="29" t="s">
        <v>529</v>
      </c>
      <c r="D7" s="19">
        <v>-20.85</v>
      </c>
      <c r="E7" s="19">
        <v>1.41</v>
      </c>
      <c r="G7" s="20">
        <v>0.3923611111111111</v>
      </c>
      <c r="H7" s="157" t="s">
        <v>530</v>
      </c>
      <c r="I7" s="29" t="s">
        <v>529</v>
      </c>
      <c r="J7" s="28">
        <v>-20.93</v>
      </c>
      <c r="K7" s="28">
        <v>1.29</v>
      </c>
      <c r="N7" s="20">
        <v>0.37847222222222227</v>
      </c>
      <c r="O7" s="157" t="s">
        <v>531</v>
      </c>
      <c r="P7" s="29" t="s">
        <v>529</v>
      </c>
      <c r="Q7" s="28">
        <v>-21.52</v>
      </c>
      <c r="R7" s="28">
        <v>0.93</v>
      </c>
      <c r="T7" s="20">
        <v>0.39027777777777778</v>
      </c>
      <c r="U7" s="161" t="s">
        <v>532</v>
      </c>
      <c r="V7" s="29" t="s">
        <v>533</v>
      </c>
      <c r="W7" s="28">
        <v>-51.64</v>
      </c>
      <c r="X7" s="28">
        <v>0.04</v>
      </c>
      <c r="Y7" s="159" t="s">
        <v>534</v>
      </c>
      <c r="Z7" s="44"/>
      <c r="AC7"/>
      <c r="AI7"/>
      <c r="AJ7"/>
    </row>
    <row r="8" spans="1:36">
      <c r="A8" s="20">
        <v>0.40277777777777773</v>
      </c>
      <c r="B8" s="155" t="s">
        <v>535</v>
      </c>
      <c r="C8" s="29" t="s">
        <v>536</v>
      </c>
      <c r="D8" s="19">
        <v>-22.43</v>
      </c>
      <c r="E8" s="19">
        <v>0.77</v>
      </c>
      <c r="G8" s="20">
        <v>0.40763888888888888</v>
      </c>
      <c r="H8" s="157" t="s">
        <v>537</v>
      </c>
      <c r="I8" s="29" t="s">
        <v>536</v>
      </c>
      <c r="J8" s="28">
        <v>-21</v>
      </c>
      <c r="K8" s="28">
        <v>0.85</v>
      </c>
      <c r="N8" s="20">
        <v>0.39027777777777778</v>
      </c>
      <c r="O8" s="157" t="s">
        <v>538</v>
      </c>
      <c r="P8" s="29" t="s">
        <v>536</v>
      </c>
      <c r="Q8" s="28">
        <v>-20.98</v>
      </c>
      <c r="R8" s="28">
        <v>0.94</v>
      </c>
      <c r="T8" s="20">
        <v>0.40069444444444446</v>
      </c>
      <c r="U8" s="161" t="s">
        <v>539</v>
      </c>
      <c r="V8" s="29" t="s">
        <v>533</v>
      </c>
      <c r="W8" s="28">
        <v>-20.350000000000001</v>
      </c>
      <c r="X8" s="28">
        <v>0.83</v>
      </c>
      <c r="Y8" t="s">
        <v>540</v>
      </c>
      <c r="Z8" s="44"/>
      <c r="AC8"/>
      <c r="AI8"/>
      <c r="AJ8"/>
    </row>
    <row r="9" spans="1:36">
      <c r="A9" s="11">
        <v>0.40972222222222227</v>
      </c>
      <c r="B9" s="157">
        <f>(A9-A$9)*24</f>
        <v>0</v>
      </c>
      <c r="C9" s="29" t="s">
        <v>14</v>
      </c>
      <c r="D9" s="19" t="s">
        <v>458</v>
      </c>
      <c r="E9" s="19" t="s">
        <v>458</v>
      </c>
      <c r="G9" s="11">
        <v>0.43194444444444446</v>
      </c>
      <c r="H9" s="19">
        <f>(G9-G$9)*24</f>
        <v>0</v>
      </c>
      <c r="I9" s="29" t="s">
        <v>14</v>
      </c>
      <c r="J9" s="28" t="s">
        <v>458</v>
      </c>
      <c r="K9" s="28" t="s">
        <v>458</v>
      </c>
      <c r="N9" s="11">
        <v>0.41388888888888892</v>
      </c>
      <c r="O9" s="19">
        <f>(N9-N$9)*24</f>
        <v>0</v>
      </c>
      <c r="P9" s="29" t="s">
        <v>14</v>
      </c>
      <c r="Q9" s="28" t="s">
        <v>458</v>
      </c>
      <c r="R9" s="28" t="s">
        <v>458</v>
      </c>
      <c r="T9" s="20">
        <v>0.41250000000000003</v>
      </c>
      <c r="U9" s="161" t="s">
        <v>541</v>
      </c>
      <c r="V9" s="29" t="s">
        <v>533</v>
      </c>
      <c r="W9" s="28">
        <v>-19.690000000000001</v>
      </c>
      <c r="X9" s="28">
        <v>1.44</v>
      </c>
      <c r="Y9" t="s">
        <v>542</v>
      </c>
      <c r="Z9" s="44"/>
      <c r="AC9"/>
      <c r="AI9"/>
      <c r="AJ9"/>
    </row>
    <row r="10" spans="1:36" ht="57.75" customHeight="1">
      <c r="A10" s="11">
        <v>0.4145833333333333</v>
      </c>
      <c r="B10" s="165">
        <f t="shared" ref="B10:B21" si="0">(A10-A$9)*24</f>
        <v>0.11666666666666492</v>
      </c>
      <c r="C10" s="29" t="s">
        <v>543</v>
      </c>
      <c r="D10" s="19">
        <v>-26.54</v>
      </c>
      <c r="E10" s="19">
        <v>0.62</v>
      </c>
      <c r="F10" s="160" t="s">
        <v>544</v>
      </c>
      <c r="G10" s="11">
        <v>0.44236111111111115</v>
      </c>
      <c r="H10" s="28">
        <f t="shared" ref="H10:H22" si="1">(G10-G$9)*24</f>
        <v>0.25000000000000044</v>
      </c>
      <c r="I10" s="29" t="s">
        <v>543</v>
      </c>
      <c r="J10" s="28">
        <v>-11.26</v>
      </c>
      <c r="K10" s="28">
        <v>0.47</v>
      </c>
      <c r="L10" s="159" t="s">
        <v>545</v>
      </c>
      <c r="N10" s="11">
        <v>0.42430555555555555</v>
      </c>
      <c r="O10" s="28">
        <f t="shared" ref="O10:O23" si="2">(N10-N$9)*24</f>
        <v>0.24999999999999911</v>
      </c>
      <c r="P10" s="29" t="s">
        <v>543</v>
      </c>
      <c r="Q10" s="28">
        <v>-24.03</v>
      </c>
      <c r="R10" s="28">
        <v>0.57999999999999996</v>
      </c>
      <c r="T10" s="11">
        <v>0.42777777777777781</v>
      </c>
      <c r="U10" s="161" t="s">
        <v>546</v>
      </c>
      <c r="V10" s="29" t="s">
        <v>533</v>
      </c>
      <c r="W10" s="28">
        <v>-18.45</v>
      </c>
      <c r="X10" s="28">
        <v>1.72</v>
      </c>
      <c r="Y10" t="s">
        <v>547</v>
      </c>
      <c r="Z10" s="44"/>
      <c r="AC10"/>
      <c r="AI10"/>
      <c r="AJ10"/>
    </row>
    <row r="11" spans="1:36">
      <c r="A11" s="11">
        <v>0.42569444444444443</v>
      </c>
      <c r="B11" s="165">
        <f t="shared" si="0"/>
        <v>0.38333333333333197</v>
      </c>
      <c r="C11" s="29" t="s">
        <v>548</v>
      </c>
      <c r="D11" s="19">
        <v>-22.4</v>
      </c>
      <c r="E11" s="28">
        <v>1</v>
      </c>
      <c r="G11" s="11">
        <v>0.45347222222222222</v>
      </c>
      <c r="H11" s="28">
        <f t="shared" si="1"/>
        <v>0.51666666666666616</v>
      </c>
      <c r="I11" s="29" t="s">
        <v>548</v>
      </c>
      <c r="J11" s="28">
        <v>-22.29</v>
      </c>
      <c r="K11" s="28">
        <v>1.1499999999999999</v>
      </c>
      <c r="N11" s="11">
        <v>0.43541666666666662</v>
      </c>
      <c r="O11" s="28">
        <f t="shared" si="2"/>
        <v>0.51666666666666483</v>
      </c>
      <c r="P11" s="29" t="s">
        <v>548</v>
      </c>
      <c r="Q11" s="28">
        <v>-22.01</v>
      </c>
      <c r="R11" s="28">
        <v>1.1100000000000001</v>
      </c>
      <c r="T11" s="11">
        <v>0.44791666666666669</v>
      </c>
      <c r="U11" s="161" t="s">
        <v>549</v>
      </c>
      <c r="V11" s="29" t="s">
        <v>550</v>
      </c>
      <c r="W11" s="28">
        <v>-19.91</v>
      </c>
      <c r="X11" s="28">
        <v>2.16</v>
      </c>
      <c r="Y11" t="s">
        <v>547</v>
      </c>
      <c r="Z11" s="44"/>
      <c r="AC11"/>
      <c r="AI11"/>
      <c r="AJ11"/>
    </row>
    <row r="12" spans="1:36">
      <c r="A12" s="11">
        <v>0.44027777777777777</v>
      </c>
      <c r="B12" s="165">
        <f t="shared" si="0"/>
        <v>0.73333333333333206</v>
      </c>
      <c r="C12" s="29" t="s">
        <v>551</v>
      </c>
      <c r="D12" s="19">
        <v>-22.27</v>
      </c>
      <c r="E12" s="19">
        <v>1.07</v>
      </c>
      <c r="G12" s="11">
        <v>0.4680555555555555</v>
      </c>
      <c r="H12" s="28">
        <f t="shared" si="1"/>
        <v>0.86666666666666492</v>
      </c>
      <c r="I12" s="29" t="s">
        <v>551</v>
      </c>
      <c r="J12" s="28">
        <v>-22.13</v>
      </c>
      <c r="K12" s="28">
        <v>1.0900000000000001</v>
      </c>
      <c r="N12" s="11">
        <v>0.44861111111111113</v>
      </c>
      <c r="O12" s="28">
        <f t="shared" si="2"/>
        <v>0.83333333333333304</v>
      </c>
      <c r="P12" s="29" t="s">
        <v>551</v>
      </c>
      <c r="Q12" s="28">
        <v>-21.62</v>
      </c>
      <c r="R12" s="28">
        <v>1.0900000000000001</v>
      </c>
      <c r="T12" s="11">
        <v>0.48125000000000001</v>
      </c>
      <c r="U12" s="161" t="s">
        <v>537</v>
      </c>
      <c r="V12" s="29" t="s">
        <v>552</v>
      </c>
      <c r="W12" s="28">
        <v>-19.440000000000001</v>
      </c>
      <c r="X12" s="28">
        <v>0.91</v>
      </c>
      <c r="Y12" t="s">
        <v>547</v>
      </c>
      <c r="Z12" s="44"/>
      <c r="AC12"/>
      <c r="AI12"/>
      <c r="AJ12"/>
    </row>
    <row r="13" spans="1:36">
      <c r="A13" s="11">
        <v>0.45208333333333334</v>
      </c>
      <c r="B13" s="165">
        <f t="shared" si="0"/>
        <v>1.0166666666666657</v>
      </c>
      <c r="C13" s="29" t="s">
        <v>553</v>
      </c>
      <c r="D13" s="19">
        <v>-22.89</v>
      </c>
      <c r="E13" s="19">
        <v>1.19</v>
      </c>
      <c r="G13" s="11">
        <v>0.48055555555555557</v>
      </c>
      <c r="H13" s="28">
        <f t="shared" si="1"/>
        <v>1.1666666666666665</v>
      </c>
      <c r="I13" s="29" t="s">
        <v>553</v>
      </c>
      <c r="J13" s="28">
        <v>-21.93</v>
      </c>
      <c r="K13" s="28">
        <v>1.33</v>
      </c>
      <c r="N13" s="11">
        <v>0.46180555555555558</v>
      </c>
      <c r="O13" s="28">
        <f t="shared" si="2"/>
        <v>1.1499999999999999</v>
      </c>
      <c r="P13" s="29" t="s">
        <v>553</v>
      </c>
      <c r="Q13" s="28">
        <v>-21.11</v>
      </c>
      <c r="R13" s="28">
        <v>1.1200000000000001</v>
      </c>
      <c r="T13" s="11">
        <v>0.50555555555555554</v>
      </c>
      <c r="U13" s="19">
        <f>(T13-T$13)*24</f>
        <v>0</v>
      </c>
      <c r="V13" s="29" t="s">
        <v>14</v>
      </c>
      <c r="W13" s="28" t="s">
        <v>458</v>
      </c>
      <c r="X13" s="28" t="s">
        <v>458</v>
      </c>
      <c r="AC13"/>
      <c r="AI13"/>
      <c r="AJ13"/>
    </row>
    <row r="14" spans="1:36">
      <c r="A14" s="11">
        <v>0.46597222222222223</v>
      </c>
      <c r="B14" s="165">
        <f t="shared" si="0"/>
        <v>1.3499999999999992</v>
      </c>
      <c r="C14" s="29" t="s">
        <v>554</v>
      </c>
      <c r="D14" s="19">
        <v>-23.27</v>
      </c>
      <c r="E14" s="19">
        <v>0.81</v>
      </c>
      <c r="G14" s="11">
        <v>0.49652777777777773</v>
      </c>
      <c r="H14" s="28">
        <f t="shared" si="1"/>
        <v>1.5499999999999985</v>
      </c>
      <c r="I14" s="29" t="s">
        <v>554</v>
      </c>
      <c r="J14" s="28">
        <v>-22.33</v>
      </c>
      <c r="K14" s="28">
        <v>1.1200000000000001</v>
      </c>
      <c r="N14" s="11">
        <v>0.47500000000000003</v>
      </c>
      <c r="O14" s="28">
        <f t="shared" si="2"/>
        <v>1.4666666666666668</v>
      </c>
      <c r="P14" s="29" t="s">
        <v>554</v>
      </c>
      <c r="Q14" s="28">
        <v>-21.72</v>
      </c>
      <c r="R14" s="28">
        <v>1</v>
      </c>
      <c r="T14" s="11">
        <v>0.51458333333333328</v>
      </c>
      <c r="U14" s="28">
        <f t="shared" ref="U14:U22" si="3">(T14-T$13)*24</f>
        <v>0.2166666666666659</v>
      </c>
      <c r="V14" s="29" t="s">
        <v>543</v>
      </c>
      <c r="W14" s="28">
        <v>-28.72</v>
      </c>
      <c r="X14" s="28">
        <v>1.85</v>
      </c>
      <c r="Y14" t="s">
        <v>555</v>
      </c>
      <c r="AC14"/>
      <c r="AI14"/>
      <c r="AJ14"/>
    </row>
    <row r="15" spans="1:36" ht="42.75" customHeight="1">
      <c r="A15" s="11">
        <v>0.4777777777777778</v>
      </c>
      <c r="B15" s="165">
        <f t="shared" si="0"/>
        <v>1.6333333333333329</v>
      </c>
      <c r="C15" s="29" t="s">
        <v>556</v>
      </c>
      <c r="D15" s="19">
        <v>-22.41</v>
      </c>
      <c r="E15" s="19">
        <v>1.39</v>
      </c>
      <c r="F15" s="159" t="s">
        <v>557</v>
      </c>
      <c r="G15" s="11">
        <v>0.50972222222222219</v>
      </c>
      <c r="H15" s="28">
        <f t="shared" si="1"/>
        <v>1.8666666666666654</v>
      </c>
      <c r="I15" s="29" t="s">
        <v>556</v>
      </c>
      <c r="J15" s="28">
        <v>-23.19</v>
      </c>
      <c r="K15" s="28">
        <v>1.1399999999999999</v>
      </c>
      <c r="N15" s="11">
        <v>0.48749999999999999</v>
      </c>
      <c r="O15" s="28">
        <f t="shared" si="2"/>
        <v>1.7666666666666657</v>
      </c>
      <c r="P15" s="29" t="s">
        <v>556</v>
      </c>
      <c r="Q15" s="28">
        <v>-22.49</v>
      </c>
      <c r="R15" s="28">
        <v>0.78</v>
      </c>
      <c r="T15" s="11">
        <v>0.53541666666666665</v>
      </c>
      <c r="U15" s="28">
        <f t="shared" si="3"/>
        <v>0.71666666666666679</v>
      </c>
      <c r="V15" s="29" t="s">
        <v>548</v>
      </c>
      <c r="W15" s="28">
        <v>-20.52</v>
      </c>
      <c r="X15" s="28">
        <v>1.04</v>
      </c>
      <c r="AC15"/>
      <c r="AI15"/>
      <c r="AJ15"/>
    </row>
    <row r="16" spans="1:36">
      <c r="A16" s="11">
        <v>0.49444444444444446</v>
      </c>
      <c r="B16" s="165">
        <f t="shared" si="0"/>
        <v>2.0333333333333328</v>
      </c>
      <c r="C16" s="29" t="s">
        <v>558</v>
      </c>
      <c r="D16" s="19">
        <v>-23.44</v>
      </c>
      <c r="E16" s="19">
        <v>1.04</v>
      </c>
      <c r="G16" s="11">
        <v>0.52500000000000002</v>
      </c>
      <c r="H16" s="28">
        <f t="shared" si="1"/>
        <v>2.2333333333333334</v>
      </c>
      <c r="I16" s="29" t="s">
        <v>558</v>
      </c>
      <c r="J16" s="28">
        <v>-23.84</v>
      </c>
      <c r="K16" s="28">
        <v>1.56</v>
      </c>
      <c r="N16" s="11">
        <v>0.4993055555555555</v>
      </c>
      <c r="O16" s="28">
        <f t="shared" si="2"/>
        <v>2.049999999999998</v>
      </c>
      <c r="P16" s="29" t="s">
        <v>558</v>
      </c>
      <c r="Q16" s="28">
        <v>-22.76</v>
      </c>
      <c r="R16" s="28">
        <v>1.31</v>
      </c>
      <c r="T16" s="11">
        <v>0.54791666666666672</v>
      </c>
      <c r="U16" s="28">
        <f t="shared" si="3"/>
        <v>1.0166666666666684</v>
      </c>
      <c r="V16" s="29" t="s">
        <v>551</v>
      </c>
      <c r="W16" s="28">
        <v>-21.16</v>
      </c>
      <c r="X16" s="28">
        <v>1.63</v>
      </c>
      <c r="AC16"/>
      <c r="AI16"/>
      <c r="AJ16"/>
    </row>
    <row r="17" spans="1:36">
      <c r="A17" s="11">
        <v>0.50763888888888886</v>
      </c>
      <c r="B17" s="165">
        <f t="shared" si="0"/>
        <v>2.3499999999999983</v>
      </c>
      <c r="C17" s="29" t="s">
        <v>559</v>
      </c>
      <c r="D17" s="19">
        <v>-25.25</v>
      </c>
      <c r="E17" s="19">
        <v>0.61</v>
      </c>
      <c r="F17" s="160" t="s">
        <v>544</v>
      </c>
      <c r="G17" s="11">
        <v>0.54375000000000007</v>
      </c>
      <c r="H17" s="28">
        <f t="shared" si="1"/>
        <v>2.6833333333333345</v>
      </c>
      <c r="I17" s="29" t="s">
        <v>559</v>
      </c>
      <c r="J17" s="28">
        <v>-24.65</v>
      </c>
      <c r="K17" s="28">
        <v>0.73</v>
      </c>
      <c r="N17" s="11">
        <v>0.51458333333333328</v>
      </c>
      <c r="O17" s="28">
        <f t="shared" si="2"/>
        <v>2.4166666666666647</v>
      </c>
      <c r="P17" s="29" t="s">
        <v>559</v>
      </c>
      <c r="Q17" s="28">
        <v>-22.13</v>
      </c>
      <c r="R17" s="28">
        <v>1.08</v>
      </c>
      <c r="T17" s="11">
        <v>0.56458333333333333</v>
      </c>
      <c r="U17" s="28">
        <f t="shared" si="3"/>
        <v>1.416666666666667</v>
      </c>
      <c r="V17" s="29" t="s">
        <v>553</v>
      </c>
      <c r="W17" s="28">
        <v>-21</v>
      </c>
      <c r="X17" s="28">
        <v>1.02</v>
      </c>
      <c r="AC17"/>
      <c r="AI17"/>
      <c r="AJ17"/>
    </row>
    <row r="18" spans="1:36">
      <c r="A18" s="11">
        <v>0.51874999999999993</v>
      </c>
      <c r="B18" s="165">
        <f t="shared" si="0"/>
        <v>2.616666666666664</v>
      </c>
      <c r="C18" s="29" t="s">
        <v>560</v>
      </c>
      <c r="D18" s="19">
        <v>-23.14</v>
      </c>
      <c r="E18" s="19">
        <v>0.95</v>
      </c>
      <c r="G18" s="11">
        <v>0.55486111111111114</v>
      </c>
      <c r="H18" s="28">
        <f t="shared" si="1"/>
        <v>2.95</v>
      </c>
      <c r="I18" s="29" t="s">
        <v>560</v>
      </c>
      <c r="J18" s="28">
        <v>-23.11</v>
      </c>
      <c r="K18" s="28">
        <v>1.01</v>
      </c>
      <c r="N18" s="11">
        <v>0.52777777777777779</v>
      </c>
      <c r="O18" s="28">
        <f t="shared" si="2"/>
        <v>2.7333333333333329</v>
      </c>
      <c r="P18" s="29" t="s">
        <v>560</v>
      </c>
      <c r="Q18" s="28">
        <v>-23.06</v>
      </c>
      <c r="R18" s="28">
        <v>0.72</v>
      </c>
      <c r="T18" s="11">
        <v>0.57638888888888895</v>
      </c>
      <c r="U18" s="28">
        <f t="shared" si="3"/>
        <v>1.700000000000002</v>
      </c>
      <c r="V18" s="29" t="s">
        <v>554</v>
      </c>
      <c r="W18" s="28">
        <v>-21.66</v>
      </c>
      <c r="X18" s="28">
        <v>0.82</v>
      </c>
      <c r="AI18"/>
      <c r="AJ18"/>
    </row>
    <row r="19" spans="1:36">
      <c r="A19" s="11">
        <v>0.53125</v>
      </c>
      <c r="B19" s="165">
        <f t="shared" si="0"/>
        <v>2.9166666666666656</v>
      </c>
      <c r="C19" s="29" t="s">
        <v>561</v>
      </c>
      <c r="D19" s="19">
        <v>-22.55</v>
      </c>
      <c r="E19" s="19">
        <v>0.99</v>
      </c>
      <c r="G19" s="11">
        <v>0.56874999999999998</v>
      </c>
      <c r="H19" s="28">
        <f t="shared" si="1"/>
        <v>3.2833333333333323</v>
      </c>
      <c r="I19" s="29" t="s">
        <v>561</v>
      </c>
      <c r="J19" s="28">
        <v>-22.88</v>
      </c>
      <c r="K19" s="28">
        <v>1.1000000000000001</v>
      </c>
      <c r="N19" s="11">
        <v>0.5395833333333333</v>
      </c>
      <c r="O19" s="28">
        <f t="shared" si="2"/>
        <v>3.0166666666666653</v>
      </c>
      <c r="P19" s="29" t="s">
        <v>561</v>
      </c>
      <c r="Q19" s="28">
        <v>-22.19</v>
      </c>
      <c r="R19" s="28">
        <v>0.82</v>
      </c>
      <c r="T19" s="11">
        <v>0.58750000000000002</v>
      </c>
      <c r="U19" s="28">
        <f t="shared" si="3"/>
        <v>1.9666666666666677</v>
      </c>
      <c r="V19" s="29" t="s">
        <v>556</v>
      </c>
      <c r="W19" s="28">
        <v>-21.65</v>
      </c>
      <c r="X19" s="28">
        <v>0.99</v>
      </c>
      <c r="AI19"/>
      <c r="AJ19"/>
    </row>
    <row r="20" spans="1:36" ht="60">
      <c r="A20" s="11">
        <v>0.54375000000000007</v>
      </c>
      <c r="B20" s="165">
        <f t="shared" si="0"/>
        <v>3.2166666666666672</v>
      </c>
      <c r="C20" s="29" t="s">
        <v>562</v>
      </c>
      <c r="D20" s="19">
        <v>-22.44</v>
      </c>
      <c r="E20" s="28">
        <v>0.9</v>
      </c>
      <c r="G20" s="11">
        <v>0.58124999999999993</v>
      </c>
      <c r="H20" s="28">
        <f t="shared" si="1"/>
        <v>3.5833333333333313</v>
      </c>
      <c r="I20" s="29" t="s">
        <v>562</v>
      </c>
      <c r="J20" s="28">
        <v>-22.32</v>
      </c>
      <c r="K20" s="28">
        <v>1.17</v>
      </c>
      <c r="L20" s="159" t="s">
        <v>563</v>
      </c>
      <c r="N20" s="11">
        <v>0.55138888888888882</v>
      </c>
      <c r="O20" s="28">
        <f t="shared" si="2"/>
        <v>3.2999999999999976</v>
      </c>
      <c r="P20" s="29" t="s">
        <v>562</v>
      </c>
      <c r="Q20" s="28">
        <v>-22.77</v>
      </c>
      <c r="R20" s="28">
        <v>1.59</v>
      </c>
      <c r="T20" s="11">
        <v>0.59930555555555554</v>
      </c>
      <c r="U20" s="28">
        <f t="shared" si="3"/>
        <v>2.25</v>
      </c>
      <c r="V20" s="29" t="s">
        <v>558</v>
      </c>
      <c r="W20" s="28">
        <v>-21.58</v>
      </c>
      <c r="X20" s="28">
        <v>1.04</v>
      </c>
      <c r="AI20"/>
      <c r="AJ20"/>
    </row>
    <row r="21" spans="1:36" ht="60">
      <c r="A21" s="11">
        <v>0.55625000000000002</v>
      </c>
      <c r="B21" s="165">
        <f t="shared" si="0"/>
        <v>3.5166666666666662</v>
      </c>
      <c r="C21" s="29" t="s">
        <v>564</v>
      </c>
      <c r="G21" s="11">
        <v>0.59583333333333333</v>
      </c>
      <c r="H21" s="28">
        <f t="shared" si="1"/>
        <v>3.9333333333333327</v>
      </c>
      <c r="I21" s="29" t="s">
        <v>565</v>
      </c>
      <c r="J21" s="28">
        <v>-23.96</v>
      </c>
      <c r="K21" s="19">
        <v>0.82</v>
      </c>
      <c r="L21" s="159" t="s">
        <v>563</v>
      </c>
      <c r="N21" s="11">
        <v>0.57013888888888886</v>
      </c>
      <c r="O21" s="28">
        <f t="shared" si="2"/>
        <v>3.7499999999999987</v>
      </c>
      <c r="P21" s="29" t="s">
        <v>565</v>
      </c>
      <c r="Q21" s="28">
        <v>-23.66</v>
      </c>
      <c r="R21" s="19">
        <v>0.84</v>
      </c>
      <c r="T21" s="11">
        <v>0.6118055555555556</v>
      </c>
      <c r="U21" s="28">
        <f t="shared" si="3"/>
        <v>2.5500000000000016</v>
      </c>
      <c r="V21" s="29" t="s">
        <v>559</v>
      </c>
      <c r="W21" s="28">
        <v>-21.62</v>
      </c>
      <c r="X21" s="19">
        <v>1.01</v>
      </c>
      <c r="AI21"/>
      <c r="AJ21"/>
    </row>
    <row r="22" spans="1:36">
      <c r="B22" s="103"/>
      <c r="C22" s="29"/>
      <c r="G22" s="11">
        <v>0.60763888888888895</v>
      </c>
      <c r="H22" s="28">
        <f t="shared" si="1"/>
        <v>4.2166666666666677</v>
      </c>
      <c r="I22" s="29" t="s">
        <v>564</v>
      </c>
      <c r="N22" s="11">
        <v>0.58263888888888882</v>
      </c>
      <c r="O22" s="28">
        <f t="shared" si="2"/>
        <v>4.0499999999999972</v>
      </c>
      <c r="P22" s="29" t="s">
        <v>566</v>
      </c>
      <c r="Q22" s="28">
        <v>-22.76</v>
      </c>
      <c r="R22" s="28">
        <v>1.17</v>
      </c>
      <c r="T22" s="11">
        <v>0.62361111111111112</v>
      </c>
      <c r="U22" s="28">
        <f t="shared" si="3"/>
        <v>2.8333333333333339</v>
      </c>
      <c r="V22" s="29" t="s">
        <v>564</v>
      </c>
      <c r="W22" s="28"/>
      <c r="X22" s="28"/>
      <c r="AI22"/>
      <c r="AJ22"/>
    </row>
    <row r="23" spans="1:36">
      <c r="B23" s="103"/>
      <c r="C23" s="29"/>
      <c r="H23" s="103"/>
      <c r="N23" s="11">
        <v>0.59652777777777777</v>
      </c>
      <c r="O23" s="28">
        <f t="shared" si="2"/>
        <v>4.3833333333333329</v>
      </c>
      <c r="P23" s="29" t="s">
        <v>564</v>
      </c>
      <c r="U23" s="103"/>
      <c r="V23" s="29"/>
      <c r="AI23"/>
      <c r="AJ23"/>
    </row>
    <row r="24" spans="1:36">
      <c r="B24" s="103"/>
      <c r="C24" s="29"/>
      <c r="O24" s="103"/>
      <c r="P24" s="29"/>
      <c r="U24" s="103"/>
      <c r="V24" s="29"/>
      <c r="AI24"/>
      <c r="AJ24"/>
    </row>
    <row r="25" spans="1:36">
      <c r="A25" s="107">
        <v>42192</v>
      </c>
      <c r="B25"/>
      <c r="C25" s="23" t="s">
        <v>380</v>
      </c>
      <c r="G25" s="107"/>
      <c r="I25" s="23"/>
      <c r="N25" s="107"/>
      <c r="P25" s="23"/>
      <c r="AC25"/>
      <c r="AH25" s="19"/>
      <c r="AI25"/>
      <c r="AJ25"/>
    </row>
    <row r="26" spans="1:36">
      <c r="B26"/>
      <c r="C26" s="23">
        <v>3802</v>
      </c>
      <c r="D26" s="3" t="s">
        <v>567</v>
      </c>
      <c r="H26" s="3"/>
      <c r="I26" s="190"/>
      <c r="J26" s="191"/>
      <c r="K26" s="97"/>
      <c r="L26" s="97"/>
      <c r="M26" s="97"/>
      <c r="N26" s="97"/>
      <c r="O26" s="191"/>
      <c r="P26" s="190"/>
      <c r="Q26" s="191"/>
      <c r="R26" s="97"/>
      <c r="AC26"/>
      <c r="AH26" s="19"/>
      <c r="AI26"/>
      <c r="AJ26"/>
    </row>
    <row r="27" spans="1:36" ht="45">
      <c r="A27" s="3" t="s">
        <v>6</v>
      </c>
      <c r="B27" s="6" t="s">
        <v>7</v>
      </c>
      <c r="C27" s="27" t="s">
        <v>568</v>
      </c>
      <c r="D27" s="23" t="s">
        <v>8</v>
      </c>
      <c r="E27" s="27" t="s">
        <v>525</v>
      </c>
      <c r="G27" s="3"/>
      <c r="H27" s="6"/>
      <c r="I27" s="193"/>
      <c r="J27" s="190"/>
      <c r="K27" s="193"/>
      <c r="L27" s="97"/>
      <c r="M27" s="97"/>
      <c r="N27" s="191"/>
      <c r="O27" s="192"/>
      <c r="P27" s="193"/>
      <c r="Q27" s="190"/>
      <c r="R27" s="193"/>
      <c r="AC27"/>
      <c r="AH27" s="19"/>
      <c r="AI27"/>
      <c r="AJ27"/>
    </row>
    <row r="28" spans="1:36">
      <c r="A28" s="11">
        <v>0.3611111111111111</v>
      </c>
      <c r="B28" s="162" t="s">
        <v>455</v>
      </c>
      <c r="G28" s="11"/>
      <c r="H28" s="162"/>
      <c r="I28" s="180"/>
      <c r="J28" s="97"/>
      <c r="K28" s="97"/>
      <c r="L28" s="97"/>
      <c r="M28" s="97"/>
      <c r="N28" s="95"/>
      <c r="O28" s="196"/>
      <c r="P28" s="180"/>
      <c r="Q28" s="97"/>
      <c r="R28" s="97"/>
      <c r="AC28"/>
      <c r="AH28" s="19"/>
      <c r="AI28"/>
      <c r="AJ28"/>
    </row>
    <row r="29" spans="1:36">
      <c r="A29" s="11">
        <v>0.36527777777777781</v>
      </c>
      <c r="B29" s="162" t="s">
        <v>569</v>
      </c>
      <c r="C29" s="19" t="s">
        <v>550</v>
      </c>
      <c r="D29" s="19">
        <v>-19.02</v>
      </c>
      <c r="E29" s="19">
        <v>0.79</v>
      </c>
      <c r="G29" s="11"/>
      <c r="H29" s="164"/>
      <c r="I29" s="180"/>
      <c r="J29" s="97"/>
      <c r="K29" s="97"/>
      <c r="L29" s="197"/>
      <c r="M29" s="97"/>
      <c r="N29" s="95"/>
      <c r="O29" s="196"/>
      <c r="P29" s="180"/>
      <c r="Q29" s="97"/>
      <c r="R29" s="97"/>
      <c r="AC29"/>
      <c r="AH29" s="19"/>
      <c r="AI29"/>
      <c r="AJ29"/>
    </row>
    <row r="30" spans="1:36">
      <c r="A30" s="11">
        <v>0.37777777777777777</v>
      </c>
      <c r="B30" s="162" t="s">
        <v>570</v>
      </c>
      <c r="C30" s="19" t="s">
        <v>552</v>
      </c>
      <c r="D30" s="19">
        <v>-18.48</v>
      </c>
      <c r="E30" s="19">
        <v>0.67</v>
      </c>
      <c r="G30" s="11"/>
      <c r="H30" s="164"/>
      <c r="I30" s="180"/>
      <c r="J30" s="97"/>
      <c r="K30" s="97"/>
      <c r="L30" s="97"/>
      <c r="M30" s="97"/>
      <c r="N30" s="95"/>
      <c r="O30" s="196"/>
      <c r="P30" s="180"/>
      <c r="Q30" s="97"/>
      <c r="R30" s="97"/>
      <c r="AC30"/>
      <c r="AH30" s="19"/>
      <c r="AI30"/>
      <c r="AJ30"/>
    </row>
    <row r="31" spans="1:36">
      <c r="A31" s="11">
        <v>0.3923611111111111</v>
      </c>
      <c r="B31" s="103">
        <f>(A31-A$31)*24</f>
        <v>0</v>
      </c>
      <c r="C31" s="19" t="s">
        <v>14</v>
      </c>
      <c r="D31" s="19" t="s">
        <v>458</v>
      </c>
      <c r="E31" s="19" t="s">
        <v>458</v>
      </c>
      <c r="G31" s="11"/>
      <c r="H31" s="164"/>
      <c r="I31" s="180"/>
      <c r="J31" s="97"/>
      <c r="K31" s="97"/>
      <c r="L31" s="97"/>
      <c r="M31" s="97"/>
      <c r="N31" s="95"/>
      <c r="O31" s="198"/>
      <c r="P31" s="180"/>
      <c r="Q31" s="97"/>
      <c r="R31" s="97"/>
      <c r="AC31"/>
      <c r="AH31" s="19"/>
      <c r="AI31"/>
      <c r="AJ31"/>
    </row>
    <row r="32" spans="1:36" ht="66.75" customHeight="1">
      <c r="A32" s="11">
        <v>0.40069444444444446</v>
      </c>
      <c r="B32" s="165">
        <f>(A32-A$31)*24</f>
        <v>0.20000000000000062</v>
      </c>
      <c r="C32" s="19" t="s">
        <v>543</v>
      </c>
      <c r="D32" s="19">
        <v>-21.57</v>
      </c>
      <c r="E32" s="19">
        <v>0.05</v>
      </c>
      <c r="F32" t="s">
        <v>571</v>
      </c>
      <c r="G32" s="11"/>
      <c r="H32" s="103"/>
      <c r="I32" s="180"/>
      <c r="J32" s="97"/>
      <c r="K32" s="97"/>
      <c r="L32" s="199"/>
      <c r="M32" s="97"/>
      <c r="N32" s="95"/>
      <c r="O32" s="200"/>
      <c r="P32" s="180"/>
      <c r="Q32" s="97"/>
      <c r="R32" s="97"/>
      <c r="AC32"/>
      <c r="AH32" s="19"/>
      <c r="AI32"/>
      <c r="AJ32"/>
    </row>
    <row r="33" spans="1:36">
      <c r="A33" s="11">
        <v>0.41111111111111115</v>
      </c>
      <c r="B33" s="165">
        <f t="shared" ref="B33:B43" si="4">(A33-A$31)*24</f>
        <v>0.45000000000000107</v>
      </c>
      <c r="C33" s="29" t="s">
        <v>548</v>
      </c>
      <c r="D33" s="19">
        <v>80.069999999999993</v>
      </c>
      <c r="E33" s="19">
        <v>0.97</v>
      </c>
      <c r="G33" s="11"/>
      <c r="H33" s="165"/>
      <c r="I33" s="180"/>
      <c r="J33" s="97"/>
      <c r="K33" s="97"/>
      <c r="L33" s="197"/>
      <c r="M33" s="97"/>
      <c r="N33" s="95"/>
      <c r="O33" s="200"/>
      <c r="P33" s="180"/>
      <c r="Q33" s="97"/>
      <c r="R33" s="97"/>
      <c r="AC33"/>
      <c r="AH33" s="19"/>
      <c r="AI33"/>
      <c r="AJ33"/>
    </row>
    <row r="34" spans="1:36">
      <c r="A34" s="11">
        <v>0.42430555555555555</v>
      </c>
      <c r="B34" s="165">
        <f t="shared" si="4"/>
        <v>0.76666666666666661</v>
      </c>
      <c r="C34" s="29" t="s">
        <v>551</v>
      </c>
      <c r="D34" s="19">
        <v>131.76</v>
      </c>
      <c r="E34" s="19">
        <v>1.05</v>
      </c>
      <c r="G34" s="11"/>
      <c r="H34" s="165"/>
      <c r="I34" s="180"/>
      <c r="J34" s="97"/>
      <c r="K34" s="97"/>
      <c r="L34" s="97"/>
      <c r="M34" s="97"/>
      <c r="N34" s="95"/>
      <c r="O34" s="200"/>
      <c r="P34" s="180"/>
      <c r="Q34" s="97"/>
      <c r="R34" s="97"/>
      <c r="AC34"/>
      <c r="AH34" s="19"/>
      <c r="AI34"/>
      <c r="AJ34"/>
    </row>
    <row r="35" spans="1:36">
      <c r="A35" s="11">
        <v>0.4375</v>
      </c>
      <c r="B35" s="165">
        <f t="shared" si="4"/>
        <v>1.0833333333333335</v>
      </c>
      <c r="C35" s="29" t="s">
        <v>553</v>
      </c>
      <c r="D35" s="19">
        <v>127.06</v>
      </c>
      <c r="E35" s="19">
        <v>0.94</v>
      </c>
      <c r="G35" s="11"/>
      <c r="H35" s="165"/>
      <c r="I35" s="180"/>
      <c r="J35" s="97"/>
      <c r="K35" s="97"/>
      <c r="L35" s="97"/>
      <c r="M35" s="97"/>
      <c r="N35" s="95"/>
      <c r="O35" s="200"/>
      <c r="P35" s="180"/>
      <c r="Q35" s="97"/>
      <c r="R35" s="97"/>
      <c r="AC35"/>
      <c r="AH35" s="19"/>
      <c r="AI35"/>
      <c r="AJ35"/>
    </row>
    <row r="36" spans="1:36">
      <c r="A36" s="11">
        <v>0.45069444444444445</v>
      </c>
      <c r="B36" s="165">
        <f t="shared" si="4"/>
        <v>1.4000000000000004</v>
      </c>
      <c r="C36" s="29" t="s">
        <v>554</v>
      </c>
      <c r="D36" s="19">
        <v>112.99</v>
      </c>
      <c r="E36" s="19">
        <v>1.01</v>
      </c>
      <c r="G36" s="11"/>
      <c r="H36" s="165"/>
      <c r="I36" s="180"/>
      <c r="J36" s="97"/>
      <c r="K36" s="97"/>
      <c r="L36" s="97"/>
      <c r="M36" s="97"/>
      <c r="N36" s="95"/>
      <c r="O36" s="200"/>
      <c r="P36" s="180"/>
      <c r="Q36" s="97"/>
      <c r="R36" s="97"/>
      <c r="AC36"/>
      <c r="AH36" s="19"/>
      <c r="AI36"/>
      <c r="AJ36"/>
    </row>
    <row r="37" spans="1:36">
      <c r="A37" s="11">
        <v>0.46319444444444446</v>
      </c>
      <c r="B37" s="165">
        <f t="shared" si="4"/>
        <v>1.7000000000000006</v>
      </c>
      <c r="C37" s="29" t="s">
        <v>556</v>
      </c>
      <c r="D37" s="19">
        <v>84.36</v>
      </c>
      <c r="E37" s="19">
        <v>0.87</v>
      </c>
      <c r="G37" s="11"/>
      <c r="H37" s="165"/>
      <c r="I37" s="180"/>
      <c r="J37" s="97"/>
      <c r="K37" s="97"/>
      <c r="L37" s="97"/>
      <c r="M37" s="97"/>
      <c r="N37" s="95"/>
      <c r="O37" s="200"/>
      <c r="P37" s="180"/>
      <c r="Q37" s="97"/>
      <c r="R37" s="97"/>
      <c r="AC37"/>
      <c r="AH37" s="19"/>
      <c r="AI37"/>
      <c r="AJ37"/>
    </row>
    <row r="38" spans="1:36">
      <c r="A38" s="11">
        <v>0.47569444444444442</v>
      </c>
      <c r="B38" s="165">
        <f t="shared" si="4"/>
        <v>1.9999999999999996</v>
      </c>
      <c r="C38" s="29" t="s">
        <v>558</v>
      </c>
      <c r="D38" s="19">
        <v>64.16</v>
      </c>
      <c r="E38" s="19">
        <v>1.07</v>
      </c>
      <c r="G38" s="11"/>
      <c r="H38" s="165"/>
      <c r="I38" s="180"/>
      <c r="J38" s="97"/>
      <c r="K38" s="97"/>
      <c r="L38" s="97"/>
      <c r="M38" s="97"/>
      <c r="N38" s="95"/>
      <c r="O38" s="200"/>
      <c r="P38" s="180"/>
      <c r="Q38" s="97"/>
      <c r="R38" s="97"/>
      <c r="AC38"/>
      <c r="AH38" s="19"/>
      <c r="AI38"/>
      <c r="AJ38"/>
    </row>
    <row r="39" spans="1:36">
      <c r="A39" s="11">
        <v>0.48888888888888887</v>
      </c>
      <c r="B39" s="165">
        <f t="shared" si="4"/>
        <v>2.3166666666666664</v>
      </c>
      <c r="C39" s="29" t="s">
        <v>559</v>
      </c>
      <c r="D39" s="19">
        <v>54.65</v>
      </c>
      <c r="E39" s="19">
        <v>1.1000000000000001</v>
      </c>
      <c r="G39" s="11"/>
      <c r="H39" s="165"/>
      <c r="N39" s="11"/>
      <c r="O39" s="165"/>
      <c r="AC39"/>
      <c r="AH39" s="19"/>
      <c r="AI39"/>
      <c r="AJ39"/>
    </row>
    <row r="40" spans="1:36">
      <c r="A40" s="11">
        <v>0.50208333333333333</v>
      </c>
      <c r="B40" s="165">
        <f t="shared" si="4"/>
        <v>2.6333333333333333</v>
      </c>
      <c r="C40" s="19" t="s">
        <v>560</v>
      </c>
      <c r="D40" s="19">
        <v>41.93</v>
      </c>
      <c r="E40" s="19">
        <v>0.99</v>
      </c>
      <c r="G40" s="11"/>
      <c r="H40" s="165"/>
      <c r="O40" s="103"/>
      <c r="AC40"/>
      <c r="AH40" s="19"/>
      <c r="AI40"/>
      <c r="AJ40"/>
    </row>
    <row r="41" spans="1:36">
      <c r="A41" s="11">
        <v>0.51527777777777783</v>
      </c>
      <c r="B41" s="165">
        <f t="shared" si="4"/>
        <v>2.9500000000000015</v>
      </c>
      <c r="C41" s="19" t="s">
        <v>561</v>
      </c>
      <c r="D41" s="19">
        <v>31.89</v>
      </c>
      <c r="E41" s="19">
        <v>1.02</v>
      </c>
      <c r="G41" s="11"/>
      <c r="H41" s="165"/>
      <c r="J41" s="40"/>
      <c r="K41" s="40"/>
      <c r="O41" s="103"/>
      <c r="AC41"/>
      <c r="AH41" s="19"/>
      <c r="AI41"/>
      <c r="AJ41"/>
    </row>
    <row r="42" spans="1:36">
      <c r="A42" s="11">
        <v>0.52777777777777779</v>
      </c>
      <c r="B42" s="165">
        <f t="shared" si="4"/>
        <v>3.2500000000000004</v>
      </c>
      <c r="C42" s="19" t="s">
        <v>562</v>
      </c>
      <c r="D42" s="19">
        <v>23.44</v>
      </c>
      <c r="E42" s="19">
        <v>0.98</v>
      </c>
      <c r="G42" s="11"/>
      <c r="H42" s="165"/>
      <c r="O42" s="103"/>
      <c r="AC42"/>
      <c r="AH42" s="19"/>
      <c r="AI42"/>
      <c r="AJ42"/>
    </row>
    <row r="43" spans="1:36">
      <c r="A43" s="11">
        <v>0.54097222222222219</v>
      </c>
      <c r="B43" s="165">
        <f t="shared" si="4"/>
        <v>3.566666666666666</v>
      </c>
      <c r="C43" s="19" t="s">
        <v>564</v>
      </c>
      <c r="G43" s="11"/>
      <c r="H43" s="165"/>
      <c r="O43" s="103"/>
      <c r="AC43"/>
      <c r="AH43" s="19"/>
      <c r="AI43"/>
      <c r="AJ43"/>
    </row>
    <row r="44" spans="1:36">
      <c r="B44" s="103"/>
      <c r="G44" s="11"/>
      <c r="H44" s="165"/>
      <c r="O44" s="103"/>
      <c r="AC44"/>
      <c r="AH44" s="19"/>
      <c r="AI44"/>
      <c r="AJ44"/>
    </row>
    <row r="45" spans="1:36">
      <c r="A45" s="107">
        <v>42200</v>
      </c>
      <c r="C45" s="23" t="s">
        <v>380</v>
      </c>
      <c r="D45"/>
      <c r="E45"/>
      <c r="H45"/>
      <c r="I45"/>
      <c r="AC45"/>
      <c r="AH45" s="19"/>
      <c r="AI45"/>
      <c r="AJ45"/>
    </row>
    <row r="46" spans="1:36">
      <c r="B46" s="3"/>
      <c r="C46" s="23">
        <v>3806</v>
      </c>
      <c r="D46" s="3" t="s">
        <v>572</v>
      </c>
      <c r="E46"/>
      <c r="H46"/>
      <c r="I46"/>
      <c r="AC46"/>
      <c r="AH46" s="19"/>
      <c r="AI46"/>
      <c r="AJ46"/>
    </row>
    <row r="47" spans="1:36" ht="45">
      <c r="A47" s="3" t="s">
        <v>6</v>
      </c>
      <c r="B47" s="6" t="s">
        <v>573</v>
      </c>
      <c r="C47" s="203" t="s">
        <v>574</v>
      </c>
      <c r="D47" s="23" t="s">
        <v>8</v>
      </c>
      <c r="E47" s="27" t="s">
        <v>525</v>
      </c>
      <c r="H47"/>
      <c r="I47"/>
      <c r="AC47"/>
      <c r="AH47" s="19"/>
      <c r="AI47"/>
      <c r="AJ47"/>
    </row>
    <row r="48" spans="1:36">
      <c r="A48" s="11">
        <v>0.3756944444444445</v>
      </c>
      <c r="B48" s="164" t="s">
        <v>575</v>
      </c>
      <c r="C48" s="19" t="s">
        <v>576</v>
      </c>
      <c r="D48"/>
      <c r="E48"/>
      <c r="H48"/>
      <c r="I48"/>
      <c r="AC48"/>
      <c r="AH48" s="19"/>
      <c r="AI48"/>
      <c r="AJ48"/>
    </row>
    <row r="49" spans="1:36">
      <c r="A49" s="11">
        <v>0.38263888888888892</v>
      </c>
      <c r="B49" s="164" t="s">
        <v>577</v>
      </c>
      <c r="C49" s="19" t="s">
        <v>550</v>
      </c>
      <c r="D49">
        <v>-18.54</v>
      </c>
      <c r="E49">
        <v>1.2</v>
      </c>
      <c r="H49"/>
      <c r="I49"/>
      <c r="AC49"/>
      <c r="AH49" s="19"/>
      <c r="AI49"/>
      <c r="AJ49"/>
    </row>
    <row r="50" spans="1:36">
      <c r="A50" s="11">
        <v>0.39513888888888887</v>
      </c>
      <c r="B50" s="164" t="s">
        <v>578</v>
      </c>
      <c r="C50" s="19" t="s">
        <v>552</v>
      </c>
      <c r="D50">
        <v>-18.13</v>
      </c>
      <c r="E50">
        <v>1.0900000000000001</v>
      </c>
      <c r="H50"/>
      <c r="I50"/>
      <c r="AC50"/>
      <c r="AH50" s="19"/>
      <c r="AI50"/>
      <c r="AJ50"/>
    </row>
    <row r="51" spans="1:36">
      <c r="A51" s="11">
        <v>0.41319444444444442</v>
      </c>
      <c r="B51" s="103">
        <f>A51-A51</f>
        <v>0</v>
      </c>
      <c r="C51" s="19" t="s">
        <v>33</v>
      </c>
      <c r="D51"/>
      <c r="E51"/>
      <c r="H51"/>
      <c r="I51"/>
      <c r="AI51"/>
      <c r="AJ51"/>
    </row>
    <row r="52" spans="1:36">
      <c r="A52" s="11">
        <v>0.41875000000000001</v>
      </c>
      <c r="B52" s="28">
        <f t="shared" ref="B52:B64" si="5">(A52-A$51)*24</f>
        <v>0.13333333333333419</v>
      </c>
      <c r="C52" s="19" t="s">
        <v>543</v>
      </c>
      <c r="D52">
        <v>-8.09</v>
      </c>
      <c r="E52">
        <v>0.35</v>
      </c>
      <c r="H52"/>
      <c r="I52"/>
      <c r="L52" s="159"/>
      <c r="AI52"/>
      <c r="AJ52"/>
    </row>
    <row r="53" spans="1:36">
      <c r="A53" s="11">
        <v>0.4291666666666667</v>
      </c>
      <c r="B53" s="28">
        <f t="shared" si="5"/>
        <v>0.38333333333333464</v>
      </c>
      <c r="C53" s="19" t="s">
        <v>548</v>
      </c>
      <c r="D53">
        <v>14.22</v>
      </c>
      <c r="E53">
        <v>0.91</v>
      </c>
      <c r="F53" t="s">
        <v>579</v>
      </c>
      <c r="H53"/>
      <c r="I53"/>
      <c r="AI53"/>
      <c r="AJ53"/>
    </row>
    <row r="54" spans="1:36">
      <c r="A54" s="11">
        <v>0.44027777777777777</v>
      </c>
      <c r="B54" s="28">
        <f t="shared" si="5"/>
        <v>0.65000000000000036</v>
      </c>
      <c r="C54" s="19" t="s">
        <v>551</v>
      </c>
      <c r="D54">
        <v>71.14</v>
      </c>
      <c r="E54">
        <v>0.75</v>
      </c>
      <c r="H54"/>
      <c r="I54"/>
      <c r="AI54"/>
      <c r="AJ54"/>
    </row>
    <row r="55" spans="1:36">
      <c r="A55" s="11">
        <v>0.4513888888888889</v>
      </c>
      <c r="B55" s="28">
        <f t="shared" si="5"/>
        <v>0.91666666666666741</v>
      </c>
      <c r="C55" s="19" t="s">
        <v>553</v>
      </c>
      <c r="D55">
        <v>83.32</v>
      </c>
      <c r="E55">
        <v>0.96</v>
      </c>
      <c r="H55"/>
      <c r="I55"/>
      <c r="AI55"/>
      <c r="AJ55"/>
    </row>
    <row r="56" spans="1:36">
      <c r="A56" s="11">
        <v>0.46388888888888885</v>
      </c>
      <c r="B56" s="28">
        <f t="shared" si="5"/>
        <v>1.2166666666666663</v>
      </c>
      <c r="C56" s="19" t="s">
        <v>554</v>
      </c>
      <c r="D56">
        <v>115.95</v>
      </c>
      <c r="E56">
        <v>0.72</v>
      </c>
      <c r="H56"/>
      <c r="I56"/>
      <c r="AI56"/>
      <c r="AJ56"/>
    </row>
    <row r="57" spans="1:36">
      <c r="A57" s="11">
        <v>0.47500000000000003</v>
      </c>
      <c r="B57" s="28">
        <f t="shared" si="5"/>
        <v>1.4833333333333347</v>
      </c>
      <c r="C57" s="19" t="s">
        <v>556</v>
      </c>
      <c r="D57">
        <v>132.41999999999999</v>
      </c>
      <c r="E57">
        <v>1.39</v>
      </c>
      <c r="H57"/>
      <c r="I57"/>
      <c r="AI57"/>
      <c r="AJ57"/>
    </row>
    <row r="58" spans="1:36">
      <c r="A58" s="167">
        <v>0.48958333333333331</v>
      </c>
      <c r="B58" s="28">
        <f t="shared" si="5"/>
        <v>1.8333333333333335</v>
      </c>
      <c r="C58" s="19" t="s">
        <v>558</v>
      </c>
      <c r="D58">
        <v>136.38</v>
      </c>
      <c r="E58">
        <v>0.82</v>
      </c>
      <c r="H58"/>
      <c r="I58"/>
      <c r="AI58"/>
      <c r="AJ58"/>
    </row>
    <row r="59" spans="1:36">
      <c r="A59" s="11">
        <v>0.50138888888888888</v>
      </c>
      <c r="B59" s="28">
        <f t="shared" si="5"/>
        <v>2.1166666666666671</v>
      </c>
      <c r="C59" s="19" t="s">
        <v>559</v>
      </c>
      <c r="D59" s="168">
        <v>139.61000000000001</v>
      </c>
      <c r="E59">
        <v>0.92</v>
      </c>
      <c r="F59" t="s">
        <v>580</v>
      </c>
      <c r="H59"/>
      <c r="I59"/>
      <c r="AI59"/>
      <c r="AJ59"/>
    </row>
    <row r="60" spans="1:36">
      <c r="A60" s="169">
        <v>0.5131944444444444</v>
      </c>
      <c r="B60" s="28">
        <f t="shared" si="5"/>
        <v>2.3999999999999995</v>
      </c>
      <c r="C60" s="19" t="s">
        <v>560</v>
      </c>
      <c r="D60" s="168">
        <v>111.62</v>
      </c>
      <c r="E60" s="170">
        <v>0.93</v>
      </c>
      <c r="H60"/>
      <c r="I60"/>
      <c r="AI60"/>
      <c r="AJ60"/>
    </row>
    <row r="61" spans="1:36">
      <c r="A61" s="11">
        <v>0.52500000000000002</v>
      </c>
      <c r="B61" s="28">
        <f t="shared" si="5"/>
        <v>2.6833333333333345</v>
      </c>
      <c r="C61" s="19" t="s">
        <v>561</v>
      </c>
      <c r="D61" s="168">
        <v>68.56</v>
      </c>
      <c r="E61" s="168">
        <v>0.9</v>
      </c>
      <c r="H61"/>
      <c r="I61"/>
      <c r="AI61"/>
      <c r="AJ61"/>
    </row>
    <row r="62" spans="1:36">
      <c r="A62" s="11">
        <v>0.53680555555555554</v>
      </c>
      <c r="B62" s="28">
        <f t="shared" si="5"/>
        <v>2.9666666666666668</v>
      </c>
      <c r="C62" s="19" t="s">
        <v>562</v>
      </c>
      <c r="D62" s="168">
        <v>66.34</v>
      </c>
      <c r="E62" s="168">
        <v>1.04</v>
      </c>
      <c r="H62"/>
      <c r="I62"/>
      <c r="AI62"/>
      <c r="AJ62"/>
    </row>
    <row r="63" spans="1:36">
      <c r="A63" s="11">
        <v>0.5493055555555556</v>
      </c>
      <c r="B63" s="28">
        <f t="shared" si="5"/>
        <v>3.2666666666666684</v>
      </c>
      <c r="C63" s="19" t="s">
        <v>565</v>
      </c>
      <c r="D63"/>
      <c r="E63"/>
      <c r="H63"/>
      <c r="I63"/>
      <c r="AI63"/>
      <c r="AJ63"/>
    </row>
    <row r="64" spans="1:36">
      <c r="A64" s="11"/>
      <c r="B64" s="28">
        <f t="shared" si="5"/>
        <v>-9.9166666666666661</v>
      </c>
      <c r="C64" s="19" t="s">
        <v>566</v>
      </c>
      <c r="D64"/>
      <c r="E64"/>
      <c r="H64"/>
      <c r="I64"/>
      <c r="AI64"/>
      <c r="AJ64"/>
    </row>
    <row r="65" spans="1:36">
      <c r="A65" s="169"/>
      <c r="B65" s="28"/>
      <c r="D65" s="4"/>
      <c r="E65" s="124"/>
      <c r="AI65"/>
      <c r="AJ65"/>
    </row>
    <row r="66" spans="1:36">
      <c r="A66" s="167"/>
      <c r="B66" s="28"/>
      <c r="H66"/>
      <c r="I66"/>
      <c r="AC66"/>
      <c r="AI66"/>
      <c r="AJ66"/>
    </row>
    <row r="67" spans="1:36">
      <c r="A67" s="107">
        <v>42229</v>
      </c>
      <c r="C67" s="23" t="s">
        <v>380</v>
      </c>
      <c r="D67"/>
      <c r="E67"/>
      <c r="H67" s="107">
        <v>42230</v>
      </c>
      <c r="J67" s="23" t="s">
        <v>380</v>
      </c>
      <c r="O67"/>
      <c r="P67"/>
      <c r="AC67"/>
      <c r="AI67"/>
      <c r="AJ67"/>
    </row>
    <row r="68" spans="1:36">
      <c r="A68" s="19" t="s">
        <v>581</v>
      </c>
      <c r="B68" s="172" t="s">
        <v>266</v>
      </c>
      <c r="C68" s="23">
        <v>3834</v>
      </c>
      <c r="D68" s="3" t="s">
        <v>493</v>
      </c>
      <c r="E68"/>
      <c r="H68" s="19" t="s">
        <v>581</v>
      </c>
      <c r="I68" s="172" t="s">
        <v>266</v>
      </c>
      <c r="J68" s="23">
        <v>3836</v>
      </c>
      <c r="K68" s="3" t="s">
        <v>493</v>
      </c>
      <c r="O68"/>
      <c r="P68"/>
      <c r="AC68"/>
      <c r="AI68"/>
      <c r="AJ68"/>
    </row>
    <row r="69" spans="1:36" ht="45">
      <c r="A69" s="3" t="s">
        <v>6</v>
      </c>
      <c r="B69" s="6" t="s">
        <v>582</v>
      </c>
      <c r="C69" s="27" t="s">
        <v>583</v>
      </c>
      <c r="D69" s="23" t="s">
        <v>8</v>
      </c>
      <c r="E69" s="27" t="s">
        <v>525</v>
      </c>
      <c r="H69" s="3" t="s">
        <v>6</v>
      </c>
      <c r="I69" s="6" t="s">
        <v>582</v>
      </c>
      <c r="J69" s="27" t="s">
        <v>583</v>
      </c>
      <c r="K69" s="23" t="s">
        <v>8</v>
      </c>
      <c r="L69" s="27" t="s">
        <v>525</v>
      </c>
      <c r="O69"/>
      <c r="P69"/>
      <c r="AC69"/>
      <c r="AI69"/>
      <c r="AJ69"/>
    </row>
    <row r="70" spans="1:36">
      <c r="A70" s="47">
        <v>0.45416666666666666</v>
      </c>
      <c r="B70" s="28">
        <f t="shared" ref="B70:B86" si="6">(A70-A$75)*24</f>
        <v>-1.0666666666666669</v>
      </c>
      <c r="C70" s="19" t="s">
        <v>584</v>
      </c>
      <c r="D70"/>
      <c r="E70"/>
      <c r="H70" s="47">
        <v>0.40833333333333338</v>
      </c>
      <c r="I70" s="28">
        <f t="shared" ref="I70:I85" si="7">(H70-$H$74)*24</f>
        <v>-0.94999999999999929</v>
      </c>
      <c r="J70" s="19" t="s">
        <v>584</v>
      </c>
      <c r="O70"/>
      <c r="P70"/>
      <c r="AI70"/>
      <c r="AJ70"/>
    </row>
    <row r="71" spans="1:36">
      <c r="A71" s="47">
        <v>0.45555555555555555</v>
      </c>
      <c r="B71" s="28">
        <f t="shared" si="6"/>
        <v>-1.0333333333333337</v>
      </c>
      <c r="C71" s="19" t="s">
        <v>550</v>
      </c>
      <c r="D71">
        <v>1.28</v>
      </c>
      <c r="E71">
        <v>0.09</v>
      </c>
      <c r="H71" s="47">
        <v>0.41250000000000003</v>
      </c>
      <c r="I71" s="28">
        <f t="shared" si="7"/>
        <v>-0.84999999999999964</v>
      </c>
      <c r="J71" s="19" t="s">
        <v>550</v>
      </c>
      <c r="K71">
        <v>-22.34</v>
      </c>
      <c r="L71">
        <v>1.08</v>
      </c>
      <c r="O71"/>
      <c r="P71"/>
      <c r="AI71"/>
      <c r="AJ71"/>
    </row>
    <row r="72" spans="1:36">
      <c r="A72" s="47">
        <v>0.46597222222222223</v>
      </c>
      <c r="B72" s="28">
        <f t="shared" si="6"/>
        <v>-0.78333333333333321</v>
      </c>
      <c r="C72" s="19" t="s">
        <v>552</v>
      </c>
      <c r="D72">
        <v>-19.53</v>
      </c>
      <c r="E72">
        <v>0.82</v>
      </c>
      <c r="H72" s="47">
        <v>0.42569444444444443</v>
      </c>
      <c r="I72" s="28">
        <f t="shared" si="7"/>
        <v>-0.5333333333333341</v>
      </c>
      <c r="J72" s="19" t="s">
        <v>552</v>
      </c>
      <c r="K72">
        <v>-21.21</v>
      </c>
      <c r="L72">
        <v>1.45</v>
      </c>
      <c r="O72"/>
      <c r="P72"/>
      <c r="AI72"/>
      <c r="AJ72"/>
    </row>
    <row r="73" spans="1:36">
      <c r="A73" s="11">
        <v>0.47847222222222219</v>
      </c>
      <c r="B73" s="28">
        <f t="shared" si="6"/>
        <v>-0.48333333333333428</v>
      </c>
      <c r="C73" s="19" t="s">
        <v>585</v>
      </c>
      <c r="D73">
        <v>-18.239999999999998</v>
      </c>
      <c r="E73">
        <v>1.1499999999999999</v>
      </c>
      <c r="H73" s="11">
        <v>0.44236111111111115</v>
      </c>
      <c r="I73" s="28">
        <f t="shared" si="7"/>
        <v>-0.13333333333333286</v>
      </c>
      <c r="J73" s="19" t="s">
        <v>586</v>
      </c>
      <c r="O73"/>
      <c r="P73"/>
      <c r="AI73"/>
      <c r="AJ73"/>
    </row>
    <row r="74" spans="1:36">
      <c r="A74" s="47">
        <v>0.49236111111111108</v>
      </c>
      <c r="B74" s="28">
        <f t="shared" si="6"/>
        <v>-0.1500000000000008</v>
      </c>
      <c r="C74" s="19" t="s">
        <v>586</v>
      </c>
      <c r="D74" s="157"/>
      <c r="E74"/>
      <c r="H74" s="47">
        <v>0.44791666666666669</v>
      </c>
      <c r="I74" s="28">
        <f t="shared" si="7"/>
        <v>0</v>
      </c>
      <c r="J74" s="19" t="s">
        <v>14</v>
      </c>
      <c r="K74" s="157"/>
      <c r="O74"/>
      <c r="P74"/>
      <c r="AI74"/>
      <c r="AJ74"/>
    </row>
    <row r="75" spans="1:36">
      <c r="A75" s="167">
        <v>0.49861111111111112</v>
      </c>
      <c r="B75" s="28">
        <f t="shared" si="6"/>
        <v>0</v>
      </c>
      <c r="C75" s="19" t="s">
        <v>14</v>
      </c>
      <c r="D75" s="171"/>
      <c r="E75"/>
      <c r="H75" s="167">
        <v>0.4548611111111111</v>
      </c>
      <c r="I75" s="28">
        <f t="shared" si="7"/>
        <v>0.16666666666666607</v>
      </c>
      <c r="J75" s="19" t="s">
        <v>543</v>
      </c>
      <c r="K75" s="171">
        <v>-17.809999999999999</v>
      </c>
      <c r="L75">
        <v>1.19</v>
      </c>
      <c r="O75"/>
      <c r="P75"/>
      <c r="AI75"/>
      <c r="AJ75"/>
    </row>
    <row r="76" spans="1:36">
      <c r="A76" s="167">
        <v>0.50624999999999998</v>
      </c>
      <c r="B76" s="28">
        <f t="shared" si="6"/>
        <v>0.18333333333333268</v>
      </c>
      <c r="C76" s="19" t="s">
        <v>543</v>
      </c>
      <c r="D76">
        <v>-22.64</v>
      </c>
      <c r="E76">
        <v>0.6</v>
      </c>
      <c r="H76" s="167">
        <v>0.46875</v>
      </c>
      <c r="I76" s="28">
        <f t="shared" si="7"/>
        <v>0.49999999999999956</v>
      </c>
      <c r="J76" s="19" t="s">
        <v>548</v>
      </c>
      <c r="K76">
        <v>-11.43</v>
      </c>
      <c r="L76">
        <v>0.74</v>
      </c>
      <c r="O76"/>
      <c r="P76"/>
      <c r="W76" s="19"/>
      <c r="AI76"/>
      <c r="AJ76"/>
    </row>
    <row r="77" spans="1:36">
      <c r="A77" s="167">
        <v>0.5180555555555556</v>
      </c>
      <c r="B77" s="28">
        <f t="shared" si="6"/>
        <v>0.46666666666666767</v>
      </c>
      <c r="C77" s="19" t="s">
        <v>548</v>
      </c>
      <c r="D77">
        <v>-6.9</v>
      </c>
      <c r="E77">
        <v>1.18</v>
      </c>
      <c r="H77" s="167">
        <v>0.48125000000000001</v>
      </c>
      <c r="I77" s="28">
        <f t="shared" si="7"/>
        <v>0.79999999999999982</v>
      </c>
      <c r="J77" s="19" t="s">
        <v>551</v>
      </c>
      <c r="K77">
        <v>-11.05</v>
      </c>
      <c r="L77">
        <v>0.9</v>
      </c>
      <c r="O77"/>
      <c r="P77"/>
      <c r="W77" s="19"/>
      <c r="AI77"/>
      <c r="AJ77"/>
    </row>
    <row r="78" spans="1:36">
      <c r="A78" s="167">
        <v>0.53333333333333333</v>
      </c>
      <c r="B78" s="28">
        <f t="shared" si="6"/>
        <v>0.83333333333333304</v>
      </c>
      <c r="C78" s="19" t="s">
        <v>551</v>
      </c>
      <c r="D78">
        <v>-5.88</v>
      </c>
      <c r="E78">
        <v>0.86</v>
      </c>
      <c r="H78" s="167">
        <v>0.49374999999999997</v>
      </c>
      <c r="I78" s="28">
        <f t="shared" si="7"/>
        <v>1.0999999999999988</v>
      </c>
      <c r="J78" s="19" t="s">
        <v>553</v>
      </c>
      <c r="K78">
        <v>-15.24</v>
      </c>
      <c r="L78">
        <v>0.75</v>
      </c>
      <c r="O78"/>
      <c r="P78"/>
      <c r="W78" s="19"/>
      <c r="AI78"/>
      <c r="AJ78"/>
    </row>
    <row r="79" spans="1:36">
      <c r="A79" s="167">
        <v>0.54583333333333328</v>
      </c>
      <c r="B79" s="28">
        <f t="shared" si="6"/>
        <v>1.133333333333332</v>
      </c>
      <c r="C79" s="19" t="s">
        <v>553</v>
      </c>
      <c r="D79">
        <v>-7.46</v>
      </c>
      <c r="E79">
        <v>0.96</v>
      </c>
      <c r="H79" s="167">
        <v>0.50555555555555554</v>
      </c>
      <c r="I79" s="28">
        <f t="shared" si="7"/>
        <v>1.3833333333333324</v>
      </c>
      <c r="J79" s="19" t="s">
        <v>554</v>
      </c>
      <c r="K79">
        <v>-13.81</v>
      </c>
      <c r="L79">
        <v>1.28</v>
      </c>
      <c r="O79"/>
      <c r="P79"/>
      <c r="W79" s="19"/>
    </row>
    <row r="80" spans="1:36">
      <c r="A80" s="167">
        <v>0.55833333333333335</v>
      </c>
      <c r="B80" s="28">
        <f t="shared" si="6"/>
        <v>1.4333333333333336</v>
      </c>
      <c r="C80" s="19" t="s">
        <v>554</v>
      </c>
      <c r="D80">
        <v>-9.02</v>
      </c>
      <c r="E80">
        <v>1.01</v>
      </c>
      <c r="H80" s="167">
        <v>0.51944444444444449</v>
      </c>
      <c r="I80" s="28">
        <f t="shared" si="7"/>
        <v>1.7166666666666672</v>
      </c>
      <c r="J80" s="19" t="s">
        <v>556</v>
      </c>
      <c r="K80">
        <v>-17.34</v>
      </c>
      <c r="L80">
        <v>0.97</v>
      </c>
      <c r="O80"/>
      <c r="P80"/>
      <c r="W80" s="19"/>
    </row>
    <row r="81" spans="1:23">
      <c r="A81" s="167">
        <v>0.57222222222222219</v>
      </c>
      <c r="B81" s="28">
        <f t="shared" si="6"/>
        <v>1.7666666666666657</v>
      </c>
      <c r="C81" s="19" t="s">
        <v>556</v>
      </c>
      <c r="D81">
        <v>-10.83</v>
      </c>
      <c r="E81">
        <v>1.08</v>
      </c>
      <c r="H81" s="167">
        <v>0.53472222222222221</v>
      </c>
      <c r="I81" s="28">
        <f t="shared" si="7"/>
        <v>2.0833333333333326</v>
      </c>
      <c r="J81" s="19" t="s">
        <v>558</v>
      </c>
      <c r="K81">
        <v>-18.04</v>
      </c>
      <c r="L81">
        <v>0.93</v>
      </c>
      <c r="O81"/>
      <c r="P81"/>
      <c r="W81" s="19"/>
    </row>
    <row r="82" spans="1:23">
      <c r="A82" s="167">
        <v>0.5854166666666667</v>
      </c>
      <c r="B82" s="28">
        <f t="shared" si="6"/>
        <v>2.0833333333333339</v>
      </c>
      <c r="C82" s="19" t="s">
        <v>558</v>
      </c>
      <c r="D82">
        <v>-13.21</v>
      </c>
      <c r="E82">
        <v>0.86</v>
      </c>
      <c r="H82" s="167">
        <v>0.54513888888888895</v>
      </c>
      <c r="I82" s="28">
        <f t="shared" si="7"/>
        <v>2.3333333333333344</v>
      </c>
      <c r="J82" s="19" t="s">
        <v>559</v>
      </c>
      <c r="K82">
        <v>-18.809999999999999</v>
      </c>
      <c r="L82">
        <v>1.1200000000000001</v>
      </c>
      <c r="O82"/>
      <c r="P82"/>
      <c r="W82" s="19"/>
    </row>
    <row r="83" spans="1:23">
      <c r="A83" s="11">
        <v>0.59861111111111109</v>
      </c>
      <c r="B83" s="28">
        <f t="shared" si="6"/>
        <v>2.3999999999999995</v>
      </c>
      <c r="C83" s="19" t="s">
        <v>559</v>
      </c>
      <c r="D83">
        <v>-15.5</v>
      </c>
      <c r="E83">
        <v>0.78</v>
      </c>
      <c r="H83" s="11">
        <v>0.55833333333333335</v>
      </c>
      <c r="I83" s="28">
        <f t="shared" si="7"/>
        <v>2.65</v>
      </c>
      <c r="J83" s="19" t="s">
        <v>560</v>
      </c>
      <c r="K83">
        <v>-19.63</v>
      </c>
      <c r="L83">
        <v>0.93</v>
      </c>
      <c r="O83"/>
      <c r="P83"/>
      <c r="W83" s="19"/>
    </row>
    <row r="84" spans="1:23">
      <c r="A84" s="11">
        <v>0.61111111111111105</v>
      </c>
      <c r="B84" s="28">
        <f t="shared" si="6"/>
        <v>2.6999999999999984</v>
      </c>
      <c r="C84" s="19" t="s">
        <v>560</v>
      </c>
      <c r="D84">
        <v>-15.49</v>
      </c>
      <c r="E84">
        <v>1.22</v>
      </c>
      <c r="H84" s="11">
        <v>0.5708333333333333</v>
      </c>
      <c r="I84" s="28">
        <f t="shared" si="7"/>
        <v>2.9499999999999988</v>
      </c>
      <c r="J84" s="19" t="s">
        <v>561</v>
      </c>
      <c r="K84">
        <v>-20.46</v>
      </c>
      <c r="L84">
        <v>1.35</v>
      </c>
      <c r="O84"/>
      <c r="P84"/>
      <c r="W84" s="19"/>
    </row>
    <row r="85" spans="1:23">
      <c r="A85" s="11">
        <v>0.62569444444444444</v>
      </c>
      <c r="B85" s="19">
        <f t="shared" si="6"/>
        <v>3.05</v>
      </c>
      <c r="C85" s="19" t="s">
        <v>561</v>
      </c>
      <c r="D85">
        <v>-16.71</v>
      </c>
      <c r="E85">
        <v>1.1299999999999999</v>
      </c>
      <c r="H85" s="11">
        <v>0.5854166666666667</v>
      </c>
      <c r="I85" s="28">
        <f t="shared" si="7"/>
        <v>3.3000000000000003</v>
      </c>
      <c r="J85" s="19" t="s">
        <v>562</v>
      </c>
      <c r="O85"/>
      <c r="P85"/>
      <c r="W85" s="19"/>
    </row>
    <row r="86" spans="1:23">
      <c r="A86" s="11">
        <v>0.63958333333333328</v>
      </c>
      <c r="B86" s="28">
        <f t="shared" si="6"/>
        <v>3.383333333333332</v>
      </c>
      <c r="C86" s="19" t="s">
        <v>562</v>
      </c>
      <c r="D86"/>
      <c r="E86"/>
      <c r="H86" s="11" t="s">
        <v>490</v>
      </c>
      <c r="I86" s="28"/>
      <c r="J86" s="19"/>
      <c r="O86"/>
      <c r="P86"/>
      <c r="W86" s="19"/>
    </row>
    <row r="87" spans="1:23">
      <c r="D87"/>
      <c r="E87"/>
      <c r="H87"/>
      <c r="J87" s="19"/>
      <c r="O87"/>
      <c r="P87"/>
      <c r="W87" s="19"/>
    </row>
    <row r="88" spans="1:23">
      <c r="A88" s="195"/>
      <c r="B88" s="194"/>
      <c r="C88" s="180"/>
      <c r="D88" s="180"/>
      <c r="E88" s="180"/>
      <c r="F88" s="97"/>
    </row>
    <row r="92" spans="1:23">
      <c r="A92" s="107">
        <v>42233</v>
      </c>
      <c r="C92" s="23" t="s">
        <v>380</v>
      </c>
      <c r="G92" s="107">
        <v>42234</v>
      </c>
      <c r="I92" s="23" t="s">
        <v>380</v>
      </c>
    </row>
    <row r="93" spans="1:23">
      <c r="A93" s="19" t="s">
        <v>581</v>
      </c>
      <c r="B93" s="172" t="s">
        <v>266</v>
      </c>
      <c r="C93" s="23">
        <v>3845</v>
      </c>
      <c r="D93" s="3" t="s">
        <v>493</v>
      </c>
      <c r="G93" s="19" t="s">
        <v>587</v>
      </c>
      <c r="H93" s="172" t="s">
        <v>266</v>
      </c>
      <c r="I93" s="23">
        <v>3848</v>
      </c>
      <c r="J93" s="3" t="s">
        <v>493</v>
      </c>
    </row>
    <row r="94" spans="1:23" ht="45">
      <c r="A94" s="3" t="s">
        <v>6</v>
      </c>
      <c r="B94" s="6" t="s">
        <v>582</v>
      </c>
      <c r="C94" s="27" t="s">
        <v>583</v>
      </c>
      <c r="D94" s="23" t="s">
        <v>8</v>
      </c>
      <c r="E94" s="27" t="s">
        <v>525</v>
      </c>
      <c r="G94" s="3" t="s">
        <v>6</v>
      </c>
      <c r="H94" s="6" t="s">
        <v>582</v>
      </c>
      <c r="I94" s="27" t="s">
        <v>583</v>
      </c>
      <c r="J94" s="23" t="s">
        <v>8</v>
      </c>
      <c r="K94" s="27" t="s">
        <v>525</v>
      </c>
      <c r="L94" s="3" t="s">
        <v>10</v>
      </c>
    </row>
    <row r="95" spans="1:23">
      <c r="A95" s="11">
        <v>0.4381944444444445</v>
      </c>
      <c r="B95" s="28">
        <f t="shared" ref="B95:B108" si="8">(A95-A$100)*24</f>
        <v>-1.0999999999999988</v>
      </c>
      <c r="C95" s="19" t="s">
        <v>584</v>
      </c>
      <c r="G95" s="11">
        <v>0.41875000000000001</v>
      </c>
      <c r="H95" s="28">
        <f t="shared" ref="H95:H108" si="9">(G95-G$100)*24</f>
        <v>-1.0499999999999989</v>
      </c>
      <c r="I95" s="19" t="s">
        <v>584</v>
      </c>
    </row>
    <row r="96" spans="1:23">
      <c r="A96" s="47">
        <v>0.44027777777777777</v>
      </c>
      <c r="B96" s="28">
        <f t="shared" si="8"/>
        <v>-1.0500000000000003</v>
      </c>
      <c r="C96" s="19" t="s">
        <v>550</v>
      </c>
      <c r="D96" s="19">
        <v>-19.170000000000002</v>
      </c>
      <c r="E96" s="19">
        <v>0.62</v>
      </c>
      <c r="G96" s="11">
        <v>0.42291666666666666</v>
      </c>
      <c r="H96" s="28">
        <f t="shared" si="9"/>
        <v>-0.94999999999999929</v>
      </c>
      <c r="I96" s="19" t="s">
        <v>550</v>
      </c>
      <c r="J96">
        <v>-20.99</v>
      </c>
      <c r="K96">
        <v>0.43</v>
      </c>
    </row>
    <row r="97" spans="1:12">
      <c r="A97" s="47">
        <v>0.45208333333333334</v>
      </c>
      <c r="B97" s="28">
        <f t="shared" si="8"/>
        <v>-0.76666666666666661</v>
      </c>
      <c r="C97" s="19" t="s">
        <v>552</v>
      </c>
      <c r="D97" s="19">
        <v>-17.72</v>
      </c>
      <c r="E97" s="19">
        <v>1.08</v>
      </c>
      <c r="G97" s="11">
        <v>0.43402777777777773</v>
      </c>
      <c r="H97" s="28">
        <f t="shared" si="9"/>
        <v>-0.68333333333333357</v>
      </c>
      <c r="I97" s="19" t="s">
        <v>552</v>
      </c>
      <c r="J97">
        <v>-20.82</v>
      </c>
      <c r="K97">
        <v>1.04</v>
      </c>
    </row>
    <row r="98" spans="1:12">
      <c r="A98" s="11">
        <v>0.46527777777777773</v>
      </c>
      <c r="B98" s="28">
        <f t="shared" si="8"/>
        <v>-0.45000000000000107</v>
      </c>
      <c r="C98" s="19" t="s">
        <v>585</v>
      </c>
      <c r="D98" s="19">
        <v>-17.93</v>
      </c>
      <c r="E98" s="19">
        <v>1.1599999999999999</v>
      </c>
      <c r="G98" s="11">
        <v>0.44722222222222219</v>
      </c>
      <c r="H98" s="28">
        <f t="shared" si="9"/>
        <v>-0.3666666666666667</v>
      </c>
      <c r="I98" s="19" t="s">
        <v>585</v>
      </c>
      <c r="J98">
        <v>-20.51</v>
      </c>
      <c r="K98">
        <v>0.99</v>
      </c>
    </row>
    <row r="99" spans="1:12">
      <c r="A99" s="11">
        <v>0.47916666666666669</v>
      </c>
      <c r="B99" s="28">
        <f t="shared" si="8"/>
        <v>-0.11666666666666625</v>
      </c>
      <c r="C99" s="19" t="s">
        <v>586</v>
      </c>
      <c r="G99" s="11">
        <v>0.4604166666666667</v>
      </c>
      <c r="H99" s="28">
        <f t="shared" si="9"/>
        <v>-4.999999999999849E-2</v>
      </c>
      <c r="I99" s="19" t="s">
        <v>586</v>
      </c>
    </row>
    <row r="100" spans="1:12">
      <c r="A100" s="47">
        <v>0.48402777777777778</v>
      </c>
      <c r="B100" s="28">
        <f t="shared" si="8"/>
        <v>0</v>
      </c>
      <c r="C100" s="19" t="s">
        <v>14</v>
      </c>
      <c r="D100" s="19">
        <v>-18.45</v>
      </c>
      <c r="E100" s="19">
        <v>1.06</v>
      </c>
      <c r="G100" s="11">
        <v>0.46249999999999997</v>
      </c>
      <c r="H100" s="28">
        <f t="shared" si="9"/>
        <v>0</v>
      </c>
      <c r="I100" s="19" t="s">
        <v>14</v>
      </c>
      <c r="J100">
        <v>-20.96</v>
      </c>
      <c r="K100">
        <v>1.05</v>
      </c>
      <c r="L100" t="s">
        <v>588</v>
      </c>
    </row>
    <row r="101" spans="1:12">
      <c r="A101" s="167">
        <v>0.49305555555555558</v>
      </c>
      <c r="B101" s="28">
        <f t="shared" si="8"/>
        <v>0.21666666666666723</v>
      </c>
      <c r="C101" s="19" t="s">
        <v>543</v>
      </c>
      <c r="D101" s="19">
        <v>-1.78</v>
      </c>
      <c r="E101" s="19">
        <v>1.1200000000000001</v>
      </c>
      <c r="G101" s="11">
        <v>0.47361111111111115</v>
      </c>
      <c r="H101" s="28">
        <f t="shared" si="9"/>
        <v>0.26666666666666838</v>
      </c>
      <c r="I101" s="19" t="s">
        <v>543</v>
      </c>
      <c r="J101">
        <v>-17.809999999999999</v>
      </c>
      <c r="K101">
        <v>0.92</v>
      </c>
    </row>
    <row r="102" spans="1:12">
      <c r="A102" s="167">
        <v>0.50624999999999998</v>
      </c>
      <c r="B102" s="28">
        <f t="shared" si="8"/>
        <v>0.53333333333333277</v>
      </c>
      <c r="C102" s="19" t="s">
        <v>548</v>
      </c>
      <c r="D102" s="19">
        <v>0.56999999999999995</v>
      </c>
      <c r="E102" s="19">
        <v>1.05</v>
      </c>
      <c r="G102" s="11">
        <v>0.48680555555555555</v>
      </c>
      <c r="H102" s="28">
        <f t="shared" si="9"/>
        <v>0.58333333333333393</v>
      </c>
      <c r="I102" s="19" t="s">
        <v>548</v>
      </c>
      <c r="J102">
        <v>-14.34</v>
      </c>
      <c r="K102">
        <v>1.23</v>
      </c>
    </row>
    <row r="103" spans="1:12">
      <c r="A103" s="167">
        <v>0.52013888888888882</v>
      </c>
      <c r="B103" s="28">
        <f t="shared" si="8"/>
        <v>0.86666666666666492</v>
      </c>
      <c r="C103" s="19" t="s">
        <v>551</v>
      </c>
      <c r="D103" s="19">
        <v>-5.29</v>
      </c>
      <c r="E103" s="19">
        <v>1.08</v>
      </c>
      <c r="G103" s="11">
        <v>0.50208333333333333</v>
      </c>
      <c r="H103" s="28">
        <f t="shared" si="9"/>
        <v>0.95000000000000062</v>
      </c>
      <c r="I103" s="19" t="s">
        <v>551</v>
      </c>
      <c r="J103">
        <v>-13.33</v>
      </c>
      <c r="K103">
        <v>1.42</v>
      </c>
    </row>
    <row r="104" spans="1:12">
      <c r="A104" s="167">
        <v>0.53333333333333333</v>
      </c>
      <c r="B104" s="28">
        <f t="shared" si="8"/>
        <v>1.1833333333333331</v>
      </c>
      <c r="C104" s="19" t="s">
        <v>553</v>
      </c>
      <c r="D104" s="19">
        <v>-9.26</v>
      </c>
      <c r="E104" s="19">
        <v>1.07</v>
      </c>
      <c r="G104" s="11">
        <v>0.51874999999999993</v>
      </c>
      <c r="H104" s="28">
        <f t="shared" si="9"/>
        <v>1.3499999999999992</v>
      </c>
      <c r="I104" s="19" t="s">
        <v>553</v>
      </c>
      <c r="J104">
        <v>-14.91</v>
      </c>
      <c r="K104">
        <v>0.9</v>
      </c>
    </row>
    <row r="105" spans="1:12">
      <c r="A105" s="167">
        <v>0.54722222222222217</v>
      </c>
      <c r="B105" s="28">
        <f t="shared" si="8"/>
        <v>1.5166666666666653</v>
      </c>
      <c r="C105" s="19" t="s">
        <v>554</v>
      </c>
      <c r="D105" s="19">
        <v>-12.02</v>
      </c>
      <c r="E105" s="19">
        <v>0.9</v>
      </c>
      <c r="G105" s="11">
        <v>0.53125</v>
      </c>
      <c r="H105" s="28">
        <f t="shared" si="9"/>
        <v>1.6500000000000008</v>
      </c>
      <c r="I105" s="19" t="s">
        <v>554</v>
      </c>
      <c r="J105">
        <v>-13.99</v>
      </c>
      <c r="K105">
        <v>0.95</v>
      </c>
      <c r="L105" t="s">
        <v>589</v>
      </c>
    </row>
    <row r="106" spans="1:12">
      <c r="A106" s="167">
        <v>0.55972222222222223</v>
      </c>
      <c r="B106" s="28">
        <f t="shared" si="8"/>
        <v>1.8166666666666669</v>
      </c>
      <c r="C106" s="19" t="s">
        <v>556</v>
      </c>
      <c r="D106" s="19">
        <v>-12.55</v>
      </c>
      <c r="E106" s="19">
        <v>1.05</v>
      </c>
      <c r="G106" s="11">
        <v>0.5444444444444444</v>
      </c>
      <c r="H106" s="28">
        <f t="shared" si="9"/>
        <v>1.9666666666666663</v>
      </c>
      <c r="I106" s="19" t="s">
        <v>556</v>
      </c>
      <c r="J106">
        <v>-16.53</v>
      </c>
      <c r="K106">
        <v>0.69</v>
      </c>
    </row>
    <row r="107" spans="1:12">
      <c r="A107" s="167">
        <v>0.57291666666666663</v>
      </c>
      <c r="B107" s="28">
        <f t="shared" si="8"/>
        <v>2.1333333333333324</v>
      </c>
      <c r="C107" s="19" t="s">
        <v>558</v>
      </c>
      <c r="D107" s="19">
        <v>-13.85</v>
      </c>
      <c r="E107" s="19">
        <v>1.06</v>
      </c>
      <c r="G107" s="11">
        <v>0.55625000000000002</v>
      </c>
      <c r="H107" s="28">
        <f t="shared" si="9"/>
        <v>2.2500000000000013</v>
      </c>
      <c r="I107" s="19" t="s">
        <v>558</v>
      </c>
      <c r="J107">
        <v>-16.100000000000001</v>
      </c>
      <c r="K107">
        <v>0.88</v>
      </c>
      <c r="L107" t="s">
        <v>589</v>
      </c>
    </row>
    <row r="108" spans="1:12">
      <c r="A108" s="167">
        <v>0.58611111111111114</v>
      </c>
      <c r="B108" s="28">
        <f t="shared" si="8"/>
        <v>2.4500000000000006</v>
      </c>
      <c r="C108" s="19" t="s">
        <v>564</v>
      </c>
      <c r="G108" s="11">
        <v>0.57708333333333328</v>
      </c>
      <c r="H108" s="28">
        <f t="shared" si="9"/>
        <v>2.7499999999999996</v>
      </c>
      <c r="I108" s="19" t="s">
        <v>559</v>
      </c>
    </row>
    <row r="109" spans="1:12">
      <c r="A109" s="167"/>
      <c r="B109" s="28"/>
      <c r="H109" s="28">
        <f>(G108-G$100)*24</f>
        <v>2.7499999999999996</v>
      </c>
      <c r="I109" s="19" t="s">
        <v>564</v>
      </c>
    </row>
    <row r="110" spans="1:12">
      <c r="A110" s="169"/>
      <c r="B110" s="28"/>
    </row>
    <row r="111" spans="1:12">
      <c r="A111" s="107">
        <v>42235</v>
      </c>
      <c r="B111" s="129"/>
      <c r="C111" s="23" t="s">
        <v>380</v>
      </c>
      <c r="H111" s="107" t="s">
        <v>590</v>
      </c>
      <c r="J111" s="23" t="s">
        <v>380</v>
      </c>
      <c r="K111" s="19"/>
      <c r="L111" s="19"/>
    </row>
    <row r="112" spans="1:12">
      <c r="A112" s="19" t="s">
        <v>587</v>
      </c>
      <c r="B112" s="172" t="s">
        <v>266</v>
      </c>
      <c r="C112" s="23">
        <v>3851</v>
      </c>
      <c r="D112" s="3" t="s">
        <v>493</v>
      </c>
      <c r="H112" s="19" t="s">
        <v>591</v>
      </c>
      <c r="I112" s="172" t="s">
        <v>268</v>
      </c>
      <c r="J112" s="23">
        <v>3858</v>
      </c>
      <c r="K112" s="3" t="s">
        <v>493</v>
      </c>
      <c r="L112" s="19"/>
    </row>
    <row r="113" spans="1:13" ht="45">
      <c r="A113" s="3" t="s">
        <v>6</v>
      </c>
      <c r="B113" s="6" t="s">
        <v>582</v>
      </c>
      <c r="C113" s="27" t="s">
        <v>583</v>
      </c>
      <c r="D113" s="23" t="s">
        <v>8</v>
      </c>
      <c r="E113" s="27" t="s">
        <v>525</v>
      </c>
      <c r="F113" s="3" t="s">
        <v>10</v>
      </c>
      <c r="H113" s="3" t="s">
        <v>6</v>
      </c>
      <c r="I113" s="6" t="s">
        <v>582</v>
      </c>
      <c r="J113" s="27" t="s">
        <v>583</v>
      </c>
      <c r="K113" s="23" t="s">
        <v>8</v>
      </c>
      <c r="L113" s="27" t="s">
        <v>525</v>
      </c>
      <c r="M113" s="3" t="s">
        <v>10</v>
      </c>
    </row>
    <row r="114" spans="1:13">
      <c r="A114" s="11">
        <v>0.41388888888888892</v>
      </c>
      <c r="B114" s="28">
        <f t="shared" ref="B114:B119" si="10">(A114-A$119)*24</f>
        <v>-1.3333333333333339</v>
      </c>
      <c r="C114" s="19" t="s">
        <v>584</v>
      </c>
      <c r="D114" s="19">
        <v>-22.81</v>
      </c>
      <c r="E114" s="19">
        <v>0.05</v>
      </c>
      <c r="F114" s="19"/>
      <c r="H114" s="11">
        <v>0.5131944444444444</v>
      </c>
      <c r="I114" s="28">
        <f t="shared" ref="I114:I119" si="11">(H114-H$119)*24</f>
        <v>-1.3500000000000005</v>
      </c>
      <c r="J114" s="19" t="s">
        <v>584</v>
      </c>
      <c r="M114" t="s">
        <v>592</v>
      </c>
    </row>
    <row r="115" spans="1:13">
      <c r="A115" s="11">
        <v>0.42430555555555555</v>
      </c>
      <c r="B115" s="28">
        <f t="shared" si="10"/>
        <v>-1.0833333333333348</v>
      </c>
      <c r="C115" s="19" t="s">
        <v>550</v>
      </c>
      <c r="D115" s="19">
        <v>-19.78</v>
      </c>
      <c r="E115" s="19">
        <v>0.99</v>
      </c>
      <c r="F115" s="19"/>
      <c r="H115" s="11">
        <v>0.5180555555555556</v>
      </c>
      <c r="I115" s="28">
        <f t="shared" si="11"/>
        <v>-1.2333333333333316</v>
      </c>
      <c r="J115" s="19" t="s">
        <v>550</v>
      </c>
      <c r="K115">
        <v>-19.309999999999999</v>
      </c>
      <c r="L115">
        <v>1.64</v>
      </c>
    </row>
    <row r="116" spans="1:13">
      <c r="A116" s="11">
        <v>0.4368055555555555</v>
      </c>
      <c r="B116" s="28">
        <f t="shared" si="10"/>
        <v>-0.78333333333333588</v>
      </c>
      <c r="C116" s="19" t="s">
        <v>552</v>
      </c>
      <c r="D116" s="19">
        <v>-18.59</v>
      </c>
      <c r="E116" s="19">
        <v>0.88</v>
      </c>
      <c r="F116" s="19"/>
      <c r="H116" s="11">
        <v>0.53888888888888886</v>
      </c>
      <c r="I116" s="28">
        <f t="shared" si="11"/>
        <v>-0.73333333333333339</v>
      </c>
      <c r="J116" s="19" t="s">
        <v>552</v>
      </c>
      <c r="K116">
        <v>-17.75</v>
      </c>
      <c r="L116">
        <v>1.07</v>
      </c>
    </row>
    <row r="117" spans="1:13">
      <c r="A117" s="11">
        <v>0.45624999999999999</v>
      </c>
      <c r="B117" s="28">
        <f t="shared" si="10"/>
        <v>-0.31666666666666821</v>
      </c>
      <c r="C117" s="19" t="s">
        <v>585</v>
      </c>
      <c r="D117" s="19">
        <v>-20.079999999999998</v>
      </c>
      <c r="E117" s="19">
        <v>1.23</v>
      </c>
      <c r="F117" s="19"/>
      <c r="H117" s="11">
        <v>0.55277777777777781</v>
      </c>
      <c r="I117" s="28">
        <f t="shared" si="11"/>
        <v>-0.39999999999999858</v>
      </c>
      <c r="J117" s="19" t="s">
        <v>585</v>
      </c>
      <c r="K117">
        <v>-19.239999999999998</v>
      </c>
      <c r="L117">
        <v>0.91</v>
      </c>
    </row>
    <row r="118" spans="1:13">
      <c r="A118" s="11">
        <v>0.46388888888888885</v>
      </c>
      <c r="B118" s="28">
        <f t="shared" si="10"/>
        <v>-0.13333333333333552</v>
      </c>
      <c r="C118" s="19" t="s">
        <v>586</v>
      </c>
      <c r="F118" s="19"/>
      <c r="H118" s="11">
        <v>0.56597222222222221</v>
      </c>
      <c r="I118" s="28">
        <f t="shared" si="11"/>
        <v>-8.3333333333333037E-2</v>
      </c>
      <c r="J118" s="19" t="s">
        <v>586</v>
      </c>
    </row>
    <row r="119" spans="1:13">
      <c r="A119" s="11">
        <v>0.4694444444444445</v>
      </c>
      <c r="B119" s="28">
        <f t="shared" si="10"/>
        <v>0</v>
      </c>
      <c r="C119" s="19" t="s">
        <v>14</v>
      </c>
      <c r="D119" s="19">
        <v>-19.68</v>
      </c>
      <c r="E119" s="19">
        <v>1.05</v>
      </c>
      <c r="F119" s="19"/>
      <c r="H119" s="11">
        <v>0.56944444444444442</v>
      </c>
      <c r="I119" s="28">
        <f t="shared" si="11"/>
        <v>0</v>
      </c>
      <c r="J119" s="19" t="s">
        <v>14</v>
      </c>
      <c r="K119">
        <v>-18.43</v>
      </c>
      <c r="L119">
        <v>1.02</v>
      </c>
    </row>
    <row r="120" spans="1:13">
      <c r="A120" s="11">
        <v>0.4770833333333333</v>
      </c>
      <c r="B120" s="28">
        <f t="shared" ref="B120:B130" si="12">(A120-A$119)*24</f>
        <v>0.18333333333333135</v>
      </c>
      <c r="C120" s="19" t="s">
        <v>543</v>
      </c>
      <c r="D120" s="19">
        <v>-24.46</v>
      </c>
      <c r="E120" s="19">
        <v>0.05</v>
      </c>
      <c r="F120" s="19" t="s">
        <v>593</v>
      </c>
      <c r="H120" s="11">
        <v>0.57916666666666672</v>
      </c>
      <c r="I120" s="28">
        <f t="shared" ref="I120:I129" si="13">(H120-H$119)*24</f>
        <v>0.23333333333333517</v>
      </c>
      <c r="J120" s="19" t="s">
        <v>543</v>
      </c>
      <c r="K120">
        <v>-19.54</v>
      </c>
      <c r="L120">
        <v>1.36</v>
      </c>
    </row>
    <row r="121" spans="1:13">
      <c r="A121" s="11">
        <v>0.48680555555555555</v>
      </c>
      <c r="B121" s="28">
        <f t="shared" si="12"/>
        <v>0.41666666666666519</v>
      </c>
      <c r="C121" s="19" t="s">
        <v>548</v>
      </c>
      <c r="D121" s="19">
        <v>25.86</v>
      </c>
      <c r="E121" s="19">
        <v>0.04</v>
      </c>
      <c r="F121" s="19" t="s">
        <v>594</v>
      </c>
      <c r="H121" s="11">
        <v>0.59652777777777777</v>
      </c>
      <c r="I121" s="28">
        <f t="shared" si="13"/>
        <v>0.65000000000000036</v>
      </c>
      <c r="J121" s="19" t="s">
        <v>548</v>
      </c>
      <c r="K121">
        <v>-12.06</v>
      </c>
      <c r="L121">
        <v>1.1200000000000001</v>
      </c>
    </row>
    <row r="122" spans="1:13">
      <c r="A122" s="11">
        <v>0.49722222222222223</v>
      </c>
      <c r="B122" s="28">
        <f t="shared" si="12"/>
        <v>0.66666666666666563</v>
      </c>
      <c r="C122" s="19" t="s">
        <v>551</v>
      </c>
      <c r="D122" s="19">
        <v>-6.14</v>
      </c>
      <c r="E122" s="19">
        <v>0.92</v>
      </c>
      <c r="F122" s="19"/>
      <c r="H122" s="11">
        <v>0.61041666666666672</v>
      </c>
      <c r="I122" s="28">
        <f t="shared" si="13"/>
        <v>0.98333333333333517</v>
      </c>
      <c r="J122" s="19" t="s">
        <v>551</v>
      </c>
      <c r="K122">
        <v>-9.74</v>
      </c>
      <c r="L122">
        <v>0.91</v>
      </c>
    </row>
    <row r="123" spans="1:13">
      <c r="A123" s="11">
        <v>0.50902777777777775</v>
      </c>
      <c r="B123" s="28">
        <f t="shared" si="12"/>
        <v>0.94999999999999796</v>
      </c>
      <c r="C123" s="19" t="s">
        <v>553</v>
      </c>
      <c r="D123" s="19">
        <v>-2.34</v>
      </c>
      <c r="E123" s="19">
        <v>0.77</v>
      </c>
      <c r="F123" s="19"/>
      <c r="H123" s="11">
        <v>0.62361111111111112</v>
      </c>
      <c r="I123" s="28">
        <f t="shared" si="13"/>
        <v>1.3000000000000007</v>
      </c>
      <c r="J123" s="19" t="s">
        <v>553</v>
      </c>
      <c r="K123">
        <v>-6.79</v>
      </c>
      <c r="L123">
        <v>1.24</v>
      </c>
    </row>
    <row r="124" spans="1:13">
      <c r="A124" s="11">
        <v>0.52083333333333337</v>
      </c>
      <c r="B124" s="28">
        <f t="shared" si="12"/>
        <v>1.2333333333333329</v>
      </c>
      <c r="C124" s="19" t="s">
        <v>554</v>
      </c>
      <c r="D124" s="19">
        <v>-4.47</v>
      </c>
      <c r="E124" s="19">
        <v>1.1200000000000001</v>
      </c>
      <c r="F124" s="19"/>
      <c r="H124" s="11">
        <v>0.6381944444444444</v>
      </c>
      <c r="I124" s="28">
        <f t="shared" si="13"/>
        <v>1.6499999999999995</v>
      </c>
      <c r="J124" s="19" t="s">
        <v>554</v>
      </c>
      <c r="K124">
        <v>-1.2</v>
      </c>
      <c r="L124">
        <v>1.0900000000000001</v>
      </c>
    </row>
    <row r="125" spans="1:13">
      <c r="A125" s="11">
        <v>0.53472222222222221</v>
      </c>
      <c r="B125" s="28">
        <f t="shared" si="12"/>
        <v>1.5666666666666651</v>
      </c>
      <c r="C125" s="19" t="s">
        <v>556</v>
      </c>
      <c r="D125" s="19">
        <v>-6.54</v>
      </c>
      <c r="E125" s="19">
        <v>1.19</v>
      </c>
      <c r="F125" s="19"/>
      <c r="H125" s="11">
        <v>0.65277777777777779</v>
      </c>
      <c r="I125" s="28">
        <f t="shared" si="13"/>
        <v>2.0000000000000009</v>
      </c>
      <c r="J125" s="19" t="s">
        <v>556</v>
      </c>
      <c r="K125">
        <v>12.87</v>
      </c>
      <c r="L125">
        <v>0.99</v>
      </c>
    </row>
    <row r="126" spans="1:13">
      <c r="A126" s="11">
        <v>0.54861111111111105</v>
      </c>
      <c r="B126" s="28">
        <f t="shared" si="12"/>
        <v>1.8999999999999972</v>
      </c>
      <c r="C126" s="19" t="s">
        <v>558</v>
      </c>
      <c r="D126" s="19">
        <v>-10.74</v>
      </c>
      <c r="E126" s="19">
        <v>0.99</v>
      </c>
      <c r="F126" s="19"/>
      <c r="H126" s="11">
        <v>0.66527777777777775</v>
      </c>
      <c r="I126" s="28">
        <f t="shared" si="13"/>
        <v>2.2999999999999998</v>
      </c>
      <c r="J126" s="19" t="s">
        <v>558</v>
      </c>
      <c r="K126">
        <v>35.369999999999997</v>
      </c>
      <c r="L126">
        <v>1.28</v>
      </c>
    </row>
    <row r="127" spans="1:13">
      <c r="A127" s="11">
        <v>0.56111111111111112</v>
      </c>
      <c r="B127" s="28">
        <f t="shared" si="12"/>
        <v>2.1999999999999988</v>
      </c>
      <c r="C127" s="19" t="s">
        <v>559</v>
      </c>
      <c r="D127" s="19">
        <v>-12.39</v>
      </c>
      <c r="E127" s="19">
        <v>1.07</v>
      </c>
      <c r="F127" s="19"/>
      <c r="H127" s="11">
        <v>0.68194444444444446</v>
      </c>
      <c r="I127" s="28">
        <f t="shared" si="13"/>
        <v>2.7000000000000011</v>
      </c>
      <c r="J127" s="19" t="s">
        <v>559</v>
      </c>
      <c r="K127">
        <v>60.66</v>
      </c>
      <c r="L127">
        <v>0.96</v>
      </c>
    </row>
    <row r="128" spans="1:13">
      <c r="A128" s="11">
        <v>0.57430555555555551</v>
      </c>
      <c r="B128" s="28">
        <f t="shared" si="12"/>
        <v>2.5166666666666644</v>
      </c>
      <c r="C128" s="19" t="s">
        <v>560</v>
      </c>
      <c r="D128" s="19">
        <v>-14.64</v>
      </c>
      <c r="E128" s="19">
        <v>1.24</v>
      </c>
      <c r="F128" s="19"/>
      <c r="H128" s="11">
        <v>0.69513888888888886</v>
      </c>
      <c r="I128" s="28">
        <f t="shared" si="13"/>
        <v>3.0166666666666666</v>
      </c>
      <c r="J128" s="19" t="s">
        <v>560</v>
      </c>
      <c r="K128">
        <v>89.31</v>
      </c>
      <c r="L128">
        <v>0.88</v>
      </c>
    </row>
    <row r="129" spans="1:10">
      <c r="A129" s="11">
        <v>0.58888888888888891</v>
      </c>
      <c r="B129" s="28">
        <f t="shared" si="12"/>
        <v>2.8666666666666658</v>
      </c>
      <c r="C129" s="19" t="s">
        <v>561</v>
      </c>
      <c r="D129" s="19">
        <v>-15.83</v>
      </c>
      <c r="E129" s="19">
        <v>0.83</v>
      </c>
      <c r="H129" s="11">
        <v>0.70763888888888893</v>
      </c>
      <c r="I129" s="28">
        <f t="shared" si="13"/>
        <v>3.3166666666666682</v>
      </c>
      <c r="J129" s="19" t="s">
        <v>564</v>
      </c>
    </row>
    <row r="130" spans="1:10">
      <c r="A130" s="11">
        <v>0.60069444444444442</v>
      </c>
      <c r="B130" s="28">
        <f t="shared" si="12"/>
        <v>3.1499999999999981</v>
      </c>
      <c r="C130" s="19" t="s">
        <v>564</v>
      </c>
      <c r="F130" t="s">
        <v>595</v>
      </c>
      <c r="H130" s="11"/>
      <c r="I130" s="28"/>
      <c r="J130" s="1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109"/>
  <sheetViews>
    <sheetView topLeftCell="A51" zoomScale="112" zoomScaleNormal="112" workbookViewId="0" xr3:uid="{7BE570AB-09E9-518F-B8F7-3F91B7162CA9}">
      <selection activeCell="J10" sqref="J10"/>
    </sheetView>
  </sheetViews>
  <sheetFormatPr defaultRowHeight="15"/>
  <cols>
    <col min="1" max="1" width="18.85546875" customWidth="1"/>
    <col min="2" max="2" width="12.28515625" style="19" customWidth="1"/>
    <col min="3" max="3" width="17.85546875" style="19" customWidth="1"/>
    <col min="4" max="4" width="12.28515625" style="19" customWidth="1"/>
    <col min="5" max="5" width="14.85546875" style="19" customWidth="1"/>
    <col min="6" max="6" width="14.5703125" customWidth="1"/>
    <col min="7" max="7" width="12.7109375" customWidth="1"/>
    <col min="8" max="8" width="10.85546875" style="19" customWidth="1"/>
    <col min="9" max="9" width="14.5703125" style="19" customWidth="1"/>
    <col min="10" max="10" width="11" customWidth="1"/>
    <col min="11" max="11" width="14.42578125" customWidth="1"/>
    <col min="12" max="12" width="10.7109375" customWidth="1"/>
    <col min="13" max="13" width="10.7109375" bestFit="1" customWidth="1"/>
    <col min="14" max="14" width="10.28515625" bestFit="1" customWidth="1"/>
    <col min="15" max="15" width="11" style="19" customWidth="1"/>
    <col min="16" max="16" width="18" style="19" customWidth="1"/>
    <col min="17" max="17" width="12.28515625" customWidth="1"/>
    <col min="18" max="18" width="15.140625" customWidth="1"/>
    <col min="20" max="20" width="10.28515625" bestFit="1" customWidth="1"/>
    <col min="21" max="21" width="10.5703125" customWidth="1"/>
    <col min="22" max="22" width="17" bestFit="1" customWidth="1"/>
    <col min="23" max="23" width="11.5703125" customWidth="1"/>
    <col min="24" max="24" width="16.140625" customWidth="1"/>
    <col min="25" max="25" width="18.42578125" customWidth="1"/>
    <col min="26" max="26" width="18.5703125" customWidth="1"/>
    <col min="27" max="27" width="9.7109375" bestFit="1" customWidth="1"/>
    <col min="28" max="28" width="14.42578125" customWidth="1"/>
    <col min="29" max="29" width="17" style="19" bestFit="1" customWidth="1"/>
    <col min="31" max="31" width="17.28515625" customWidth="1"/>
    <col min="35" max="35" width="10.7109375" style="19" customWidth="1"/>
    <col min="36" max="36" width="16" style="19" bestFit="1" customWidth="1"/>
    <col min="38" max="38" width="16" customWidth="1"/>
    <col min="39" max="39" width="16.5703125" customWidth="1"/>
    <col min="43" max="43" width="16" bestFit="1" customWidth="1"/>
    <col min="45" max="45" width="16.42578125" customWidth="1"/>
  </cols>
  <sheetData>
    <row r="1" spans="1:36" ht="15.75">
      <c r="A1" s="16" t="s">
        <v>518</v>
      </c>
      <c r="B1" s="67" t="s">
        <v>519</v>
      </c>
    </row>
    <row r="2" spans="1:36" ht="15.75">
      <c r="A2" s="176"/>
      <c r="C2" s="67"/>
      <c r="E2" s="158" t="s">
        <v>520</v>
      </c>
      <c r="AC2"/>
      <c r="AI2"/>
      <c r="AJ2"/>
    </row>
    <row r="3" spans="1:36">
      <c r="B3" s="103"/>
      <c r="C3" s="29"/>
      <c r="O3" s="103"/>
      <c r="P3" s="29"/>
      <c r="U3" s="103"/>
      <c r="V3" s="29"/>
      <c r="AI3"/>
      <c r="AJ3"/>
    </row>
    <row r="4" spans="1:36">
      <c r="A4" s="107">
        <v>42193</v>
      </c>
      <c r="C4" s="23" t="s">
        <v>380</v>
      </c>
      <c r="D4"/>
      <c r="E4"/>
      <c r="H4" s="107">
        <v>42194</v>
      </c>
      <c r="J4" s="23" t="s">
        <v>380</v>
      </c>
      <c r="K4" s="172" t="s">
        <v>596</v>
      </c>
      <c r="O4"/>
      <c r="P4"/>
      <c r="AC4"/>
      <c r="AH4" s="19"/>
      <c r="AI4"/>
      <c r="AJ4"/>
    </row>
    <row r="5" spans="1:36">
      <c r="B5" s="3" t="s">
        <v>597</v>
      </c>
      <c r="C5" s="23">
        <v>3801</v>
      </c>
      <c r="D5" s="3" t="s">
        <v>597</v>
      </c>
      <c r="E5"/>
      <c r="H5"/>
      <c r="I5" s="3" t="s">
        <v>597</v>
      </c>
      <c r="J5" s="23">
        <v>3800</v>
      </c>
      <c r="K5" s="3" t="s">
        <v>597</v>
      </c>
      <c r="O5"/>
      <c r="P5"/>
      <c r="AC5"/>
      <c r="AH5" s="19"/>
      <c r="AI5"/>
      <c r="AJ5"/>
    </row>
    <row r="6" spans="1:36" ht="45">
      <c r="A6" s="3" t="s">
        <v>6</v>
      </c>
      <c r="B6" s="6" t="s">
        <v>7</v>
      </c>
      <c r="C6" s="86" t="s">
        <v>598</v>
      </c>
      <c r="D6" s="23" t="s">
        <v>8</v>
      </c>
      <c r="E6" s="27" t="s">
        <v>525</v>
      </c>
      <c r="H6" s="3" t="s">
        <v>6</v>
      </c>
      <c r="I6" s="6" t="s">
        <v>573</v>
      </c>
      <c r="J6" s="86" t="s">
        <v>599</v>
      </c>
      <c r="K6" s="23" t="s">
        <v>8</v>
      </c>
      <c r="L6" s="27" t="s">
        <v>525</v>
      </c>
      <c r="O6"/>
      <c r="P6"/>
      <c r="AC6"/>
      <c r="AH6" s="19"/>
      <c r="AI6"/>
      <c r="AJ6"/>
    </row>
    <row r="7" spans="1:36">
      <c r="A7" s="11">
        <v>0.3833333333333333</v>
      </c>
      <c r="B7" s="162" t="s">
        <v>600</v>
      </c>
      <c r="C7" s="19" t="s">
        <v>584</v>
      </c>
      <c r="D7"/>
      <c r="E7"/>
      <c r="H7" s="11">
        <v>0.39513888888888887</v>
      </c>
      <c r="I7" s="164" t="s">
        <v>601</v>
      </c>
      <c r="J7" s="19" t="s">
        <v>584</v>
      </c>
      <c r="O7"/>
      <c r="P7"/>
      <c r="AC7"/>
      <c r="AH7" s="19"/>
      <c r="AI7"/>
      <c r="AJ7"/>
    </row>
    <row r="8" spans="1:36" ht="30">
      <c r="A8" s="11">
        <v>0.3840277777777778</v>
      </c>
      <c r="B8" s="164" t="s">
        <v>602</v>
      </c>
      <c r="C8" s="19" t="s">
        <v>550</v>
      </c>
      <c r="D8">
        <v>39.08</v>
      </c>
      <c r="E8">
        <v>0.05</v>
      </c>
      <c r="F8" s="159" t="s">
        <v>603</v>
      </c>
      <c r="H8" s="11">
        <v>0.39652777777777781</v>
      </c>
      <c r="I8" s="164" t="s">
        <v>604</v>
      </c>
      <c r="J8" s="19" t="s">
        <v>550</v>
      </c>
      <c r="K8">
        <v>-18</v>
      </c>
      <c r="L8">
        <v>0.85</v>
      </c>
      <c r="O8"/>
      <c r="P8"/>
      <c r="AC8"/>
      <c r="AH8" s="19"/>
      <c r="AI8"/>
      <c r="AJ8"/>
    </row>
    <row r="9" spans="1:36">
      <c r="A9" s="11">
        <v>0.39305555555555555</v>
      </c>
      <c r="B9" s="164" t="s">
        <v>605</v>
      </c>
      <c r="C9" s="19" t="s">
        <v>552</v>
      </c>
      <c r="D9">
        <v>-17.45</v>
      </c>
      <c r="E9">
        <v>0.94</v>
      </c>
      <c r="H9" s="11">
        <v>0.40833333333333338</v>
      </c>
      <c r="I9" s="164" t="s">
        <v>456</v>
      </c>
      <c r="J9" s="19" t="s">
        <v>552</v>
      </c>
      <c r="K9">
        <v>-18</v>
      </c>
      <c r="L9">
        <v>0.96</v>
      </c>
      <c r="O9"/>
      <c r="P9"/>
      <c r="AC9"/>
      <c r="AH9" s="19"/>
      <c r="AI9"/>
      <c r="AJ9"/>
    </row>
    <row r="10" spans="1:36">
      <c r="A10" s="11">
        <v>0.40416666666666662</v>
      </c>
      <c r="B10" s="164" t="s">
        <v>606</v>
      </c>
      <c r="C10" s="19" t="s">
        <v>585</v>
      </c>
      <c r="D10">
        <v>-17.399999999999999</v>
      </c>
      <c r="E10">
        <v>1.02</v>
      </c>
      <c r="H10" s="11">
        <v>0.42569444444444443</v>
      </c>
      <c r="I10" s="103">
        <f t="shared" ref="I10:I18" si="0">(H10-H$10)*24</f>
        <v>0</v>
      </c>
      <c r="J10" s="19" t="s">
        <v>607</v>
      </c>
      <c r="O10"/>
      <c r="P10"/>
      <c r="AC10"/>
      <c r="AH10" s="19"/>
      <c r="AI10"/>
      <c r="AJ10"/>
    </row>
    <row r="11" spans="1:36" ht="66.75" customHeight="1">
      <c r="A11" s="11">
        <v>0.42499999999999999</v>
      </c>
      <c r="B11" s="103">
        <f t="shared" ref="B11:B24" si="1">(A11-A$11)*24</f>
        <v>0</v>
      </c>
      <c r="C11" s="19" t="s">
        <v>14</v>
      </c>
      <c r="D11"/>
      <c r="E11"/>
      <c r="F11" s="166" t="s">
        <v>608</v>
      </c>
      <c r="H11" s="11">
        <v>0.43472222222222223</v>
      </c>
      <c r="I11" s="165">
        <f t="shared" si="0"/>
        <v>0.21666666666666723</v>
      </c>
      <c r="J11" s="19" t="s">
        <v>543</v>
      </c>
      <c r="K11">
        <v>-24.29</v>
      </c>
      <c r="L11">
        <v>1.64</v>
      </c>
      <c r="O11"/>
      <c r="P11"/>
      <c r="AC11"/>
      <c r="AH11" s="19"/>
      <c r="AI11"/>
      <c r="AJ11"/>
    </row>
    <row r="12" spans="1:36" ht="45">
      <c r="A12" s="11">
        <v>0.42777777777777781</v>
      </c>
      <c r="B12" s="165">
        <f t="shared" si="1"/>
        <v>6.6666666666667762E-2</v>
      </c>
      <c r="C12" s="180" t="s">
        <v>609</v>
      </c>
      <c r="D12">
        <v>9.5399999999999991</v>
      </c>
      <c r="E12">
        <v>0.06</v>
      </c>
      <c r="F12" s="159" t="s">
        <v>610</v>
      </c>
      <c r="H12" s="11">
        <v>0.45347222222222222</v>
      </c>
      <c r="I12" s="165">
        <f t="shared" si="0"/>
        <v>0.66666666666666696</v>
      </c>
      <c r="J12" s="19" t="s">
        <v>548</v>
      </c>
      <c r="K12">
        <v>-17.77</v>
      </c>
      <c r="L12">
        <v>1.1100000000000001</v>
      </c>
      <c r="O12"/>
      <c r="P12"/>
      <c r="AC12"/>
      <c r="AH12" s="19"/>
      <c r="AI12"/>
      <c r="AJ12"/>
    </row>
    <row r="13" spans="1:36">
      <c r="A13" s="11">
        <v>0.4368055555555555</v>
      </c>
      <c r="B13" s="165">
        <f t="shared" si="1"/>
        <v>0.28333333333333233</v>
      </c>
      <c r="C13" s="180" t="s">
        <v>609</v>
      </c>
      <c r="D13"/>
      <c r="E13"/>
      <c r="H13" s="11">
        <v>0.46736111111111112</v>
      </c>
      <c r="I13" s="165">
        <f t="shared" si="0"/>
        <v>1.0000000000000004</v>
      </c>
      <c r="J13" s="19" t="s">
        <v>551</v>
      </c>
      <c r="K13">
        <v>-17.28</v>
      </c>
      <c r="L13">
        <v>1.03</v>
      </c>
      <c r="O13"/>
      <c r="P13"/>
      <c r="AC13"/>
      <c r="AH13" s="19"/>
      <c r="AI13"/>
      <c r="AJ13"/>
    </row>
    <row r="14" spans="1:36">
      <c r="A14" s="11">
        <v>0.4680555555555555</v>
      </c>
      <c r="B14" s="165">
        <f t="shared" si="1"/>
        <v>1.0333333333333323</v>
      </c>
      <c r="C14" s="180" t="s">
        <v>609</v>
      </c>
      <c r="D14"/>
      <c r="E14"/>
      <c r="F14" t="s">
        <v>611</v>
      </c>
      <c r="H14" s="11">
        <v>0.47986111111111113</v>
      </c>
      <c r="I14" s="165">
        <f t="shared" si="0"/>
        <v>1.3000000000000007</v>
      </c>
      <c r="J14" s="19" t="s">
        <v>553</v>
      </c>
      <c r="K14">
        <v>-17.41</v>
      </c>
      <c r="L14">
        <v>0.91</v>
      </c>
      <c r="O14"/>
      <c r="P14"/>
      <c r="AC14"/>
      <c r="AH14" s="19"/>
      <c r="AI14"/>
      <c r="AJ14"/>
    </row>
    <row r="15" spans="1:36">
      <c r="A15" s="11">
        <v>0.47222222222222227</v>
      </c>
      <c r="B15" s="165">
        <f t="shared" si="1"/>
        <v>1.1333333333333346</v>
      </c>
      <c r="C15" s="19" t="s">
        <v>543</v>
      </c>
      <c r="D15">
        <v>10.83</v>
      </c>
      <c r="E15">
        <v>0.96</v>
      </c>
      <c r="H15" s="11">
        <v>0.4916666666666667</v>
      </c>
      <c r="I15" s="165">
        <f t="shared" si="0"/>
        <v>1.5833333333333344</v>
      </c>
      <c r="J15" s="19" t="s">
        <v>554</v>
      </c>
      <c r="K15">
        <v>-17.690000000000001</v>
      </c>
      <c r="L15">
        <v>1.04</v>
      </c>
      <c r="O15"/>
      <c r="P15"/>
      <c r="AC15"/>
      <c r="AH15" s="19"/>
      <c r="AI15"/>
      <c r="AJ15"/>
    </row>
    <row r="16" spans="1:36">
      <c r="A16" s="11">
        <v>0.48402777777777778</v>
      </c>
      <c r="B16" s="165">
        <f t="shared" si="1"/>
        <v>1.416666666666667</v>
      </c>
      <c r="C16" s="19" t="s">
        <v>548</v>
      </c>
      <c r="D16">
        <v>189.94</v>
      </c>
      <c r="E16">
        <v>0.98</v>
      </c>
      <c r="H16" s="11">
        <v>0.50486111111111109</v>
      </c>
      <c r="I16" s="165">
        <f t="shared" si="0"/>
        <v>1.9</v>
      </c>
      <c r="J16" s="19" t="s">
        <v>556</v>
      </c>
      <c r="K16">
        <v>-19.010000000000002</v>
      </c>
      <c r="L16">
        <v>1.58</v>
      </c>
      <c r="M16" t="s">
        <v>612</v>
      </c>
      <c r="O16"/>
      <c r="P16"/>
      <c r="AC16"/>
      <c r="AH16" s="19"/>
      <c r="AI16"/>
      <c r="AJ16"/>
    </row>
    <row r="17" spans="1:36">
      <c r="A17" s="11">
        <v>0.49513888888888885</v>
      </c>
      <c r="B17" s="165">
        <f t="shared" si="1"/>
        <v>1.6833333333333327</v>
      </c>
      <c r="C17" s="19" t="s">
        <v>551</v>
      </c>
      <c r="D17">
        <v>633.35</v>
      </c>
      <c r="E17">
        <v>0.94</v>
      </c>
      <c r="H17" s="11">
        <v>0.52222222222222225</v>
      </c>
      <c r="I17" s="165">
        <f t="shared" si="0"/>
        <v>2.3166666666666678</v>
      </c>
      <c r="J17" s="19" t="s">
        <v>558</v>
      </c>
      <c r="K17">
        <v>-19.71</v>
      </c>
      <c r="L17">
        <v>1.5</v>
      </c>
      <c r="O17"/>
      <c r="P17"/>
      <c r="AC17"/>
      <c r="AH17" s="19"/>
      <c r="AI17"/>
      <c r="AJ17"/>
    </row>
    <row r="18" spans="1:36">
      <c r="A18" s="11">
        <v>0.50694444444444442</v>
      </c>
      <c r="B18" s="165">
        <f t="shared" si="1"/>
        <v>1.9666666666666663</v>
      </c>
      <c r="C18" s="19" t="s">
        <v>553</v>
      </c>
      <c r="D18">
        <v>885.16</v>
      </c>
      <c r="E18">
        <v>1.01</v>
      </c>
      <c r="H18" s="11">
        <v>0.53819444444444442</v>
      </c>
      <c r="I18" s="165">
        <f t="shared" si="0"/>
        <v>2.6999999999999997</v>
      </c>
      <c r="J18" s="19" t="s">
        <v>564</v>
      </c>
      <c r="O18"/>
      <c r="P18"/>
      <c r="AC18"/>
      <c r="AH18" s="19"/>
      <c r="AI18"/>
      <c r="AJ18"/>
    </row>
    <row r="19" spans="1:36">
      <c r="A19" s="11">
        <v>0.51874999999999993</v>
      </c>
      <c r="B19" s="165">
        <f t="shared" si="1"/>
        <v>2.2499999999999987</v>
      </c>
      <c r="C19" s="19" t="s">
        <v>554</v>
      </c>
      <c r="D19">
        <v>1295.79</v>
      </c>
      <c r="E19">
        <v>1.1000000000000001</v>
      </c>
      <c r="H19"/>
      <c r="I19" s="103"/>
      <c r="J19" s="19"/>
      <c r="N19" t="s">
        <v>613</v>
      </c>
      <c r="O19"/>
      <c r="P19"/>
      <c r="AC19"/>
      <c r="AH19" s="19"/>
      <c r="AI19"/>
      <c r="AJ19"/>
    </row>
    <row r="20" spans="1:36">
      <c r="A20" s="11">
        <v>0.53125</v>
      </c>
      <c r="B20" s="165">
        <f t="shared" si="1"/>
        <v>2.5500000000000003</v>
      </c>
      <c r="C20" s="19" t="s">
        <v>556</v>
      </c>
      <c r="D20" s="40">
        <v>1657.4</v>
      </c>
      <c r="E20" s="40">
        <v>1.1100000000000001</v>
      </c>
      <c r="H20"/>
      <c r="I20" s="103"/>
      <c r="J20" s="19"/>
      <c r="O20"/>
      <c r="P20"/>
      <c r="AC20"/>
      <c r="AH20" s="19"/>
      <c r="AI20"/>
      <c r="AJ20"/>
    </row>
    <row r="21" spans="1:36">
      <c r="A21" s="11">
        <v>0.54305555555555551</v>
      </c>
      <c r="B21" s="165">
        <f t="shared" si="1"/>
        <v>2.8333333333333326</v>
      </c>
      <c r="C21" s="19" t="s">
        <v>558</v>
      </c>
      <c r="D21">
        <v>1772.59</v>
      </c>
      <c r="E21">
        <v>0.98</v>
      </c>
      <c r="H21"/>
      <c r="I21" s="103"/>
      <c r="J21" s="19"/>
      <c r="O21"/>
      <c r="P21"/>
      <c r="AC21"/>
      <c r="AH21" s="19"/>
      <c r="AI21"/>
      <c r="AJ21"/>
    </row>
    <row r="22" spans="1:36">
      <c r="A22" s="11">
        <v>0.55486111111111114</v>
      </c>
      <c r="B22" s="165">
        <f t="shared" si="1"/>
        <v>3.1166666666666676</v>
      </c>
      <c r="C22" s="19" t="s">
        <v>559</v>
      </c>
      <c r="D22">
        <v>1667.17</v>
      </c>
      <c r="E22">
        <v>0.97</v>
      </c>
      <c r="H22"/>
      <c r="I22" s="103"/>
      <c r="J22" s="19"/>
      <c r="O22"/>
      <c r="P22"/>
      <c r="AC22"/>
      <c r="AH22" s="19"/>
      <c r="AI22"/>
      <c r="AJ22"/>
    </row>
    <row r="23" spans="1:36">
      <c r="A23" s="11">
        <v>0.56597222222222221</v>
      </c>
      <c r="B23" s="165">
        <f t="shared" si="1"/>
        <v>3.3833333333333333</v>
      </c>
      <c r="C23" s="19" t="s">
        <v>560</v>
      </c>
      <c r="D23">
        <v>1634.69</v>
      </c>
      <c r="E23">
        <v>1.22</v>
      </c>
      <c r="H23"/>
      <c r="I23" s="103"/>
      <c r="J23" s="19"/>
      <c r="O23"/>
      <c r="P23"/>
      <c r="AC23"/>
      <c r="AH23" s="19"/>
      <c r="AI23"/>
      <c r="AJ23"/>
    </row>
    <row r="24" spans="1:36">
      <c r="A24" s="11">
        <v>0.57916666666666672</v>
      </c>
      <c r="B24" s="165">
        <f t="shared" si="1"/>
        <v>3.7000000000000015</v>
      </c>
      <c r="C24" s="19" t="s">
        <v>564</v>
      </c>
      <c r="D24"/>
      <c r="E24"/>
      <c r="H24"/>
      <c r="J24" s="19"/>
      <c r="O24"/>
      <c r="P24"/>
      <c r="AC24"/>
      <c r="AH24" s="19"/>
      <c r="AI24"/>
      <c r="AJ24"/>
    </row>
    <row r="25" spans="1:36">
      <c r="B25"/>
      <c r="H25" s="103"/>
      <c r="AC25"/>
      <c r="AH25" s="19"/>
      <c r="AI25"/>
      <c r="AJ25"/>
    </row>
    <row r="26" spans="1:36">
      <c r="B26"/>
      <c r="H26" s="103"/>
      <c r="AC26"/>
      <c r="AH26" s="19"/>
      <c r="AI26"/>
      <c r="AJ26"/>
    </row>
    <row r="27" spans="1:36">
      <c r="A27" s="107">
        <v>42198</v>
      </c>
      <c r="C27" s="23" t="s">
        <v>380</v>
      </c>
      <c r="G27" s="107">
        <v>42199</v>
      </c>
      <c r="I27" s="23" t="s">
        <v>380</v>
      </c>
      <c r="N27" s="107"/>
      <c r="P27" s="23"/>
      <c r="AC27"/>
      <c r="AH27" s="19"/>
      <c r="AI27"/>
      <c r="AJ27"/>
    </row>
    <row r="28" spans="1:36">
      <c r="C28" s="23">
        <v>3804</v>
      </c>
      <c r="D28" s="3" t="s">
        <v>493</v>
      </c>
      <c r="I28" s="23">
        <v>3805</v>
      </c>
      <c r="J28" s="3" t="s">
        <v>493</v>
      </c>
      <c r="O28" s="3"/>
      <c r="P28" s="23"/>
      <c r="Q28" s="3"/>
      <c r="AC28"/>
      <c r="AH28" s="19"/>
      <c r="AI28"/>
      <c r="AJ28"/>
    </row>
    <row r="29" spans="1:36" ht="45">
      <c r="A29" s="3" t="s">
        <v>6</v>
      </c>
      <c r="B29" s="6" t="s">
        <v>614</v>
      </c>
      <c r="C29" s="86" t="s">
        <v>599</v>
      </c>
      <c r="D29" s="23" t="s">
        <v>8</v>
      </c>
      <c r="E29" s="27" t="s">
        <v>525</v>
      </c>
      <c r="G29" s="3" t="s">
        <v>6</v>
      </c>
      <c r="H29" s="6" t="s">
        <v>614</v>
      </c>
      <c r="I29" s="86" t="s">
        <v>615</v>
      </c>
      <c r="J29" s="23" t="s">
        <v>8</v>
      </c>
      <c r="K29" s="27" t="s">
        <v>525</v>
      </c>
      <c r="N29" s="3"/>
      <c r="O29" s="6"/>
      <c r="P29" s="27"/>
      <c r="Q29" s="23"/>
      <c r="R29" s="27"/>
      <c r="AC29"/>
      <c r="AH29" s="19"/>
      <c r="AI29"/>
      <c r="AJ29"/>
    </row>
    <row r="30" spans="1:36">
      <c r="A30" s="47">
        <v>0.375</v>
      </c>
      <c r="B30" s="164" t="s">
        <v>616</v>
      </c>
      <c r="C30" s="19" t="s">
        <v>584</v>
      </c>
      <c r="G30" s="11">
        <v>0.39861111111111108</v>
      </c>
      <c r="H30" s="157" t="s">
        <v>600</v>
      </c>
      <c r="I30" s="19" t="s">
        <v>584</v>
      </c>
      <c r="N30" s="11"/>
      <c r="O30" s="164"/>
      <c r="AI30"/>
      <c r="AJ30"/>
    </row>
    <row r="31" spans="1:36" ht="60">
      <c r="A31" s="47">
        <v>0.37638888888888888</v>
      </c>
      <c r="B31" s="164" t="s">
        <v>617</v>
      </c>
      <c r="C31" s="19" t="s">
        <v>550</v>
      </c>
      <c r="D31" s="19">
        <v>-18.22</v>
      </c>
      <c r="E31" s="19">
        <v>0.93</v>
      </c>
      <c r="F31" t="s">
        <v>571</v>
      </c>
      <c r="G31" s="11">
        <v>0.40138888888888885</v>
      </c>
      <c r="H31" s="157" t="s">
        <v>527</v>
      </c>
      <c r="I31" s="19" t="s">
        <v>550</v>
      </c>
      <c r="J31">
        <v>-12.49</v>
      </c>
      <c r="K31">
        <v>0.05</v>
      </c>
      <c r="L31" s="159" t="s">
        <v>618</v>
      </c>
      <c r="N31" s="11"/>
      <c r="O31" s="164"/>
      <c r="AI31"/>
      <c r="AJ31"/>
    </row>
    <row r="32" spans="1:36">
      <c r="A32" s="47">
        <v>0.38958333333333334</v>
      </c>
      <c r="B32" s="164" t="s">
        <v>601</v>
      </c>
      <c r="C32" s="19" t="s">
        <v>552</v>
      </c>
      <c r="D32" s="19">
        <v>-18.77</v>
      </c>
      <c r="E32" s="19">
        <v>0.79</v>
      </c>
      <c r="G32" s="11">
        <v>0.41250000000000003</v>
      </c>
      <c r="H32" s="157" t="s">
        <v>604</v>
      </c>
      <c r="I32" s="19" t="s">
        <v>552</v>
      </c>
      <c r="J32">
        <v>-18.61</v>
      </c>
      <c r="K32">
        <v>0.93</v>
      </c>
      <c r="N32" s="11"/>
      <c r="O32" s="164"/>
      <c r="AI32"/>
      <c r="AJ32"/>
    </row>
    <row r="33" spans="1:36">
      <c r="A33" s="11">
        <v>0.40138888888888885</v>
      </c>
      <c r="B33" s="164" t="s">
        <v>619</v>
      </c>
      <c r="C33" s="19" t="s">
        <v>585</v>
      </c>
      <c r="D33" s="19">
        <v>-18.07</v>
      </c>
      <c r="E33" s="19">
        <v>1.17</v>
      </c>
      <c r="G33" s="11">
        <v>0.42430555555555555</v>
      </c>
      <c r="H33" s="157" t="s">
        <v>620</v>
      </c>
      <c r="I33" s="19" t="s">
        <v>585</v>
      </c>
      <c r="J33">
        <v>-18.329999999999998</v>
      </c>
      <c r="K33">
        <v>1.05</v>
      </c>
      <c r="N33" s="11"/>
      <c r="O33" s="103"/>
      <c r="AI33"/>
      <c r="AJ33"/>
    </row>
    <row r="34" spans="1:36">
      <c r="A34" s="47">
        <v>0.41875000000000001</v>
      </c>
      <c r="B34" s="103">
        <f>(A34-A$34)*24</f>
        <v>0</v>
      </c>
      <c r="C34" s="19" t="s">
        <v>14</v>
      </c>
      <c r="D34" s="157"/>
      <c r="G34" s="11">
        <v>0.44027777777777777</v>
      </c>
      <c r="H34" s="103">
        <f>(G34-G$34)*24</f>
        <v>0</v>
      </c>
      <c r="I34" s="19" t="s">
        <v>14</v>
      </c>
      <c r="J34">
        <v>-19.04</v>
      </c>
      <c r="K34">
        <v>0.75</v>
      </c>
      <c r="N34" s="11"/>
      <c r="O34" s="28"/>
      <c r="AI34"/>
      <c r="AJ34"/>
    </row>
    <row r="35" spans="1:36">
      <c r="A35" s="167">
        <v>0.4291666666666667</v>
      </c>
      <c r="B35" s="28">
        <f>(A35-A$34)*24</f>
        <v>0.25000000000000044</v>
      </c>
      <c r="C35" s="19" t="s">
        <v>543</v>
      </c>
      <c r="D35" s="19">
        <v>-19.27</v>
      </c>
      <c r="E35" s="19">
        <v>1.1499999999999999</v>
      </c>
      <c r="G35" s="11">
        <v>0.44930555555555557</v>
      </c>
      <c r="H35" s="28">
        <f>(G35-G$34)*24</f>
        <v>0.21666666666666723</v>
      </c>
      <c r="I35" s="19" t="s">
        <v>543</v>
      </c>
      <c r="J35">
        <v>-22.04</v>
      </c>
      <c r="K35">
        <v>1.61</v>
      </c>
      <c r="L35" t="s">
        <v>621</v>
      </c>
      <c r="N35" s="11"/>
      <c r="O35" s="28"/>
      <c r="AI35"/>
      <c r="AJ35"/>
    </row>
    <row r="36" spans="1:36">
      <c r="A36" s="167">
        <v>0.44375000000000003</v>
      </c>
      <c r="B36" s="28">
        <f t="shared" ref="B36:B45" si="2">(A36-A$34)*24</f>
        <v>0.60000000000000053</v>
      </c>
      <c r="C36" s="19" t="s">
        <v>548</v>
      </c>
      <c r="D36" s="19">
        <v>-18.2</v>
      </c>
      <c r="E36" s="19">
        <v>0.83</v>
      </c>
      <c r="G36" s="11">
        <v>0.47013888888888888</v>
      </c>
      <c r="H36" s="28">
        <f t="shared" ref="H36:H43" si="3">(G36-G$34)*24</f>
        <v>0.71666666666666679</v>
      </c>
      <c r="I36" s="19" t="s">
        <v>548</v>
      </c>
      <c r="J36">
        <v>-18.98</v>
      </c>
      <c r="K36">
        <v>0.85</v>
      </c>
      <c r="N36" s="11"/>
      <c r="O36" s="28"/>
      <c r="AI36"/>
      <c r="AJ36"/>
    </row>
    <row r="37" spans="1:36">
      <c r="A37" s="167">
        <v>0.45624999999999999</v>
      </c>
      <c r="B37" s="28">
        <f t="shared" si="2"/>
        <v>0.89999999999999947</v>
      </c>
      <c r="C37" s="19" t="s">
        <v>551</v>
      </c>
      <c r="D37" s="19">
        <v>-16.73</v>
      </c>
      <c r="E37" s="19">
        <v>1.21</v>
      </c>
      <c r="G37" s="11">
        <v>0.4826388888888889</v>
      </c>
      <c r="H37" s="28">
        <f t="shared" si="3"/>
        <v>1.0166666666666671</v>
      </c>
      <c r="I37" s="19" t="s">
        <v>551</v>
      </c>
      <c r="J37">
        <v>-14.45</v>
      </c>
      <c r="K37">
        <v>0.92</v>
      </c>
      <c r="N37" s="11"/>
      <c r="O37" s="28"/>
      <c r="AI37"/>
      <c r="AJ37"/>
    </row>
    <row r="38" spans="1:36">
      <c r="A38" s="167">
        <v>0.47083333333333338</v>
      </c>
      <c r="B38" s="28">
        <f t="shared" si="2"/>
        <v>1.2500000000000009</v>
      </c>
      <c r="C38" s="19" t="s">
        <v>553</v>
      </c>
      <c r="D38" s="19">
        <v>-16.09</v>
      </c>
      <c r="E38" s="19">
        <v>1.37</v>
      </c>
      <c r="G38" s="11">
        <v>0.49513888888888885</v>
      </c>
      <c r="H38" s="28">
        <f t="shared" si="3"/>
        <v>1.316666666666666</v>
      </c>
      <c r="I38" s="19" t="s">
        <v>553</v>
      </c>
      <c r="J38">
        <v>28.14</v>
      </c>
      <c r="K38">
        <v>0.81</v>
      </c>
      <c r="N38" s="11"/>
      <c r="O38" s="28"/>
      <c r="AI38"/>
      <c r="AJ38"/>
    </row>
    <row r="39" spans="1:36">
      <c r="A39" s="167">
        <v>0.48680555555555555</v>
      </c>
      <c r="B39" s="28">
        <f t="shared" si="2"/>
        <v>1.6333333333333329</v>
      </c>
      <c r="C39" s="19" t="s">
        <v>554</v>
      </c>
      <c r="D39" s="19">
        <v>62.67</v>
      </c>
      <c r="E39" s="19">
        <v>1.1200000000000001</v>
      </c>
      <c r="G39" s="11">
        <v>0.50763888888888886</v>
      </c>
      <c r="H39" s="28">
        <f t="shared" si="3"/>
        <v>1.6166666666666663</v>
      </c>
      <c r="I39" s="19" t="s">
        <v>554</v>
      </c>
      <c r="J39">
        <v>52.08</v>
      </c>
      <c r="K39">
        <v>1.1499999999999999</v>
      </c>
      <c r="N39" s="11"/>
      <c r="O39" s="28"/>
      <c r="AI39"/>
      <c r="AJ39"/>
    </row>
    <row r="40" spans="1:36">
      <c r="A40" s="167">
        <v>0.50138888888888888</v>
      </c>
      <c r="B40" s="28">
        <f t="shared" si="2"/>
        <v>1.9833333333333329</v>
      </c>
      <c r="C40" s="19" t="s">
        <v>556</v>
      </c>
      <c r="D40" s="19">
        <v>116.02</v>
      </c>
      <c r="E40" s="19">
        <v>1.1000000000000001</v>
      </c>
      <c r="G40" s="11">
        <v>0.52222222222222225</v>
      </c>
      <c r="H40" s="28">
        <f t="shared" si="3"/>
        <v>1.9666666666666677</v>
      </c>
      <c r="I40" s="19" t="s">
        <v>556</v>
      </c>
      <c r="J40">
        <v>29.19</v>
      </c>
      <c r="K40">
        <v>0.97</v>
      </c>
      <c r="N40" s="167"/>
      <c r="O40" s="28"/>
      <c r="AI40"/>
      <c r="AJ40"/>
    </row>
    <row r="41" spans="1:36">
      <c r="A41" s="167">
        <v>0.51527777777777783</v>
      </c>
      <c r="B41" s="28">
        <f t="shared" si="2"/>
        <v>2.3166666666666678</v>
      </c>
      <c r="C41" s="19" t="s">
        <v>558</v>
      </c>
      <c r="D41" s="19">
        <v>252.52</v>
      </c>
      <c r="E41" s="19">
        <v>0.89</v>
      </c>
      <c r="G41" s="11">
        <v>0.53541666666666665</v>
      </c>
      <c r="H41" s="28">
        <f t="shared" si="3"/>
        <v>2.2833333333333332</v>
      </c>
      <c r="I41" s="19" t="s">
        <v>558</v>
      </c>
      <c r="J41">
        <v>16.73</v>
      </c>
      <c r="K41">
        <v>1.01</v>
      </c>
      <c r="N41" s="11"/>
      <c r="O41" s="28"/>
      <c r="Q41" s="168"/>
      <c r="AI41"/>
      <c r="AJ41"/>
    </row>
    <row r="42" spans="1:36">
      <c r="A42" s="167">
        <v>0.52777777777777779</v>
      </c>
      <c r="B42" s="28">
        <f t="shared" si="2"/>
        <v>2.6166666666666667</v>
      </c>
      <c r="C42" s="19" t="s">
        <v>559</v>
      </c>
      <c r="D42" s="19">
        <v>406.2</v>
      </c>
      <c r="E42" s="19">
        <v>1.1499999999999999</v>
      </c>
      <c r="G42" s="11">
        <v>0.54861111111111105</v>
      </c>
      <c r="H42" s="28">
        <f t="shared" si="3"/>
        <v>2.5999999999999988</v>
      </c>
      <c r="I42" s="19" t="s">
        <v>559</v>
      </c>
      <c r="J42">
        <v>7.35</v>
      </c>
      <c r="K42">
        <v>0.89</v>
      </c>
      <c r="N42" s="169"/>
      <c r="O42" s="28"/>
      <c r="Q42" s="168"/>
      <c r="R42" s="170"/>
      <c r="AI42"/>
      <c r="AJ42"/>
    </row>
    <row r="43" spans="1:36">
      <c r="A43" s="167">
        <v>0.54236111111111118</v>
      </c>
      <c r="B43" s="28">
        <f t="shared" si="2"/>
        <v>2.9666666666666681</v>
      </c>
      <c r="C43" s="19" t="s">
        <v>560</v>
      </c>
      <c r="D43" s="4">
        <v>408.06</v>
      </c>
      <c r="E43" s="19">
        <v>1.2</v>
      </c>
      <c r="F43" t="s">
        <v>542</v>
      </c>
      <c r="G43" s="11">
        <v>0.56111111111111112</v>
      </c>
      <c r="H43" s="28">
        <f t="shared" si="3"/>
        <v>2.9000000000000004</v>
      </c>
      <c r="I43" s="19" t="s">
        <v>564</v>
      </c>
      <c r="N43" s="11"/>
      <c r="O43" s="28"/>
      <c r="Q43" s="168"/>
      <c r="R43" s="168"/>
      <c r="AI43"/>
      <c r="AJ43"/>
    </row>
    <row r="44" spans="1:36">
      <c r="A44" s="169">
        <v>0.55763888888888891</v>
      </c>
      <c r="B44" s="28">
        <f t="shared" si="2"/>
        <v>3.3333333333333335</v>
      </c>
      <c r="C44" s="19" t="s">
        <v>561</v>
      </c>
      <c r="D44" s="4">
        <v>230.78</v>
      </c>
      <c r="E44" s="124">
        <v>0.6</v>
      </c>
      <c r="N44" s="11"/>
      <c r="O44" s="28"/>
      <c r="Q44" s="168"/>
      <c r="R44" s="168"/>
      <c r="AI44"/>
      <c r="AJ44"/>
    </row>
    <row r="45" spans="1:36">
      <c r="A45" s="167">
        <v>0.56944444444444442</v>
      </c>
      <c r="B45" s="28">
        <f t="shared" si="2"/>
        <v>3.6166666666666658</v>
      </c>
      <c r="C45" s="19" t="s">
        <v>564</v>
      </c>
      <c r="H45"/>
      <c r="I45"/>
      <c r="N45" s="11"/>
      <c r="O45" s="28"/>
      <c r="AC45"/>
      <c r="AI45"/>
      <c r="AJ45"/>
    </row>
    <row r="46" spans="1:36">
      <c r="A46" s="167"/>
      <c r="B46"/>
      <c r="H46"/>
      <c r="I46"/>
      <c r="N46" s="11"/>
      <c r="O46" s="28"/>
      <c r="AC46"/>
      <c r="AI46"/>
      <c r="AJ46"/>
    </row>
    <row r="47" spans="1:36">
      <c r="B47"/>
      <c r="H47"/>
      <c r="I47"/>
      <c r="AC47"/>
      <c r="AI47"/>
      <c r="AJ47"/>
    </row>
    <row r="48" spans="1:36">
      <c r="B48" s="28"/>
      <c r="H48" s="97"/>
      <c r="I48" s="97"/>
      <c r="J48" s="97"/>
      <c r="K48" s="97"/>
      <c r="L48" s="97"/>
      <c r="M48" s="97"/>
      <c r="N48" s="97"/>
      <c r="O48" s="180"/>
      <c r="P48" s="180"/>
      <c r="AC48"/>
      <c r="AI48"/>
      <c r="AJ48"/>
    </row>
    <row r="49" spans="1:36">
      <c r="A49" s="107">
        <v>42202</v>
      </c>
      <c r="C49" s="23" t="s">
        <v>380</v>
      </c>
      <c r="G49" s="107"/>
      <c r="H49" s="180"/>
      <c r="I49" s="190"/>
      <c r="J49" s="97"/>
      <c r="K49" s="97"/>
      <c r="L49" s="97"/>
      <c r="M49" s="97"/>
      <c r="N49" s="189"/>
      <c r="O49" s="180"/>
      <c r="P49" s="190"/>
      <c r="AC49"/>
      <c r="AI49"/>
      <c r="AJ49"/>
    </row>
    <row r="50" spans="1:36">
      <c r="B50" s="172" t="s">
        <v>596</v>
      </c>
      <c r="C50" s="23">
        <v>3803</v>
      </c>
      <c r="D50" s="172" t="s">
        <v>596</v>
      </c>
      <c r="G50" s="19"/>
      <c r="H50" s="191"/>
      <c r="I50" s="190"/>
      <c r="J50" s="191"/>
      <c r="K50" s="97"/>
      <c r="L50" s="97"/>
      <c r="M50" s="97"/>
      <c r="N50" s="180"/>
      <c r="O50" s="191"/>
      <c r="P50" s="190"/>
      <c r="Q50" s="3"/>
      <c r="AC50"/>
      <c r="AI50"/>
      <c r="AJ50"/>
    </row>
    <row r="51" spans="1:36" ht="45">
      <c r="A51" s="3" t="s">
        <v>6</v>
      </c>
      <c r="B51" s="6" t="s">
        <v>573</v>
      </c>
      <c r="C51" s="86" t="s">
        <v>615</v>
      </c>
      <c r="D51" s="23" t="s">
        <v>8</v>
      </c>
      <c r="E51" s="27" t="s">
        <v>525</v>
      </c>
      <c r="G51" s="3"/>
      <c r="H51" s="192"/>
      <c r="I51" s="193"/>
      <c r="J51" s="190"/>
      <c r="K51" s="193"/>
      <c r="L51" s="97"/>
      <c r="M51" s="97"/>
      <c r="N51" s="191"/>
      <c r="O51" s="192"/>
      <c r="P51" s="193"/>
      <c r="Q51" s="23"/>
      <c r="R51" s="27"/>
      <c r="AC51"/>
      <c r="AI51"/>
      <c r="AJ51"/>
    </row>
    <row r="52" spans="1:36">
      <c r="A52" s="47">
        <v>0.39861111111111108</v>
      </c>
      <c r="B52" s="165" t="s">
        <v>622</v>
      </c>
      <c r="C52" s="19" t="s">
        <v>584</v>
      </c>
      <c r="G52" s="47"/>
      <c r="H52" s="194"/>
      <c r="I52" s="180"/>
      <c r="J52" s="97"/>
      <c r="K52" s="97"/>
      <c r="L52" s="97"/>
      <c r="M52" s="97"/>
      <c r="N52" s="95"/>
      <c r="O52" s="194"/>
      <c r="P52" s="180"/>
      <c r="AC52"/>
      <c r="AI52"/>
      <c r="AJ52"/>
    </row>
    <row r="53" spans="1:36">
      <c r="A53" s="47">
        <v>0.4055555555555555</v>
      </c>
      <c r="B53" s="165" t="s">
        <v>623</v>
      </c>
      <c r="C53" s="19" t="s">
        <v>550</v>
      </c>
      <c r="D53" s="19">
        <v>-20.36</v>
      </c>
      <c r="E53" s="19">
        <v>0.93</v>
      </c>
      <c r="G53" s="47"/>
      <c r="H53" s="28"/>
      <c r="N53" s="47"/>
      <c r="O53" s="28"/>
      <c r="AC53"/>
      <c r="AI53"/>
      <c r="AJ53"/>
    </row>
    <row r="54" spans="1:36">
      <c r="A54" s="47">
        <v>0.41805555555555557</v>
      </c>
      <c r="B54" s="165" t="s">
        <v>624</v>
      </c>
      <c r="C54" s="19" t="s">
        <v>552</v>
      </c>
      <c r="D54" s="19">
        <v>-20.28</v>
      </c>
      <c r="E54" s="19">
        <v>0.91</v>
      </c>
      <c r="G54" s="47"/>
      <c r="H54" s="28"/>
      <c r="N54" s="47"/>
      <c r="O54" s="28"/>
      <c r="AC54"/>
      <c r="AI54"/>
      <c r="AJ54"/>
    </row>
    <row r="55" spans="1:36">
      <c r="A55" s="11">
        <v>0.43124999999999997</v>
      </c>
      <c r="B55" s="165" t="s">
        <v>625</v>
      </c>
      <c r="C55" s="19" t="s">
        <v>585</v>
      </c>
      <c r="D55" s="19">
        <v>-19.260000000000002</v>
      </c>
      <c r="E55" s="19">
        <v>1.02</v>
      </c>
      <c r="G55" s="11"/>
      <c r="H55" s="28"/>
      <c r="N55" s="11"/>
      <c r="O55" s="28"/>
      <c r="AC55"/>
      <c r="AI55"/>
      <c r="AJ55"/>
    </row>
    <row r="56" spans="1:36">
      <c r="A56" s="47">
        <v>0.4513888888888889</v>
      </c>
      <c r="B56" s="28">
        <f>(A56-A$56)*24</f>
        <v>0</v>
      </c>
      <c r="C56" s="19" t="s">
        <v>14</v>
      </c>
      <c r="D56" s="157"/>
      <c r="G56" s="47"/>
      <c r="H56" s="28"/>
      <c r="J56" s="157"/>
      <c r="N56" s="47"/>
      <c r="O56" s="28"/>
      <c r="Q56" s="157"/>
      <c r="AC56"/>
      <c r="AI56"/>
      <c r="AJ56"/>
    </row>
    <row r="57" spans="1:36">
      <c r="A57" s="167">
        <v>0.45624999999999999</v>
      </c>
      <c r="B57" s="28">
        <f t="shared" ref="B57:B64" si="4">(A57-A$56)*24</f>
        <v>0.11666666666666625</v>
      </c>
      <c r="C57" s="19" t="s">
        <v>543</v>
      </c>
      <c r="D57" s="157">
        <v>-11.31</v>
      </c>
      <c r="E57" s="19">
        <v>0.36</v>
      </c>
      <c r="F57" t="s">
        <v>626</v>
      </c>
      <c r="G57" s="167"/>
      <c r="H57" s="28"/>
      <c r="J57" s="171"/>
      <c r="N57" s="167"/>
      <c r="O57" s="28"/>
      <c r="Q57" s="171"/>
      <c r="AC57"/>
      <c r="AI57"/>
      <c r="AJ57"/>
    </row>
    <row r="58" spans="1:36">
      <c r="A58" s="167">
        <v>0.46736111111111112</v>
      </c>
      <c r="B58" s="28">
        <f t="shared" si="4"/>
        <v>0.3833333333333333</v>
      </c>
      <c r="C58" s="19" t="s">
        <v>548</v>
      </c>
      <c r="D58" s="19">
        <v>-21.35</v>
      </c>
      <c r="E58" s="19">
        <v>1.05</v>
      </c>
      <c r="G58" s="167"/>
      <c r="H58" s="28"/>
      <c r="N58" s="167"/>
      <c r="O58" s="28"/>
    </row>
    <row r="59" spans="1:36">
      <c r="A59" s="167">
        <v>0.48055555555555557</v>
      </c>
      <c r="B59" s="28">
        <f t="shared" si="4"/>
        <v>0.70000000000000018</v>
      </c>
      <c r="C59" s="19" t="s">
        <v>551</v>
      </c>
      <c r="D59" s="19">
        <v>-20.37</v>
      </c>
      <c r="E59" s="19">
        <v>0.84</v>
      </c>
      <c r="G59" s="167"/>
      <c r="H59" s="28"/>
      <c r="N59" s="167"/>
      <c r="O59" s="28"/>
    </row>
    <row r="60" spans="1:36">
      <c r="A60" s="167">
        <v>0.49305555555555558</v>
      </c>
      <c r="B60" s="28">
        <f t="shared" si="4"/>
        <v>1.0000000000000004</v>
      </c>
      <c r="C60" s="19" t="s">
        <v>553</v>
      </c>
      <c r="D60" s="19">
        <v>-19.61</v>
      </c>
      <c r="E60" s="19">
        <v>1</v>
      </c>
      <c r="G60" s="167"/>
      <c r="H60" s="28"/>
      <c r="N60" s="167"/>
      <c r="O60" s="28"/>
    </row>
    <row r="61" spans="1:36">
      <c r="A61" s="167">
        <v>0.50624999999999998</v>
      </c>
      <c r="B61" s="28">
        <f t="shared" si="4"/>
        <v>1.316666666666666</v>
      </c>
      <c r="C61" s="19" t="s">
        <v>554</v>
      </c>
      <c r="D61" s="19">
        <v>-19.100000000000001</v>
      </c>
      <c r="E61" s="19">
        <v>1.08</v>
      </c>
      <c r="G61" s="167"/>
      <c r="H61" s="28"/>
      <c r="N61" s="167"/>
      <c r="O61" s="28"/>
    </row>
    <row r="62" spans="1:36">
      <c r="A62" s="167">
        <v>0.52013888888888882</v>
      </c>
      <c r="B62" s="28">
        <f t="shared" si="4"/>
        <v>1.6499999999999981</v>
      </c>
      <c r="C62" s="19" t="s">
        <v>556</v>
      </c>
      <c r="D62" s="19">
        <v>-18.59</v>
      </c>
      <c r="E62" s="19">
        <v>1.0900000000000001</v>
      </c>
      <c r="G62" s="167"/>
      <c r="H62" s="28"/>
      <c r="N62" s="167"/>
      <c r="O62" s="28"/>
    </row>
    <row r="63" spans="1:36">
      <c r="A63" s="167">
        <v>0.53333333333333333</v>
      </c>
      <c r="B63" s="28">
        <f t="shared" si="4"/>
        <v>1.9666666666666663</v>
      </c>
      <c r="C63" s="19" t="s">
        <v>558</v>
      </c>
      <c r="D63" s="19">
        <v>-18.62</v>
      </c>
      <c r="E63" s="19">
        <v>1.04</v>
      </c>
      <c r="G63" s="167"/>
      <c r="H63" s="28"/>
      <c r="N63" s="167"/>
      <c r="O63" s="28"/>
    </row>
    <row r="64" spans="1:36">
      <c r="A64" s="167">
        <v>0.54652777777777783</v>
      </c>
      <c r="B64" s="28">
        <f t="shared" si="4"/>
        <v>2.2833333333333345</v>
      </c>
      <c r="C64" s="19" t="s">
        <v>559</v>
      </c>
      <c r="D64" s="19">
        <v>-18.37</v>
      </c>
      <c r="E64" s="19">
        <v>1.01</v>
      </c>
      <c r="G64" s="167"/>
      <c r="H64" s="28"/>
      <c r="N64" s="167"/>
      <c r="O64" s="28"/>
    </row>
    <row r="65" spans="1:15">
      <c r="A65" s="167"/>
      <c r="B65" s="28"/>
      <c r="C65" s="19" t="s">
        <v>564</v>
      </c>
      <c r="D65" s="4"/>
      <c r="G65" s="11"/>
      <c r="H65" s="28"/>
      <c r="N65" s="11"/>
      <c r="O65" s="28"/>
    </row>
    <row r="66" spans="1:15">
      <c r="A66" s="169"/>
      <c r="B66" s="28"/>
      <c r="D66" s="4"/>
      <c r="E66" s="124"/>
      <c r="G66" s="11"/>
      <c r="H66" s="28"/>
      <c r="N66" s="11"/>
      <c r="O66" s="28"/>
    </row>
    <row r="67" spans="1:15">
      <c r="A67" s="167"/>
      <c r="B67" s="28"/>
      <c r="G67" s="11"/>
      <c r="N67" s="11"/>
      <c r="O67" s="28"/>
    </row>
    <row r="68" spans="1:15">
      <c r="G68" s="11"/>
      <c r="H68" s="28"/>
      <c r="N68" s="11" t="s">
        <v>490</v>
      </c>
      <c r="O68" s="28"/>
    </row>
    <row r="71" spans="1:15">
      <c r="A71" s="189"/>
      <c r="B71" s="180"/>
      <c r="C71" s="190"/>
      <c r="D71" s="180"/>
      <c r="E71" s="180"/>
      <c r="G71" s="189"/>
      <c r="H71" s="180"/>
      <c r="I71" s="190"/>
      <c r="J71" s="97"/>
      <c r="K71" s="97"/>
      <c r="L71" s="97"/>
      <c r="M71" s="97"/>
      <c r="N71" s="97"/>
      <c r="O71" s="180"/>
    </row>
    <row r="72" spans="1:15">
      <c r="A72" s="180"/>
      <c r="B72" s="191"/>
      <c r="C72" s="190"/>
      <c r="D72" s="191"/>
      <c r="E72" s="180"/>
      <c r="G72" s="180"/>
      <c r="H72" s="191"/>
      <c r="I72" s="190"/>
      <c r="J72" s="191"/>
      <c r="K72" s="97"/>
      <c r="L72" s="97"/>
      <c r="M72" s="97"/>
      <c r="N72" s="97"/>
      <c r="O72" s="180"/>
    </row>
    <row r="73" spans="1:15">
      <c r="A73" s="191"/>
      <c r="B73" s="192"/>
      <c r="C73" s="193"/>
      <c r="D73" s="190"/>
      <c r="E73" s="193"/>
      <c r="G73" s="191"/>
      <c r="H73" s="192"/>
      <c r="I73" s="193"/>
      <c r="J73" s="190"/>
      <c r="K73" s="193"/>
      <c r="L73" s="191"/>
      <c r="M73" s="97"/>
      <c r="N73" s="97"/>
      <c r="O73" s="180"/>
    </row>
    <row r="74" spans="1:15">
      <c r="A74" s="95"/>
      <c r="B74" s="194"/>
      <c r="C74" s="180"/>
      <c r="D74" s="180"/>
      <c r="E74" s="180"/>
      <c r="G74" s="95"/>
      <c r="H74" s="194"/>
      <c r="I74" s="180"/>
      <c r="J74" s="97"/>
      <c r="K74" s="97"/>
      <c r="L74" s="97"/>
      <c r="M74" s="97"/>
      <c r="N74" s="97"/>
      <c r="O74" s="180"/>
    </row>
    <row r="75" spans="1:15">
      <c r="A75" s="95"/>
      <c r="B75" s="194"/>
      <c r="C75" s="180"/>
      <c r="D75" s="180"/>
      <c r="E75" s="180"/>
      <c r="G75" s="95"/>
      <c r="H75" s="194"/>
      <c r="I75" s="180"/>
      <c r="J75" s="97"/>
      <c r="K75" s="97"/>
      <c r="L75" s="97"/>
      <c r="M75" s="97"/>
      <c r="N75" s="97"/>
      <c r="O75" s="180"/>
    </row>
    <row r="76" spans="1:15">
      <c r="A76" s="95"/>
      <c r="B76" s="194"/>
      <c r="C76" s="180"/>
      <c r="D76" s="180"/>
      <c r="E76" s="180"/>
      <c r="G76" s="95"/>
      <c r="H76" s="194"/>
      <c r="I76" s="180"/>
      <c r="J76" s="97"/>
      <c r="K76" s="97"/>
      <c r="L76" s="97"/>
      <c r="M76" s="97"/>
      <c r="N76" s="97"/>
      <c r="O76" s="180"/>
    </row>
    <row r="77" spans="1:15">
      <c r="A77" s="95"/>
      <c r="B77" s="194"/>
      <c r="C77" s="180"/>
      <c r="D77" s="180"/>
      <c r="E77" s="180"/>
      <c r="G77" s="95"/>
      <c r="H77" s="194"/>
      <c r="I77" s="180"/>
      <c r="J77" s="97"/>
      <c r="K77" s="97"/>
      <c r="L77" s="97"/>
      <c r="M77" s="97"/>
      <c r="N77" s="97"/>
      <c r="O77" s="180"/>
    </row>
    <row r="78" spans="1:15">
      <c r="A78" s="95"/>
      <c r="B78" s="194"/>
      <c r="C78" s="180"/>
      <c r="D78" s="180"/>
      <c r="E78" s="180"/>
      <c r="G78" s="95"/>
      <c r="H78" s="194"/>
      <c r="I78" s="180"/>
      <c r="J78" s="97"/>
      <c r="K78" s="97"/>
      <c r="L78" s="97"/>
      <c r="M78" s="97"/>
      <c r="N78" s="97"/>
      <c r="O78" s="180"/>
    </row>
    <row r="79" spans="1:15">
      <c r="A79" s="95"/>
      <c r="B79" s="194"/>
      <c r="C79" s="180"/>
      <c r="D79" s="180"/>
      <c r="E79" s="180"/>
      <c r="G79" s="95"/>
      <c r="H79" s="194"/>
      <c r="I79" s="180"/>
      <c r="J79" s="97"/>
      <c r="K79" s="97"/>
      <c r="L79" s="97"/>
      <c r="M79" s="97"/>
      <c r="N79" s="97"/>
      <c r="O79" s="180"/>
    </row>
    <row r="80" spans="1:15">
      <c r="A80" s="195"/>
      <c r="B80" s="194"/>
      <c r="C80" s="180"/>
      <c r="D80" s="180"/>
      <c r="E80" s="180"/>
      <c r="G80" s="95"/>
      <c r="H80" s="194"/>
      <c r="I80" s="180"/>
      <c r="J80" s="97"/>
      <c r="K80" s="97"/>
      <c r="L80" s="97"/>
      <c r="M80" s="97"/>
      <c r="N80" s="97"/>
      <c r="O80" s="180"/>
    </row>
    <row r="81" spans="1:15">
      <c r="A81" s="195"/>
      <c r="B81" s="194"/>
      <c r="C81" s="180"/>
      <c r="D81" s="180"/>
      <c r="E81" s="180"/>
      <c r="G81" s="95"/>
      <c r="H81" s="194"/>
      <c r="I81" s="180"/>
      <c r="J81" s="97"/>
      <c r="K81" s="97"/>
      <c r="L81" s="97"/>
      <c r="M81" s="97"/>
      <c r="N81" s="97"/>
      <c r="O81" s="180"/>
    </row>
    <row r="82" spans="1:15">
      <c r="A82" s="195"/>
      <c r="B82" s="194"/>
      <c r="C82" s="180"/>
      <c r="D82" s="180"/>
      <c r="E82" s="180"/>
      <c r="G82" s="95"/>
      <c r="H82" s="194"/>
      <c r="I82" s="180"/>
      <c r="J82" s="97"/>
      <c r="K82" s="97"/>
      <c r="L82" s="97"/>
      <c r="M82" s="97"/>
      <c r="N82" s="97"/>
      <c r="O82" s="180"/>
    </row>
    <row r="83" spans="1:15">
      <c r="A83" s="195"/>
      <c r="B83" s="194"/>
      <c r="C83" s="180"/>
      <c r="D83" s="180"/>
      <c r="E83" s="180"/>
      <c r="G83" s="95"/>
      <c r="H83" s="194"/>
      <c r="I83" s="180"/>
      <c r="J83" s="97"/>
      <c r="K83" s="97"/>
      <c r="L83" s="97"/>
      <c r="M83" s="97"/>
      <c r="N83" s="97"/>
      <c r="O83" s="180"/>
    </row>
    <row r="84" spans="1:15">
      <c r="A84" s="195"/>
      <c r="B84" s="194"/>
      <c r="C84" s="180"/>
      <c r="D84" s="180"/>
      <c r="E84" s="180"/>
      <c r="G84" s="95"/>
      <c r="H84" s="194"/>
      <c r="I84" s="180"/>
      <c r="J84" s="97"/>
      <c r="K84" s="97"/>
      <c r="L84" s="97"/>
      <c r="M84" s="97"/>
      <c r="N84" s="97"/>
      <c r="O84" s="180"/>
    </row>
    <row r="85" spans="1:15">
      <c r="A85" s="195"/>
      <c r="B85" s="194"/>
      <c r="C85" s="180"/>
      <c r="D85" s="180"/>
      <c r="E85" s="180"/>
      <c r="G85" s="95"/>
      <c r="H85" s="194"/>
      <c r="I85" s="180"/>
      <c r="J85" s="97"/>
      <c r="K85" s="97"/>
      <c r="L85" s="97"/>
      <c r="M85" s="97"/>
      <c r="N85" s="97"/>
      <c r="O85" s="180"/>
    </row>
    <row r="86" spans="1:15">
      <c r="A86" s="195"/>
      <c r="B86" s="194"/>
      <c r="C86" s="180"/>
      <c r="D86" s="180"/>
      <c r="E86" s="180"/>
      <c r="G86" s="95"/>
      <c r="H86" s="194"/>
      <c r="I86" s="180"/>
      <c r="J86" s="97"/>
      <c r="K86" s="97"/>
      <c r="L86" s="97"/>
      <c r="M86" s="97"/>
      <c r="N86" s="97"/>
      <c r="O86" s="180"/>
    </row>
    <row r="87" spans="1:15">
      <c r="A87" s="195"/>
      <c r="B87" s="194"/>
      <c r="C87" s="180"/>
      <c r="D87" s="180"/>
      <c r="E87" s="180"/>
      <c r="G87" s="95"/>
      <c r="H87" s="194"/>
      <c r="I87" s="180"/>
      <c r="J87" s="97"/>
      <c r="K87" s="97"/>
      <c r="L87" s="97"/>
      <c r="M87" s="97"/>
      <c r="N87" s="97"/>
      <c r="O87" s="180"/>
    </row>
    <row r="88" spans="1:15">
      <c r="A88" s="167"/>
      <c r="B88" s="28"/>
      <c r="G88" s="97"/>
      <c r="H88" s="194"/>
      <c r="I88" s="180"/>
      <c r="J88" s="97"/>
      <c r="K88" s="97"/>
      <c r="L88" s="97"/>
      <c r="M88" s="97"/>
      <c r="N88" s="97"/>
      <c r="O88" s="180"/>
    </row>
    <row r="89" spans="1:15">
      <c r="A89" s="169"/>
      <c r="B89" s="28"/>
      <c r="G89" s="97"/>
      <c r="H89" s="180"/>
      <c r="I89" s="180"/>
      <c r="J89" s="97"/>
      <c r="K89" s="97"/>
      <c r="L89" s="97"/>
      <c r="M89" s="97"/>
      <c r="N89" s="97"/>
      <c r="O89" s="180"/>
    </row>
    <row r="90" spans="1:15">
      <c r="A90" s="107"/>
      <c r="B90" s="129"/>
      <c r="C90" s="23"/>
      <c r="H90" s="107"/>
      <c r="J90" s="23"/>
      <c r="K90" s="19"/>
      <c r="L90" s="19"/>
    </row>
    <row r="91" spans="1:15">
      <c r="A91" s="19"/>
      <c r="B91" s="172"/>
      <c r="C91" s="23"/>
      <c r="D91" s="3"/>
      <c r="I91" s="172"/>
      <c r="J91" s="23"/>
      <c r="K91" s="3"/>
      <c r="L91" s="19"/>
    </row>
    <row r="92" spans="1:15">
      <c r="A92" s="3"/>
      <c r="B92" s="6"/>
      <c r="C92" s="27"/>
      <c r="D92" s="23"/>
      <c r="E92" s="27"/>
      <c r="F92" s="3"/>
      <c r="H92" s="3"/>
      <c r="I92" s="6"/>
      <c r="J92" s="27"/>
      <c r="K92" s="23"/>
      <c r="L92" s="27"/>
      <c r="M92" s="3"/>
    </row>
    <row r="93" spans="1:15">
      <c r="A93" s="11"/>
      <c r="B93" s="28"/>
      <c r="F93" s="19"/>
      <c r="H93" s="11"/>
      <c r="I93" s="28"/>
      <c r="J93" s="19"/>
    </row>
    <row r="94" spans="1:15">
      <c r="A94" s="11"/>
      <c r="B94" s="28"/>
      <c r="F94" s="19"/>
      <c r="H94" s="11"/>
      <c r="I94" s="28"/>
      <c r="J94" s="19"/>
    </row>
    <row r="95" spans="1:15">
      <c r="A95" s="11"/>
      <c r="B95" s="28"/>
      <c r="F95" s="19"/>
      <c r="H95" s="11"/>
      <c r="I95" s="28"/>
      <c r="J95" s="19"/>
    </row>
    <row r="96" spans="1:15">
      <c r="A96" s="11"/>
      <c r="B96" s="28"/>
      <c r="F96" s="19"/>
      <c r="H96" s="11"/>
      <c r="I96" s="28"/>
      <c r="J96" s="19"/>
    </row>
    <row r="97" spans="1:10">
      <c r="A97" s="11"/>
      <c r="B97" s="28"/>
      <c r="F97" s="19"/>
      <c r="H97" s="11"/>
      <c r="I97" s="28"/>
      <c r="J97" s="19"/>
    </row>
    <row r="98" spans="1:10">
      <c r="A98" s="11"/>
      <c r="B98" s="28"/>
      <c r="F98" s="19"/>
      <c r="H98" s="11"/>
      <c r="I98" s="28"/>
      <c r="J98" s="19"/>
    </row>
    <row r="99" spans="1:10">
      <c r="A99" s="11"/>
      <c r="B99" s="28"/>
      <c r="F99" s="19"/>
      <c r="H99" s="11"/>
      <c r="I99" s="28"/>
      <c r="J99" s="19"/>
    </row>
    <row r="100" spans="1:10">
      <c r="A100" s="11"/>
      <c r="B100" s="28"/>
      <c r="F100" s="19"/>
      <c r="H100" s="11"/>
      <c r="I100" s="28"/>
      <c r="J100" s="19"/>
    </row>
    <row r="101" spans="1:10">
      <c r="A101" s="11"/>
      <c r="B101" s="28"/>
      <c r="F101" s="19"/>
      <c r="H101" s="11"/>
      <c r="I101" s="28"/>
      <c r="J101" s="19"/>
    </row>
    <row r="102" spans="1:10">
      <c r="A102" s="11"/>
      <c r="B102" s="28"/>
      <c r="F102" s="19"/>
      <c r="H102" s="11"/>
      <c r="I102" s="28"/>
      <c r="J102" s="19"/>
    </row>
    <row r="103" spans="1:10">
      <c r="A103" s="11"/>
      <c r="B103" s="28"/>
      <c r="F103" s="19"/>
      <c r="H103" s="11"/>
      <c r="I103" s="28"/>
      <c r="J103" s="19"/>
    </row>
    <row r="104" spans="1:10">
      <c r="A104" s="11"/>
      <c r="B104" s="28"/>
      <c r="F104" s="19"/>
      <c r="H104" s="11"/>
      <c r="I104" s="28"/>
      <c r="J104" s="19"/>
    </row>
    <row r="105" spans="1:10">
      <c r="A105" s="11"/>
      <c r="B105" s="28"/>
      <c r="F105" s="19"/>
      <c r="H105" s="11"/>
      <c r="I105" s="28"/>
      <c r="J105" s="19"/>
    </row>
    <row r="106" spans="1:10">
      <c r="A106" s="11"/>
      <c r="B106" s="28"/>
      <c r="F106" s="19"/>
      <c r="H106" s="11"/>
      <c r="I106" s="28"/>
      <c r="J106" s="19"/>
    </row>
    <row r="107" spans="1:10">
      <c r="A107" s="11"/>
      <c r="B107" s="28"/>
      <c r="F107" s="19"/>
      <c r="H107" s="11"/>
      <c r="I107" s="28"/>
      <c r="J107" s="19"/>
    </row>
    <row r="108" spans="1:10">
      <c r="A108" s="11"/>
      <c r="B108" s="28"/>
      <c r="H108" s="11"/>
      <c r="I108" s="28"/>
      <c r="J108" s="19"/>
    </row>
    <row r="109" spans="1:10">
      <c r="A109" s="11"/>
      <c r="B109" s="28"/>
      <c r="H109" s="11"/>
      <c r="I109" s="28"/>
      <c r="J109" s="1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54"/>
  <sheetViews>
    <sheetView topLeftCell="A19" zoomScale="154" zoomScaleNormal="154" workbookViewId="0" xr3:uid="{65FA3815-DCC1-5481-872F-D2879ED395ED}">
      <selection activeCell="G34" sqref="G34"/>
    </sheetView>
  </sheetViews>
  <sheetFormatPr defaultRowHeight="15"/>
  <cols>
    <col min="1" max="1" width="12.42578125" customWidth="1"/>
    <col min="2" max="2" width="12.28515625" customWidth="1"/>
    <col min="3" max="3" width="13.28515625" customWidth="1"/>
    <col min="4" max="4" width="12.5703125" customWidth="1"/>
    <col min="5" max="5" width="15.42578125" customWidth="1"/>
    <col min="6" max="6" width="12.28515625" customWidth="1"/>
  </cols>
  <sheetData>
    <row r="1" spans="1:15" ht="18.75">
      <c r="A1" s="70" t="s">
        <v>627</v>
      </c>
      <c r="D1" s="70" t="s">
        <v>628</v>
      </c>
    </row>
    <row r="3" spans="1:15">
      <c r="A3" s="107">
        <v>42354</v>
      </c>
      <c r="B3" s="19"/>
      <c r="C3" s="23" t="s">
        <v>380</v>
      </c>
      <c r="D3" s="19"/>
      <c r="E3" t="s">
        <v>629</v>
      </c>
    </row>
    <row r="4" spans="1:15" ht="18.75">
      <c r="B4" s="32" t="s">
        <v>630</v>
      </c>
      <c r="C4" s="23">
        <v>3859</v>
      </c>
      <c r="D4" s="177"/>
      <c r="F4" t="s">
        <v>631</v>
      </c>
    </row>
    <row r="5" spans="1:15" ht="30">
      <c r="A5" s="3" t="s">
        <v>6</v>
      </c>
      <c r="B5" s="6" t="s">
        <v>632</v>
      </c>
      <c r="C5" s="86" t="s">
        <v>615</v>
      </c>
      <c r="D5" s="23" t="s">
        <v>8</v>
      </c>
      <c r="E5" s="27" t="s">
        <v>525</v>
      </c>
      <c r="G5" s="2" t="s">
        <v>633</v>
      </c>
      <c r="K5" s="3" t="s">
        <v>634</v>
      </c>
      <c r="L5" s="3"/>
      <c r="M5" s="3"/>
    </row>
    <row r="6" spans="1:15">
      <c r="A6" s="11">
        <v>0.39374999999999999</v>
      </c>
      <c r="B6" s="181">
        <f t="shared" ref="B6:B12" si="0">(A6-A$13)*24</f>
        <v>-1.5166666666666666</v>
      </c>
      <c r="C6" s="19" t="s">
        <v>584</v>
      </c>
      <c r="D6" s="19">
        <v>-6.61</v>
      </c>
      <c r="E6" s="19">
        <v>0.05</v>
      </c>
      <c r="F6" s="19" t="s">
        <v>635</v>
      </c>
      <c r="G6" s="19"/>
      <c r="K6" s="3">
        <v>3859</v>
      </c>
      <c r="L6" s="3">
        <v>3850</v>
      </c>
      <c r="N6" s="3" t="s">
        <v>636</v>
      </c>
      <c r="O6" s="3" t="s">
        <v>637</v>
      </c>
    </row>
    <row r="7" spans="1:15">
      <c r="A7" s="11">
        <v>0.41180555555555554</v>
      </c>
      <c r="B7" s="181">
        <f t="shared" si="0"/>
        <v>-1.0833333333333335</v>
      </c>
      <c r="C7" s="19" t="s">
        <v>550</v>
      </c>
      <c r="D7" s="19">
        <v>-24.45</v>
      </c>
      <c r="E7" s="19">
        <v>1.89</v>
      </c>
      <c r="F7" s="19" t="s">
        <v>635</v>
      </c>
      <c r="G7" s="19">
        <v>500</v>
      </c>
      <c r="J7" s="181">
        <v>0.60000000000000053</v>
      </c>
      <c r="K7" s="19">
        <v>-24.47</v>
      </c>
      <c r="L7" s="19">
        <v>-24.3</v>
      </c>
      <c r="N7" s="173">
        <f>AVERAGE(K7:L7)</f>
        <v>-24.384999999999998</v>
      </c>
      <c r="O7" s="173">
        <f>_xlfn.STDEV.S(K7:L7)/SQRT(2)</f>
        <v>8.4999999999999062E-2</v>
      </c>
    </row>
    <row r="8" spans="1:15">
      <c r="A8" s="11">
        <v>0.42291666666666666</v>
      </c>
      <c r="B8" s="181">
        <f t="shared" si="0"/>
        <v>-0.81666666666666643</v>
      </c>
      <c r="C8" s="19" t="s">
        <v>552</v>
      </c>
      <c r="D8" s="19">
        <v>-24.21</v>
      </c>
      <c r="E8" s="19">
        <v>0.88</v>
      </c>
      <c r="F8" s="19" t="s">
        <v>638</v>
      </c>
      <c r="G8" s="19">
        <v>500</v>
      </c>
      <c r="J8" s="181">
        <v>0.86666666666666758</v>
      </c>
      <c r="K8" s="19">
        <v>-22.92</v>
      </c>
      <c r="N8" s="173">
        <f t="shared" ref="N8:N18" si="1">AVERAGE(K8:L8)</f>
        <v>-22.92</v>
      </c>
      <c r="O8" s="173" t="e">
        <f t="shared" ref="O8:O18" si="2">_xlfn.STDEV.S(K8:L8)/SQRT(2)</f>
        <v>#DIV/0!</v>
      </c>
    </row>
    <row r="9" spans="1:15">
      <c r="A9" s="11">
        <v>0.43402777777777773</v>
      </c>
      <c r="B9" s="181">
        <f t="shared" si="0"/>
        <v>-0.55000000000000071</v>
      </c>
      <c r="C9" s="19" t="s">
        <v>585</v>
      </c>
      <c r="D9" s="19">
        <v>-24.39</v>
      </c>
      <c r="E9" s="19">
        <v>1.08</v>
      </c>
      <c r="F9" s="19" t="s">
        <v>638</v>
      </c>
      <c r="G9" s="19">
        <v>300</v>
      </c>
      <c r="H9" s="19" t="s">
        <v>639</v>
      </c>
      <c r="J9" s="181">
        <v>1.1166666666666667</v>
      </c>
      <c r="K9" s="19">
        <v>-21.98</v>
      </c>
      <c r="N9" s="173">
        <f t="shared" si="1"/>
        <v>-21.98</v>
      </c>
      <c r="O9" s="173" t="e">
        <f t="shared" si="2"/>
        <v>#DIV/0!</v>
      </c>
    </row>
    <row r="10" spans="1:15">
      <c r="A10" s="11">
        <v>0.4458333333333333</v>
      </c>
      <c r="B10" s="181">
        <f t="shared" si="0"/>
        <v>-0.26666666666666705</v>
      </c>
      <c r="C10" s="19" t="s">
        <v>640</v>
      </c>
      <c r="D10" s="19">
        <v>-24.17</v>
      </c>
      <c r="E10" s="19">
        <v>0.89</v>
      </c>
      <c r="F10" s="19" t="s">
        <v>638</v>
      </c>
      <c r="G10" s="19">
        <v>300</v>
      </c>
      <c r="H10" s="19" t="s">
        <v>639</v>
      </c>
      <c r="J10" s="181">
        <v>1.3666666666666685</v>
      </c>
      <c r="K10" s="19">
        <v>-19.73</v>
      </c>
      <c r="N10" s="173">
        <f t="shared" si="1"/>
        <v>-19.73</v>
      </c>
      <c r="O10" s="173" t="e">
        <f t="shared" si="2"/>
        <v>#DIV/0!</v>
      </c>
    </row>
    <row r="11" spans="1:15">
      <c r="A11" s="11">
        <v>0.44791666666666669</v>
      </c>
      <c r="B11" s="181">
        <f t="shared" si="0"/>
        <v>-0.2166666666666659</v>
      </c>
      <c r="C11" s="19" t="s">
        <v>641</v>
      </c>
      <c r="D11" s="19">
        <v>-23.76</v>
      </c>
      <c r="E11" s="19">
        <v>1.06</v>
      </c>
      <c r="F11" s="19"/>
      <c r="G11" s="19"/>
      <c r="J11" s="183">
        <v>1.6166666666666676</v>
      </c>
      <c r="K11" s="19">
        <v>-12.84</v>
      </c>
      <c r="N11" s="173">
        <f t="shared" si="1"/>
        <v>-12.84</v>
      </c>
      <c r="O11" s="173" t="e">
        <f t="shared" si="2"/>
        <v>#DIV/0!</v>
      </c>
    </row>
    <row r="12" spans="1:15">
      <c r="A12" s="11">
        <v>0.45208333333333334</v>
      </c>
      <c r="B12" s="181">
        <f t="shared" si="0"/>
        <v>-0.11666666666666625</v>
      </c>
      <c r="C12" s="19" t="s">
        <v>586</v>
      </c>
      <c r="D12" s="19"/>
      <c r="E12" s="19"/>
      <c r="F12" s="19"/>
      <c r="G12" s="19"/>
      <c r="J12" s="183">
        <v>1.8833333333333333</v>
      </c>
      <c r="K12" s="19">
        <v>19.45</v>
      </c>
      <c r="N12" s="173">
        <f t="shared" si="1"/>
        <v>19.45</v>
      </c>
      <c r="O12" s="173" t="e">
        <f t="shared" si="2"/>
        <v>#DIV/0!</v>
      </c>
    </row>
    <row r="13" spans="1:15">
      <c r="A13" s="11">
        <v>0.45694444444444443</v>
      </c>
      <c r="B13" s="162">
        <f>(A13-A$13)*24</f>
        <v>0</v>
      </c>
      <c r="C13" s="19" t="s">
        <v>14</v>
      </c>
      <c r="F13" s="19"/>
      <c r="G13" s="19"/>
      <c r="J13" s="183">
        <v>2.1500000000000017</v>
      </c>
      <c r="K13" s="19">
        <v>61.85</v>
      </c>
      <c r="L13" s="19">
        <v>42.41</v>
      </c>
      <c r="N13" s="173">
        <f t="shared" si="1"/>
        <v>52.129999999999995</v>
      </c>
      <c r="O13" s="173">
        <f t="shared" si="2"/>
        <v>9.720000000000022</v>
      </c>
    </row>
    <row r="14" spans="1:15">
      <c r="A14" s="11">
        <v>0.4680555555555555</v>
      </c>
      <c r="B14" s="181">
        <f>(A14-A$13)*24</f>
        <v>0.26666666666666572</v>
      </c>
      <c r="C14" s="19"/>
      <c r="D14" s="19">
        <v>-30.2</v>
      </c>
      <c r="E14" s="19">
        <v>0.79</v>
      </c>
      <c r="G14" s="19" t="s">
        <v>642</v>
      </c>
      <c r="J14" s="183">
        <v>2.4166666666666674</v>
      </c>
      <c r="K14" s="19">
        <v>110.6</v>
      </c>
      <c r="L14" s="19">
        <v>41.44</v>
      </c>
      <c r="N14" s="173">
        <f t="shared" si="1"/>
        <v>76.02</v>
      </c>
      <c r="O14" s="173">
        <f t="shared" si="2"/>
        <v>34.580000000000005</v>
      </c>
    </row>
    <row r="15" spans="1:15">
      <c r="A15" s="11">
        <v>0.48194444444444445</v>
      </c>
      <c r="B15" s="181">
        <f t="shared" ref="B15:B26" si="3">(A15-A$13)*24</f>
        <v>0.60000000000000053</v>
      </c>
      <c r="C15" s="19" t="s">
        <v>643</v>
      </c>
      <c r="D15" s="19">
        <v>-24.47</v>
      </c>
      <c r="E15" s="19">
        <v>1.51</v>
      </c>
      <c r="F15" s="19"/>
      <c r="G15" s="19"/>
      <c r="J15" s="183">
        <v>2.6999999999999997</v>
      </c>
      <c r="K15" s="19">
        <v>119.13</v>
      </c>
      <c r="L15" s="19">
        <v>41.44</v>
      </c>
      <c r="N15" s="173">
        <f t="shared" si="1"/>
        <v>80.284999999999997</v>
      </c>
      <c r="O15" s="173">
        <f t="shared" si="2"/>
        <v>38.845000000000006</v>
      </c>
    </row>
    <row r="16" spans="1:15">
      <c r="A16" s="11">
        <v>0.49305555555555558</v>
      </c>
      <c r="B16" s="181">
        <f t="shared" si="3"/>
        <v>0.86666666666666758</v>
      </c>
      <c r="C16" s="19" t="s">
        <v>548</v>
      </c>
      <c r="D16" s="19">
        <v>-22.92</v>
      </c>
      <c r="E16" s="19">
        <v>0.89</v>
      </c>
      <c r="F16" s="19"/>
      <c r="G16" s="19"/>
      <c r="J16" s="183">
        <v>2.9833333333333321</v>
      </c>
      <c r="K16" s="19">
        <v>81.83</v>
      </c>
      <c r="L16" s="19">
        <v>56.35</v>
      </c>
      <c r="N16" s="173">
        <f t="shared" si="1"/>
        <v>69.09</v>
      </c>
      <c r="O16" s="173">
        <f t="shared" si="2"/>
        <v>12.740000000000004</v>
      </c>
    </row>
    <row r="17" spans="1:15">
      <c r="A17" s="11">
        <v>0.50347222222222221</v>
      </c>
      <c r="B17" s="181">
        <f t="shared" si="3"/>
        <v>1.1166666666666667</v>
      </c>
      <c r="C17" s="19" t="s">
        <v>551</v>
      </c>
      <c r="D17" s="19">
        <v>-21.98</v>
      </c>
      <c r="E17" s="19">
        <v>0.73</v>
      </c>
      <c r="F17" s="19"/>
      <c r="G17" s="19"/>
      <c r="J17" s="183">
        <v>3.2333333333333338</v>
      </c>
      <c r="K17" s="19">
        <v>71.78</v>
      </c>
      <c r="L17" s="19">
        <v>58.43</v>
      </c>
      <c r="N17" s="173">
        <f t="shared" si="1"/>
        <v>65.105000000000004</v>
      </c>
      <c r="O17" s="173">
        <f t="shared" si="2"/>
        <v>6.6749999999999963</v>
      </c>
    </row>
    <row r="18" spans="1:15">
      <c r="A18" s="11">
        <v>0.51388888888888895</v>
      </c>
      <c r="B18" s="181">
        <f t="shared" si="3"/>
        <v>1.3666666666666685</v>
      </c>
      <c r="C18" s="19" t="s">
        <v>553</v>
      </c>
      <c r="D18" s="19">
        <v>-19.73</v>
      </c>
      <c r="E18" s="19">
        <v>0.71</v>
      </c>
      <c r="F18" s="19"/>
      <c r="G18" s="19"/>
      <c r="J18" s="183">
        <v>3.4833333333333329</v>
      </c>
      <c r="K18" s="19">
        <v>75.06</v>
      </c>
      <c r="L18" s="19">
        <v>50.49</v>
      </c>
      <c r="N18" s="173">
        <f t="shared" si="1"/>
        <v>62.775000000000006</v>
      </c>
      <c r="O18" s="173">
        <f t="shared" si="2"/>
        <v>12.284999999999965</v>
      </c>
    </row>
    <row r="19" spans="1:15">
      <c r="A19" s="11">
        <v>0.52430555555555558</v>
      </c>
      <c r="B19" s="183">
        <f t="shared" si="3"/>
        <v>1.6166666666666676</v>
      </c>
      <c r="C19" s="19" t="s">
        <v>554</v>
      </c>
      <c r="D19" s="19">
        <v>-12.84</v>
      </c>
      <c r="E19" s="19">
        <v>0.83</v>
      </c>
      <c r="F19" s="19"/>
    </row>
    <row r="20" spans="1:15">
      <c r="A20" s="11">
        <v>0.53541666666666665</v>
      </c>
      <c r="B20" s="183">
        <f t="shared" si="3"/>
        <v>1.8833333333333333</v>
      </c>
      <c r="C20" s="19" t="s">
        <v>556</v>
      </c>
      <c r="D20" s="19">
        <v>19.45</v>
      </c>
      <c r="E20" s="19">
        <v>1.1399999999999999</v>
      </c>
      <c r="K20" s="181"/>
      <c r="L20" s="173"/>
      <c r="M20" s="30"/>
    </row>
    <row r="21" spans="1:15">
      <c r="A21" s="11">
        <v>0.54652777777777783</v>
      </c>
      <c r="B21" s="183">
        <f t="shared" si="3"/>
        <v>2.1500000000000017</v>
      </c>
      <c r="C21" s="19" t="s">
        <v>558</v>
      </c>
      <c r="D21" s="19">
        <v>61.85</v>
      </c>
      <c r="E21" s="19">
        <v>0.96</v>
      </c>
      <c r="K21" s="181"/>
      <c r="L21" s="173"/>
      <c r="M21" s="173"/>
    </row>
    <row r="22" spans="1:15">
      <c r="A22" s="11">
        <v>0.55763888888888891</v>
      </c>
      <c r="B22" s="183">
        <f t="shared" si="3"/>
        <v>2.4166666666666674</v>
      </c>
      <c r="C22" s="19" t="s">
        <v>559</v>
      </c>
      <c r="D22" s="19">
        <v>110.6</v>
      </c>
      <c r="E22" s="19">
        <v>1.04</v>
      </c>
      <c r="K22" s="181"/>
      <c r="L22" s="173"/>
      <c r="M22" s="30"/>
    </row>
    <row r="23" spans="1:15">
      <c r="A23" s="11">
        <v>0.56944444444444442</v>
      </c>
      <c r="B23" s="183">
        <f t="shared" si="3"/>
        <v>2.6999999999999997</v>
      </c>
      <c r="C23" s="19" t="s">
        <v>560</v>
      </c>
      <c r="D23" s="19">
        <v>119.13</v>
      </c>
      <c r="E23" s="19">
        <v>1.01</v>
      </c>
      <c r="K23" s="181"/>
      <c r="L23" s="173"/>
      <c r="M23" s="30"/>
    </row>
    <row r="24" spans="1:15">
      <c r="A24" s="11">
        <v>0.58124999999999993</v>
      </c>
      <c r="B24" s="183">
        <f t="shared" si="3"/>
        <v>2.9833333333333321</v>
      </c>
      <c r="C24" s="19" t="s">
        <v>561</v>
      </c>
      <c r="D24" s="19">
        <v>81.83</v>
      </c>
      <c r="E24" s="19">
        <v>1.1200000000000001</v>
      </c>
      <c r="K24" s="181">
        <v>-21.98</v>
      </c>
      <c r="L24" s="173"/>
      <c r="M24" s="30"/>
    </row>
    <row r="25" spans="1:15">
      <c r="A25" s="11">
        <v>0.59166666666666667</v>
      </c>
      <c r="B25" s="183">
        <f t="shared" si="3"/>
        <v>3.2333333333333338</v>
      </c>
      <c r="C25" s="19" t="s">
        <v>562</v>
      </c>
      <c r="D25" s="19">
        <v>71.78</v>
      </c>
      <c r="E25" s="19">
        <v>0.97</v>
      </c>
      <c r="K25" s="181"/>
      <c r="L25" s="173"/>
      <c r="M25" s="30"/>
    </row>
    <row r="26" spans="1:15">
      <c r="A26" s="11">
        <v>0.6020833333333333</v>
      </c>
      <c r="B26" s="183">
        <f t="shared" si="3"/>
        <v>3.4833333333333329</v>
      </c>
      <c r="C26" s="19" t="s">
        <v>565</v>
      </c>
      <c r="D26" s="19">
        <v>75.06</v>
      </c>
      <c r="E26" s="19">
        <v>0.99</v>
      </c>
      <c r="K26" s="181"/>
      <c r="L26" s="173"/>
      <c r="M26" s="30"/>
    </row>
    <row r="27" spans="1:15">
      <c r="K27" s="181"/>
      <c r="L27" s="173"/>
      <c r="M27" s="30"/>
    </row>
    <row r="28" spans="1:15">
      <c r="A28" s="107">
        <v>42355</v>
      </c>
      <c r="B28" s="19"/>
      <c r="C28" s="23" t="s">
        <v>380</v>
      </c>
      <c r="D28" s="19"/>
      <c r="E28" t="s">
        <v>629</v>
      </c>
      <c r="L28" s="30"/>
      <c r="M28" s="30"/>
    </row>
    <row r="29" spans="1:15" ht="18.75">
      <c r="B29" s="32" t="s">
        <v>266</v>
      </c>
      <c r="C29" s="23">
        <v>3840</v>
      </c>
      <c r="D29" s="177"/>
      <c r="F29" t="s">
        <v>631</v>
      </c>
      <c r="L29" s="30"/>
      <c r="M29" s="30"/>
    </row>
    <row r="30" spans="1:15" ht="30">
      <c r="A30" s="3" t="s">
        <v>6</v>
      </c>
      <c r="B30" s="6" t="s">
        <v>632</v>
      </c>
      <c r="C30" s="86" t="s">
        <v>615</v>
      </c>
      <c r="D30" s="23" t="s">
        <v>8</v>
      </c>
      <c r="E30" s="27" t="s">
        <v>525</v>
      </c>
      <c r="G30" s="2" t="s">
        <v>633</v>
      </c>
      <c r="L30" s="30"/>
      <c r="M30" s="30"/>
    </row>
    <row r="31" spans="1:15">
      <c r="A31" s="11">
        <v>0.42569444444444443</v>
      </c>
      <c r="B31" s="181">
        <f t="shared" ref="B31:B37" si="4">(A31-A$38)*24</f>
        <v>-1.5833333333333344</v>
      </c>
      <c r="C31" s="19" t="s">
        <v>584</v>
      </c>
      <c r="D31" s="19">
        <v>-23.6</v>
      </c>
      <c r="E31" s="19">
        <v>0.6</v>
      </c>
      <c r="F31" s="19" t="s">
        <v>635</v>
      </c>
      <c r="G31" s="19"/>
      <c r="L31" s="30"/>
      <c r="M31" s="30"/>
    </row>
    <row r="32" spans="1:15">
      <c r="A32" s="11">
        <v>0.43611111111111112</v>
      </c>
      <c r="B32" s="181">
        <f t="shared" si="4"/>
        <v>-1.3333333333333339</v>
      </c>
      <c r="C32" s="19" t="s">
        <v>550</v>
      </c>
      <c r="D32" s="19">
        <v>-25.4</v>
      </c>
      <c r="E32" s="19">
        <v>0.47</v>
      </c>
      <c r="F32" s="19" t="s">
        <v>638</v>
      </c>
      <c r="G32" s="19"/>
    </row>
    <row r="33" spans="1:8">
      <c r="A33" s="11">
        <v>0.4465277777777778</v>
      </c>
      <c r="B33" s="181">
        <f t="shared" si="4"/>
        <v>-1.0833333333333335</v>
      </c>
      <c r="C33" s="19" t="s">
        <v>552</v>
      </c>
      <c r="D33" s="19">
        <v>-24.6</v>
      </c>
      <c r="E33" s="19">
        <v>0.56000000000000005</v>
      </c>
      <c r="G33" s="19"/>
    </row>
    <row r="34" spans="1:8">
      <c r="A34" s="11">
        <v>0.45694444444444443</v>
      </c>
      <c r="B34" s="181">
        <f t="shared" si="4"/>
        <v>-0.83333333333333437</v>
      </c>
      <c r="C34" s="19" t="s">
        <v>585</v>
      </c>
      <c r="D34" s="19">
        <v>-24.1</v>
      </c>
      <c r="E34" s="19">
        <v>0.63</v>
      </c>
      <c r="F34" s="19"/>
      <c r="G34" s="19"/>
      <c r="H34" s="19"/>
    </row>
    <row r="35" spans="1:8">
      <c r="A35" s="11">
        <v>0.4694444444444445</v>
      </c>
      <c r="B35" s="181">
        <f t="shared" si="4"/>
        <v>-0.53333333333333277</v>
      </c>
      <c r="C35" s="19" t="s">
        <v>640</v>
      </c>
      <c r="D35" s="19">
        <v>-23.8</v>
      </c>
      <c r="E35" s="19">
        <v>1.07</v>
      </c>
      <c r="F35" s="19"/>
      <c r="G35" s="19"/>
      <c r="H35" s="19"/>
    </row>
    <row r="36" spans="1:8">
      <c r="A36" s="11">
        <v>0.48125000000000001</v>
      </c>
      <c r="B36" s="181">
        <f t="shared" si="4"/>
        <v>-0.25000000000000044</v>
      </c>
      <c r="C36" s="19" t="s">
        <v>641</v>
      </c>
      <c r="D36" s="19">
        <v>-24</v>
      </c>
      <c r="E36" s="19">
        <v>1.07</v>
      </c>
      <c r="F36" s="19"/>
      <c r="G36" s="19"/>
    </row>
    <row r="37" spans="1:8">
      <c r="A37" s="11">
        <v>0.49236111111111108</v>
      </c>
      <c r="B37" s="162">
        <f t="shared" si="4"/>
        <v>1.6666666666665275E-2</v>
      </c>
      <c r="C37" s="19" t="s">
        <v>644</v>
      </c>
      <c r="D37" s="19">
        <v>-23.8</v>
      </c>
      <c r="E37" s="19">
        <v>0.7</v>
      </c>
      <c r="F37" s="19"/>
      <c r="G37" s="19"/>
    </row>
    <row r="38" spans="1:8">
      <c r="A38" s="11">
        <v>0.4916666666666667</v>
      </c>
      <c r="B38" s="162">
        <f>(A38-A$38)*24</f>
        <v>0</v>
      </c>
      <c r="C38" s="19" t="s">
        <v>14</v>
      </c>
      <c r="D38" s="19">
        <v>-17.100000000000001</v>
      </c>
      <c r="E38" s="19">
        <v>0.06</v>
      </c>
      <c r="F38" s="19"/>
      <c r="G38" s="19"/>
    </row>
    <row r="39" spans="1:8">
      <c r="A39" s="11">
        <v>0.50138888888888888</v>
      </c>
      <c r="B39" s="181">
        <f>(A39-A$38)*24</f>
        <v>0.2333333333333325</v>
      </c>
      <c r="C39" s="19" t="s">
        <v>310</v>
      </c>
      <c r="D39" s="19">
        <v>-28.2</v>
      </c>
      <c r="E39" s="19">
        <v>1.42</v>
      </c>
      <c r="G39" s="19"/>
    </row>
    <row r="40" spans="1:8">
      <c r="A40" s="11">
        <v>0.51527777777777783</v>
      </c>
      <c r="B40" s="181">
        <f t="shared" ref="B40:B48" si="5">(A40-A$38)*24</f>
        <v>0.56666666666666732</v>
      </c>
      <c r="C40" s="19" t="s">
        <v>311</v>
      </c>
      <c r="D40" s="19">
        <v>-24.5</v>
      </c>
      <c r="E40" s="19">
        <v>1.23</v>
      </c>
    </row>
    <row r="41" spans="1:8">
      <c r="A41" s="11">
        <v>0.52777777777777779</v>
      </c>
      <c r="B41" s="181">
        <f t="shared" si="5"/>
        <v>0.86666666666666625</v>
      </c>
      <c r="C41" s="19" t="s">
        <v>312</v>
      </c>
      <c r="D41" s="19">
        <v>-24.2</v>
      </c>
      <c r="E41" s="19">
        <v>1.38</v>
      </c>
    </row>
    <row r="42" spans="1:8">
      <c r="A42" s="11">
        <v>0.54166666666666663</v>
      </c>
      <c r="B42" s="181">
        <f t="shared" si="5"/>
        <v>1.1999999999999984</v>
      </c>
      <c r="C42" s="19" t="s">
        <v>313</v>
      </c>
      <c r="D42" s="19">
        <v>-24.3</v>
      </c>
      <c r="E42" s="19">
        <v>0.96</v>
      </c>
    </row>
    <row r="43" spans="1:8">
      <c r="A43" s="11">
        <v>0.55347222222222225</v>
      </c>
      <c r="B43" s="181">
        <f t="shared" si="5"/>
        <v>1.4833333333333334</v>
      </c>
      <c r="C43" s="19" t="s">
        <v>314</v>
      </c>
      <c r="D43" s="19">
        <v>-24.1</v>
      </c>
      <c r="E43" s="19">
        <v>0.93</v>
      </c>
    </row>
    <row r="44" spans="1:8">
      <c r="A44" s="11">
        <v>0.56458333333333333</v>
      </c>
      <c r="B44" s="181">
        <f t="shared" si="5"/>
        <v>1.7499999999999991</v>
      </c>
      <c r="C44" s="19" t="s">
        <v>315</v>
      </c>
      <c r="D44" s="19">
        <v>-24.4</v>
      </c>
      <c r="E44" s="19">
        <v>0.97</v>
      </c>
    </row>
    <row r="45" spans="1:8">
      <c r="A45" s="11">
        <v>0.57638888888888895</v>
      </c>
      <c r="B45" s="183">
        <f t="shared" si="5"/>
        <v>2.0333333333333341</v>
      </c>
      <c r="C45" s="19" t="s">
        <v>316</v>
      </c>
      <c r="D45" s="19">
        <v>-24.6</v>
      </c>
      <c r="E45" s="19">
        <v>0.9</v>
      </c>
    </row>
    <row r="46" spans="1:8">
      <c r="A46" s="11">
        <v>0.58750000000000002</v>
      </c>
      <c r="B46" s="183">
        <f t="shared" si="5"/>
        <v>2.2999999999999998</v>
      </c>
      <c r="C46" s="19" t="s">
        <v>317</v>
      </c>
      <c r="D46" s="19">
        <v>-24.49</v>
      </c>
      <c r="E46" s="19">
        <v>0.84</v>
      </c>
    </row>
    <row r="47" spans="1:8">
      <c r="A47" s="11">
        <v>0.59930555555555554</v>
      </c>
      <c r="B47" s="183">
        <f t="shared" si="5"/>
        <v>2.5833333333333321</v>
      </c>
      <c r="C47" s="19" t="s">
        <v>27</v>
      </c>
      <c r="D47" s="19">
        <v>-24.24</v>
      </c>
      <c r="E47" s="19">
        <v>1.36</v>
      </c>
    </row>
    <row r="48" spans="1:8">
      <c r="A48" s="11">
        <v>0.6118055555555556</v>
      </c>
      <c r="B48" s="183">
        <f t="shared" si="5"/>
        <v>2.8833333333333337</v>
      </c>
      <c r="C48" s="19" t="s">
        <v>40</v>
      </c>
      <c r="D48" s="19">
        <v>-24.51</v>
      </c>
      <c r="E48" s="19">
        <v>0.95</v>
      </c>
    </row>
    <row r="50" spans="1:12">
      <c r="A50" s="107">
        <v>42356</v>
      </c>
      <c r="B50" s="19"/>
      <c r="C50" s="23" t="s">
        <v>380</v>
      </c>
      <c r="D50" s="19"/>
      <c r="E50" t="s">
        <v>629</v>
      </c>
    </row>
    <row r="51" spans="1:12" ht="18.75">
      <c r="B51" s="32" t="s">
        <v>630</v>
      </c>
      <c r="C51" s="23">
        <v>3850</v>
      </c>
      <c r="D51" s="177"/>
      <c r="F51" t="s">
        <v>631</v>
      </c>
    </row>
    <row r="52" spans="1:12" ht="30">
      <c r="A52" s="3" t="s">
        <v>6</v>
      </c>
      <c r="B52" s="6" t="s">
        <v>632</v>
      </c>
      <c r="C52" s="86" t="s">
        <v>615</v>
      </c>
      <c r="D52" s="23" t="s">
        <v>8</v>
      </c>
      <c r="E52" s="27" t="s">
        <v>525</v>
      </c>
      <c r="G52" s="2"/>
    </row>
    <row r="53" spans="1:12">
      <c r="A53" s="11">
        <v>0.50624999999999998</v>
      </c>
      <c r="B53" s="181">
        <f>(A53-A$57)*24</f>
        <v>-0.94999999999999929</v>
      </c>
      <c r="C53" s="19" t="s">
        <v>584</v>
      </c>
      <c r="D53" s="19">
        <v>-6.61</v>
      </c>
      <c r="E53" s="19">
        <v>0.05</v>
      </c>
      <c r="F53" s="19"/>
      <c r="G53" s="19"/>
    </row>
    <row r="54" spans="1:12">
      <c r="A54" s="11">
        <v>0.51597222222222217</v>
      </c>
      <c r="B54" s="181">
        <f>(A54-A$57)*24</f>
        <v>-0.71666666666666679</v>
      </c>
      <c r="C54" s="19" t="s">
        <v>550</v>
      </c>
      <c r="D54" s="19">
        <v>-25.7</v>
      </c>
      <c r="E54" s="19">
        <v>0.89</v>
      </c>
      <c r="F54" s="19"/>
      <c r="G54" s="19"/>
    </row>
    <row r="55" spans="1:12">
      <c r="A55" s="11">
        <v>0.52708333333333335</v>
      </c>
      <c r="B55" s="181">
        <f>(A55-A$57)*24</f>
        <v>-0.4499999999999984</v>
      </c>
      <c r="C55" s="19" t="s">
        <v>552</v>
      </c>
      <c r="D55" s="19">
        <v>-24.21</v>
      </c>
      <c r="E55" s="19">
        <v>0.88</v>
      </c>
      <c r="F55" s="19"/>
      <c r="G55" s="19"/>
    </row>
    <row r="56" spans="1:12">
      <c r="A56" s="11">
        <v>0.53888888888888886</v>
      </c>
      <c r="B56" s="181">
        <f>(A56-A$57)*24</f>
        <v>-0.16666666666666607</v>
      </c>
      <c r="C56" s="19" t="s">
        <v>585</v>
      </c>
      <c r="D56" s="19">
        <v>-24.33</v>
      </c>
      <c r="E56" s="19">
        <v>1.0900000000000001</v>
      </c>
      <c r="F56" s="19"/>
      <c r="G56" s="19"/>
    </row>
    <row r="57" spans="1:12">
      <c r="A57" s="11">
        <v>0.54583333333333328</v>
      </c>
      <c r="B57" s="181">
        <f>(A57-A$57)*24</f>
        <v>0</v>
      </c>
      <c r="C57" s="19" t="s">
        <v>14</v>
      </c>
      <c r="F57" s="19"/>
      <c r="G57" s="19"/>
    </row>
    <row r="58" spans="1:12">
      <c r="A58" s="11">
        <v>0.55277777777777781</v>
      </c>
      <c r="B58" s="181">
        <f t="shared" ref="B58:B65" si="6">(A58-A$57)*24</f>
        <v>0.16666666666666874</v>
      </c>
      <c r="C58" s="19" t="s">
        <v>310</v>
      </c>
      <c r="D58" s="19">
        <v>-24.3</v>
      </c>
      <c r="E58" s="19">
        <v>1.19</v>
      </c>
    </row>
    <row r="59" spans="1:12">
      <c r="A59" s="11">
        <v>0.56388888888888888</v>
      </c>
      <c r="B59" s="181">
        <f t="shared" si="6"/>
        <v>0.43333333333333446</v>
      </c>
      <c r="C59" s="19" t="s">
        <v>311</v>
      </c>
      <c r="D59" s="19">
        <v>-27.85</v>
      </c>
      <c r="E59" s="19">
        <v>0.78</v>
      </c>
      <c r="F59" t="s">
        <v>645</v>
      </c>
      <c r="L59" s="13"/>
    </row>
    <row r="60" spans="1:12">
      <c r="A60" s="11">
        <v>0.62708333333333333</v>
      </c>
      <c r="B60" s="181">
        <f t="shared" si="6"/>
        <v>1.9500000000000011</v>
      </c>
      <c r="C60" s="19" t="s">
        <v>312</v>
      </c>
      <c r="D60" s="19">
        <v>42.41</v>
      </c>
      <c r="E60" s="19">
        <v>1.06</v>
      </c>
      <c r="F60" t="s">
        <v>646</v>
      </c>
      <c r="L60" s="13"/>
    </row>
    <row r="61" spans="1:12">
      <c r="A61" s="11">
        <v>0.64027777777777783</v>
      </c>
      <c r="B61" s="181">
        <f t="shared" si="6"/>
        <v>2.2666666666666693</v>
      </c>
      <c r="C61" s="19" t="s">
        <v>313</v>
      </c>
      <c r="D61" s="19">
        <v>41.44</v>
      </c>
      <c r="E61" s="19">
        <v>0.69</v>
      </c>
      <c r="L61" s="13"/>
    </row>
    <row r="62" spans="1:12">
      <c r="A62" s="11">
        <v>0.65069444444444446</v>
      </c>
      <c r="B62" s="181">
        <f t="shared" si="6"/>
        <v>2.5166666666666684</v>
      </c>
      <c r="C62" s="19" t="s">
        <v>314</v>
      </c>
      <c r="D62" s="19">
        <v>41.44</v>
      </c>
      <c r="E62" s="19">
        <v>1.23</v>
      </c>
      <c r="L62" s="13"/>
    </row>
    <row r="63" spans="1:12">
      <c r="A63" s="11">
        <v>0.66388888888888886</v>
      </c>
      <c r="B63" s="181">
        <f t="shared" si="6"/>
        <v>2.8333333333333339</v>
      </c>
      <c r="C63" s="19" t="s">
        <v>315</v>
      </c>
      <c r="D63" s="19">
        <v>56.35</v>
      </c>
      <c r="E63" s="19">
        <v>0.93</v>
      </c>
      <c r="L63" s="13"/>
    </row>
    <row r="64" spans="1:12">
      <c r="A64" s="11">
        <v>0.67638888888888893</v>
      </c>
      <c r="B64" s="181">
        <f t="shared" si="6"/>
        <v>3.1333333333333355</v>
      </c>
      <c r="C64" s="19" t="s">
        <v>316</v>
      </c>
      <c r="D64" s="19">
        <v>58.43</v>
      </c>
      <c r="E64" s="19">
        <v>1.1000000000000001</v>
      </c>
      <c r="L64" s="13"/>
    </row>
    <row r="65" spans="1:12">
      <c r="A65" s="11">
        <v>0.6875</v>
      </c>
      <c r="B65" s="181">
        <f t="shared" si="6"/>
        <v>3.4000000000000012</v>
      </c>
      <c r="C65" s="19" t="s">
        <v>317</v>
      </c>
      <c r="D65" s="19">
        <v>50.49</v>
      </c>
      <c r="E65" s="19">
        <v>0.99</v>
      </c>
      <c r="L65" s="13"/>
    </row>
    <row r="68" spans="1:12">
      <c r="A68" s="107">
        <v>42359</v>
      </c>
      <c r="B68" s="19"/>
      <c r="C68" s="23" t="s">
        <v>380</v>
      </c>
      <c r="D68" s="19"/>
    </row>
    <row r="69" spans="1:12" ht="18.75">
      <c r="B69" s="32" t="s">
        <v>266</v>
      </c>
      <c r="C69" s="23">
        <v>3852</v>
      </c>
      <c r="D69" s="177"/>
    </row>
    <row r="70" spans="1:12" ht="30">
      <c r="A70" s="3" t="s">
        <v>6</v>
      </c>
      <c r="B70" s="6" t="s">
        <v>632</v>
      </c>
      <c r="C70" s="86" t="s">
        <v>615</v>
      </c>
      <c r="D70" s="23" t="s">
        <v>8</v>
      </c>
      <c r="E70" s="27" t="s">
        <v>525</v>
      </c>
      <c r="G70" s="2"/>
    </row>
    <row r="71" spans="1:12">
      <c r="A71" s="11"/>
      <c r="B71" s="181"/>
      <c r="C71" s="19" t="s">
        <v>584</v>
      </c>
      <c r="D71" s="19"/>
      <c r="E71" s="19"/>
      <c r="F71" s="19"/>
      <c r="G71" s="19"/>
    </row>
    <row r="72" spans="1:12">
      <c r="A72" s="11">
        <v>0.51388888888888895</v>
      </c>
      <c r="B72" s="181">
        <f>(A72-A$75)*24</f>
        <v>-0.58333333333333126</v>
      </c>
      <c r="C72" s="19" t="s">
        <v>550</v>
      </c>
      <c r="D72" s="19">
        <v>-22.52</v>
      </c>
      <c r="E72" s="19">
        <v>0.79</v>
      </c>
      <c r="F72" s="19"/>
      <c r="G72" s="19"/>
    </row>
    <row r="73" spans="1:12">
      <c r="A73" s="11">
        <v>0.52430555555555558</v>
      </c>
      <c r="B73" s="181">
        <f>(A73-A$75)*24</f>
        <v>-0.33333333333333215</v>
      </c>
      <c r="C73" s="19" t="s">
        <v>552</v>
      </c>
      <c r="D73" s="19">
        <v>-21.66</v>
      </c>
      <c r="E73" s="19">
        <v>0.85</v>
      </c>
      <c r="F73" s="19"/>
      <c r="G73" s="19"/>
    </row>
    <row r="74" spans="1:12">
      <c r="A74" s="11">
        <v>0.53472222222222221</v>
      </c>
      <c r="B74" s="181">
        <f>(A74-A$75)*24</f>
        <v>-8.3333333333333037E-2</v>
      </c>
      <c r="C74" s="19" t="s">
        <v>585</v>
      </c>
      <c r="D74" s="19">
        <v>-21.98</v>
      </c>
      <c r="E74" s="19">
        <v>0.92</v>
      </c>
      <c r="F74" s="19"/>
      <c r="G74" s="19"/>
    </row>
    <row r="75" spans="1:12">
      <c r="A75" s="11">
        <v>0.53819444444444442</v>
      </c>
      <c r="B75" s="181">
        <f>(A75-A$75)*24</f>
        <v>0</v>
      </c>
      <c r="C75" s="19" t="s">
        <v>14</v>
      </c>
      <c r="D75" s="19"/>
      <c r="E75" s="19"/>
      <c r="F75" s="19"/>
      <c r="G75" s="19"/>
    </row>
    <row r="76" spans="1:12">
      <c r="A76" s="11">
        <v>0.54583333333333328</v>
      </c>
      <c r="B76" s="181">
        <f t="shared" ref="B76:B86" si="7">(A76-A$75)*24</f>
        <v>0.18333333333333268</v>
      </c>
      <c r="C76" s="19" t="s">
        <v>310</v>
      </c>
      <c r="D76" s="19">
        <v>-26.79</v>
      </c>
      <c r="E76" s="19">
        <v>0.87</v>
      </c>
      <c r="F76" s="19" t="s">
        <v>647</v>
      </c>
      <c r="G76" s="19"/>
    </row>
    <row r="77" spans="1:12">
      <c r="A77" s="11">
        <v>0.55625000000000002</v>
      </c>
      <c r="B77" s="181">
        <f t="shared" si="7"/>
        <v>0.43333333333333446</v>
      </c>
      <c r="C77" s="19" t="s">
        <v>311</v>
      </c>
      <c r="D77" s="19">
        <v>-22.99</v>
      </c>
      <c r="E77" s="19">
        <v>0.82</v>
      </c>
      <c r="H77">
        <v>-22.99</v>
      </c>
      <c r="I77" s="13">
        <v>0.43333333333333446</v>
      </c>
    </row>
    <row r="78" spans="1:12">
      <c r="A78" s="11">
        <v>0.56666666666666665</v>
      </c>
      <c r="B78" s="181">
        <f t="shared" si="7"/>
        <v>0.68333333333333357</v>
      </c>
      <c r="C78" s="19" t="s">
        <v>312</v>
      </c>
      <c r="D78" s="19">
        <v>-22.46</v>
      </c>
      <c r="E78" s="19">
        <v>1.1000000000000001</v>
      </c>
      <c r="H78">
        <v>-22.46</v>
      </c>
      <c r="I78" s="13">
        <v>0.68333333333333357</v>
      </c>
    </row>
    <row r="79" spans="1:12">
      <c r="A79" s="11">
        <v>0.57777777777777783</v>
      </c>
      <c r="B79" s="181">
        <f t="shared" si="7"/>
        <v>0.95000000000000195</v>
      </c>
      <c r="C79" s="19" t="s">
        <v>313</v>
      </c>
      <c r="D79" s="19">
        <v>-22.07</v>
      </c>
      <c r="E79" s="19">
        <v>0.92</v>
      </c>
      <c r="H79">
        <v>-22.07</v>
      </c>
      <c r="I79" s="13">
        <v>0.95000000000000195</v>
      </c>
    </row>
    <row r="80" spans="1:12">
      <c r="A80" s="11">
        <v>0.58819444444444446</v>
      </c>
      <c r="B80" s="181">
        <f t="shared" si="7"/>
        <v>1.2000000000000011</v>
      </c>
      <c r="C80" s="19" t="s">
        <v>314</v>
      </c>
      <c r="D80" s="19">
        <v>-22</v>
      </c>
      <c r="E80" s="19">
        <v>1.05</v>
      </c>
      <c r="H80">
        <v>-22</v>
      </c>
      <c r="I80" s="13">
        <v>1.2000000000000011</v>
      </c>
    </row>
    <row r="81" spans="1:9">
      <c r="A81" s="11">
        <v>0.59930555555555554</v>
      </c>
      <c r="B81" s="181">
        <f t="shared" si="7"/>
        <v>1.4666666666666668</v>
      </c>
      <c r="C81" s="19" t="s">
        <v>315</v>
      </c>
      <c r="D81" s="19">
        <v>-22.42</v>
      </c>
      <c r="E81" s="19">
        <v>0.94</v>
      </c>
      <c r="H81">
        <v>-22.42</v>
      </c>
      <c r="I81" s="13">
        <v>1.4666666666666668</v>
      </c>
    </row>
    <row r="82" spans="1:9">
      <c r="A82" s="11">
        <v>0.60972222222222217</v>
      </c>
      <c r="B82" s="181">
        <f t="shared" si="7"/>
        <v>1.7166666666666659</v>
      </c>
      <c r="C82" s="19" t="s">
        <v>316</v>
      </c>
      <c r="D82" s="19">
        <v>-22.34</v>
      </c>
      <c r="E82" s="19">
        <v>0.94</v>
      </c>
      <c r="H82">
        <v>-22.34</v>
      </c>
      <c r="I82" s="13">
        <v>1.7166666666666659</v>
      </c>
    </row>
    <row r="83" spans="1:9">
      <c r="A83" s="11">
        <v>0.62083333333333335</v>
      </c>
      <c r="B83" s="181">
        <f t="shared" si="7"/>
        <v>1.9833333333333343</v>
      </c>
      <c r="C83" s="19" t="s">
        <v>317</v>
      </c>
      <c r="D83" s="19">
        <v>-22.41</v>
      </c>
      <c r="E83" s="19">
        <v>0.86</v>
      </c>
      <c r="H83">
        <v>-22.41</v>
      </c>
      <c r="I83" s="13">
        <v>1.9833333333333343</v>
      </c>
    </row>
    <row r="84" spans="1:9">
      <c r="A84" s="11">
        <v>0.63124999999999998</v>
      </c>
      <c r="B84" s="181">
        <f t="shared" si="7"/>
        <v>2.2333333333333334</v>
      </c>
      <c r="C84" s="19" t="s">
        <v>27</v>
      </c>
      <c r="D84" s="19">
        <v>-21.93</v>
      </c>
      <c r="E84" s="19">
        <v>1.1599999999999999</v>
      </c>
      <c r="H84">
        <v>-21.93</v>
      </c>
      <c r="I84" s="13">
        <v>2.2333333333333334</v>
      </c>
    </row>
    <row r="85" spans="1:9">
      <c r="A85" s="11">
        <v>0.64166666666666672</v>
      </c>
      <c r="B85" s="181">
        <f t="shared" si="7"/>
        <v>2.4833333333333352</v>
      </c>
      <c r="C85" s="19" t="s">
        <v>40</v>
      </c>
      <c r="D85" s="19">
        <v>-22.43</v>
      </c>
      <c r="E85" s="19">
        <v>0.82</v>
      </c>
      <c r="H85">
        <v>-22.43</v>
      </c>
      <c r="I85" s="13">
        <v>2.4833333333333352</v>
      </c>
    </row>
    <row r="86" spans="1:9">
      <c r="A86" s="11">
        <v>0.65208333333333335</v>
      </c>
      <c r="B86" s="181">
        <f t="shared" si="7"/>
        <v>2.7333333333333343</v>
      </c>
      <c r="C86" s="19" t="s">
        <v>41</v>
      </c>
      <c r="D86" s="19">
        <v>-21.9</v>
      </c>
      <c r="E86" s="19">
        <v>1.1000000000000001</v>
      </c>
      <c r="H86">
        <v>-21.9</v>
      </c>
      <c r="I86" s="13">
        <v>2.7333333333333343</v>
      </c>
    </row>
    <row r="87" spans="1:9">
      <c r="A87" s="11"/>
      <c r="B87" s="181"/>
      <c r="D87" s="19"/>
      <c r="E87" s="19"/>
    </row>
    <row r="88" spans="1:9">
      <c r="A88" s="11"/>
      <c r="B88" s="181"/>
      <c r="D88" s="19"/>
      <c r="E88" s="19"/>
    </row>
    <row r="89" spans="1:9">
      <c r="A89" s="107">
        <v>42360</v>
      </c>
      <c r="B89" s="19"/>
      <c r="C89" s="23" t="s">
        <v>380</v>
      </c>
      <c r="D89" s="19"/>
    </row>
    <row r="90" spans="1:9" ht="18.75">
      <c r="B90" s="206" t="s">
        <v>630</v>
      </c>
      <c r="C90" s="23">
        <v>3853</v>
      </c>
      <c r="D90" s="177"/>
    </row>
    <row r="91" spans="1:9" ht="30">
      <c r="A91" s="3" t="s">
        <v>6</v>
      </c>
      <c r="B91" s="6" t="s">
        <v>632</v>
      </c>
      <c r="C91" s="86" t="s">
        <v>615</v>
      </c>
      <c r="D91" s="23" t="s">
        <v>8</v>
      </c>
      <c r="E91" s="27" t="s">
        <v>525</v>
      </c>
      <c r="G91" s="2"/>
    </row>
    <row r="92" spans="1:9">
      <c r="A92" s="11">
        <v>0.45416666666666666</v>
      </c>
      <c r="B92" s="181"/>
      <c r="C92" s="19" t="s">
        <v>584</v>
      </c>
      <c r="D92" s="19"/>
      <c r="E92" s="19"/>
      <c r="F92" s="19"/>
      <c r="G92" s="19"/>
    </row>
    <row r="93" spans="1:9">
      <c r="A93" s="11">
        <v>0.45902777777777781</v>
      </c>
      <c r="B93" s="181">
        <f>(A93-A$96)*24</f>
        <v>-0.68333333333333224</v>
      </c>
      <c r="C93" s="19" t="s">
        <v>550</v>
      </c>
      <c r="D93" s="19">
        <v>-22.49</v>
      </c>
      <c r="E93" s="19">
        <v>0.73</v>
      </c>
      <c r="F93" s="19"/>
      <c r="G93" s="19"/>
    </row>
    <row r="94" spans="1:9">
      <c r="A94" s="11">
        <v>0.4694444444444445</v>
      </c>
      <c r="B94" s="181">
        <f>(A94-A$96)*24</f>
        <v>-0.43333333333333179</v>
      </c>
      <c r="C94" s="19" t="s">
        <v>552</v>
      </c>
      <c r="D94" s="19">
        <v>-22.27</v>
      </c>
      <c r="E94" s="19">
        <v>0.93</v>
      </c>
      <c r="F94" s="19"/>
      <c r="G94" s="19"/>
    </row>
    <row r="95" spans="1:9">
      <c r="A95" s="11">
        <v>0.48055555555555557</v>
      </c>
      <c r="B95" s="181">
        <f>(A95-A$96)*24</f>
        <v>-0.16666666666666607</v>
      </c>
      <c r="C95" s="19" t="s">
        <v>585</v>
      </c>
      <c r="D95" s="19">
        <v>-22.2</v>
      </c>
      <c r="E95" s="19">
        <v>0.87</v>
      </c>
      <c r="F95" s="19"/>
      <c r="G95" s="19"/>
    </row>
    <row r="96" spans="1:9">
      <c r="A96" s="11">
        <v>0.48749999999999999</v>
      </c>
      <c r="B96" s="181">
        <f>(A96-A$96)*24</f>
        <v>0</v>
      </c>
      <c r="C96" s="19" t="s">
        <v>14</v>
      </c>
      <c r="D96" s="19"/>
      <c r="F96" s="19"/>
      <c r="G96" s="19"/>
    </row>
    <row r="97" spans="1:7">
      <c r="A97" s="11">
        <v>0.4916666666666667</v>
      </c>
      <c r="B97" s="181">
        <f t="shared" ref="B97:B111" si="8">(A97-A$96)*24</f>
        <v>0.10000000000000098</v>
      </c>
      <c r="C97" s="19" t="s">
        <v>310</v>
      </c>
      <c r="D97" s="19">
        <v>-28.99</v>
      </c>
      <c r="E97" s="19">
        <v>1.01</v>
      </c>
      <c r="F97" s="19" t="s">
        <v>647</v>
      </c>
      <c r="G97" s="19"/>
    </row>
    <row r="98" spans="1:7">
      <c r="A98" s="11">
        <v>0.50347222222222221</v>
      </c>
      <c r="B98" s="181">
        <f t="shared" si="8"/>
        <v>0.3833333333333333</v>
      </c>
      <c r="C98" s="19" t="s">
        <v>311</v>
      </c>
      <c r="D98" s="19">
        <v>-22.63</v>
      </c>
      <c r="E98" s="19">
        <v>0.79</v>
      </c>
    </row>
    <row r="99" spans="1:7">
      <c r="A99" s="11">
        <v>0.51388888888888895</v>
      </c>
      <c r="B99" s="181">
        <f t="shared" si="8"/>
        <v>0.63333333333333508</v>
      </c>
      <c r="C99" s="19" t="s">
        <v>312</v>
      </c>
      <c r="D99" s="19">
        <v>-22.07</v>
      </c>
      <c r="E99" s="19">
        <v>0.84</v>
      </c>
    </row>
    <row r="100" spans="1:7">
      <c r="A100" s="11">
        <v>0.52500000000000002</v>
      </c>
      <c r="B100" s="181">
        <f t="shared" si="8"/>
        <v>0.9000000000000008</v>
      </c>
      <c r="C100" s="19" t="s">
        <v>313</v>
      </c>
      <c r="D100" s="19">
        <v>-22.37</v>
      </c>
      <c r="E100" s="19">
        <v>0.92</v>
      </c>
    </row>
    <row r="101" spans="1:7">
      <c r="A101" s="11">
        <v>0.53611111111111109</v>
      </c>
      <c r="B101" s="181">
        <f t="shared" si="8"/>
        <v>1.1666666666666665</v>
      </c>
      <c r="C101" s="19" t="s">
        <v>314</v>
      </c>
      <c r="D101" s="19">
        <v>-22.6</v>
      </c>
      <c r="E101" s="19">
        <v>0.84</v>
      </c>
    </row>
    <row r="102" spans="1:7">
      <c r="A102" s="11">
        <v>0.54722222222222217</v>
      </c>
      <c r="B102" s="181">
        <f t="shared" si="8"/>
        <v>1.4333333333333322</v>
      </c>
      <c r="C102" s="19" t="s">
        <v>315</v>
      </c>
      <c r="D102" s="19">
        <v>-21.76</v>
      </c>
      <c r="E102" s="19">
        <v>1.01</v>
      </c>
    </row>
    <row r="103" spans="1:7">
      <c r="A103" s="11">
        <v>0.55833333333333335</v>
      </c>
      <c r="B103" s="181">
        <f t="shared" si="8"/>
        <v>1.7000000000000006</v>
      </c>
      <c r="C103" s="19" t="s">
        <v>316</v>
      </c>
      <c r="D103" s="19">
        <v>-21.63</v>
      </c>
      <c r="E103" s="19">
        <v>0.91</v>
      </c>
    </row>
    <row r="104" spans="1:7">
      <c r="A104" s="11">
        <v>0.57013888888888886</v>
      </c>
      <c r="B104" s="181">
        <f t="shared" si="8"/>
        <v>1.9833333333333329</v>
      </c>
      <c r="C104" s="19" t="s">
        <v>317</v>
      </c>
      <c r="D104" s="19">
        <v>-20.57</v>
      </c>
      <c r="E104" s="19">
        <v>1.05</v>
      </c>
    </row>
    <row r="105" spans="1:7">
      <c r="A105" s="11">
        <v>0.58124999999999993</v>
      </c>
      <c r="B105" s="181">
        <f t="shared" si="8"/>
        <v>2.2499999999999987</v>
      </c>
      <c r="C105" s="19" t="s">
        <v>27</v>
      </c>
      <c r="D105" s="19">
        <v>-19.41</v>
      </c>
      <c r="E105" s="19">
        <v>0.97</v>
      </c>
    </row>
    <row r="106" spans="1:7">
      <c r="A106" s="11">
        <v>0.59305555555555556</v>
      </c>
      <c r="B106" s="181">
        <f t="shared" si="8"/>
        <v>2.5333333333333337</v>
      </c>
      <c r="C106" s="19" t="s">
        <v>40</v>
      </c>
      <c r="D106" s="19">
        <v>-14.49</v>
      </c>
      <c r="E106" s="19">
        <v>0.91</v>
      </c>
    </row>
    <row r="107" spans="1:7">
      <c r="A107" s="11">
        <v>0.60347222222222219</v>
      </c>
      <c r="B107" s="181">
        <f t="shared" si="8"/>
        <v>2.7833333333333328</v>
      </c>
      <c r="C107" s="19" t="s">
        <v>41</v>
      </c>
      <c r="D107" s="19">
        <v>-9.4700000000000006</v>
      </c>
      <c r="E107" s="19">
        <v>0.82</v>
      </c>
    </row>
    <row r="108" spans="1:7">
      <c r="A108" s="11">
        <v>0.61458333333333337</v>
      </c>
      <c r="B108" s="181">
        <f t="shared" si="8"/>
        <v>3.0500000000000012</v>
      </c>
      <c r="C108" s="19" t="s">
        <v>42</v>
      </c>
      <c r="D108" s="19">
        <v>-6.37</v>
      </c>
      <c r="E108" s="19">
        <v>1.0900000000000001</v>
      </c>
    </row>
    <row r="109" spans="1:7">
      <c r="A109" s="11">
        <v>0.62638888888888888</v>
      </c>
      <c r="B109" s="181">
        <f t="shared" si="8"/>
        <v>3.3333333333333335</v>
      </c>
      <c r="C109" s="19" t="s">
        <v>43</v>
      </c>
      <c r="D109" s="19">
        <v>-6.88</v>
      </c>
      <c r="E109" s="19">
        <v>0.88</v>
      </c>
    </row>
    <row r="110" spans="1:7">
      <c r="A110" s="11">
        <v>0.63750000000000007</v>
      </c>
      <c r="B110" s="181">
        <f t="shared" si="8"/>
        <v>3.6000000000000019</v>
      </c>
      <c r="C110" s="19" t="s">
        <v>318</v>
      </c>
      <c r="D110" s="19">
        <v>-3.51</v>
      </c>
      <c r="E110" s="19">
        <v>0.85</v>
      </c>
    </row>
    <row r="111" spans="1:7">
      <c r="A111" s="11">
        <v>0.64861111111111114</v>
      </c>
      <c r="B111" s="181">
        <f t="shared" si="8"/>
        <v>3.8666666666666676</v>
      </c>
      <c r="C111" s="19" t="s">
        <v>319</v>
      </c>
      <c r="D111" s="19">
        <v>-1.24</v>
      </c>
      <c r="E111" s="19">
        <v>0.99</v>
      </c>
    </row>
    <row r="112" spans="1:7">
      <c r="A112" s="11"/>
      <c r="B112" s="181"/>
      <c r="C112" s="19" t="s">
        <v>564</v>
      </c>
      <c r="D112" s="19"/>
      <c r="E112" s="19"/>
    </row>
    <row r="113" spans="1:5">
      <c r="A113" s="11"/>
      <c r="B113" s="181"/>
      <c r="D113" s="19"/>
      <c r="E113" s="19"/>
    </row>
    <row r="114" spans="1:5">
      <c r="A114" s="107">
        <v>42361</v>
      </c>
      <c r="B114" s="19"/>
      <c r="C114" s="23" t="s">
        <v>380</v>
      </c>
      <c r="D114" s="19"/>
    </row>
    <row r="115" spans="1:5" ht="18.75">
      <c r="B115" s="32" t="s">
        <v>266</v>
      </c>
      <c r="C115" s="23">
        <v>3849</v>
      </c>
      <c r="D115" s="177"/>
    </row>
    <row r="116" spans="1:5" ht="30">
      <c r="A116" s="3" t="s">
        <v>6</v>
      </c>
      <c r="B116" s="6" t="s">
        <v>632</v>
      </c>
      <c r="C116" s="86" t="s">
        <v>615</v>
      </c>
      <c r="D116" s="23" t="s">
        <v>8</v>
      </c>
      <c r="E116" s="27" t="s">
        <v>525</v>
      </c>
    </row>
    <row r="117" spans="1:5">
      <c r="A117" s="11">
        <v>0.4375</v>
      </c>
      <c r="B117" s="181"/>
      <c r="C117" s="19" t="s">
        <v>584</v>
      </c>
      <c r="D117" s="19"/>
      <c r="E117" s="19"/>
    </row>
    <row r="118" spans="1:5">
      <c r="A118" s="11">
        <v>0.46666666666666662</v>
      </c>
      <c r="B118" s="181">
        <f>(A118-A$121)*24</f>
        <v>-0.58333333333333393</v>
      </c>
      <c r="C118" s="19" t="s">
        <v>550</v>
      </c>
      <c r="D118" s="19">
        <v>-21.5</v>
      </c>
      <c r="E118" s="19">
        <v>0.71</v>
      </c>
    </row>
    <row r="119" spans="1:5">
      <c r="A119" s="11">
        <v>0.47638888888888892</v>
      </c>
      <c r="B119" s="181">
        <f>(A119-A$121)*24</f>
        <v>-0.34999999999999876</v>
      </c>
      <c r="C119" s="19" t="s">
        <v>552</v>
      </c>
      <c r="D119" s="19">
        <v>-21.42</v>
      </c>
      <c r="E119" s="19">
        <v>0.77</v>
      </c>
    </row>
    <row r="120" spans="1:5">
      <c r="A120" s="11">
        <v>0.48680555555555555</v>
      </c>
      <c r="B120" s="181">
        <f>(A120-A$121)*24</f>
        <v>-9.9999999999999645E-2</v>
      </c>
      <c r="C120" s="19" t="s">
        <v>585</v>
      </c>
      <c r="D120" s="19">
        <v>-22.32</v>
      </c>
      <c r="E120" s="19">
        <v>1.27</v>
      </c>
    </row>
    <row r="121" spans="1:5">
      <c r="A121" s="11">
        <v>0.4909722222222222</v>
      </c>
      <c r="B121" s="181">
        <f>(A121-A$121)*24</f>
        <v>0</v>
      </c>
      <c r="C121" s="19" t="s">
        <v>14</v>
      </c>
      <c r="D121" s="19"/>
    </row>
    <row r="122" spans="1:5">
      <c r="A122" s="11">
        <v>0.49861111111111112</v>
      </c>
      <c r="B122" s="181">
        <f t="shared" ref="B122:B133" si="9">(A122-A$121)*24</f>
        <v>0.18333333333333401</v>
      </c>
      <c r="C122" s="19" t="s">
        <v>310</v>
      </c>
      <c r="D122" s="19">
        <v>-24.49</v>
      </c>
      <c r="E122" s="19">
        <v>1.36</v>
      </c>
    </row>
    <row r="123" spans="1:5">
      <c r="A123" s="11">
        <v>0.50972222222222219</v>
      </c>
      <c r="B123" s="181">
        <f t="shared" si="9"/>
        <v>0.44999999999999973</v>
      </c>
      <c r="C123" s="19" t="s">
        <v>311</v>
      </c>
      <c r="D123" s="19">
        <v>-22.09</v>
      </c>
      <c r="E123" s="19">
        <v>0.86</v>
      </c>
    </row>
    <row r="124" spans="1:5">
      <c r="A124" s="11">
        <v>0.52083333333333337</v>
      </c>
      <c r="B124" s="181">
        <f t="shared" si="9"/>
        <v>0.71666666666666812</v>
      </c>
      <c r="C124" s="19" t="s">
        <v>312</v>
      </c>
      <c r="D124" s="19">
        <v>-21.52</v>
      </c>
      <c r="E124" s="19">
        <v>0.85</v>
      </c>
    </row>
    <row r="125" spans="1:5">
      <c r="A125" s="11">
        <v>0.53125</v>
      </c>
      <c r="B125" s="181">
        <f t="shared" si="9"/>
        <v>0.96666666666666723</v>
      </c>
      <c r="C125" s="19" t="s">
        <v>313</v>
      </c>
      <c r="D125" s="19">
        <v>-21.99</v>
      </c>
      <c r="E125" s="19">
        <v>0.93</v>
      </c>
    </row>
    <row r="126" spans="1:5">
      <c r="A126" s="11">
        <v>0.54236111111111118</v>
      </c>
      <c r="B126" s="181">
        <f t="shared" si="9"/>
        <v>1.2333333333333356</v>
      </c>
      <c r="C126" s="19" t="s">
        <v>314</v>
      </c>
      <c r="D126" s="19">
        <v>-21.5</v>
      </c>
      <c r="E126" s="19">
        <v>0.94</v>
      </c>
    </row>
    <row r="127" spans="1:5">
      <c r="A127" s="11">
        <v>0.55277777777777781</v>
      </c>
      <c r="B127" s="181">
        <f t="shared" si="9"/>
        <v>1.4833333333333347</v>
      </c>
      <c r="C127" s="19" t="s">
        <v>315</v>
      </c>
      <c r="D127" s="19">
        <v>-21.55</v>
      </c>
      <c r="E127" s="19">
        <v>0.92</v>
      </c>
    </row>
    <row r="128" spans="1:5">
      <c r="A128" s="11">
        <v>0.56388888888888888</v>
      </c>
      <c r="B128" s="181">
        <f t="shared" si="9"/>
        <v>1.7500000000000004</v>
      </c>
      <c r="C128" s="19" t="s">
        <v>316</v>
      </c>
      <c r="D128" s="19">
        <v>-22.06</v>
      </c>
      <c r="E128" s="19">
        <v>1.01</v>
      </c>
    </row>
    <row r="129" spans="1:8">
      <c r="A129" s="11">
        <v>0.57638888888888895</v>
      </c>
      <c r="B129" s="181">
        <f t="shared" si="9"/>
        <v>2.050000000000002</v>
      </c>
      <c r="C129" s="19" t="s">
        <v>317</v>
      </c>
      <c r="D129" s="19">
        <v>-21.21</v>
      </c>
      <c r="E129" s="19">
        <v>1.2</v>
      </c>
    </row>
    <row r="130" spans="1:8">
      <c r="A130" s="11">
        <v>0.58680555555555558</v>
      </c>
      <c r="B130" s="181">
        <f t="shared" si="9"/>
        <v>2.3000000000000012</v>
      </c>
      <c r="C130" s="19" t="s">
        <v>27</v>
      </c>
      <c r="D130" s="19">
        <v>-22.01</v>
      </c>
      <c r="E130" s="19">
        <v>0.9</v>
      </c>
    </row>
    <row r="131" spans="1:8">
      <c r="A131" s="11">
        <v>0.59722222222222221</v>
      </c>
      <c r="B131" s="181">
        <f t="shared" si="9"/>
        <v>2.5500000000000003</v>
      </c>
      <c r="C131" s="19" t="s">
        <v>27</v>
      </c>
      <c r="D131" s="19">
        <v>-21.36</v>
      </c>
      <c r="E131" s="19">
        <v>0.91</v>
      </c>
    </row>
    <row r="132" spans="1:8">
      <c r="A132" s="11">
        <v>0.60763888888888895</v>
      </c>
      <c r="B132" s="181">
        <f t="shared" si="9"/>
        <v>2.800000000000002</v>
      </c>
      <c r="C132" s="19" t="s">
        <v>40</v>
      </c>
      <c r="D132" s="19">
        <v>-21.6</v>
      </c>
      <c r="E132" s="19">
        <v>1.07</v>
      </c>
    </row>
    <row r="133" spans="1:8">
      <c r="A133" s="11">
        <v>0.61805555555555558</v>
      </c>
      <c r="B133" s="181">
        <f t="shared" si="9"/>
        <v>3.0500000000000012</v>
      </c>
      <c r="C133" s="19" t="s">
        <v>41</v>
      </c>
      <c r="D133" s="19">
        <v>-21.7</v>
      </c>
      <c r="E133" s="19">
        <v>0.87</v>
      </c>
    </row>
    <row r="134" spans="1:8">
      <c r="A134" s="11"/>
      <c r="B134" s="181"/>
      <c r="D134" s="19"/>
      <c r="E134" s="19"/>
    </row>
    <row r="135" spans="1:8">
      <c r="A135" s="185"/>
      <c r="B135" s="186"/>
      <c r="C135" s="187"/>
      <c r="D135" s="188"/>
      <c r="E135" s="188"/>
      <c r="F135" s="187"/>
      <c r="G135" s="187"/>
      <c r="H135" s="187"/>
    </row>
    <row r="136" spans="1:8" ht="15.75">
      <c r="B136" s="79" t="s">
        <v>648</v>
      </c>
      <c r="D136" s="32" t="s">
        <v>649</v>
      </c>
    </row>
    <row r="137" spans="1:8">
      <c r="A137" s="107">
        <v>42352</v>
      </c>
      <c r="B137" s="19"/>
      <c r="C137" s="23" t="s">
        <v>380</v>
      </c>
      <c r="D137" s="79"/>
      <c r="E137" s="108" t="s">
        <v>650</v>
      </c>
      <c r="F137" s="79"/>
    </row>
    <row r="138" spans="1:8" ht="18.75">
      <c r="B138" s="32" t="s">
        <v>630</v>
      </c>
      <c r="C138" s="23">
        <v>3856</v>
      </c>
      <c r="D138" s="177" t="s">
        <v>493</v>
      </c>
      <c r="F138" s="182" t="s">
        <v>651</v>
      </c>
    </row>
    <row r="139" spans="1:8" ht="30">
      <c r="A139" s="3" t="s">
        <v>6</v>
      </c>
      <c r="B139" s="6" t="s">
        <v>614</v>
      </c>
      <c r="C139" s="86" t="s">
        <v>615</v>
      </c>
      <c r="D139" s="23" t="s">
        <v>8</v>
      </c>
      <c r="E139" s="27" t="s">
        <v>525</v>
      </c>
      <c r="F139" s="19" t="s">
        <v>652</v>
      </c>
      <c r="G139" t="s">
        <v>653</v>
      </c>
    </row>
    <row r="140" spans="1:8">
      <c r="A140" s="47">
        <v>0.44791666666666669</v>
      </c>
      <c r="B140" s="164" t="s">
        <v>617</v>
      </c>
      <c r="C140" s="19" t="s">
        <v>584</v>
      </c>
      <c r="D140" s="19"/>
      <c r="E140" s="19"/>
      <c r="F140" s="19" t="s">
        <v>654</v>
      </c>
    </row>
    <row r="141" spans="1:8">
      <c r="A141" s="47">
        <v>0.4861111111111111</v>
      </c>
      <c r="B141" s="164" t="s">
        <v>617</v>
      </c>
      <c r="C141" s="19" t="s">
        <v>550</v>
      </c>
      <c r="D141" s="19">
        <v>-21</v>
      </c>
      <c r="E141" s="19">
        <v>0.68</v>
      </c>
      <c r="G141" s="19">
        <v>500</v>
      </c>
    </row>
    <row r="142" spans="1:8">
      <c r="A142" s="47">
        <v>0.49652777777777773</v>
      </c>
      <c r="B142" s="164" t="s">
        <v>601</v>
      </c>
      <c r="C142" s="19" t="s">
        <v>552</v>
      </c>
      <c r="D142" s="19">
        <v>-23.51</v>
      </c>
      <c r="E142" s="19">
        <v>0.75</v>
      </c>
      <c r="G142" s="19">
        <v>500</v>
      </c>
    </row>
    <row r="143" spans="1:8">
      <c r="A143" s="11">
        <v>0.50347222222222221</v>
      </c>
      <c r="B143" s="162">
        <f t="shared" ref="B143:B154" si="10">(A143-A$143)*24</f>
        <v>0</v>
      </c>
      <c r="C143" s="19" t="s">
        <v>14</v>
      </c>
    </row>
    <row r="144" spans="1:8">
      <c r="A144" s="47">
        <v>0.5083333333333333</v>
      </c>
      <c r="B144" s="181">
        <f t="shared" si="10"/>
        <v>0.11666666666666625</v>
      </c>
      <c r="C144" s="19" t="s">
        <v>585</v>
      </c>
      <c r="D144" s="19">
        <v>-23.36</v>
      </c>
      <c r="E144" s="19">
        <v>0.83</v>
      </c>
      <c r="F144" t="s">
        <v>655</v>
      </c>
      <c r="G144" s="19">
        <v>500</v>
      </c>
    </row>
    <row r="145" spans="1:7">
      <c r="A145" s="167">
        <v>0.5180555555555556</v>
      </c>
      <c r="B145" s="181">
        <f t="shared" si="10"/>
        <v>0.35000000000000142</v>
      </c>
      <c r="C145" s="19" t="s">
        <v>543</v>
      </c>
      <c r="D145" s="19">
        <v>-21.57</v>
      </c>
      <c r="E145" s="74">
        <v>0.19</v>
      </c>
      <c r="F145" t="s">
        <v>645</v>
      </c>
      <c r="G145" s="19">
        <v>500</v>
      </c>
    </row>
    <row r="146" spans="1:7">
      <c r="A146" s="167">
        <v>0.52777777777777779</v>
      </c>
      <c r="B146" s="181">
        <f t="shared" si="10"/>
        <v>0.58333333333333393</v>
      </c>
      <c r="C146" s="19" t="s">
        <v>551</v>
      </c>
      <c r="D146" s="19">
        <v>-26.44</v>
      </c>
      <c r="E146" s="74">
        <v>0.63</v>
      </c>
      <c r="F146" t="s">
        <v>655</v>
      </c>
      <c r="G146" s="19">
        <v>500</v>
      </c>
    </row>
    <row r="147" spans="1:7">
      <c r="A147" s="167">
        <v>0.53888888888888886</v>
      </c>
      <c r="B147" s="181">
        <f t="shared" si="10"/>
        <v>0.84999999999999964</v>
      </c>
      <c r="C147" s="19" t="s">
        <v>553</v>
      </c>
      <c r="D147" s="19">
        <v>-26.8</v>
      </c>
      <c r="E147" s="74">
        <v>0.46</v>
      </c>
      <c r="F147" t="s">
        <v>645</v>
      </c>
      <c r="G147" s="19">
        <v>500</v>
      </c>
    </row>
    <row r="148" spans="1:7">
      <c r="A148" s="167">
        <v>0.55833333333333335</v>
      </c>
      <c r="B148" s="181">
        <f t="shared" si="10"/>
        <v>1.3166666666666673</v>
      </c>
      <c r="C148" s="19" t="s">
        <v>554</v>
      </c>
      <c r="D148" s="19">
        <v>-24.96</v>
      </c>
      <c r="E148" s="74">
        <v>0.46</v>
      </c>
      <c r="F148" t="s">
        <v>645</v>
      </c>
      <c r="G148" s="19">
        <v>500</v>
      </c>
    </row>
    <row r="149" spans="1:7">
      <c r="A149" s="167">
        <v>0.5708333333333333</v>
      </c>
      <c r="B149" s="181">
        <f t="shared" si="10"/>
        <v>1.6166666666666663</v>
      </c>
      <c r="C149" s="19" t="s">
        <v>556</v>
      </c>
      <c r="D149" s="19">
        <v>-23.86</v>
      </c>
      <c r="E149" s="19">
        <v>0.52</v>
      </c>
      <c r="F149" t="s">
        <v>645</v>
      </c>
      <c r="G149" s="19">
        <v>500</v>
      </c>
    </row>
    <row r="150" spans="1:7">
      <c r="A150" s="167">
        <v>0.58124999999999993</v>
      </c>
      <c r="B150" s="181">
        <f t="shared" si="10"/>
        <v>1.8666666666666654</v>
      </c>
      <c r="C150" s="19" t="s">
        <v>558</v>
      </c>
      <c r="D150" s="19">
        <v>-22.83</v>
      </c>
      <c r="E150" s="19">
        <v>0.63</v>
      </c>
      <c r="F150" t="s">
        <v>655</v>
      </c>
      <c r="G150" s="19">
        <v>500</v>
      </c>
    </row>
    <row r="151" spans="1:7">
      <c r="A151" s="167">
        <v>0.59166666666666667</v>
      </c>
      <c r="B151" s="181">
        <f t="shared" si="10"/>
        <v>2.1166666666666671</v>
      </c>
      <c r="C151" s="19" t="s">
        <v>559</v>
      </c>
      <c r="D151" s="19">
        <v>-21.78</v>
      </c>
      <c r="E151" s="19">
        <v>0.71</v>
      </c>
      <c r="F151" t="s">
        <v>655</v>
      </c>
      <c r="G151" s="19">
        <v>300</v>
      </c>
    </row>
    <row r="152" spans="1:7">
      <c r="A152" s="167">
        <v>0.60277777777777775</v>
      </c>
      <c r="B152" s="181">
        <f t="shared" si="10"/>
        <v>2.3833333333333329</v>
      </c>
      <c r="C152" s="19" t="s">
        <v>560</v>
      </c>
      <c r="D152" s="19">
        <v>-22.12</v>
      </c>
      <c r="E152" s="19">
        <v>0.61</v>
      </c>
      <c r="F152" t="s">
        <v>655</v>
      </c>
      <c r="G152" s="19">
        <v>300</v>
      </c>
    </row>
    <row r="153" spans="1:7">
      <c r="A153" s="167">
        <v>0.61388888888888882</v>
      </c>
      <c r="B153" s="162">
        <f t="shared" si="10"/>
        <v>2.6499999999999986</v>
      </c>
      <c r="C153" s="19" t="s">
        <v>561</v>
      </c>
      <c r="D153" s="4">
        <v>-20.98</v>
      </c>
      <c r="E153" s="19">
        <v>0.67</v>
      </c>
      <c r="F153" t="s">
        <v>655</v>
      </c>
      <c r="G153" s="19">
        <v>300</v>
      </c>
    </row>
    <row r="154" spans="1:7">
      <c r="A154" s="169">
        <v>0.625</v>
      </c>
      <c r="B154" s="162">
        <f t="shared" si="10"/>
        <v>2.916666666666667</v>
      </c>
      <c r="C154" s="19" t="s">
        <v>564</v>
      </c>
      <c r="D154" s="4">
        <v>-21.56</v>
      </c>
      <c r="E154" s="124">
        <v>0.79</v>
      </c>
      <c r="F154" t="s">
        <v>655</v>
      </c>
      <c r="G154" s="19">
        <v>300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J110"/>
  <sheetViews>
    <sheetView zoomScale="112" zoomScaleNormal="112" workbookViewId="0" xr3:uid="{FF0BDA26-1AD6-5648-BD9A-E01AA4DDCA7C}">
      <selection activeCell="P36" sqref="P36"/>
    </sheetView>
  </sheetViews>
  <sheetFormatPr defaultRowHeight="15"/>
  <cols>
    <col min="1" max="1" width="13.85546875" customWidth="1"/>
    <col min="2" max="2" width="12.28515625" style="19" customWidth="1"/>
    <col min="3" max="3" width="17.85546875" style="19" customWidth="1"/>
    <col min="4" max="4" width="12.28515625" style="19" customWidth="1"/>
    <col min="5" max="5" width="14.85546875" style="19" customWidth="1"/>
    <col min="6" max="6" width="14.5703125" customWidth="1"/>
    <col min="7" max="7" width="12.7109375" customWidth="1"/>
    <col min="8" max="8" width="10.85546875" style="19" customWidth="1"/>
    <col min="9" max="9" width="14.5703125" style="19" customWidth="1"/>
    <col min="10" max="10" width="11" customWidth="1"/>
    <col min="11" max="11" width="14.42578125" customWidth="1"/>
    <col min="12" max="12" width="10.7109375" customWidth="1"/>
    <col min="13" max="13" width="10.7109375" bestFit="1" customWidth="1"/>
    <col min="14" max="14" width="10.28515625" bestFit="1" customWidth="1"/>
    <col min="15" max="15" width="11" style="19" customWidth="1"/>
    <col min="16" max="16" width="18" style="19" customWidth="1"/>
    <col min="17" max="17" width="12.28515625" customWidth="1"/>
    <col min="18" max="18" width="15.140625" customWidth="1"/>
    <col min="20" max="20" width="10.28515625" bestFit="1" customWidth="1"/>
    <col min="21" max="21" width="10.5703125" customWidth="1"/>
    <col min="22" max="22" width="17" bestFit="1" customWidth="1"/>
    <col min="23" max="23" width="11.5703125" customWidth="1"/>
    <col min="24" max="24" width="16.140625" customWidth="1"/>
    <col min="25" max="25" width="18.42578125" customWidth="1"/>
    <col min="26" max="26" width="18.5703125" customWidth="1"/>
    <col min="27" max="27" width="9.7109375" bestFit="1" customWidth="1"/>
    <col min="28" max="28" width="14.42578125" customWidth="1"/>
    <col min="29" max="29" width="17" style="19" bestFit="1" customWidth="1"/>
    <col min="31" max="31" width="17.28515625" customWidth="1"/>
    <col min="35" max="35" width="10.7109375" style="19" customWidth="1"/>
    <col min="36" max="36" width="16" style="19" bestFit="1" customWidth="1"/>
    <col min="38" max="38" width="16" customWidth="1"/>
    <col min="39" max="39" width="16.5703125" customWidth="1"/>
    <col min="43" max="43" width="16" bestFit="1" customWidth="1"/>
    <col min="45" max="45" width="16.42578125" customWidth="1"/>
  </cols>
  <sheetData>
    <row r="1" spans="1:36" ht="18.75">
      <c r="A1" s="16" t="s">
        <v>518</v>
      </c>
      <c r="B1" s="67" t="s">
        <v>519</v>
      </c>
      <c r="D1" s="177" t="s">
        <v>213</v>
      </c>
    </row>
    <row r="2" spans="1:36">
      <c r="B2" s="103"/>
      <c r="G2" s="11"/>
      <c r="H2" s="165"/>
      <c r="O2" s="103"/>
      <c r="AC2"/>
      <c r="AH2" s="19"/>
      <c r="AI2"/>
      <c r="AJ2"/>
    </row>
    <row r="3" spans="1:36">
      <c r="A3" s="107">
        <v>42200</v>
      </c>
      <c r="C3" s="23" t="s">
        <v>380</v>
      </c>
      <c r="D3"/>
      <c r="E3"/>
      <c r="H3"/>
      <c r="I3"/>
      <c r="AC3"/>
      <c r="AH3" s="19"/>
      <c r="AI3"/>
      <c r="AJ3"/>
    </row>
    <row r="4" spans="1:36">
      <c r="B4" s="3"/>
      <c r="C4" s="23">
        <v>3806</v>
      </c>
      <c r="D4" s="3" t="s">
        <v>572</v>
      </c>
      <c r="E4"/>
      <c r="H4"/>
      <c r="I4"/>
      <c r="AC4"/>
      <c r="AH4" s="19"/>
      <c r="AI4"/>
      <c r="AJ4"/>
    </row>
    <row r="5" spans="1:36" ht="45">
      <c r="A5" s="3" t="s">
        <v>6</v>
      </c>
      <c r="B5" s="6" t="s">
        <v>573</v>
      </c>
      <c r="C5" s="203" t="s">
        <v>574</v>
      </c>
      <c r="D5" s="23" t="s">
        <v>8</v>
      </c>
      <c r="E5" s="27" t="s">
        <v>525</v>
      </c>
      <c r="H5"/>
      <c r="I5"/>
      <c r="AC5"/>
      <c r="AH5" s="19"/>
      <c r="AI5"/>
      <c r="AJ5"/>
    </row>
    <row r="6" spans="1:36">
      <c r="A6" s="11">
        <v>0.3756944444444445</v>
      </c>
      <c r="B6" s="164" t="s">
        <v>575</v>
      </c>
      <c r="C6" s="19" t="s">
        <v>576</v>
      </c>
      <c r="D6"/>
      <c r="E6"/>
      <c r="H6"/>
      <c r="I6"/>
      <c r="AC6"/>
      <c r="AH6" s="19"/>
      <c r="AI6"/>
      <c r="AJ6"/>
    </row>
    <row r="7" spans="1:36">
      <c r="A7" s="11">
        <v>0.38263888888888892</v>
      </c>
      <c r="B7" s="164" t="s">
        <v>577</v>
      </c>
      <c r="C7" s="19" t="s">
        <v>550</v>
      </c>
      <c r="D7">
        <v>-18.54</v>
      </c>
      <c r="E7">
        <v>1.2</v>
      </c>
      <c r="H7"/>
      <c r="I7"/>
      <c r="AC7"/>
      <c r="AH7" s="19"/>
      <c r="AI7"/>
      <c r="AJ7"/>
    </row>
    <row r="8" spans="1:36">
      <c r="A8" s="11">
        <v>0.39513888888888887</v>
      </c>
      <c r="B8" s="164" t="s">
        <v>578</v>
      </c>
      <c r="C8" s="19" t="s">
        <v>552</v>
      </c>
      <c r="D8">
        <v>-18.13</v>
      </c>
      <c r="E8">
        <v>1.0900000000000001</v>
      </c>
      <c r="H8"/>
      <c r="I8"/>
      <c r="AC8"/>
      <c r="AH8" s="19"/>
      <c r="AI8"/>
      <c r="AJ8"/>
    </row>
    <row r="9" spans="1:36">
      <c r="A9" s="11">
        <v>0.41319444444444442</v>
      </c>
      <c r="B9" s="103">
        <f>A9-A9</f>
        <v>0</v>
      </c>
      <c r="C9" s="19" t="s">
        <v>33</v>
      </c>
      <c r="D9"/>
      <c r="E9"/>
      <c r="H9"/>
      <c r="I9"/>
      <c r="AI9"/>
      <c r="AJ9"/>
    </row>
    <row r="10" spans="1:36">
      <c r="A10" s="11">
        <v>0.41875000000000001</v>
      </c>
      <c r="B10" s="28">
        <f t="shared" ref="B10:B22" si="0">(A10-A$9)*24</f>
        <v>0.13333333333333419</v>
      </c>
      <c r="C10" s="19" t="s">
        <v>543</v>
      </c>
      <c r="D10">
        <v>-8.09</v>
      </c>
      <c r="E10">
        <v>0.35</v>
      </c>
      <c r="H10"/>
      <c r="I10"/>
      <c r="L10" s="159"/>
      <c r="AI10"/>
      <c r="AJ10"/>
    </row>
    <row r="11" spans="1:36">
      <c r="A11" s="11">
        <v>0.4291666666666667</v>
      </c>
      <c r="B11" s="28">
        <f t="shared" si="0"/>
        <v>0.38333333333333464</v>
      </c>
      <c r="C11" s="19" t="s">
        <v>548</v>
      </c>
      <c r="D11">
        <v>14.22</v>
      </c>
      <c r="E11">
        <v>0.91</v>
      </c>
      <c r="F11" t="s">
        <v>579</v>
      </c>
      <c r="H11"/>
      <c r="I11"/>
      <c r="AI11"/>
      <c r="AJ11"/>
    </row>
    <row r="12" spans="1:36">
      <c r="A12" s="11">
        <v>0.44027777777777777</v>
      </c>
      <c r="B12" s="28">
        <f t="shared" si="0"/>
        <v>0.65000000000000036</v>
      </c>
      <c r="C12" s="19" t="s">
        <v>551</v>
      </c>
      <c r="D12">
        <v>71.14</v>
      </c>
      <c r="E12">
        <v>0.75</v>
      </c>
      <c r="H12"/>
      <c r="I12"/>
      <c r="AI12"/>
      <c r="AJ12"/>
    </row>
    <row r="13" spans="1:36">
      <c r="A13" s="11">
        <v>0.4513888888888889</v>
      </c>
      <c r="B13" s="28">
        <f t="shared" si="0"/>
        <v>0.91666666666666741</v>
      </c>
      <c r="C13" s="19" t="s">
        <v>553</v>
      </c>
      <c r="D13">
        <v>83.32</v>
      </c>
      <c r="E13">
        <v>0.96</v>
      </c>
      <c r="H13"/>
      <c r="I13"/>
      <c r="AI13"/>
      <c r="AJ13"/>
    </row>
    <row r="14" spans="1:36">
      <c r="A14" s="11">
        <v>0.46388888888888885</v>
      </c>
      <c r="B14" s="28">
        <f t="shared" si="0"/>
        <v>1.2166666666666663</v>
      </c>
      <c r="C14" s="19" t="s">
        <v>554</v>
      </c>
      <c r="D14">
        <v>115.95</v>
      </c>
      <c r="E14">
        <v>0.72</v>
      </c>
      <c r="H14"/>
      <c r="I14"/>
      <c r="AI14"/>
      <c r="AJ14"/>
    </row>
    <row r="15" spans="1:36">
      <c r="A15" s="11">
        <v>0.47500000000000003</v>
      </c>
      <c r="B15" s="28">
        <f t="shared" si="0"/>
        <v>1.4833333333333347</v>
      </c>
      <c r="C15" s="19" t="s">
        <v>556</v>
      </c>
      <c r="D15">
        <v>132.41999999999999</v>
      </c>
      <c r="E15">
        <v>1.39</v>
      </c>
      <c r="H15"/>
      <c r="I15"/>
      <c r="AI15"/>
      <c r="AJ15"/>
    </row>
    <row r="16" spans="1:36">
      <c r="A16" s="167">
        <v>0.48958333333333331</v>
      </c>
      <c r="B16" s="28">
        <f t="shared" si="0"/>
        <v>1.8333333333333335</v>
      </c>
      <c r="C16" s="19" t="s">
        <v>558</v>
      </c>
      <c r="D16">
        <v>136.38</v>
      </c>
      <c r="E16">
        <v>0.82</v>
      </c>
      <c r="H16"/>
      <c r="I16"/>
      <c r="AI16"/>
      <c r="AJ16"/>
    </row>
    <row r="17" spans="1:36">
      <c r="A17" s="11">
        <v>0.50138888888888888</v>
      </c>
      <c r="B17" s="28">
        <f t="shared" si="0"/>
        <v>2.1166666666666671</v>
      </c>
      <c r="C17" s="19" t="s">
        <v>559</v>
      </c>
      <c r="D17" s="168">
        <v>139.61000000000001</v>
      </c>
      <c r="E17">
        <v>0.92</v>
      </c>
      <c r="F17" t="s">
        <v>580</v>
      </c>
      <c r="H17"/>
      <c r="I17"/>
      <c r="AI17"/>
      <c r="AJ17"/>
    </row>
    <row r="18" spans="1:36">
      <c r="A18" s="169">
        <v>0.5131944444444444</v>
      </c>
      <c r="B18" s="28">
        <f t="shared" si="0"/>
        <v>2.3999999999999995</v>
      </c>
      <c r="C18" s="19" t="s">
        <v>560</v>
      </c>
      <c r="D18" s="168">
        <v>111.62</v>
      </c>
      <c r="E18" s="170">
        <v>0.93</v>
      </c>
      <c r="H18"/>
      <c r="I18"/>
      <c r="AI18"/>
      <c r="AJ18"/>
    </row>
    <row r="19" spans="1:36">
      <c r="A19" s="11">
        <v>0.52500000000000002</v>
      </c>
      <c r="B19" s="28">
        <f t="shared" si="0"/>
        <v>2.6833333333333345</v>
      </c>
      <c r="C19" s="19" t="s">
        <v>561</v>
      </c>
      <c r="D19" s="168">
        <v>68.56</v>
      </c>
      <c r="E19" s="168">
        <v>0.9</v>
      </c>
      <c r="H19"/>
      <c r="I19"/>
      <c r="AI19"/>
      <c r="AJ19"/>
    </row>
    <row r="20" spans="1:36">
      <c r="A20" s="11">
        <v>0.53680555555555554</v>
      </c>
      <c r="B20" s="28">
        <f t="shared" si="0"/>
        <v>2.9666666666666668</v>
      </c>
      <c r="C20" s="19" t="s">
        <v>562</v>
      </c>
      <c r="D20" s="168">
        <v>66.34</v>
      </c>
      <c r="E20" s="168">
        <v>1.04</v>
      </c>
      <c r="H20"/>
      <c r="I20"/>
      <c r="AI20"/>
      <c r="AJ20"/>
    </row>
    <row r="21" spans="1:36">
      <c r="A21" s="11">
        <v>0.5493055555555556</v>
      </c>
      <c r="B21" s="28">
        <f t="shared" si="0"/>
        <v>3.2666666666666684</v>
      </c>
      <c r="C21" s="19" t="s">
        <v>565</v>
      </c>
      <c r="D21"/>
      <c r="E21"/>
      <c r="H21"/>
      <c r="I21"/>
      <c r="AI21"/>
      <c r="AJ21"/>
    </row>
    <row r="22" spans="1:36">
      <c r="A22" s="11"/>
      <c r="B22" s="28">
        <f t="shared" si="0"/>
        <v>-9.9166666666666661</v>
      </c>
      <c r="C22" s="19" t="s">
        <v>566</v>
      </c>
      <c r="D22"/>
      <c r="E22"/>
      <c r="H22"/>
      <c r="I22"/>
      <c r="AI22"/>
      <c r="AJ22"/>
    </row>
    <row r="23" spans="1:36">
      <c r="A23" s="169"/>
      <c r="B23" s="28"/>
      <c r="D23" s="4"/>
      <c r="E23" s="124"/>
      <c r="AI23"/>
      <c r="AJ23"/>
    </row>
    <row r="24" spans="1:36">
      <c r="A24" s="195"/>
      <c r="B24" s="194"/>
      <c r="C24" s="180"/>
      <c r="D24" s="180"/>
      <c r="E24" s="180"/>
      <c r="F24" s="97"/>
      <c r="G24" s="97"/>
      <c r="H24" s="97"/>
      <c r="I24" s="97"/>
      <c r="J24" s="97"/>
      <c r="K24" s="97"/>
      <c r="L24" s="97"/>
      <c r="M24" s="97"/>
      <c r="N24" s="97"/>
      <c r="O24" s="180"/>
      <c r="P24" s="180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/>
      <c r="AI24"/>
      <c r="AJ24"/>
    </row>
    <row r="25" spans="1:36">
      <c r="A25" s="189"/>
      <c r="B25" s="180"/>
      <c r="C25" s="190"/>
      <c r="D25" s="97"/>
      <c r="E25" s="97"/>
      <c r="F25" s="97"/>
      <c r="G25" s="97"/>
      <c r="H25" s="189"/>
      <c r="I25" s="180"/>
      <c r="J25" s="190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/>
      <c r="AI25"/>
      <c r="AJ25"/>
    </row>
    <row r="26" spans="1:36">
      <c r="A26" s="180"/>
      <c r="B26" s="191"/>
      <c r="C26" s="190"/>
      <c r="D26" s="191"/>
      <c r="E26" s="97"/>
      <c r="F26" s="97"/>
      <c r="G26" s="97"/>
      <c r="H26" s="180"/>
      <c r="I26" s="191"/>
      <c r="J26" s="190"/>
      <c r="K26" s="191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/>
      <c r="AI26"/>
      <c r="AJ26"/>
    </row>
    <row r="27" spans="1:36">
      <c r="A27" s="191"/>
      <c r="B27" s="192"/>
      <c r="C27" s="193"/>
      <c r="D27" s="190"/>
      <c r="E27" s="193"/>
      <c r="F27" s="97"/>
      <c r="G27" s="97"/>
      <c r="H27" s="191"/>
      <c r="I27" s="192"/>
      <c r="J27" s="193"/>
      <c r="K27" s="190"/>
      <c r="L27" s="193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/>
      <c r="AI27"/>
      <c r="AJ27"/>
    </row>
    <row r="28" spans="1:36">
      <c r="A28" s="95"/>
      <c r="B28" s="194"/>
      <c r="C28" s="180"/>
      <c r="D28" s="97"/>
      <c r="E28" s="97"/>
      <c r="F28" s="97"/>
      <c r="G28" s="97"/>
      <c r="H28" s="95"/>
      <c r="I28" s="194"/>
      <c r="J28" s="180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I28"/>
      <c r="AJ28"/>
    </row>
    <row r="29" spans="1:36">
      <c r="A29" s="95"/>
      <c r="B29" s="194"/>
      <c r="C29" s="180"/>
      <c r="D29" s="97"/>
      <c r="E29" s="97"/>
      <c r="F29" s="97"/>
      <c r="G29" s="97"/>
      <c r="H29" s="95"/>
      <c r="I29" s="194"/>
      <c r="J29" s="180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I29"/>
      <c r="AJ29"/>
    </row>
    <row r="30" spans="1:36">
      <c r="A30" s="95"/>
      <c r="B30" s="194"/>
      <c r="C30" s="180"/>
      <c r="D30" s="97"/>
      <c r="E30" s="97"/>
      <c r="F30" s="97"/>
      <c r="G30" s="97"/>
      <c r="H30" s="95"/>
      <c r="I30" s="194"/>
      <c r="J30" s="180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I30"/>
      <c r="AJ30"/>
    </row>
    <row r="31" spans="1:36">
      <c r="A31" s="95"/>
      <c r="B31" s="194"/>
      <c r="C31" s="180"/>
      <c r="D31" s="97"/>
      <c r="E31" s="97"/>
      <c r="F31" s="97"/>
      <c r="G31" s="97"/>
      <c r="H31" s="95"/>
      <c r="I31" s="194"/>
      <c r="J31" s="180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I31"/>
      <c r="AJ31"/>
    </row>
    <row r="32" spans="1:36">
      <c r="A32" s="95"/>
      <c r="B32" s="194"/>
      <c r="C32" s="180"/>
      <c r="D32" s="201"/>
      <c r="E32" s="97"/>
      <c r="F32" s="97"/>
      <c r="G32" s="97"/>
      <c r="H32" s="95"/>
      <c r="I32" s="194"/>
      <c r="J32" s="180"/>
      <c r="K32" s="201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I32"/>
      <c r="AJ32"/>
    </row>
    <row r="33" spans="1:36">
      <c r="A33" s="195"/>
      <c r="B33" s="194"/>
      <c r="C33" s="180"/>
      <c r="D33" s="204"/>
      <c r="E33" s="97"/>
      <c r="F33" s="97"/>
      <c r="G33" s="97"/>
      <c r="H33" s="195"/>
      <c r="I33" s="194"/>
      <c r="J33" s="180"/>
      <c r="K33" s="204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I33"/>
      <c r="AJ33"/>
    </row>
    <row r="34" spans="1:36">
      <c r="A34" s="195"/>
      <c r="B34" s="194"/>
      <c r="C34" s="180"/>
      <c r="D34" s="97"/>
      <c r="E34" s="97"/>
      <c r="F34" s="97"/>
      <c r="G34" s="97"/>
      <c r="H34" s="195"/>
      <c r="I34" s="194"/>
      <c r="J34" s="180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180"/>
      <c r="X34" s="97"/>
      <c r="Y34" s="97"/>
      <c r="Z34" s="97"/>
      <c r="AA34" s="97"/>
      <c r="AB34" s="97"/>
      <c r="AI34"/>
      <c r="AJ34"/>
    </row>
    <row r="35" spans="1:36">
      <c r="A35" s="195"/>
      <c r="B35" s="194"/>
      <c r="C35" s="180"/>
      <c r="D35" s="97"/>
      <c r="E35" s="97"/>
      <c r="F35" s="97"/>
      <c r="G35" s="97"/>
      <c r="H35" s="195"/>
      <c r="I35" s="194"/>
      <c r="J35" s="180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180"/>
      <c r="X35" s="97"/>
      <c r="Y35" s="97"/>
      <c r="Z35" s="97"/>
      <c r="AA35" s="97"/>
      <c r="AB35" s="97"/>
      <c r="AI35"/>
      <c r="AJ35"/>
    </row>
    <row r="36" spans="1:36">
      <c r="A36" s="195"/>
      <c r="B36" s="194"/>
      <c r="C36" s="180"/>
      <c r="D36" s="97"/>
      <c r="E36" s="97"/>
      <c r="F36" s="97"/>
      <c r="G36" s="97"/>
      <c r="H36" s="195"/>
      <c r="I36" s="194"/>
      <c r="J36" s="180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180"/>
      <c r="X36" s="97"/>
      <c r="Y36" s="97"/>
      <c r="Z36" s="97"/>
      <c r="AA36" s="97"/>
      <c r="AB36" s="97"/>
      <c r="AI36"/>
      <c r="AJ36"/>
    </row>
    <row r="37" spans="1:36">
      <c r="A37" s="195"/>
      <c r="B37" s="194"/>
      <c r="C37" s="180"/>
      <c r="D37" s="97"/>
      <c r="E37" s="97"/>
      <c r="F37" s="97"/>
      <c r="G37" s="97"/>
      <c r="H37" s="195"/>
      <c r="I37" s="194"/>
      <c r="J37" s="180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180"/>
      <c r="X37" s="97"/>
      <c r="Y37" s="97"/>
      <c r="Z37" s="97"/>
      <c r="AA37" s="97"/>
      <c r="AB37" s="97"/>
    </row>
    <row r="38" spans="1:36">
      <c r="A38" s="195"/>
      <c r="B38" s="194"/>
      <c r="C38" s="180"/>
      <c r="D38" s="97"/>
      <c r="E38" s="97"/>
      <c r="F38" s="97"/>
      <c r="G38" s="97"/>
      <c r="H38" s="195"/>
      <c r="I38" s="194"/>
      <c r="J38" s="180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180"/>
      <c r="X38" s="97"/>
      <c r="Y38" s="97"/>
      <c r="Z38" s="97"/>
      <c r="AA38" s="97"/>
      <c r="AB38" s="97"/>
    </row>
    <row r="39" spans="1:36">
      <c r="A39" s="195"/>
      <c r="B39" s="194"/>
      <c r="C39" s="180"/>
      <c r="D39" s="97"/>
      <c r="E39" s="97"/>
      <c r="F39" s="97"/>
      <c r="G39" s="97"/>
      <c r="H39" s="195"/>
      <c r="I39" s="194"/>
      <c r="J39" s="180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180"/>
      <c r="X39" s="97"/>
      <c r="Y39" s="97"/>
      <c r="Z39" s="97"/>
      <c r="AA39" s="97"/>
      <c r="AB39" s="97"/>
    </row>
    <row r="40" spans="1:36">
      <c r="A40" s="195"/>
      <c r="B40" s="194"/>
      <c r="C40" s="180"/>
      <c r="D40" s="97"/>
      <c r="E40" s="97"/>
      <c r="F40" s="97"/>
      <c r="G40" s="97"/>
      <c r="H40" s="195"/>
      <c r="I40" s="194"/>
      <c r="J40" s="180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180"/>
      <c r="X40" s="97"/>
      <c r="Y40" s="97"/>
      <c r="Z40" s="97"/>
      <c r="AA40" s="97"/>
      <c r="AB40" s="97"/>
    </row>
    <row r="41" spans="1:36">
      <c r="A41" s="95"/>
      <c r="B41" s="194"/>
      <c r="C41" s="180"/>
      <c r="D41" s="97"/>
      <c r="E41" s="97"/>
      <c r="F41" s="97"/>
      <c r="G41" s="97"/>
      <c r="H41" s="95"/>
      <c r="I41" s="194"/>
      <c r="J41" s="180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180"/>
      <c r="X41" s="97"/>
      <c r="Y41" s="97"/>
      <c r="Z41" s="97"/>
      <c r="AA41" s="97"/>
      <c r="AB41" s="97"/>
    </row>
    <row r="42" spans="1:36">
      <c r="A42" s="95"/>
      <c r="B42" s="194"/>
      <c r="C42" s="180"/>
      <c r="D42" s="97"/>
      <c r="E42" s="97"/>
      <c r="F42" s="97"/>
      <c r="G42" s="97"/>
      <c r="H42" s="95"/>
      <c r="I42" s="194"/>
      <c r="J42" s="180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180"/>
      <c r="X42" s="97"/>
      <c r="Y42" s="97"/>
      <c r="Z42" s="97"/>
      <c r="AA42" s="97"/>
      <c r="AB42" s="97"/>
    </row>
    <row r="43" spans="1:36">
      <c r="A43" s="95"/>
      <c r="B43" s="180"/>
      <c r="C43" s="180"/>
      <c r="D43" s="97"/>
      <c r="E43" s="97"/>
      <c r="F43" s="97"/>
      <c r="G43" s="97"/>
      <c r="H43" s="95"/>
      <c r="I43" s="194"/>
      <c r="J43" s="180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180"/>
      <c r="X43" s="97"/>
      <c r="Y43" s="97"/>
      <c r="Z43" s="97"/>
      <c r="AA43" s="97"/>
      <c r="AB43" s="97"/>
    </row>
    <row r="44" spans="1:36">
      <c r="A44" s="95"/>
      <c r="B44" s="194"/>
      <c r="C44" s="180"/>
      <c r="D44" s="97"/>
      <c r="E44" s="97"/>
      <c r="F44" s="97"/>
      <c r="G44" s="97"/>
      <c r="H44" s="95"/>
      <c r="I44" s="194"/>
      <c r="J44" s="180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180"/>
      <c r="X44" s="97"/>
      <c r="Y44" s="97"/>
      <c r="Z44" s="97"/>
      <c r="AA44" s="97"/>
      <c r="AB44" s="97"/>
    </row>
    <row r="45" spans="1:36">
      <c r="A45" s="97"/>
      <c r="B45" s="180"/>
      <c r="C45" s="180"/>
      <c r="D45" s="97"/>
      <c r="E45" s="97"/>
      <c r="F45" s="97"/>
      <c r="G45" s="97"/>
      <c r="H45" s="97"/>
      <c r="I45" s="180"/>
      <c r="J45" s="180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180"/>
      <c r="X45" s="97"/>
      <c r="Y45" s="97"/>
      <c r="Z45" s="97"/>
      <c r="AA45" s="97"/>
      <c r="AB45" s="97"/>
    </row>
    <row r="46" spans="1:36">
      <c r="A46" s="195"/>
      <c r="B46" s="194"/>
      <c r="C46" s="180"/>
      <c r="D46" s="180"/>
      <c r="E46" s="180"/>
      <c r="F46" s="97"/>
      <c r="G46" s="97"/>
      <c r="H46" s="180"/>
      <c r="I46" s="180"/>
      <c r="J46" s="97"/>
      <c r="K46" s="97"/>
      <c r="L46" s="97"/>
      <c r="M46" s="97"/>
      <c r="N46" s="97"/>
      <c r="O46" s="180"/>
      <c r="P46" s="180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</row>
    <row r="47" spans="1:36">
      <c r="A47" s="97"/>
      <c r="B47" s="180"/>
      <c r="C47" s="180"/>
      <c r="D47" s="180"/>
      <c r="E47" s="180"/>
      <c r="F47" s="97"/>
      <c r="G47" s="97"/>
      <c r="H47" s="180"/>
      <c r="I47" s="180"/>
      <c r="J47" s="97"/>
      <c r="K47" s="97"/>
      <c r="L47" s="97"/>
      <c r="M47" s="97"/>
      <c r="N47" s="97"/>
      <c r="O47" s="180"/>
      <c r="P47" s="180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</row>
    <row r="48" spans="1:36">
      <c r="A48" s="97"/>
      <c r="B48" s="180"/>
      <c r="C48" s="180"/>
      <c r="D48" s="180"/>
      <c r="E48" s="180"/>
      <c r="F48" s="97"/>
      <c r="G48" s="97"/>
      <c r="H48" s="180"/>
      <c r="I48" s="180"/>
      <c r="J48" s="97"/>
      <c r="K48" s="97"/>
      <c r="L48" s="97"/>
      <c r="M48" s="97"/>
      <c r="N48" s="97"/>
      <c r="O48" s="180"/>
      <c r="P48" s="180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</row>
    <row r="49" spans="1:28">
      <c r="A49" s="97"/>
      <c r="B49" s="180"/>
      <c r="C49" s="180"/>
      <c r="D49" s="180"/>
      <c r="E49" s="180"/>
      <c r="F49" s="97"/>
      <c r="G49" s="97"/>
      <c r="H49" s="180"/>
      <c r="I49" s="180"/>
      <c r="J49" s="97"/>
      <c r="K49" s="97"/>
      <c r="L49" s="97"/>
      <c r="M49" s="97"/>
      <c r="N49" s="97"/>
      <c r="O49" s="180"/>
      <c r="P49" s="180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</row>
    <row r="50" spans="1:28">
      <c r="A50" s="189"/>
      <c r="B50" s="180"/>
      <c r="C50" s="190"/>
      <c r="D50" s="180"/>
      <c r="E50" s="180"/>
      <c r="F50" s="97"/>
      <c r="G50" s="189"/>
      <c r="H50" s="180"/>
      <c r="I50" s="190"/>
      <c r="J50" s="97"/>
      <c r="K50" s="97"/>
      <c r="L50" s="97"/>
      <c r="M50" s="97"/>
      <c r="N50" s="97"/>
      <c r="O50" s="180"/>
      <c r="P50" s="180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</row>
    <row r="51" spans="1:28">
      <c r="A51" s="180"/>
      <c r="B51" s="191"/>
      <c r="C51" s="190"/>
      <c r="D51" s="191"/>
      <c r="E51" s="180"/>
      <c r="F51" s="97"/>
      <c r="G51" s="180"/>
      <c r="H51" s="191"/>
      <c r="I51" s="190"/>
      <c r="J51" s="191"/>
      <c r="K51" s="97"/>
      <c r="L51" s="97"/>
      <c r="M51" s="97"/>
      <c r="N51" s="97"/>
      <c r="O51" s="180"/>
      <c r="P51" s="180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</row>
    <row r="52" spans="1:28">
      <c r="A52" s="191"/>
      <c r="B52" s="192"/>
      <c r="C52" s="193"/>
      <c r="D52" s="190"/>
      <c r="E52" s="193"/>
      <c r="F52" s="97"/>
      <c r="G52" s="191"/>
      <c r="H52" s="192"/>
      <c r="I52" s="193"/>
      <c r="J52" s="190"/>
      <c r="K52" s="193"/>
      <c r="L52" s="191"/>
      <c r="M52" s="97"/>
      <c r="N52" s="97"/>
      <c r="O52" s="180"/>
      <c r="P52" s="180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</row>
    <row r="53" spans="1:28">
      <c r="A53" s="95"/>
      <c r="B53" s="194"/>
      <c r="C53" s="180"/>
      <c r="D53" s="180"/>
      <c r="E53" s="180"/>
      <c r="F53" s="97"/>
      <c r="G53" s="95"/>
      <c r="H53" s="194"/>
      <c r="I53" s="180"/>
      <c r="J53" s="97"/>
      <c r="K53" s="97"/>
      <c r="L53" s="97"/>
      <c r="M53" s="97"/>
      <c r="N53" s="97"/>
      <c r="O53" s="180"/>
      <c r="P53" s="180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</row>
    <row r="54" spans="1:28">
      <c r="A54" s="95"/>
      <c r="B54" s="194"/>
      <c r="C54" s="180"/>
      <c r="D54" s="180"/>
      <c r="E54" s="180"/>
      <c r="F54" s="97"/>
      <c r="G54" s="95"/>
      <c r="H54" s="194"/>
      <c r="I54" s="180"/>
      <c r="J54" s="97"/>
      <c r="K54" s="97"/>
      <c r="L54" s="97"/>
      <c r="M54" s="97"/>
      <c r="N54" s="97"/>
      <c r="O54" s="180"/>
      <c r="P54" s="180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</row>
    <row r="55" spans="1:28">
      <c r="A55" s="95"/>
      <c r="B55" s="194"/>
      <c r="C55" s="180"/>
      <c r="D55" s="180"/>
      <c r="E55" s="180"/>
      <c r="F55" s="97"/>
      <c r="G55" s="95"/>
      <c r="H55" s="194"/>
      <c r="I55" s="180"/>
      <c r="J55" s="97"/>
      <c r="K55" s="97"/>
      <c r="L55" s="97"/>
      <c r="M55" s="97"/>
      <c r="N55" s="97"/>
      <c r="O55" s="180"/>
      <c r="P55" s="180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</row>
    <row r="56" spans="1:28">
      <c r="A56" s="95"/>
      <c r="B56" s="194"/>
      <c r="C56" s="180"/>
      <c r="D56" s="180"/>
      <c r="E56" s="180"/>
      <c r="F56" s="97"/>
      <c r="G56" s="95"/>
      <c r="H56" s="194"/>
      <c r="I56" s="180"/>
      <c r="J56" s="97"/>
      <c r="K56" s="97"/>
      <c r="L56" s="97"/>
      <c r="M56" s="97"/>
      <c r="N56" s="97"/>
      <c r="O56" s="180"/>
      <c r="P56" s="180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</row>
    <row r="57" spans="1:28">
      <c r="A57" s="95"/>
      <c r="B57" s="194"/>
      <c r="C57" s="180"/>
      <c r="D57" s="180"/>
      <c r="E57" s="180"/>
      <c r="F57" s="97"/>
      <c r="G57" s="95"/>
      <c r="H57" s="194"/>
      <c r="I57" s="180"/>
      <c r="J57" s="97"/>
      <c r="K57" s="97"/>
      <c r="L57" s="97"/>
      <c r="M57" s="97"/>
      <c r="N57" s="97"/>
      <c r="O57" s="180"/>
      <c r="P57" s="180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</row>
    <row r="58" spans="1:28">
      <c r="A58" s="95"/>
      <c r="B58" s="194"/>
      <c r="C58" s="180"/>
      <c r="D58" s="180"/>
      <c r="E58" s="180"/>
      <c r="F58" s="97"/>
      <c r="G58" s="95"/>
      <c r="H58" s="194"/>
      <c r="I58" s="180"/>
      <c r="J58" s="97"/>
      <c r="K58" s="97"/>
      <c r="L58" s="97"/>
      <c r="M58" s="97"/>
      <c r="N58" s="97"/>
      <c r="O58" s="180"/>
      <c r="P58" s="180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</row>
    <row r="59" spans="1:28">
      <c r="A59" s="195"/>
      <c r="B59" s="194"/>
      <c r="C59" s="180"/>
      <c r="D59" s="180"/>
      <c r="E59" s="180"/>
      <c r="F59" s="97"/>
      <c r="G59" s="95"/>
      <c r="H59" s="194"/>
      <c r="I59" s="180"/>
      <c r="J59" s="97"/>
      <c r="K59" s="97"/>
      <c r="L59" s="97"/>
      <c r="M59" s="97"/>
      <c r="N59" s="97"/>
      <c r="O59" s="180"/>
      <c r="P59" s="180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</row>
    <row r="60" spans="1:28">
      <c r="A60" s="195"/>
      <c r="B60" s="194"/>
      <c r="C60" s="180"/>
      <c r="D60" s="180"/>
      <c r="E60" s="180"/>
      <c r="F60" s="97"/>
      <c r="G60" s="95"/>
      <c r="H60" s="194"/>
      <c r="I60" s="180"/>
      <c r="J60" s="97"/>
      <c r="K60" s="97"/>
      <c r="L60" s="97"/>
      <c r="M60" s="97"/>
      <c r="N60" s="97"/>
      <c r="O60" s="180"/>
      <c r="P60" s="180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</row>
    <row r="61" spans="1:28">
      <c r="A61" s="195"/>
      <c r="B61" s="194"/>
      <c r="C61" s="180"/>
      <c r="D61" s="180"/>
      <c r="E61" s="180"/>
      <c r="F61" s="97"/>
      <c r="G61" s="95"/>
      <c r="H61" s="194"/>
      <c r="I61" s="180"/>
      <c r="J61" s="97"/>
      <c r="K61" s="97"/>
      <c r="L61" s="97"/>
      <c r="M61" s="97"/>
      <c r="N61" s="97"/>
      <c r="O61" s="180"/>
      <c r="P61" s="180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</row>
    <row r="62" spans="1:28">
      <c r="A62" s="195"/>
      <c r="B62" s="194"/>
      <c r="C62" s="180"/>
      <c r="D62" s="180"/>
      <c r="E62" s="180"/>
      <c r="F62" s="97"/>
      <c r="G62" s="95"/>
      <c r="H62" s="194"/>
      <c r="I62" s="180"/>
      <c r="J62" s="97"/>
      <c r="K62" s="97"/>
      <c r="L62" s="97"/>
      <c r="M62" s="97"/>
      <c r="N62" s="97"/>
      <c r="O62" s="180"/>
      <c r="P62" s="180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</row>
    <row r="63" spans="1:28">
      <c r="A63" s="195"/>
      <c r="B63" s="194"/>
      <c r="C63" s="180"/>
      <c r="D63" s="180"/>
      <c r="E63" s="180"/>
      <c r="F63" s="97"/>
      <c r="G63" s="95"/>
      <c r="H63" s="194"/>
      <c r="I63" s="180"/>
      <c r="J63" s="97"/>
      <c r="K63" s="97"/>
      <c r="L63" s="97"/>
      <c r="M63" s="97"/>
      <c r="N63" s="97"/>
      <c r="O63" s="180"/>
      <c r="P63" s="180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</row>
    <row r="64" spans="1:28">
      <c r="A64" s="195"/>
      <c r="B64" s="194"/>
      <c r="C64" s="180"/>
      <c r="D64" s="180"/>
      <c r="E64" s="180"/>
      <c r="F64" s="97"/>
      <c r="G64" s="95"/>
      <c r="H64" s="194"/>
      <c r="I64" s="180"/>
      <c r="J64" s="97"/>
      <c r="K64" s="97"/>
      <c r="L64" s="97"/>
      <c r="M64" s="97"/>
      <c r="N64" s="97"/>
      <c r="O64" s="180"/>
      <c r="P64" s="180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</row>
    <row r="65" spans="1:28">
      <c r="A65" s="195"/>
      <c r="B65" s="194"/>
      <c r="C65" s="180"/>
      <c r="D65" s="180"/>
      <c r="E65" s="180"/>
      <c r="F65" s="97"/>
      <c r="G65" s="95"/>
      <c r="H65" s="194"/>
      <c r="I65" s="180"/>
      <c r="J65" s="97"/>
      <c r="K65" s="97"/>
      <c r="L65" s="97"/>
      <c r="M65" s="97"/>
      <c r="N65" s="97"/>
      <c r="O65" s="180"/>
      <c r="P65" s="180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</row>
    <row r="66" spans="1:28">
      <c r="A66" s="195"/>
      <c r="B66" s="194"/>
      <c r="C66" s="180"/>
      <c r="D66" s="180"/>
      <c r="E66" s="180"/>
      <c r="F66" s="97"/>
      <c r="G66" s="95"/>
      <c r="H66" s="194"/>
      <c r="I66" s="180"/>
      <c r="J66" s="97"/>
      <c r="K66" s="97"/>
      <c r="L66" s="97"/>
      <c r="M66" s="97"/>
      <c r="N66" s="97"/>
      <c r="O66" s="180"/>
      <c r="P66" s="180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</row>
    <row r="67" spans="1:28">
      <c r="A67" s="195"/>
      <c r="B67" s="194"/>
      <c r="C67" s="180"/>
      <c r="D67" s="180"/>
      <c r="E67" s="180"/>
      <c r="F67" s="97"/>
      <c r="G67" s="97"/>
      <c r="H67" s="194"/>
      <c r="I67" s="180"/>
      <c r="J67" s="97"/>
      <c r="K67" s="97"/>
      <c r="L67" s="97"/>
      <c r="M67" s="97"/>
      <c r="N67" s="97"/>
      <c r="O67" s="180"/>
      <c r="P67" s="180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</row>
    <row r="68" spans="1:28">
      <c r="A68" s="202"/>
      <c r="B68" s="194"/>
      <c r="C68" s="180"/>
      <c r="D68" s="180"/>
      <c r="E68" s="180"/>
      <c r="F68" s="97"/>
      <c r="G68" s="97"/>
      <c r="H68" s="180"/>
      <c r="I68" s="180"/>
      <c r="J68" s="97"/>
      <c r="K68" s="97"/>
      <c r="L68" s="97"/>
      <c r="M68" s="97"/>
      <c r="N68" s="97"/>
      <c r="O68" s="180"/>
      <c r="P68" s="180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</row>
    <row r="69" spans="1:28">
      <c r="A69" s="189"/>
      <c r="B69" s="205"/>
      <c r="C69" s="190"/>
      <c r="D69" s="180"/>
      <c r="E69" s="180"/>
      <c r="F69" s="97"/>
      <c r="G69" s="97"/>
      <c r="H69" s="189"/>
      <c r="I69" s="180"/>
      <c r="J69" s="190"/>
      <c r="K69" s="180"/>
      <c r="L69" s="180"/>
      <c r="M69" s="97"/>
      <c r="N69" s="97"/>
      <c r="O69" s="180"/>
      <c r="P69" s="180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</row>
    <row r="70" spans="1:28">
      <c r="A70" s="180"/>
      <c r="B70" s="191"/>
      <c r="C70" s="190"/>
      <c r="D70" s="191"/>
      <c r="E70" s="180"/>
      <c r="F70" s="97"/>
      <c r="G70" s="97"/>
      <c r="H70" s="180"/>
      <c r="I70" s="191"/>
      <c r="J70" s="190"/>
      <c r="K70" s="191"/>
      <c r="L70" s="180"/>
      <c r="M70" s="97"/>
      <c r="N70" s="97"/>
      <c r="O70" s="180"/>
      <c r="P70" s="180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</row>
    <row r="71" spans="1:28">
      <c r="A71" s="191"/>
      <c r="B71" s="192"/>
      <c r="C71" s="193"/>
      <c r="D71" s="190"/>
      <c r="E71" s="193"/>
      <c r="F71" s="191"/>
      <c r="G71" s="97"/>
      <c r="H71" s="191"/>
      <c r="I71" s="192"/>
      <c r="J71" s="193"/>
      <c r="K71" s="190"/>
      <c r="L71" s="193"/>
      <c r="M71" s="191"/>
      <c r="N71" s="97"/>
      <c r="O71" s="180"/>
      <c r="P71" s="180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</row>
    <row r="72" spans="1:28">
      <c r="A72" s="95"/>
      <c r="B72" s="194"/>
      <c r="C72" s="180"/>
      <c r="D72" s="180"/>
      <c r="E72" s="180"/>
      <c r="F72" s="180"/>
      <c r="G72" s="97"/>
      <c r="H72" s="95"/>
      <c r="I72" s="194"/>
      <c r="J72" s="180"/>
      <c r="K72" s="97"/>
      <c r="L72" s="97"/>
      <c r="M72" s="97"/>
      <c r="N72" s="97"/>
      <c r="O72" s="180"/>
      <c r="P72" s="180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</row>
    <row r="73" spans="1:28">
      <c r="A73" s="95"/>
      <c r="B73" s="194"/>
      <c r="C73" s="180"/>
      <c r="D73" s="180"/>
      <c r="E73" s="180"/>
      <c r="F73" s="180"/>
      <c r="G73" s="97"/>
      <c r="H73" s="95"/>
      <c r="I73" s="194"/>
      <c r="J73" s="180"/>
      <c r="K73" s="97"/>
      <c r="L73" s="97"/>
      <c r="M73" s="97"/>
      <c r="N73" s="97"/>
      <c r="O73" s="180"/>
      <c r="P73" s="180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</row>
    <row r="74" spans="1:28">
      <c r="A74" s="95"/>
      <c r="B74" s="194"/>
      <c r="C74" s="180"/>
      <c r="D74" s="180"/>
      <c r="E74" s="180"/>
      <c r="F74" s="180"/>
      <c r="G74" s="97"/>
      <c r="H74" s="95"/>
      <c r="I74" s="194"/>
      <c r="J74" s="180"/>
      <c r="K74" s="97"/>
      <c r="L74" s="97"/>
      <c r="M74" s="97"/>
      <c r="N74" s="97"/>
      <c r="O74" s="180"/>
      <c r="P74" s="180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</row>
    <row r="75" spans="1:28">
      <c r="A75" s="95"/>
      <c r="B75" s="194"/>
      <c r="C75" s="180"/>
      <c r="D75" s="180"/>
      <c r="E75" s="180"/>
      <c r="F75" s="180"/>
      <c r="G75" s="97"/>
      <c r="H75" s="95"/>
      <c r="I75" s="194"/>
      <c r="J75" s="180"/>
      <c r="K75" s="97"/>
      <c r="L75" s="97"/>
      <c r="M75" s="97"/>
      <c r="N75" s="97"/>
      <c r="O75" s="180"/>
      <c r="P75" s="180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</row>
    <row r="76" spans="1:28">
      <c r="A76" s="95"/>
      <c r="B76" s="194"/>
      <c r="C76" s="180"/>
      <c r="D76" s="180"/>
      <c r="E76" s="180"/>
      <c r="F76" s="180"/>
      <c r="G76" s="97"/>
      <c r="H76" s="95"/>
      <c r="I76" s="194"/>
      <c r="J76" s="180"/>
      <c r="K76" s="97"/>
      <c r="L76" s="97"/>
      <c r="M76" s="97"/>
      <c r="N76" s="97"/>
      <c r="O76" s="180"/>
      <c r="P76" s="180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</row>
    <row r="77" spans="1:28">
      <c r="A77" s="95"/>
      <c r="B77" s="194"/>
      <c r="C77" s="180"/>
      <c r="D77" s="180"/>
      <c r="E77" s="180"/>
      <c r="F77" s="180"/>
      <c r="G77" s="97"/>
      <c r="H77" s="95"/>
      <c r="I77" s="194"/>
      <c r="J77" s="180"/>
      <c r="K77" s="97"/>
      <c r="L77" s="97"/>
      <c r="M77" s="97"/>
      <c r="N77" s="97"/>
      <c r="O77" s="180"/>
      <c r="P77" s="180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</row>
    <row r="78" spans="1:28">
      <c r="A78" s="95"/>
      <c r="B78" s="194"/>
      <c r="C78" s="180"/>
      <c r="D78" s="180"/>
      <c r="E78" s="180"/>
      <c r="F78" s="180"/>
      <c r="G78" s="97"/>
      <c r="H78" s="95"/>
      <c r="I78" s="194"/>
      <c r="J78" s="180"/>
      <c r="K78" s="97"/>
      <c r="L78" s="97"/>
      <c r="M78" s="97"/>
      <c r="N78" s="97"/>
      <c r="O78" s="180"/>
      <c r="P78" s="180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</row>
    <row r="79" spans="1:28">
      <c r="A79" s="95"/>
      <c r="B79" s="194"/>
      <c r="C79" s="180"/>
      <c r="D79" s="180"/>
      <c r="E79" s="180"/>
      <c r="F79" s="180"/>
      <c r="G79" s="97"/>
      <c r="H79" s="95"/>
      <c r="I79" s="194"/>
      <c r="J79" s="180"/>
      <c r="K79" s="97"/>
      <c r="L79" s="97"/>
      <c r="M79" s="97"/>
      <c r="N79" s="97"/>
      <c r="O79" s="180"/>
      <c r="P79" s="180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</row>
    <row r="80" spans="1:28">
      <c r="A80" s="95"/>
      <c r="B80" s="194"/>
      <c r="C80" s="180"/>
      <c r="D80" s="180"/>
      <c r="E80" s="180"/>
      <c r="F80" s="180"/>
      <c r="G80" s="97"/>
      <c r="H80" s="95"/>
      <c r="I80" s="194"/>
      <c r="J80" s="180"/>
      <c r="K80" s="97"/>
      <c r="L80" s="97"/>
      <c r="M80" s="97"/>
      <c r="N80" s="97"/>
      <c r="O80" s="180"/>
      <c r="P80" s="180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</row>
    <row r="81" spans="1:28">
      <c r="A81" s="95"/>
      <c r="B81" s="194"/>
      <c r="C81" s="180"/>
      <c r="D81" s="180"/>
      <c r="E81" s="180"/>
      <c r="F81" s="180"/>
      <c r="G81" s="97"/>
      <c r="H81" s="95"/>
      <c r="I81" s="194"/>
      <c r="J81" s="180"/>
      <c r="K81" s="97"/>
      <c r="L81" s="97"/>
      <c r="M81" s="97"/>
      <c r="N81" s="97"/>
      <c r="O81" s="180"/>
      <c r="P81" s="180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</row>
    <row r="82" spans="1:28">
      <c r="A82" s="95"/>
      <c r="B82" s="194"/>
      <c r="C82" s="180"/>
      <c r="D82" s="180"/>
      <c r="E82" s="180"/>
      <c r="F82" s="180"/>
      <c r="G82" s="97"/>
      <c r="H82" s="95"/>
      <c r="I82" s="194"/>
      <c r="J82" s="180"/>
      <c r="K82" s="97"/>
      <c r="L82" s="97"/>
      <c r="M82" s="97"/>
      <c r="N82" s="97"/>
      <c r="O82" s="180"/>
      <c r="P82" s="180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</row>
    <row r="83" spans="1:28">
      <c r="A83" s="95"/>
      <c r="B83" s="194"/>
      <c r="C83" s="180"/>
      <c r="D83" s="180"/>
      <c r="E83" s="180"/>
      <c r="F83" s="180"/>
      <c r="G83" s="97"/>
      <c r="H83" s="95"/>
      <c r="I83" s="194"/>
      <c r="J83" s="180"/>
      <c r="K83" s="97"/>
      <c r="L83" s="97"/>
      <c r="M83" s="97"/>
      <c r="N83" s="97"/>
      <c r="O83" s="180"/>
      <c r="P83" s="180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</row>
    <row r="84" spans="1:28">
      <c r="A84" s="95"/>
      <c r="B84" s="194"/>
      <c r="C84" s="180"/>
      <c r="D84" s="180"/>
      <c r="E84" s="180"/>
      <c r="F84" s="180"/>
      <c r="G84" s="97"/>
      <c r="H84" s="95"/>
      <c r="I84" s="194"/>
      <c r="J84" s="180"/>
      <c r="K84" s="97"/>
      <c r="L84" s="97"/>
      <c r="M84" s="97"/>
      <c r="N84" s="97"/>
      <c r="O84" s="180"/>
      <c r="P84" s="180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</row>
    <row r="85" spans="1:28">
      <c r="A85" s="95"/>
      <c r="B85" s="194"/>
      <c r="C85" s="180"/>
      <c r="D85" s="180"/>
      <c r="E85" s="180"/>
      <c r="F85" s="180"/>
      <c r="G85" s="97"/>
      <c r="H85" s="95"/>
      <c r="I85" s="194"/>
      <c r="J85" s="180"/>
      <c r="K85" s="97"/>
      <c r="L85" s="97"/>
      <c r="M85" s="97"/>
      <c r="N85" s="97"/>
      <c r="O85" s="180"/>
      <c r="P85" s="180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</row>
    <row r="86" spans="1:28">
      <c r="A86" s="95"/>
      <c r="B86" s="194"/>
      <c r="C86" s="180"/>
      <c r="D86" s="180"/>
      <c r="E86" s="180"/>
      <c r="F86" s="180"/>
      <c r="G86" s="97"/>
      <c r="H86" s="95"/>
      <c r="I86" s="194"/>
      <c r="J86" s="180"/>
      <c r="K86" s="97"/>
      <c r="L86" s="97"/>
      <c r="M86" s="97"/>
      <c r="N86" s="97"/>
      <c r="O86" s="180"/>
      <c r="P86" s="180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</row>
    <row r="87" spans="1:28">
      <c r="A87" s="95"/>
      <c r="B87" s="194"/>
      <c r="C87" s="180"/>
      <c r="D87" s="180"/>
      <c r="E87" s="180"/>
      <c r="F87" s="97"/>
      <c r="G87" s="97"/>
      <c r="H87" s="95"/>
      <c r="I87" s="194"/>
      <c r="J87" s="180"/>
      <c r="K87" s="97"/>
      <c r="L87" s="97"/>
      <c r="M87" s="97"/>
      <c r="N87" s="97"/>
      <c r="O87" s="180"/>
      <c r="P87" s="180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</row>
    <row r="88" spans="1:28">
      <c r="A88" s="95"/>
      <c r="B88" s="194"/>
      <c r="C88" s="180"/>
      <c r="D88" s="180"/>
      <c r="E88" s="180"/>
      <c r="F88" s="97"/>
      <c r="G88" s="97"/>
      <c r="H88" s="95"/>
      <c r="I88" s="194"/>
      <c r="J88" s="180"/>
      <c r="K88" s="97"/>
      <c r="L88" s="97"/>
      <c r="M88" s="97"/>
      <c r="N88" s="97"/>
      <c r="O88" s="180"/>
      <c r="P88" s="180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</row>
    <row r="89" spans="1:28">
      <c r="A89" s="97"/>
      <c r="B89" s="180"/>
      <c r="C89" s="180"/>
      <c r="D89" s="180"/>
      <c r="E89" s="180"/>
      <c r="F89" s="97"/>
      <c r="G89" s="97"/>
      <c r="H89" s="180"/>
      <c r="I89" s="180"/>
      <c r="J89" s="97"/>
      <c r="K89" s="97"/>
      <c r="L89" s="97"/>
      <c r="M89" s="97"/>
      <c r="N89" s="97"/>
      <c r="O89" s="180"/>
      <c r="P89" s="180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</row>
    <row r="90" spans="1:28">
      <c r="A90" s="97"/>
      <c r="B90" s="180"/>
      <c r="C90" s="180"/>
      <c r="D90" s="180"/>
      <c r="E90" s="180"/>
      <c r="F90" s="97"/>
      <c r="G90" s="97"/>
      <c r="H90" s="180"/>
      <c r="I90" s="180"/>
      <c r="J90" s="97"/>
      <c r="K90" s="97"/>
      <c r="L90" s="97"/>
      <c r="M90" s="97"/>
      <c r="N90" s="97"/>
      <c r="O90" s="180"/>
      <c r="P90" s="180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</row>
    <row r="91" spans="1:28">
      <c r="A91" s="97"/>
      <c r="B91" s="180"/>
      <c r="C91" s="180"/>
      <c r="D91" s="180"/>
      <c r="E91" s="180"/>
      <c r="F91" s="97"/>
      <c r="G91" s="97"/>
      <c r="H91" s="180"/>
      <c r="I91" s="180"/>
      <c r="J91" s="97"/>
      <c r="K91" s="97"/>
      <c r="L91" s="97"/>
      <c r="M91" s="97"/>
      <c r="N91" s="97"/>
      <c r="O91" s="180"/>
      <c r="P91" s="180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</row>
    <row r="92" spans="1:28">
      <c r="A92" s="97"/>
      <c r="B92" s="180"/>
      <c r="C92" s="180"/>
      <c r="D92" s="180"/>
      <c r="E92" s="180"/>
      <c r="F92" s="97"/>
      <c r="G92" s="97"/>
      <c r="H92" s="180"/>
      <c r="I92" s="180"/>
      <c r="J92" s="97"/>
      <c r="K92" s="97"/>
      <c r="L92" s="97"/>
      <c r="M92" s="97"/>
      <c r="N92" s="97"/>
      <c r="O92" s="180"/>
      <c r="P92" s="180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</row>
    <row r="93" spans="1:28">
      <c r="A93" s="97"/>
      <c r="B93" s="180"/>
      <c r="C93" s="180"/>
      <c r="D93" s="180"/>
      <c r="E93" s="180"/>
      <c r="F93" s="97"/>
      <c r="G93" s="97"/>
      <c r="H93" s="180"/>
      <c r="I93" s="180"/>
      <c r="J93" s="97"/>
      <c r="K93" s="97"/>
      <c r="L93" s="97"/>
      <c r="M93" s="97"/>
      <c r="N93" s="97"/>
      <c r="O93" s="180"/>
      <c r="P93" s="180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</row>
    <row r="94" spans="1:28">
      <c r="A94" s="97"/>
      <c r="B94" s="180"/>
      <c r="C94" s="180"/>
      <c r="D94" s="180"/>
      <c r="E94" s="180"/>
      <c r="F94" s="97"/>
      <c r="G94" s="97"/>
      <c r="H94" s="180"/>
      <c r="I94" s="180"/>
      <c r="J94" s="97"/>
      <c r="K94" s="97"/>
      <c r="L94" s="97"/>
      <c r="M94" s="97"/>
      <c r="N94" s="97"/>
      <c r="O94" s="180"/>
      <c r="P94" s="180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</row>
    <row r="95" spans="1:28">
      <c r="A95" s="97"/>
      <c r="B95" s="180"/>
      <c r="C95" s="180"/>
      <c r="D95" s="180"/>
      <c r="E95" s="180"/>
      <c r="F95" s="97"/>
      <c r="G95" s="97"/>
      <c r="H95" s="180"/>
      <c r="I95" s="180"/>
      <c r="J95" s="97"/>
      <c r="K95" s="97"/>
      <c r="L95" s="97"/>
      <c r="M95" s="97"/>
      <c r="N95" s="97"/>
      <c r="O95" s="180"/>
      <c r="P95" s="180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</row>
    <row r="96" spans="1:28">
      <c r="A96" s="97"/>
      <c r="B96" s="180"/>
      <c r="C96" s="180"/>
      <c r="D96" s="180"/>
      <c r="E96" s="180"/>
      <c r="F96" s="97"/>
      <c r="G96" s="97"/>
      <c r="H96" s="180"/>
      <c r="I96" s="180"/>
      <c r="J96" s="97"/>
      <c r="K96" s="97"/>
      <c r="L96" s="97"/>
      <c r="M96" s="97"/>
      <c r="N96" s="97"/>
      <c r="O96" s="180"/>
      <c r="P96" s="180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</row>
    <row r="97" spans="1:28">
      <c r="A97" s="97"/>
      <c r="B97" s="180"/>
      <c r="C97" s="180"/>
      <c r="D97" s="180"/>
      <c r="E97" s="180"/>
      <c r="F97" s="97"/>
      <c r="G97" s="97"/>
      <c r="H97" s="180"/>
      <c r="I97" s="180"/>
      <c r="J97" s="97"/>
      <c r="K97" s="97"/>
      <c r="L97" s="97"/>
      <c r="M97" s="97"/>
      <c r="N97" s="97"/>
      <c r="O97" s="180"/>
      <c r="P97" s="180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</row>
    <row r="98" spans="1:28">
      <c r="A98" s="97"/>
      <c r="B98" s="180"/>
      <c r="C98" s="180"/>
      <c r="D98" s="180"/>
      <c r="E98" s="180"/>
      <c r="F98" s="97"/>
      <c r="G98" s="97"/>
      <c r="H98" s="180"/>
      <c r="I98" s="180"/>
      <c r="J98" s="97"/>
      <c r="K98" s="97"/>
      <c r="L98" s="97"/>
      <c r="M98" s="97"/>
      <c r="N98" s="97"/>
      <c r="O98" s="180"/>
      <c r="P98" s="180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</row>
    <row r="99" spans="1:28">
      <c r="A99" s="97"/>
      <c r="B99" s="180"/>
      <c r="C99" s="180"/>
      <c r="D99" s="180"/>
      <c r="E99" s="180"/>
      <c r="F99" s="97"/>
      <c r="G99" s="97"/>
      <c r="H99" s="180"/>
      <c r="I99" s="180"/>
      <c r="J99" s="97"/>
      <c r="K99" s="97"/>
      <c r="L99" s="97"/>
      <c r="M99" s="97"/>
      <c r="N99" s="97"/>
      <c r="O99" s="180"/>
      <c r="P99" s="180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</row>
    <row r="100" spans="1:28">
      <c r="A100" s="97"/>
      <c r="B100" s="180"/>
      <c r="C100" s="180"/>
      <c r="D100" s="180"/>
      <c r="E100" s="180"/>
      <c r="F100" s="97"/>
      <c r="G100" s="97"/>
      <c r="H100" s="180"/>
      <c r="I100" s="180"/>
      <c r="J100" s="97"/>
      <c r="K100" s="97"/>
      <c r="L100" s="97"/>
      <c r="M100" s="97"/>
      <c r="N100" s="97"/>
      <c r="O100" s="180"/>
      <c r="P100" s="180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</row>
    <row r="101" spans="1:28">
      <c r="A101" s="97"/>
      <c r="B101" s="180"/>
      <c r="C101" s="180"/>
      <c r="D101" s="180"/>
      <c r="E101" s="180"/>
      <c r="F101" s="97"/>
      <c r="G101" s="97"/>
      <c r="H101" s="180"/>
      <c r="I101" s="180"/>
      <c r="J101" s="97"/>
      <c r="K101" s="97"/>
      <c r="L101" s="97"/>
      <c r="M101" s="97"/>
      <c r="N101" s="97"/>
      <c r="O101" s="180"/>
      <c r="P101" s="180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</row>
    <row r="102" spans="1:28">
      <c r="A102" s="97"/>
      <c r="B102" s="180"/>
      <c r="C102" s="180"/>
      <c r="D102" s="180"/>
      <c r="E102" s="180"/>
      <c r="F102" s="97"/>
      <c r="G102" s="97"/>
      <c r="H102" s="180"/>
      <c r="I102" s="180"/>
      <c r="J102" s="97"/>
      <c r="K102" s="97"/>
      <c r="L102" s="97"/>
      <c r="M102" s="97"/>
      <c r="N102" s="97"/>
      <c r="O102" s="180"/>
      <c r="P102" s="180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</row>
    <row r="103" spans="1:28">
      <c r="A103" s="97"/>
      <c r="B103" s="180"/>
      <c r="C103" s="180"/>
      <c r="D103" s="180"/>
      <c r="E103" s="180"/>
      <c r="F103" s="97"/>
      <c r="G103" s="97"/>
      <c r="H103" s="180"/>
      <c r="I103" s="180"/>
      <c r="J103" s="97"/>
      <c r="K103" s="97"/>
      <c r="L103" s="97"/>
      <c r="M103" s="97"/>
      <c r="N103" s="97"/>
      <c r="O103" s="180"/>
      <c r="P103" s="180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</row>
    <row r="104" spans="1:28">
      <c r="A104" s="97"/>
      <c r="B104" s="180"/>
      <c r="C104" s="180"/>
      <c r="D104" s="180"/>
      <c r="E104" s="180"/>
      <c r="F104" s="97"/>
      <c r="G104" s="97"/>
      <c r="H104" s="180"/>
      <c r="I104" s="180"/>
      <c r="J104" s="97"/>
      <c r="K104" s="97"/>
      <c r="L104" s="97"/>
      <c r="M104" s="97"/>
      <c r="N104" s="97"/>
      <c r="O104" s="180"/>
      <c r="P104" s="180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</row>
    <row r="105" spans="1:28">
      <c r="A105" s="97"/>
      <c r="B105" s="180"/>
      <c r="C105" s="180"/>
      <c r="D105" s="180"/>
      <c r="E105" s="180"/>
      <c r="F105" s="97"/>
      <c r="G105" s="97"/>
      <c r="H105" s="180"/>
      <c r="I105" s="180"/>
      <c r="J105" s="97"/>
      <c r="K105" s="97"/>
      <c r="L105" s="97"/>
      <c r="M105" s="97"/>
      <c r="N105" s="97"/>
      <c r="O105" s="180"/>
      <c r="P105" s="180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</row>
    <row r="106" spans="1:28">
      <c r="A106" s="97"/>
      <c r="B106" s="180"/>
      <c r="C106" s="180"/>
      <c r="D106" s="180"/>
      <c r="E106" s="180"/>
      <c r="F106" s="97"/>
      <c r="G106" s="97"/>
      <c r="H106" s="180"/>
      <c r="I106" s="180"/>
      <c r="J106" s="97"/>
      <c r="K106" s="97"/>
      <c r="L106" s="97"/>
      <c r="M106" s="97"/>
      <c r="N106" s="97"/>
      <c r="O106" s="180"/>
      <c r="P106" s="180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</row>
    <row r="107" spans="1:28">
      <c r="A107" s="97"/>
      <c r="B107" s="180"/>
      <c r="C107" s="180"/>
      <c r="D107" s="180"/>
      <c r="E107" s="180"/>
      <c r="F107" s="97"/>
      <c r="G107" s="97"/>
      <c r="H107" s="180"/>
      <c r="I107" s="180"/>
      <c r="J107" s="97"/>
      <c r="K107" s="97"/>
      <c r="L107" s="97"/>
      <c r="M107" s="97"/>
      <c r="N107" s="97"/>
      <c r="O107" s="180"/>
      <c r="P107" s="180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</row>
    <row r="108" spans="1:28">
      <c r="A108" s="97"/>
      <c r="B108" s="180"/>
      <c r="C108" s="180"/>
      <c r="D108" s="180"/>
      <c r="E108" s="180"/>
      <c r="F108" s="97"/>
      <c r="G108" s="97"/>
      <c r="H108" s="180"/>
      <c r="I108" s="180"/>
      <c r="J108" s="97"/>
      <c r="K108" s="97"/>
      <c r="L108" s="97"/>
      <c r="M108" s="97"/>
      <c r="N108" s="97"/>
      <c r="O108" s="180"/>
      <c r="P108" s="180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</row>
    <row r="109" spans="1:28">
      <c r="A109" s="97"/>
      <c r="B109" s="180"/>
      <c r="C109" s="180"/>
      <c r="D109" s="180"/>
      <c r="E109" s="180"/>
      <c r="F109" s="97"/>
      <c r="G109" s="97"/>
      <c r="H109" s="180"/>
      <c r="I109" s="180"/>
      <c r="J109" s="97"/>
      <c r="K109" s="97"/>
      <c r="L109" s="97"/>
      <c r="M109" s="97"/>
      <c r="N109" s="97"/>
      <c r="O109" s="180"/>
      <c r="P109" s="180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</row>
    <row r="110" spans="1:28">
      <c r="A110" s="97"/>
      <c r="B110" s="180"/>
      <c r="C110" s="180"/>
      <c r="D110" s="180"/>
      <c r="E110" s="180"/>
      <c r="F110" s="97"/>
      <c r="G110" s="97"/>
      <c r="H110" s="180"/>
      <c r="I110" s="180"/>
      <c r="J110" s="97"/>
      <c r="K110" s="97"/>
      <c r="L110" s="97"/>
      <c r="M110" s="97"/>
      <c r="N110" s="97"/>
      <c r="O110" s="180"/>
      <c r="P110" s="180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9"/>
  <sheetViews>
    <sheetView zoomScale="160" zoomScaleNormal="160" workbookViewId="0" xr3:uid="{C67EF94B-0B3B-5838-830C-E3A509766221}">
      <selection activeCell="J11" sqref="J11"/>
    </sheetView>
  </sheetViews>
  <sheetFormatPr defaultRowHeight="15"/>
  <cols>
    <col min="1" max="1" width="16.28515625" customWidth="1"/>
    <col min="2" max="2" width="8" customWidth="1"/>
    <col min="3" max="3" width="16.85546875" customWidth="1"/>
    <col min="4" max="4" width="9.5703125" customWidth="1"/>
    <col min="5" max="5" width="14.140625" customWidth="1"/>
    <col min="6" max="6" width="10.42578125" customWidth="1"/>
    <col min="7" max="7" width="16.28515625" customWidth="1"/>
    <col min="8" max="8" width="17.28515625" customWidth="1"/>
    <col min="10" max="10" width="15" customWidth="1"/>
    <col min="12" max="12" width="10" customWidth="1"/>
  </cols>
  <sheetData>
    <row r="1" spans="1:13" ht="53.25" customHeight="1">
      <c r="A1" s="83" t="s">
        <v>360</v>
      </c>
      <c r="B1" s="83" t="s">
        <v>656</v>
      </c>
      <c r="C1" s="32" t="s">
        <v>168</v>
      </c>
      <c r="D1" s="32" t="s">
        <v>172</v>
      </c>
      <c r="E1" s="83" t="s">
        <v>173</v>
      </c>
      <c r="F1" s="143" t="s">
        <v>174</v>
      </c>
      <c r="G1" s="83" t="s">
        <v>175</v>
      </c>
      <c r="H1" s="83" t="s">
        <v>176</v>
      </c>
      <c r="I1" s="83" t="s">
        <v>177</v>
      </c>
      <c r="J1" s="83" t="s">
        <v>657</v>
      </c>
      <c r="K1" s="32" t="s">
        <v>179</v>
      </c>
      <c r="L1" s="83" t="s">
        <v>658</v>
      </c>
      <c r="M1" s="83" t="s">
        <v>10</v>
      </c>
    </row>
    <row r="2" spans="1:13" ht="14.25" customHeight="1">
      <c r="A2" s="117">
        <v>42164</v>
      </c>
      <c r="B2" s="117"/>
      <c r="C2" s="111">
        <v>3807</v>
      </c>
      <c r="D2" s="111" t="s">
        <v>452</v>
      </c>
      <c r="E2" s="111">
        <v>36</v>
      </c>
      <c r="F2" s="110">
        <v>0.19500000000000001</v>
      </c>
      <c r="G2" s="154" t="s">
        <v>659</v>
      </c>
      <c r="H2" s="111">
        <v>200</v>
      </c>
      <c r="I2" s="109">
        <f>F2*H2</f>
        <v>39</v>
      </c>
      <c r="J2" s="109" t="s">
        <v>493</v>
      </c>
      <c r="K2" s="147">
        <v>1000</v>
      </c>
      <c r="L2" s="19"/>
    </row>
    <row r="3" spans="1:13" ht="18.75" customHeight="1">
      <c r="A3" s="117">
        <v>42165</v>
      </c>
      <c r="B3" s="117"/>
      <c r="C3" s="111" t="s">
        <v>660</v>
      </c>
      <c r="D3" s="111" t="s">
        <v>452</v>
      </c>
      <c r="E3" s="111">
        <v>37</v>
      </c>
      <c r="F3" s="110">
        <v>0.187</v>
      </c>
      <c r="G3" s="154" t="s">
        <v>659</v>
      </c>
      <c r="H3" s="111">
        <v>200</v>
      </c>
      <c r="I3" s="109">
        <f>F3*H3</f>
        <v>37.4</v>
      </c>
      <c r="J3" s="109" t="s">
        <v>493</v>
      </c>
      <c r="K3" s="147">
        <v>1000</v>
      </c>
      <c r="L3" s="19"/>
    </row>
    <row r="4" spans="1:13" ht="15.75">
      <c r="A4" s="117">
        <v>42166</v>
      </c>
      <c r="B4" s="117"/>
      <c r="C4" s="111">
        <v>3808</v>
      </c>
      <c r="D4" s="111" t="s">
        <v>452</v>
      </c>
      <c r="E4" s="111">
        <v>34.5</v>
      </c>
      <c r="F4" s="110">
        <v>0.16300000000000001</v>
      </c>
      <c r="G4" s="111" t="s">
        <v>661</v>
      </c>
      <c r="H4" s="111"/>
      <c r="I4" s="109"/>
      <c r="J4" s="109" t="s">
        <v>493</v>
      </c>
      <c r="K4" s="147">
        <v>1000</v>
      </c>
      <c r="L4" s="19"/>
    </row>
    <row r="5" spans="1:13" ht="15.75">
      <c r="A5" s="117">
        <v>42171</v>
      </c>
      <c r="B5" s="117"/>
      <c r="C5" s="111">
        <v>3809</v>
      </c>
      <c r="D5" s="111" t="s">
        <v>452</v>
      </c>
      <c r="E5" s="111">
        <v>36</v>
      </c>
      <c r="F5" s="110">
        <v>0.184</v>
      </c>
      <c r="G5" s="111" t="s">
        <v>661</v>
      </c>
      <c r="H5" s="111"/>
      <c r="I5" s="109"/>
      <c r="J5" s="109" t="s">
        <v>493</v>
      </c>
      <c r="K5" s="147">
        <v>1000</v>
      </c>
      <c r="L5" s="19"/>
    </row>
    <row r="6" spans="1:13" ht="15.75">
      <c r="A6" s="117">
        <v>42192</v>
      </c>
      <c r="B6" s="117"/>
      <c r="C6" s="111">
        <v>3802</v>
      </c>
      <c r="D6" s="111">
        <v>36</v>
      </c>
      <c r="E6" s="110">
        <v>0.188</v>
      </c>
      <c r="F6" s="111" t="s">
        <v>233</v>
      </c>
      <c r="G6" s="111">
        <v>250</v>
      </c>
      <c r="H6" s="109">
        <f t="shared" ref="H6:H11" si="0">E6*G6</f>
        <v>47</v>
      </c>
      <c r="I6" s="109" t="s">
        <v>493</v>
      </c>
      <c r="J6" s="109">
        <f>(H6/50)*1000</f>
        <v>940</v>
      </c>
      <c r="K6" s="147">
        <f>1000-J6</f>
        <v>60</v>
      </c>
      <c r="L6" s="19"/>
    </row>
    <row r="7" spans="1:13" ht="15.75">
      <c r="A7" s="117">
        <v>42193</v>
      </c>
      <c r="B7" s="117"/>
      <c r="C7" s="111">
        <v>3801</v>
      </c>
      <c r="D7" s="111">
        <v>35.5</v>
      </c>
      <c r="E7" s="120">
        <v>0.20499999999999999</v>
      </c>
      <c r="F7" s="111" t="s">
        <v>499</v>
      </c>
      <c r="G7" s="111">
        <v>200</v>
      </c>
      <c r="H7" s="109">
        <f t="shared" si="0"/>
        <v>41</v>
      </c>
      <c r="I7" s="109" t="s">
        <v>493</v>
      </c>
      <c r="J7" s="163" t="s">
        <v>662</v>
      </c>
      <c r="K7" s="147">
        <v>1000</v>
      </c>
      <c r="L7" s="19"/>
    </row>
    <row r="8" spans="1:13" ht="15.75">
      <c r="A8" s="117">
        <v>42194</v>
      </c>
      <c r="B8" s="117"/>
      <c r="C8" s="111">
        <v>3800</v>
      </c>
      <c r="D8" s="111">
        <v>34</v>
      </c>
      <c r="E8" s="110">
        <v>0.20899999999999999</v>
      </c>
      <c r="F8" s="111" t="s">
        <v>499</v>
      </c>
      <c r="G8" s="111">
        <v>50</v>
      </c>
      <c r="H8" s="109">
        <f t="shared" si="0"/>
        <v>10.45</v>
      </c>
      <c r="I8" s="109" t="s">
        <v>572</v>
      </c>
      <c r="J8" s="163" t="s">
        <v>662</v>
      </c>
      <c r="K8" s="147">
        <v>1000</v>
      </c>
      <c r="L8" s="19"/>
    </row>
    <row r="9" spans="1:13" ht="15.75">
      <c r="A9" s="117">
        <v>42198</v>
      </c>
      <c r="B9" s="117"/>
      <c r="C9" s="111">
        <v>3804</v>
      </c>
      <c r="D9" s="111">
        <v>35</v>
      </c>
      <c r="E9" s="110">
        <v>0.14799999999999999</v>
      </c>
      <c r="F9" s="111" t="s">
        <v>499</v>
      </c>
      <c r="G9" s="111">
        <v>50</v>
      </c>
      <c r="H9" s="109">
        <f t="shared" si="0"/>
        <v>7.3999999999999995</v>
      </c>
      <c r="I9" s="109" t="s">
        <v>493</v>
      </c>
      <c r="J9" s="163" t="s">
        <v>662</v>
      </c>
      <c r="K9" s="147">
        <v>1000</v>
      </c>
      <c r="L9" s="19"/>
    </row>
    <row r="10" spans="1:13" ht="15.75">
      <c r="A10" s="117">
        <v>42199</v>
      </c>
      <c r="B10" s="117"/>
      <c r="C10" s="111">
        <v>3805</v>
      </c>
      <c r="D10" s="111">
        <v>36</v>
      </c>
      <c r="E10" s="110">
        <v>0.18099999999999999</v>
      </c>
      <c r="F10" s="111" t="s">
        <v>499</v>
      </c>
      <c r="G10" s="111">
        <v>15</v>
      </c>
      <c r="H10" s="109">
        <f t="shared" si="0"/>
        <v>2.7149999999999999</v>
      </c>
      <c r="I10" s="109" t="s">
        <v>493</v>
      </c>
      <c r="J10" s="109">
        <f>(H10/50)*1000</f>
        <v>54.3</v>
      </c>
      <c r="K10" s="147">
        <f>1000-J10</f>
        <v>945.7</v>
      </c>
      <c r="L10" s="19"/>
    </row>
    <row r="11" spans="1:13" ht="15.75">
      <c r="A11" s="117">
        <v>42200</v>
      </c>
      <c r="B11" s="117"/>
      <c r="C11" s="111">
        <v>3806</v>
      </c>
      <c r="D11" s="111">
        <v>35</v>
      </c>
      <c r="E11" s="110">
        <v>0.19400000000000001</v>
      </c>
      <c r="F11" s="111" t="s">
        <v>194</v>
      </c>
      <c r="G11" s="111">
        <v>200</v>
      </c>
      <c r="H11" s="109">
        <f t="shared" si="0"/>
        <v>38.800000000000004</v>
      </c>
      <c r="I11" s="109" t="s">
        <v>572</v>
      </c>
      <c r="J11" s="163" t="s">
        <v>662</v>
      </c>
      <c r="K11" s="147">
        <v>500</v>
      </c>
      <c r="L11" s="19"/>
    </row>
    <row r="12" spans="1:13" ht="15.75">
      <c r="A12" s="117">
        <v>42202</v>
      </c>
      <c r="B12" s="117"/>
      <c r="C12" s="111">
        <v>3803</v>
      </c>
      <c r="D12" s="19">
        <v>35</v>
      </c>
      <c r="E12" s="110">
        <v>0.15</v>
      </c>
      <c r="F12" s="111" t="s">
        <v>499</v>
      </c>
      <c r="G12" s="111">
        <v>15</v>
      </c>
      <c r="H12" s="109">
        <f t="shared" ref="H12:H18" si="1">E12*G12</f>
        <v>2.25</v>
      </c>
      <c r="I12" s="109" t="s">
        <v>572</v>
      </c>
      <c r="J12" s="109">
        <f t="shared" ref="J12:J25" si="2">(H12/50)*1000</f>
        <v>45</v>
      </c>
      <c r="K12" s="147">
        <f>500-J12</f>
        <v>455</v>
      </c>
      <c r="L12" s="19"/>
    </row>
    <row r="13" spans="1:13" ht="15.75">
      <c r="A13" s="117">
        <v>42229</v>
      </c>
      <c r="B13" s="147">
        <v>1</v>
      </c>
      <c r="C13" s="111" t="s">
        <v>663</v>
      </c>
      <c r="D13" s="111">
        <v>35</v>
      </c>
      <c r="E13" s="110">
        <v>0.154</v>
      </c>
      <c r="F13" s="111" t="s">
        <v>233</v>
      </c>
      <c r="G13" s="111">
        <v>25</v>
      </c>
      <c r="H13" s="109">
        <f t="shared" si="1"/>
        <v>3.85</v>
      </c>
      <c r="I13" s="109" t="s">
        <v>493</v>
      </c>
      <c r="J13" s="109">
        <f t="shared" si="2"/>
        <v>77</v>
      </c>
      <c r="K13" s="147">
        <f>1000-J13</f>
        <v>923</v>
      </c>
      <c r="L13" s="19"/>
    </row>
    <row r="14" spans="1:13" ht="15.75">
      <c r="A14" s="117">
        <v>42230</v>
      </c>
      <c r="B14" s="147">
        <v>1</v>
      </c>
      <c r="C14" s="111" t="s">
        <v>664</v>
      </c>
      <c r="D14" s="111">
        <v>37</v>
      </c>
      <c r="E14" s="110">
        <v>0.128</v>
      </c>
      <c r="F14" s="111" t="s">
        <v>233</v>
      </c>
      <c r="G14" s="111">
        <v>25</v>
      </c>
      <c r="H14" s="109">
        <f t="shared" si="1"/>
        <v>3.2</v>
      </c>
      <c r="I14" s="109" t="s">
        <v>493</v>
      </c>
      <c r="J14" s="109">
        <f t="shared" si="2"/>
        <v>64</v>
      </c>
      <c r="K14" s="147">
        <f>1000-J14</f>
        <v>936</v>
      </c>
      <c r="L14" s="19">
        <v>9.2349999999999994</v>
      </c>
    </row>
    <row r="15" spans="1:13" ht="15.75">
      <c r="A15" s="117">
        <v>42233</v>
      </c>
      <c r="B15" s="147">
        <v>1</v>
      </c>
      <c r="C15" s="111" t="s">
        <v>665</v>
      </c>
      <c r="D15" s="111">
        <v>37</v>
      </c>
      <c r="E15" s="110">
        <v>0.18099999999999999</v>
      </c>
      <c r="F15" s="111" t="s">
        <v>233</v>
      </c>
      <c r="G15" s="111">
        <v>25</v>
      </c>
      <c r="H15" s="109">
        <f t="shared" si="1"/>
        <v>4.5249999999999995</v>
      </c>
      <c r="I15" s="109" t="s">
        <v>493</v>
      </c>
      <c r="J15" s="109">
        <f t="shared" si="2"/>
        <v>90.499999999999986</v>
      </c>
      <c r="K15" s="19">
        <v>909</v>
      </c>
      <c r="L15" s="19">
        <v>8.1</v>
      </c>
    </row>
    <row r="16" spans="1:13" ht="15.75">
      <c r="A16" s="117">
        <v>42234</v>
      </c>
      <c r="B16" s="147">
        <v>2</v>
      </c>
      <c r="C16" s="111" t="s">
        <v>666</v>
      </c>
      <c r="D16" s="111">
        <v>33</v>
      </c>
      <c r="E16" s="110">
        <v>0.15670000000000001</v>
      </c>
      <c r="F16" s="111" t="s">
        <v>233</v>
      </c>
      <c r="G16" s="111">
        <v>25</v>
      </c>
      <c r="H16" s="109">
        <f t="shared" si="1"/>
        <v>3.9175</v>
      </c>
      <c r="I16" s="109" t="s">
        <v>493</v>
      </c>
      <c r="J16" s="109">
        <f t="shared" si="2"/>
        <v>78.350000000000009</v>
      </c>
      <c r="K16" s="173">
        <f>(1000-J16)</f>
        <v>921.65</v>
      </c>
      <c r="L16" s="19">
        <v>12.6</v>
      </c>
    </row>
    <row r="17" spans="1:13" ht="15.75">
      <c r="A17" s="117">
        <v>42235</v>
      </c>
      <c r="B17" s="147">
        <v>2</v>
      </c>
      <c r="C17" s="111" t="s">
        <v>667</v>
      </c>
      <c r="D17" s="111">
        <v>37</v>
      </c>
      <c r="E17" s="110">
        <v>0.188</v>
      </c>
      <c r="F17" s="111" t="s">
        <v>233</v>
      </c>
      <c r="G17" s="111">
        <v>25</v>
      </c>
      <c r="H17" s="109">
        <f t="shared" si="1"/>
        <v>4.7</v>
      </c>
      <c r="I17" s="109" t="s">
        <v>493</v>
      </c>
      <c r="J17" s="109">
        <f t="shared" si="2"/>
        <v>94</v>
      </c>
      <c r="K17" s="173">
        <f>(1000-J17)</f>
        <v>906</v>
      </c>
      <c r="L17" s="19">
        <v>12.04</v>
      </c>
      <c r="M17" t="s">
        <v>595</v>
      </c>
    </row>
    <row r="18" spans="1:13" ht="15.75">
      <c r="A18" s="117">
        <v>42237</v>
      </c>
      <c r="B18" s="175" t="s">
        <v>668</v>
      </c>
      <c r="C18" s="111">
        <v>3858</v>
      </c>
      <c r="E18" s="110">
        <v>0.19600000000000001</v>
      </c>
      <c r="F18" s="111" t="s">
        <v>233</v>
      </c>
      <c r="G18" s="111">
        <v>25</v>
      </c>
      <c r="H18" s="109">
        <f t="shared" si="1"/>
        <v>4.9000000000000004</v>
      </c>
      <c r="I18" s="109" t="s">
        <v>493</v>
      </c>
      <c r="J18" s="109">
        <f t="shared" si="2"/>
        <v>98</v>
      </c>
      <c r="K18" s="173">
        <f>(1000-J18)</f>
        <v>902</v>
      </c>
    </row>
    <row r="19" spans="1:13" ht="15.75">
      <c r="A19" s="117">
        <v>42353</v>
      </c>
      <c r="B19" s="184" t="s">
        <v>630</v>
      </c>
      <c r="C19" s="179">
        <v>3856</v>
      </c>
      <c r="D19" s="180">
        <v>35</v>
      </c>
      <c r="E19" s="178">
        <v>0.16400000000000001</v>
      </c>
      <c r="F19" s="111" t="s">
        <v>499</v>
      </c>
      <c r="G19" s="111">
        <v>15</v>
      </c>
      <c r="H19" s="109">
        <f t="shared" ref="H19:H25" si="3">E19*G19</f>
        <v>2.46</v>
      </c>
      <c r="I19" s="109" t="s">
        <v>493</v>
      </c>
      <c r="J19" s="109">
        <f t="shared" si="2"/>
        <v>49.2</v>
      </c>
      <c r="K19" s="147">
        <f t="shared" ref="K19:K25" si="4">500-J19</f>
        <v>450.8</v>
      </c>
    </row>
    <row r="20" spans="1:13" ht="15.75">
      <c r="A20" s="117">
        <v>42354</v>
      </c>
      <c r="B20" s="184" t="s">
        <v>630</v>
      </c>
      <c r="C20" s="179">
        <v>3859</v>
      </c>
      <c r="D20" s="180">
        <v>37</v>
      </c>
      <c r="E20" s="178">
        <v>0.17899999999999999</v>
      </c>
      <c r="F20" s="111" t="s">
        <v>499</v>
      </c>
      <c r="G20" s="111">
        <v>15</v>
      </c>
      <c r="H20" s="109">
        <f t="shared" si="3"/>
        <v>2.6850000000000001</v>
      </c>
      <c r="I20" s="109" t="s">
        <v>493</v>
      </c>
      <c r="J20" s="109">
        <f t="shared" si="2"/>
        <v>53.699999999999996</v>
      </c>
      <c r="K20" s="147">
        <f t="shared" si="4"/>
        <v>446.3</v>
      </c>
    </row>
    <row r="21" spans="1:13" ht="15.75">
      <c r="A21" s="117">
        <v>42355</v>
      </c>
      <c r="B21" s="184" t="s">
        <v>266</v>
      </c>
      <c r="C21" s="179">
        <v>3840</v>
      </c>
      <c r="D21" s="180">
        <v>36</v>
      </c>
      <c r="E21" s="178">
        <v>0.12</v>
      </c>
      <c r="F21" s="111" t="s">
        <v>499</v>
      </c>
      <c r="G21" s="111">
        <v>15</v>
      </c>
      <c r="H21" s="109">
        <f t="shared" si="3"/>
        <v>1.7999999999999998</v>
      </c>
      <c r="I21" s="109" t="s">
        <v>493</v>
      </c>
      <c r="J21" s="109">
        <f t="shared" si="2"/>
        <v>36</v>
      </c>
      <c r="K21" s="147">
        <f t="shared" si="4"/>
        <v>464</v>
      </c>
    </row>
    <row r="22" spans="1:13" ht="15.75">
      <c r="A22" s="69">
        <v>42356</v>
      </c>
      <c r="B22" s="184" t="s">
        <v>630</v>
      </c>
      <c r="C22" s="179">
        <v>3850</v>
      </c>
      <c r="D22" s="180">
        <v>35</v>
      </c>
      <c r="E22" s="178">
        <v>0.184</v>
      </c>
      <c r="F22" s="111" t="s">
        <v>499</v>
      </c>
      <c r="G22" s="111">
        <v>15</v>
      </c>
      <c r="H22" s="109">
        <f t="shared" si="3"/>
        <v>2.76</v>
      </c>
      <c r="I22" s="109" t="s">
        <v>493</v>
      </c>
      <c r="J22" s="109">
        <f t="shared" si="2"/>
        <v>55.199999999999996</v>
      </c>
      <c r="K22" s="147">
        <f t="shared" si="4"/>
        <v>444.8</v>
      </c>
    </row>
    <row r="23" spans="1:13" ht="15.75">
      <c r="A23" s="69">
        <v>42359</v>
      </c>
      <c r="B23" s="184" t="s">
        <v>266</v>
      </c>
      <c r="C23" s="179">
        <v>3852</v>
      </c>
      <c r="D23" s="180">
        <v>38.5</v>
      </c>
      <c r="E23" s="178">
        <v>0.13400000000000001</v>
      </c>
      <c r="F23" s="111" t="s">
        <v>499</v>
      </c>
      <c r="G23" s="111">
        <v>15</v>
      </c>
      <c r="H23" s="109">
        <f t="shared" si="3"/>
        <v>2.0100000000000002</v>
      </c>
      <c r="I23" s="109" t="s">
        <v>493</v>
      </c>
      <c r="J23" s="109">
        <f t="shared" si="2"/>
        <v>40.20000000000001</v>
      </c>
      <c r="K23" s="109">
        <f t="shared" si="4"/>
        <v>459.8</v>
      </c>
    </row>
    <row r="24" spans="1:13" ht="15.75">
      <c r="A24" s="69">
        <v>42360</v>
      </c>
      <c r="B24" s="184" t="s">
        <v>630</v>
      </c>
      <c r="C24" s="179">
        <v>3853</v>
      </c>
      <c r="D24" s="180">
        <v>36</v>
      </c>
      <c r="E24" s="178">
        <v>0.161</v>
      </c>
      <c r="F24" s="111" t="s">
        <v>499</v>
      </c>
      <c r="G24" s="111">
        <v>15</v>
      </c>
      <c r="H24" s="109">
        <f t="shared" si="3"/>
        <v>2.415</v>
      </c>
      <c r="I24" s="109" t="s">
        <v>493</v>
      </c>
      <c r="J24" s="109">
        <f t="shared" si="2"/>
        <v>48.300000000000004</v>
      </c>
      <c r="K24" s="109">
        <f t="shared" si="4"/>
        <v>451.7</v>
      </c>
    </row>
    <row r="25" spans="1:13" ht="15.75">
      <c r="A25" s="69">
        <v>42361</v>
      </c>
      <c r="B25" s="184" t="s">
        <v>266</v>
      </c>
      <c r="C25" s="179">
        <v>3849</v>
      </c>
      <c r="D25" s="207">
        <v>32</v>
      </c>
      <c r="E25" s="178">
        <v>0.125</v>
      </c>
      <c r="F25" s="111" t="s">
        <v>499</v>
      </c>
      <c r="G25" s="111">
        <v>15</v>
      </c>
      <c r="H25" s="109">
        <f t="shared" si="3"/>
        <v>1.875</v>
      </c>
      <c r="I25" s="109" t="s">
        <v>493</v>
      </c>
      <c r="J25" s="109">
        <f t="shared" si="2"/>
        <v>37.5</v>
      </c>
      <c r="K25" s="109">
        <f t="shared" si="4"/>
        <v>462.5</v>
      </c>
    </row>
    <row r="26" spans="1:13" ht="15.75">
      <c r="A26" s="69"/>
      <c r="B26" s="184"/>
      <c r="C26" s="179"/>
      <c r="E26" s="178"/>
      <c r="F26" s="111"/>
      <c r="G26" s="111" t="s">
        <v>35</v>
      </c>
      <c r="H26" s="109"/>
      <c r="I26" s="109"/>
      <c r="J26" s="109"/>
      <c r="K26" s="109"/>
    </row>
    <row r="27" spans="1:13" ht="15.75">
      <c r="A27" t="s">
        <v>669</v>
      </c>
      <c r="G27" t="s">
        <v>35</v>
      </c>
      <c r="H27" s="30"/>
      <c r="I27" s="109"/>
    </row>
    <row r="28" spans="1:13">
      <c r="A28" t="s">
        <v>670</v>
      </c>
      <c r="H28" s="30"/>
    </row>
    <row r="29" spans="1:13">
      <c r="A29" s="40" t="s">
        <v>671</v>
      </c>
      <c r="H29" s="30"/>
    </row>
    <row r="30" spans="1:13">
      <c r="A30" t="s">
        <v>672</v>
      </c>
      <c r="H30" s="2">
        <v>244.70000000000005</v>
      </c>
      <c r="I30" t="s">
        <v>673</v>
      </c>
      <c r="J30" s="174">
        <v>322.35000000000002</v>
      </c>
      <c r="K30" t="s">
        <v>674</v>
      </c>
    </row>
    <row r="31" spans="1:13">
      <c r="A31" t="s">
        <v>675</v>
      </c>
    </row>
    <row r="32" spans="1:13">
      <c r="A32" t="s">
        <v>676</v>
      </c>
      <c r="H32" s="2">
        <v>12.2</v>
      </c>
      <c r="I32" t="s">
        <v>677</v>
      </c>
    </row>
    <row r="36" spans="1:8">
      <c r="E36" t="s">
        <v>678</v>
      </c>
      <c r="F36" t="s">
        <v>679</v>
      </c>
      <c r="G36" t="s">
        <v>678</v>
      </c>
      <c r="H36" t="s">
        <v>680</v>
      </c>
    </row>
    <row r="37" spans="1:8">
      <c r="A37" t="s">
        <v>681</v>
      </c>
      <c r="C37" t="s">
        <v>682</v>
      </c>
      <c r="E37">
        <v>0.2</v>
      </c>
      <c r="F37">
        <v>0.6</v>
      </c>
      <c r="G37">
        <f>E37*F37</f>
        <v>0.12</v>
      </c>
      <c r="H37">
        <v>120</v>
      </c>
    </row>
    <row r="38" spans="1:8">
      <c r="C38" t="s">
        <v>683</v>
      </c>
    </row>
    <row r="39" spans="1:8">
      <c r="C39" t="s">
        <v>684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4"/>
  <sheetViews>
    <sheetView zoomScale="184" zoomScaleNormal="184" workbookViewId="0" xr3:uid="{274F5AE0-5452-572F-8038-C13FFDA59D49}">
      <selection activeCell="C10" sqref="C10"/>
    </sheetView>
  </sheetViews>
  <sheetFormatPr defaultRowHeight="15"/>
  <cols>
    <col min="1" max="1" width="14.28515625" customWidth="1"/>
    <col min="2" max="2" width="11" customWidth="1"/>
    <col min="3" max="3" width="10.85546875" customWidth="1"/>
    <col min="4" max="4" width="13.5703125" customWidth="1"/>
    <col min="5" max="5" width="15.7109375" customWidth="1"/>
    <col min="6" max="6" width="13.7109375" customWidth="1"/>
    <col min="7" max="7" width="16.7109375" customWidth="1"/>
    <col min="8" max="8" width="9.28515625" customWidth="1"/>
    <col min="9" max="9" width="10.7109375" customWidth="1"/>
  </cols>
  <sheetData>
    <row r="1" spans="1:9" ht="48.75">
      <c r="A1" s="83" t="s">
        <v>360</v>
      </c>
      <c r="B1" s="32" t="s">
        <v>168</v>
      </c>
      <c r="C1" s="32" t="s">
        <v>172</v>
      </c>
      <c r="D1" s="83" t="s">
        <v>173</v>
      </c>
      <c r="E1" s="143" t="s">
        <v>174</v>
      </c>
      <c r="F1" s="83" t="s">
        <v>175</v>
      </c>
      <c r="G1" s="83" t="s">
        <v>685</v>
      </c>
      <c r="H1" s="32" t="s">
        <v>686</v>
      </c>
      <c r="I1" s="32" t="s">
        <v>179</v>
      </c>
    </row>
    <row r="2" spans="1:9" ht="15.75">
      <c r="A2" s="32" t="s">
        <v>166</v>
      </c>
      <c r="B2" s="31"/>
      <c r="C2" s="72"/>
      <c r="D2" s="72"/>
      <c r="E2" s="72"/>
      <c r="F2" s="72"/>
      <c r="G2" s="111" t="s">
        <v>687</v>
      </c>
      <c r="H2" s="113" t="s">
        <v>688</v>
      </c>
      <c r="I2" s="111"/>
    </row>
    <row r="3" spans="1:9" ht="15.75">
      <c r="A3" s="32" t="s">
        <v>689</v>
      </c>
      <c r="B3" s="31"/>
      <c r="C3" s="72"/>
      <c r="D3" s="72"/>
      <c r="E3" s="72"/>
      <c r="F3" s="72"/>
      <c r="G3" s="111"/>
      <c r="H3" s="113"/>
      <c r="I3" s="111"/>
    </row>
    <row r="4" spans="1:9" ht="15.75">
      <c r="A4" s="144">
        <v>41526</v>
      </c>
      <c r="B4" s="145">
        <v>3579</v>
      </c>
      <c r="C4" s="145">
        <v>35</v>
      </c>
      <c r="D4" s="146">
        <v>0.19939999999999999</v>
      </c>
      <c r="E4" s="145" t="s">
        <v>233</v>
      </c>
      <c r="F4" s="145">
        <v>25</v>
      </c>
      <c r="G4" s="109">
        <f>D4*F4</f>
        <v>4.9849999999999994</v>
      </c>
      <c r="H4" s="109">
        <f>(G4/50)*1000</f>
        <v>99.699999999999989</v>
      </c>
      <c r="I4" s="109">
        <f>1000-H4</f>
        <v>900.3</v>
      </c>
    </row>
    <row r="5" spans="1:9" ht="15.75">
      <c r="A5" s="69">
        <v>41526</v>
      </c>
      <c r="B5" s="72">
        <v>3594</v>
      </c>
      <c r="C5" s="72">
        <v>38</v>
      </c>
      <c r="D5" s="110">
        <v>0.17799999999999999</v>
      </c>
      <c r="E5" s="111" t="s">
        <v>690</v>
      </c>
      <c r="F5" s="111">
        <v>100</v>
      </c>
      <c r="G5" s="109">
        <f>D5*F5</f>
        <v>17.8</v>
      </c>
      <c r="H5" s="147" t="s">
        <v>691</v>
      </c>
      <c r="I5" s="109">
        <v>1</v>
      </c>
    </row>
    <row r="6" spans="1:9" ht="15.75">
      <c r="A6" s="144">
        <v>41527</v>
      </c>
      <c r="B6" s="145">
        <v>3633</v>
      </c>
      <c r="C6" s="145">
        <v>38</v>
      </c>
      <c r="D6" s="146">
        <v>0.16739999999999999</v>
      </c>
      <c r="E6" s="145" t="s">
        <v>233</v>
      </c>
      <c r="F6" s="145">
        <v>25</v>
      </c>
      <c r="G6" s="109">
        <f>D6*F6</f>
        <v>4.1849999999999996</v>
      </c>
      <c r="H6" s="109">
        <f>(G6/50)*1000</f>
        <v>83.7</v>
      </c>
      <c r="I6" s="109">
        <f>1000-H6</f>
        <v>916.3</v>
      </c>
    </row>
    <row r="7" spans="1:9" ht="15.75">
      <c r="A7" s="69">
        <v>41527</v>
      </c>
      <c r="B7" s="72">
        <v>3690</v>
      </c>
      <c r="C7" s="72">
        <v>37</v>
      </c>
      <c r="D7" s="110">
        <v>0.157</v>
      </c>
      <c r="E7" s="72" t="s">
        <v>690</v>
      </c>
      <c r="F7" s="72">
        <v>200</v>
      </c>
      <c r="G7" s="109">
        <f>D7*F7</f>
        <v>31.4</v>
      </c>
      <c r="H7" s="147" t="s">
        <v>691</v>
      </c>
      <c r="I7" s="147"/>
    </row>
    <row r="8" spans="1:9" ht="15.75">
      <c r="A8" s="69">
        <v>41528</v>
      </c>
      <c r="B8" s="148">
        <v>3690</v>
      </c>
      <c r="C8" s="148"/>
      <c r="D8" s="149">
        <v>0.16300000000000001</v>
      </c>
      <c r="E8" s="72"/>
      <c r="F8" s="31"/>
      <c r="G8" s="148" t="s">
        <v>692</v>
      </c>
      <c r="H8" s="109"/>
      <c r="I8" s="109">
        <v>1</v>
      </c>
    </row>
    <row r="9" spans="1:9" ht="15.75">
      <c r="A9" s="69">
        <v>41528</v>
      </c>
      <c r="B9" s="148">
        <v>3633</v>
      </c>
      <c r="C9" s="148"/>
      <c r="D9" s="149">
        <v>0.16400000000000001</v>
      </c>
      <c r="E9" s="72"/>
      <c r="F9" s="85"/>
      <c r="G9" s="148" t="s">
        <v>692</v>
      </c>
      <c r="H9" s="150"/>
      <c r="I9" s="147"/>
    </row>
    <row r="10" spans="1:9" ht="15.75">
      <c r="A10" s="144">
        <v>41529</v>
      </c>
      <c r="B10" s="145" t="s">
        <v>693</v>
      </c>
      <c r="C10" s="145">
        <v>38</v>
      </c>
      <c r="D10" s="146">
        <v>0.16300000000000001</v>
      </c>
      <c r="E10" s="145" t="s">
        <v>233</v>
      </c>
      <c r="F10" s="145">
        <v>25</v>
      </c>
      <c r="G10" s="109">
        <f>D10*F10</f>
        <v>4.0750000000000002</v>
      </c>
      <c r="H10" s="109">
        <f>(G10/50)*1000</f>
        <v>81.5</v>
      </c>
      <c r="I10" s="109">
        <f>1000-H10</f>
        <v>918.5</v>
      </c>
    </row>
    <row r="11" spans="1:9" ht="15.75">
      <c r="A11" s="69">
        <v>41529</v>
      </c>
      <c r="B11" s="72" t="s">
        <v>694</v>
      </c>
      <c r="C11" s="72">
        <v>37</v>
      </c>
      <c r="D11" s="110">
        <v>0.16300000000000001</v>
      </c>
      <c r="E11" s="72" t="s">
        <v>690</v>
      </c>
      <c r="F11" s="72">
        <v>200</v>
      </c>
      <c r="G11" s="109">
        <v>32.799999999999997</v>
      </c>
      <c r="H11" s="147" t="s">
        <v>691</v>
      </c>
      <c r="I11" s="109">
        <v>1</v>
      </c>
    </row>
    <row r="12" spans="1:9" ht="15.75">
      <c r="A12" s="69"/>
      <c r="B12" s="72"/>
      <c r="C12" s="31"/>
      <c r="D12" s="31"/>
      <c r="E12" s="72"/>
      <c r="F12" s="72"/>
      <c r="G12" s="109"/>
      <c r="H12" s="109"/>
      <c r="I12" s="109"/>
    </row>
    <row r="13" spans="1:9" ht="15.75">
      <c r="A13" s="69"/>
      <c r="B13" s="72"/>
      <c r="C13" s="31"/>
      <c r="D13" s="110"/>
      <c r="E13" s="72"/>
      <c r="F13" s="72"/>
      <c r="G13" s="109"/>
      <c r="H13" s="109"/>
      <c r="I13" s="31"/>
    </row>
    <row r="14" spans="1:9" ht="15.75">
      <c r="A14" s="31"/>
      <c r="B14" s="31"/>
      <c r="C14" s="31"/>
      <c r="D14" s="31"/>
      <c r="E14" s="31"/>
      <c r="F14" s="31"/>
      <c r="G14" s="31"/>
      <c r="H14" s="31"/>
      <c r="I14" s="31"/>
    </row>
    <row r="15" spans="1:9" ht="15.75">
      <c r="A15" s="31" t="s">
        <v>695</v>
      </c>
      <c r="B15" s="31"/>
      <c r="C15" s="31"/>
      <c r="D15" s="31"/>
      <c r="E15" s="151" t="s">
        <v>696</v>
      </c>
      <c r="F15" s="85" t="s">
        <v>697</v>
      </c>
      <c r="G15" s="85"/>
      <c r="H15" s="31"/>
      <c r="I15" s="31"/>
    </row>
    <row r="16" spans="1:9" ht="15.75">
      <c r="A16" s="31" t="s">
        <v>698</v>
      </c>
      <c r="B16" s="31"/>
      <c r="C16" s="31"/>
      <c r="D16" s="31"/>
      <c r="E16" s="31"/>
      <c r="F16" s="31"/>
      <c r="G16" s="31"/>
      <c r="H16" s="31"/>
      <c r="I16" s="31"/>
    </row>
    <row r="17" spans="1:9" ht="15.75">
      <c r="A17" s="31" t="s">
        <v>699</v>
      </c>
      <c r="B17" s="31"/>
      <c r="C17" s="31"/>
      <c r="D17" s="31"/>
      <c r="E17" s="31"/>
      <c r="F17" s="31"/>
      <c r="G17" s="31"/>
      <c r="H17" s="31"/>
      <c r="I17" s="31"/>
    </row>
    <row r="18" spans="1:9" ht="15.75">
      <c r="A18" s="31" t="s">
        <v>700</v>
      </c>
      <c r="B18" s="31"/>
      <c r="C18" s="31"/>
      <c r="D18" s="31"/>
      <c r="E18" s="31"/>
      <c r="F18" s="31"/>
      <c r="G18" s="31"/>
      <c r="H18" s="31"/>
      <c r="I18" s="31"/>
    </row>
    <row r="19" spans="1:9" ht="15.75">
      <c r="A19" s="31" t="s">
        <v>701</v>
      </c>
      <c r="B19" s="31"/>
      <c r="C19" s="31"/>
      <c r="D19" s="31"/>
      <c r="E19" s="31"/>
      <c r="F19" s="31"/>
      <c r="G19" s="31"/>
      <c r="H19" s="31"/>
      <c r="I19" s="31"/>
    </row>
    <row r="20" spans="1:9" ht="15.75">
      <c r="A20" s="31" t="s">
        <v>702</v>
      </c>
      <c r="B20" s="31"/>
      <c r="C20" s="31"/>
      <c r="D20" s="31"/>
      <c r="E20" s="31"/>
      <c r="F20" s="31"/>
      <c r="G20" s="31"/>
      <c r="H20" s="31"/>
      <c r="I20" s="31"/>
    </row>
    <row r="21" spans="1:9" ht="15.75">
      <c r="A21" s="31" t="s">
        <v>703</v>
      </c>
      <c r="B21" s="31"/>
      <c r="C21" s="31"/>
      <c r="D21" s="31"/>
      <c r="E21" s="31"/>
      <c r="F21" s="31"/>
      <c r="G21" s="31"/>
      <c r="H21" s="31"/>
      <c r="I21" s="31"/>
    </row>
    <row r="22" spans="1:9" ht="15.75">
      <c r="A22" s="143"/>
      <c r="B22" s="31"/>
      <c r="C22" s="31"/>
      <c r="D22" s="31"/>
      <c r="E22" s="31"/>
      <c r="F22" s="31"/>
      <c r="G22" s="31"/>
      <c r="H22" s="31"/>
      <c r="I22" s="31"/>
    </row>
    <row r="23" spans="1:9" ht="15.75">
      <c r="A23" s="31" t="s">
        <v>704</v>
      </c>
      <c r="B23" s="31"/>
      <c r="C23" s="31"/>
      <c r="D23" s="31"/>
      <c r="E23" s="31"/>
      <c r="F23" s="31"/>
      <c r="G23" s="31"/>
      <c r="H23" s="31"/>
      <c r="I23" s="31"/>
    </row>
    <row r="24" spans="1:9" ht="15.75">
      <c r="A24" s="31" t="s">
        <v>705</v>
      </c>
      <c r="B24" s="31"/>
      <c r="C24" s="31"/>
      <c r="D24" s="31"/>
      <c r="E24" s="31"/>
      <c r="F24" s="31"/>
      <c r="G24" s="31"/>
      <c r="H24" s="31"/>
      <c r="I24" s="31"/>
    </row>
  </sheetData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9"/>
  <sheetViews>
    <sheetView zoomScale="200" zoomScaleNormal="200" workbookViewId="0" xr3:uid="{33642244-9AC9-5136-AF77-195C889548CE}">
      <selection activeCell="A20" sqref="A20:E20"/>
    </sheetView>
  </sheetViews>
  <sheetFormatPr defaultRowHeight="15"/>
  <cols>
    <col min="1" max="1" width="14.28515625" customWidth="1"/>
    <col min="2" max="2" width="5.140625" bestFit="1" customWidth="1"/>
    <col min="3" max="3" width="3.7109375" customWidth="1"/>
    <col min="4" max="4" width="8.85546875" customWidth="1"/>
    <col min="5" max="5" width="9.28515625" customWidth="1"/>
    <col min="6" max="6" width="8.7109375" customWidth="1"/>
    <col min="7" max="7" width="9.28515625" customWidth="1"/>
    <col min="8" max="8" width="7.7109375" customWidth="1"/>
    <col min="9" max="9" width="10.140625" customWidth="1"/>
    <col min="10" max="10" width="7.42578125" customWidth="1"/>
    <col min="11" max="11" width="3" customWidth="1"/>
    <col min="12" max="12" width="13" customWidth="1"/>
    <col min="13" max="13" width="8.140625" customWidth="1"/>
    <col min="14" max="14" width="9.28515625" bestFit="1" customWidth="1"/>
    <col min="16" max="16" width="3.42578125" customWidth="1"/>
    <col min="17" max="20" width="9.28515625" bestFit="1" customWidth="1"/>
  </cols>
  <sheetData>
    <row r="1" spans="1:21" ht="46.5">
      <c r="A1" s="6" t="s">
        <v>360</v>
      </c>
      <c r="B1" s="3" t="s">
        <v>168</v>
      </c>
      <c r="C1" s="3" t="s">
        <v>706</v>
      </c>
      <c r="D1" s="6" t="s">
        <v>173</v>
      </c>
      <c r="E1" s="2" t="s">
        <v>174</v>
      </c>
      <c r="F1" s="6" t="s">
        <v>175</v>
      </c>
      <c r="G1" s="76" t="s">
        <v>707</v>
      </c>
      <c r="H1" s="6" t="s">
        <v>177</v>
      </c>
      <c r="I1" s="3" t="s">
        <v>686</v>
      </c>
      <c r="J1" s="3" t="s">
        <v>708</v>
      </c>
      <c r="K1" s="3"/>
      <c r="L1" s="2" t="s">
        <v>709</v>
      </c>
      <c r="M1" s="1"/>
      <c r="N1" s="1"/>
      <c r="O1" s="3"/>
      <c r="P1" s="1"/>
      <c r="Q1" s="1"/>
      <c r="R1" s="2"/>
      <c r="S1" s="2"/>
      <c r="T1" s="1"/>
      <c r="U1" s="1"/>
    </row>
    <row r="2" spans="1:21">
      <c r="A2" s="3" t="s">
        <v>166</v>
      </c>
      <c r="B2" s="1"/>
      <c r="C2" s="4"/>
      <c r="D2" s="4"/>
      <c r="E2" s="4"/>
      <c r="F2" s="4"/>
      <c r="G2" s="77" t="s">
        <v>687</v>
      </c>
      <c r="H2" s="8"/>
      <c r="I2" s="12" t="s">
        <v>710</v>
      </c>
      <c r="J2" s="3" t="s">
        <v>185</v>
      </c>
      <c r="K2" s="8"/>
      <c r="L2" s="3">
        <v>3699</v>
      </c>
      <c r="M2" s="3">
        <v>3705</v>
      </c>
      <c r="N2" s="3"/>
      <c r="O2" s="3"/>
      <c r="P2" s="1"/>
      <c r="S2" s="3"/>
      <c r="T2" s="3"/>
      <c r="U2" s="1"/>
    </row>
    <row r="3" spans="1:21">
      <c r="A3" s="3" t="s">
        <v>711</v>
      </c>
      <c r="B3" s="1"/>
      <c r="C3" s="4"/>
      <c r="D3" s="4"/>
      <c r="E3" s="4"/>
      <c r="F3" s="4"/>
      <c r="G3" s="8"/>
      <c r="H3" s="8"/>
      <c r="I3" s="12"/>
      <c r="J3" s="8"/>
      <c r="K3" s="8"/>
      <c r="L3" s="3"/>
      <c r="M3" s="3"/>
      <c r="N3" s="3"/>
      <c r="O3" s="3"/>
      <c r="P3" s="1"/>
      <c r="S3" s="3"/>
      <c r="T3" s="3"/>
      <c r="U3" s="1"/>
    </row>
    <row r="4" spans="1:21">
      <c r="A4" s="15">
        <v>41855</v>
      </c>
      <c r="B4" s="8">
        <v>3699</v>
      </c>
      <c r="C4" s="8"/>
      <c r="D4" s="7">
        <v>0.151</v>
      </c>
      <c r="E4" s="8" t="s">
        <v>233</v>
      </c>
      <c r="F4" s="8">
        <v>25</v>
      </c>
      <c r="G4" s="9">
        <f t="shared" ref="G4:G9" si="0">D4*F4</f>
        <v>3.7749999999999999</v>
      </c>
      <c r="H4" s="14" t="s">
        <v>712</v>
      </c>
      <c r="I4" s="9">
        <f>(G4/50)*1000</f>
        <v>75.5</v>
      </c>
      <c r="J4" s="9">
        <f>1000-I4</f>
        <v>924.5</v>
      </c>
      <c r="K4" s="9"/>
      <c r="L4" s="1" t="s">
        <v>713</v>
      </c>
      <c r="M4" s="1"/>
      <c r="O4" s="1"/>
      <c r="P4" s="1"/>
      <c r="R4" s="1"/>
      <c r="U4" s="1"/>
    </row>
    <row r="5" spans="1:21">
      <c r="A5" s="15">
        <v>41856</v>
      </c>
      <c r="B5" s="8">
        <v>3705</v>
      </c>
      <c r="C5" s="8"/>
      <c r="D5" s="7">
        <v>0.193</v>
      </c>
      <c r="E5" s="8" t="s">
        <v>690</v>
      </c>
      <c r="F5" s="8">
        <v>200</v>
      </c>
      <c r="G5" s="9">
        <f t="shared" si="0"/>
        <v>38.6</v>
      </c>
      <c r="H5" s="14" t="s">
        <v>712</v>
      </c>
      <c r="I5" s="10" t="s">
        <v>691</v>
      </c>
      <c r="J5" s="10">
        <v>1000</v>
      </c>
      <c r="K5" s="9"/>
      <c r="L5" t="s">
        <v>714</v>
      </c>
      <c r="M5" s="1"/>
      <c r="O5" s="1"/>
      <c r="P5" s="1"/>
      <c r="R5" s="1"/>
      <c r="U5" s="1"/>
    </row>
    <row r="6" spans="1:21">
      <c r="A6" s="15" t="s">
        <v>715</v>
      </c>
      <c r="B6" s="8">
        <v>3706</v>
      </c>
      <c r="C6" s="8"/>
      <c r="D6" s="7">
        <v>0.20200000000000001</v>
      </c>
      <c r="E6" s="8" t="s">
        <v>233</v>
      </c>
      <c r="F6" s="8">
        <v>25</v>
      </c>
      <c r="G6" s="9">
        <f t="shared" si="0"/>
        <v>5.0500000000000007</v>
      </c>
      <c r="H6" s="14" t="s">
        <v>712</v>
      </c>
      <c r="I6" s="9">
        <f>(G6/50)*1000</f>
        <v>101.00000000000001</v>
      </c>
      <c r="J6" s="10">
        <f>1000-I6</f>
        <v>899</v>
      </c>
      <c r="K6" s="9"/>
      <c r="L6" s="1" t="s">
        <v>716</v>
      </c>
      <c r="M6" s="1"/>
      <c r="O6" s="1"/>
      <c r="P6" s="1"/>
      <c r="R6" s="1"/>
      <c r="U6" s="1"/>
    </row>
    <row r="7" spans="1:21">
      <c r="A7" s="15" t="s">
        <v>717</v>
      </c>
      <c r="B7" s="8">
        <v>3700</v>
      </c>
      <c r="C7" s="8"/>
      <c r="D7" s="26">
        <v>0.184</v>
      </c>
      <c r="E7" s="8" t="s">
        <v>690</v>
      </c>
      <c r="F7" s="8">
        <v>200</v>
      </c>
      <c r="G7" s="9">
        <f t="shared" si="0"/>
        <v>36.799999999999997</v>
      </c>
      <c r="H7" s="14" t="s">
        <v>712</v>
      </c>
      <c r="I7" s="10" t="s">
        <v>691</v>
      </c>
      <c r="J7" s="10">
        <v>1000</v>
      </c>
      <c r="K7" s="10"/>
      <c r="L7" s="1" t="s">
        <v>718</v>
      </c>
      <c r="M7" s="1"/>
      <c r="O7" s="1"/>
      <c r="P7" s="1"/>
      <c r="R7" s="1"/>
      <c r="U7" s="1"/>
    </row>
    <row r="8" spans="1:21">
      <c r="A8" s="15" t="s">
        <v>719</v>
      </c>
      <c r="B8" s="8">
        <v>3704</v>
      </c>
      <c r="C8" s="17"/>
      <c r="D8" s="7">
        <v>0.19</v>
      </c>
      <c r="E8" s="8" t="s">
        <v>194</v>
      </c>
      <c r="F8" s="8">
        <v>75</v>
      </c>
      <c r="G8" s="9">
        <f t="shared" si="0"/>
        <v>14.25</v>
      </c>
      <c r="H8" s="14" t="s">
        <v>712</v>
      </c>
      <c r="I8" s="10" t="s">
        <v>691</v>
      </c>
      <c r="J8" s="10">
        <v>1000</v>
      </c>
      <c r="K8" s="9"/>
      <c r="L8" s="1" t="s">
        <v>720</v>
      </c>
      <c r="M8" s="1"/>
      <c r="O8" s="1"/>
      <c r="P8" s="1"/>
      <c r="R8" s="1"/>
      <c r="U8" s="1"/>
    </row>
    <row r="9" spans="1:21">
      <c r="A9" s="15" t="s">
        <v>721</v>
      </c>
      <c r="B9" s="8">
        <v>3695</v>
      </c>
      <c r="C9" s="17"/>
      <c r="D9" s="7">
        <v>0.20899999999999999</v>
      </c>
      <c r="E9" s="8" t="s">
        <v>194</v>
      </c>
      <c r="F9" s="8">
        <v>75</v>
      </c>
      <c r="G9" s="9">
        <f t="shared" si="0"/>
        <v>15.674999999999999</v>
      </c>
      <c r="H9" s="14" t="s">
        <v>712</v>
      </c>
      <c r="I9" s="10" t="s">
        <v>691</v>
      </c>
      <c r="J9" s="10">
        <v>1000</v>
      </c>
      <c r="K9" s="10"/>
      <c r="L9" s="1" t="s">
        <v>722</v>
      </c>
      <c r="N9" s="1"/>
      <c r="O9" s="1"/>
      <c r="P9" s="1"/>
      <c r="R9" s="1"/>
      <c r="U9" s="1"/>
    </row>
    <row r="10" spans="1:21">
      <c r="A10" s="15" t="s">
        <v>723</v>
      </c>
      <c r="B10" s="8">
        <v>3739</v>
      </c>
      <c r="C10" s="8"/>
      <c r="D10" s="7">
        <v>0.20799999999999999</v>
      </c>
      <c r="E10" s="74" t="s">
        <v>243</v>
      </c>
      <c r="F10" s="8">
        <v>25</v>
      </c>
      <c r="G10" s="9">
        <f t="shared" ref="G10:G17" si="1">D10*F10</f>
        <v>5.2</v>
      </c>
      <c r="H10" s="14" t="s">
        <v>493</v>
      </c>
      <c r="I10" s="9">
        <f>(G10/50)*1000</f>
        <v>104.00000000000001</v>
      </c>
      <c r="J10" s="9">
        <f>1000-I10</f>
        <v>896</v>
      </c>
      <c r="K10" s="9"/>
      <c r="L10" s="1" t="s">
        <v>724</v>
      </c>
      <c r="M10" s="1"/>
      <c r="N10" s="1"/>
      <c r="O10" s="1"/>
      <c r="P10" s="1"/>
      <c r="R10" s="1"/>
      <c r="U10" s="1"/>
    </row>
    <row r="11" spans="1:21">
      <c r="A11" s="15" t="s">
        <v>725</v>
      </c>
      <c r="B11" s="8">
        <v>3781</v>
      </c>
      <c r="C11" s="8"/>
      <c r="D11" s="7">
        <v>0.19500000000000001</v>
      </c>
      <c r="E11" s="74" t="s">
        <v>243</v>
      </c>
      <c r="F11" s="8">
        <v>25</v>
      </c>
      <c r="G11" s="9">
        <f t="shared" si="1"/>
        <v>4.875</v>
      </c>
      <c r="H11" s="14" t="s">
        <v>493</v>
      </c>
      <c r="I11" s="9">
        <f>(G11/50)*1000</f>
        <v>97.5</v>
      </c>
      <c r="J11" s="78">
        <f>1000-I11</f>
        <v>902.5</v>
      </c>
      <c r="K11" s="9"/>
      <c r="M11" s="1"/>
      <c r="N11" s="1"/>
      <c r="O11" s="1"/>
      <c r="P11" s="1"/>
      <c r="R11" s="1"/>
      <c r="U11" s="1"/>
    </row>
    <row r="12" spans="1:21">
      <c r="A12" s="15" t="s">
        <v>726</v>
      </c>
      <c r="B12" s="8">
        <v>3740</v>
      </c>
      <c r="C12" s="40">
        <v>36.4</v>
      </c>
      <c r="D12" s="7">
        <v>0.22700000000000001</v>
      </c>
      <c r="E12" s="74" t="s">
        <v>690</v>
      </c>
      <c r="F12" s="8">
        <v>200</v>
      </c>
      <c r="G12" s="9">
        <f t="shared" si="1"/>
        <v>45.4</v>
      </c>
      <c r="H12" s="14" t="s">
        <v>712</v>
      </c>
      <c r="I12" s="14" t="s">
        <v>691</v>
      </c>
      <c r="J12" s="78">
        <v>1000</v>
      </c>
      <c r="K12" s="1"/>
      <c r="L12" t="s">
        <v>727</v>
      </c>
      <c r="M12" s="1"/>
      <c r="N12" s="1"/>
      <c r="O12" s="1"/>
      <c r="P12" s="1"/>
      <c r="R12" s="1"/>
      <c r="U12" s="1"/>
    </row>
    <row r="13" spans="1:21">
      <c r="A13" s="15" t="s">
        <v>728</v>
      </c>
      <c r="B13" s="8">
        <v>3782</v>
      </c>
      <c r="C13" s="40"/>
      <c r="D13" s="7">
        <v>0.20899999999999999</v>
      </c>
      <c r="E13" s="74" t="s">
        <v>690</v>
      </c>
      <c r="F13" s="8">
        <v>200</v>
      </c>
      <c r="G13" s="9">
        <f t="shared" si="1"/>
        <v>41.8</v>
      </c>
      <c r="H13" s="14" t="s">
        <v>712</v>
      </c>
      <c r="I13" s="10" t="s">
        <v>691</v>
      </c>
      <c r="J13" s="10">
        <v>1000</v>
      </c>
      <c r="K13" s="1"/>
      <c r="L13" s="1"/>
      <c r="M13" s="1"/>
      <c r="N13" s="1"/>
      <c r="O13" s="1"/>
      <c r="P13" s="1"/>
      <c r="Q13" s="1"/>
      <c r="R13" s="1"/>
      <c r="U13" s="1"/>
    </row>
    <row r="14" spans="1:21">
      <c r="A14" s="2" t="s">
        <v>729</v>
      </c>
      <c r="B14" s="4">
        <v>3748</v>
      </c>
      <c r="C14">
        <v>36.299999999999997</v>
      </c>
      <c r="D14" s="7">
        <v>0.215</v>
      </c>
      <c r="E14" s="19" t="s">
        <v>690</v>
      </c>
      <c r="F14" s="4">
        <v>200</v>
      </c>
      <c r="G14" s="9">
        <f t="shared" si="1"/>
        <v>43</v>
      </c>
      <c r="H14" s="14" t="s">
        <v>493</v>
      </c>
      <c r="I14" s="10" t="s">
        <v>691</v>
      </c>
      <c r="J14" s="10">
        <v>1000</v>
      </c>
      <c r="K14" s="1"/>
      <c r="M14" s="1"/>
      <c r="N14" s="5"/>
      <c r="O14" s="1"/>
      <c r="P14" s="1"/>
      <c r="R14" s="1"/>
      <c r="U14" s="1"/>
    </row>
    <row r="15" spans="1:21">
      <c r="A15" s="126" t="s">
        <v>730</v>
      </c>
      <c r="B15" s="8">
        <v>3750</v>
      </c>
      <c r="C15" s="40">
        <v>35</v>
      </c>
      <c r="D15" s="7">
        <v>0.17799999999999999</v>
      </c>
      <c r="E15" s="74" t="s">
        <v>243</v>
      </c>
      <c r="F15" s="8">
        <v>25</v>
      </c>
      <c r="G15" s="9">
        <f t="shared" si="1"/>
        <v>4.45</v>
      </c>
      <c r="H15" s="14" t="s">
        <v>712</v>
      </c>
      <c r="I15" s="9">
        <f>(G15/50)*1000</f>
        <v>89.000000000000014</v>
      </c>
      <c r="J15" s="10">
        <f>1000-I15</f>
        <v>911</v>
      </c>
    </row>
    <row r="16" spans="1:21">
      <c r="A16" s="2" t="s">
        <v>731</v>
      </c>
      <c r="B16" s="4">
        <v>3719</v>
      </c>
      <c r="C16">
        <v>35</v>
      </c>
      <c r="D16" s="7">
        <v>0.19700000000000001</v>
      </c>
      <c r="E16" s="19" t="s">
        <v>194</v>
      </c>
      <c r="F16" s="4">
        <v>75</v>
      </c>
      <c r="G16" s="9">
        <f t="shared" si="1"/>
        <v>14.775</v>
      </c>
      <c r="H16" s="14" t="s">
        <v>712</v>
      </c>
      <c r="I16" s="14" t="s">
        <v>691</v>
      </c>
      <c r="J16" s="10">
        <v>1000</v>
      </c>
    </row>
    <row r="17" spans="1:12">
      <c r="A17" s="2" t="s">
        <v>732</v>
      </c>
      <c r="B17" s="4">
        <v>3743</v>
      </c>
      <c r="C17">
        <v>35</v>
      </c>
      <c r="D17" s="7">
        <v>0.13700000000000001</v>
      </c>
      <c r="E17" s="19" t="s">
        <v>194</v>
      </c>
      <c r="F17" s="4">
        <v>75</v>
      </c>
      <c r="G17" s="9">
        <f t="shared" si="1"/>
        <v>10.275</v>
      </c>
      <c r="H17" s="14" t="s">
        <v>712</v>
      </c>
      <c r="I17" s="14" t="s">
        <v>691</v>
      </c>
      <c r="J17" s="10">
        <v>1000</v>
      </c>
    </row>
    <row r="18" spans="1:12">
      <c r="A18" s="2" t="s">
        <v>733</v>
      </c>
      <c r="B18" s="4">
        <v>3784</v>
      </c>
      <c r="C18">
        <v>38</v>
      </c>
      <c r="D18" s="7">
        <v>0.17299999999999999</v>
      </c>
      <c r="E18" s="19" t="s">
        <v>194</v>
      </c>
      <c r="F18" s="4">
        <v>75</v>
      </c>
      <c r="G18" s="9">
        <f t="shared" ref="G18:G27" si="2">D18*F18</f>
        <v>12.975</v>
      </c>
      <c r="H18" s="14" t="s">
        <v>712</v>
      </c>
      <c r="I18" s="14" t="s">
        <v>691</v>
      </c>
      <c r="J18" s="10">
        <v>1000</v>
      </c>
    </row>
    <row r="19" spans="1:12">
      <c r="A19" s="2" t="s">
        <v>734</v>
      </c>
      <c r="B19" s="4">
        <v>3720</v>
      </c>
      <c r="D19" s="7">
        <v>0.16300000000000001</v>
      </c>
      <c r="E19" s="19" t="s">
        <v>194</v>
      </c>
      <c r="F19" s="4">
        <v>75</v>
      </c>
      <c r="G19" s="9">
        <f t="shared" si="2"/>
        <v>12.225</v>
      </c>
      <c r="H19" s="14" t="s">
        <v>712</v>
      </c>
      <c r="I19" s="14" t="s">
        <v>691</v>
      </c>
      <c r="J19" s="10">
        <v>1000</v>
      </c>
    </row>
    <row r="20" spans="1:12">
      <c r="A20" s="2" t="s">
        <v>735</v>
      </c>
      <c r="B20" s="4">
        <v>3718</v>
      </c>
      <c r="C20">
        <v>38</v>
      </c>
      <c r="D20" s="7">
        <v>0.17499999999999999</v>
      </c>
      <c r="E20" s="108" t="s">
        <v>185</v>
      </c>
      <c r="F20" s="8">
        <v>25</v>
      </c>
      <c r="G20" s="9">
        <f t="shared" si="2"/>
        <v>4.375</v>
      </c>
      <c r="H20" s="14" t="s">
        <v>712</v>
      </c>
      <c r="I20" s="9"/>
      <c r="J20" s="10">
        <f t="shared" ref="J20:J25" si="3">1000-I20</f>
        <v>1000</v>
      </c>
      <c r="L20" t="s">
        <v>430</v>
      </c>
    </row>
    <row r="21" spans="1:12">
      <c r="A21" s="2" t="s">
        <v>736</v>
      </c>
      <c r="B21" s="4">
        <v>3741</v>
      </c>
      <c r="C21">
        <v>38</v>
      </c>
      <c r="D21" s="7">
        <v>0.185</v>
      </c>
      <c r="E21" s="19" t="s">
        <v>233</v>
      </c>
      <c r="F21" s="4">
        <v>25</v>
      </c>
      <c r="G21" s="9">
        <f t="shared" si="2"/>
        <v>4.625</v>
      </c>
      <c r="H21" s="14" t="s">
        <v>493</v>
      </c>
      <c r="I21" s="9">
        <f>(G21/50)*1000</f>
        <v>92.5</v>
      </c>
      <c r="J21" s="10">
        <f t="shared" si="3"/>
        <v>907.5</v>
      </c>
      <c r="L21" t="s">
        <v>430</v>
      </c>
    </row>
    <row r="22" spans="1:12">
      <c r="A22" s="2" t="s">
        <v>737</v>
      </c>
      <c r="B22" s="104">
        <v>3742</v>
      </c>
      <c r="C22" s="97">
        <v>38</v>
      </c>
      <c r="D22" s="105">
        <v>0.154</v>
      </c>
      <c r="E22" s="19" t="s">
        <v>233</v>
      </c>
      <c r="F22" s="4">
        <v>25</v>
      </c>
      <c r="G22" s="9">
        <f t="shared" si="2"/>
        <v>3.85</v>
      </c>
      <c r="H22" s="14" t="s">
        <v>493</v>
      </c>
      <c r="I22" s="9">
        <f>(G22/50)*1000</f>
        <v>77</v>
      </c>
      <c r="J22" s="10">
        <f t="shared" si="3"/>
        <v>923</v>
      </c>
      <c r="L22" t="s">
        <v>430</v>
      </c>
    </row>
    <row r="23" spans="1:12">
      <c r="A23" s="2" t="s">
        <v>737</v>
      </c>
      <c r="B23" s="104">
        <v>3749</v>
      </c>
      <c r="C23" s="97">
        <v>38</v>
      </c>
      <c r="D23" s="105">
        <v>0.151</v>
      </c>
      <c r="E23" s="19" t="s">
        <v>233</v>
      </c>
      <c r="F23" s="4">
        <v>25</v>
      </c>
      <c r="G23" s="9">
        <f t="shared" si="2"/>
        <v>3.7749999999999999</v>
      </c>
      <c r="H23" s="14" t="s">
        <v>493</v>
      </c>
      <c r="I23" s="9">
        <f>(G23/50)*1000</f>
        <v>75.5</v>
      </c>
      <c r="J23" s="10">
        <f t="shared" si="3"/>
        <v>924.5</v>
      </c>
      <c r="L23" t="s">
        <v>430</v>
      </c>
    </row>
    <row r="24" spans="1:12">
      <c r="A24" s="2" t="s">
        <v>738</v>
      </c>
      <c r="B24" s="104">
        <v>3783</v>
      </c>
      <c r="C24" s="97">
        <v>38</v>
      </c>
      <c r="D24" s="105">
        <v>0.161</v>
      </c>
      <c r="E24" s="19" t="s">
        <v>233</v>
      </c>
      <c r="F24" s="4">
        <v>25</v>
      </c>
      <c r="G24" s="9">
        <f t="shared" si="2"/>
        <v>4.0250000000000004</v>
      </c>
      <c r="H24" s="14" t="s">
        <v>493</v>
      </c>
      <c r="I24" s="9">
        <f>(G24/50)*1000</f>
        <v>80.5</v>
      </c>
      <c r="J24" s="10">
        <f t="shared" si="3"/>
        <v>919.5</v>
      </c>
      <c r="L24" t="s">
        <v>430</v>
      </c>
    </row>
    <row r="25" spans="1:12">
      <c r="A25" s="2" t="s">
        <v>738</v>
      </c>
      <c r="B25" s="104">
        <v>3785</v>
      </c>
      <c r="C25" s="97">
        <v>38</v>
      </c>
      <c r="D25" s="105">
        <v>0.17299999999999999</v>
      </c>
      <c r="E25" s="19" t="s">
        <v>233</v>
      </c>
      <c r="F25" s="4">
        <v>25</v>
      </c>
      <c r="G25" s="9">
        <f t="shared" si="2"/>
        <v>4.3249999999999993</v>
      </c>
      <c r="H25" s="14" t="s">
        <v>493</v>
      </c>
      <c r="I25" s="9">
        <f>(G25/50)*1000</f>
        <v>86.499999999999986</v>
      </c>
      <c r="J25" s="10">
        <f t="shared" si="3"/>
        <v>913.5</v>
      </c>
      <c r="L25" t="s">
        <v>430</v>
      </c>
    </row>
    <row r="26" spans="1:12">
      <c r="A26" s="2" t="s">
        <v>739</v>
      </c>
      <c r="B26" s="4">
        <v>3787</v>
      </c>
      <c r="C26" s="97">
        <v>38</v>
      </c>
      <c r="D26" s="7">
        <v>0.14799999999999999</v>
      </c>
      <c r="E26" s="19" t="s">
        <v>194</v>
      </c>
      <c r="F26" s="4">
        <v>75</v>
      </c>
      <c r="G26" s="9">
        <f t="shared" si="2"/>
        <v>11.1</v>
      </c>
      <c r="H26" s="14" t="s">
        <v>712</v>
      </c>
      <c r="I26" s="14" t="s">
        <v>691</v>
      </c>
      <c r="J26" s="10">
        <v>1000</v>
      </c>
      <c r="L26" t="s">
        <v>430</v>
      </c>
    </row>
    <row r="27" spans="1:12">
      <c r="A27" s="2" t="s">
        <v>739</v>
      </c>
      <c r="B27" s="4">
        <v>3788</v>
      </c>
      <c r="C27" s="97">
        <v>38</v>
      </c>
      <c r="D27" s="7">
        <v>0.151</v>
      </c>
      <c r="E27" s="19" t="s">
        <v>194</v>
      </c>
      <c r="F27" s="4">
        <v>75</v>
      </c>
      <c r="G27" s="9">
        <f t="shared" si="2"/>
        <v>11.324999999999999</v>
      </c>
      <c r="H27" s="14" t="s">
        <v>712</v>
      </c>
      <c r="I27" s="14" t="s">
        <v>691</v>
      </c>
      <c r="J27" s="10">
        <v>1000</v>
      </c>
      <c r="L27" t="s">
        <v>430</v>
      </c>
    </row>
    <row r="29" spans="1:12">
      <c r="A29" t="s">
        <v>740</v>
      </c>
    </row>
  </sheetData>
  <pageMargins left="0.7" right="0.7" top="0.75" bottom="0.75" header="0.3" footer="0.3"/>
  <pageSetup scale="14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J41"/>
  <sheetViews>
    <sheetView zoomScale="148" zoomScaleNormal="148" workbookViewId="0" xr3:uid="{D624DF06-3800-545C-AC8D-BADC89115800}">
      <selection activeCell="A18" sqref="A18"/>
    </sheetView>
  </sheetViews>
  <sheetFormatPr defaultRowHeight="15"/>
  <cols>
    <col min="1" max="1" width="10.140625" customWidth="1"/>
    <col min="2" max="2" width="8.5703125" customWidth="1"/>
    <col min="3" max="3" width="14.28515625" customWidth="1"/>
    <col min="4" max="4" width="4.7109375" customWidth="1"/>
    <col min="5" max="5" width="9.85546875" customWidth="1"/>
    <col min="6" max="6" width="12.7109375" customWidth="1"/>
    <col min="7" max="7" width="12.42578125" customWidth="1"/>
    <col min="8" max="8" width="4.7109375" customWidth="1"/>
    <col min="9" max="9" width="3.7109375" customWidth="1"/>
    <col min="10" max="10" width="12.140625" customWidth="1"/>
    <col min="11" max="11" width="12.28515625" customWidth="1"/>
    <col min="12" max="12" width="10.85546875" customWidth="1"/>
    <col min="14" max="14" width="3.140625" customWidth="1"/>
    <col min="15" max="15" width="11.28515625" customWidth="1"/>
    <col min="16" max="16" width="12" customWidth="1"/>
    <col min="19" max="19" width="2.7109375" customWidth="1"/>
    <col min="20" max="20" width="13.140625" customWidth="1"/>
    <col min="21" max="21" width="12.28515625" customWidth="1"/>
    <col min="22" max="22" width="11.140625" customWidth="1"/>
    <col min="23" max="23" width="9.7109375" customWidth="1"/>
    <col min="24" max="24" width="4.5703125" customWidth="1"/>
    <col min="25" max="25" width="12.5703125" customWidth="1"/>
    <col min="26" max="26" width="15.5703125" customWidth="1"/>
    <col min="27" max="27" width="12.28515625" customWidth="1"/>
    <col min="30" max="30" width="11.5703125" customWidth="1"/>
    <col min="31" max="31" width="13.7109375" customWidth="1"/>
    <col min="35" max="35" width="11.42578125" customWidth="1"/>
    <col min="36" max="36" width="13.85546875" customWidth="1"/>
    <col min="40" max="40" width="12.28515625" customWidth="1"/>
    <col min="41" max="41" width="13.7109375" customWidth="1"/>
    <col min="45" max="45" width="12.140625" customWidth="1"/>
    <col min="46" max="46" width="13.5703125" customWidth="1"/>
    <col min="50" max="50" width="11.85546875" customWidth="1"/>
    <col min="51" max="51" width="13.7109375" customWidth="1"/>
    <col min="55" max="55" width="11.85546875" customWidth="1"/>
    <col min="56" max="56" width="13.5703125" customWidth="1"/>
    <col min="60" max="60" width="12.42578125" customWidth="1"/>
    <col min="61" max="61" width="14.5703125" customWidth="1"/>
    <col min="65" max="65" width="12.140625" customWidth="1"/>
    <col min="66" max="66" width="13.42578125" customWidth="1"/>
    <col min="71" max="71" width="11.140625" bestFit="1" customWidth="1"/>
    <col min="75" max="75" width="3" customWidth="1"/>
    <col min="84" max="84" width="11.140625" bestFit="1" customWidth="1"/>
  </cols>
  <sheetData>
    <row r="1" spans="1:88" ht="15.75">
      <c r="A1" s="16" t="s">
        <v>689</v>
      </c>
      <c r="B1" s="16" t="s">
        <v>741</v>
      </c>
      <c r="C1" s="16"/>
      <c r="D1" s="21" t="s">
        <v>742</v>
      </c>
      <c r="E1" s="16"/>
      <c r="F1" s="16"/>
      <c r="G1" s="16"/>
      <c r="H1" s="16"/>
      <c r="BM1" s="97"/>
      <c r="BN1" s="97"/>
      <c r="BO1" s="97"/>
      <c r="BP1" s="97"/>
      <c r="BQ1" s="97"/>
    </row>
    <row r="2" spans="1:88" ht="15.75">
      <c r="A2" s="16"/>
      <c r="B2" s="16"/>
      <c r="C2" s="16"/>
      <c r="D2" s="21"/>
      <c r="E2" s="16"/>
      <c r="F2" s="16"/>
      <c r="G2" s="16"/>
      <c r="H2" s="16"/>
      <c r="V2" s="32" t="s">
        <v>743</v>
      </c>
      <c r="Z2" s="32" t="s">
        <v>743</v>
      </c>
      <c r="AE2" t="s">
        <v>744</v>
      </c>
      <c r="AJ2" t="s">
        <v>744</v>
      </c>
      <c r="AO2" t="s">
        <v>745</v>
      </c>
      <c r="AT2" t="s">
        <v>745</v>
      </c>
      <c r="AY2" t="s">
        <v>746</v>
      </c>
      <c r="BD2" t="s">
        <v>747</v>
      </c>
      <c r="BI2" t="s">
        <v>748</v>
      </c>
      <c r="BM2" s="97"/>
      <c r="BN2" s="97" t="s">
        <v>748</v>
      </c>
      <c r="BO2" s="97"/>
      <c r="BP2" s="97"/>
      <c r="BQ2" s="97"/>
      <c r="BS2" s="97"/>
      <c r="BT2" s="97" t="s">
        <v>748</v>
      </c>
      <c r="BU2" s="97"/>
      <c r="BV2" s="97"/>
      <c r="BW2" s="97"/>
      <c r="BX2" s="97"/>
      <c r="CF2" s="97"/>
      <c r="CG2" s="97" t="s">
        <v>748</v>
      </c>
      <c r="CH2" s="97"/>
      <c r="CI2" s="97"/>
      <c r="CJ2" s="97"/>
    </row>
    <row r="3" spans="1:88">
      <c r="A3" s="24">
        <v>41855</v>
      </c>
      <c r="B3" s="25" t="s">
        <v>749</v>
      </c>
      <c r="C3" s="25" t="s">
        <v>380</v>
      </c>
      <c r="D3" s="23"/>
      <c r="E3" s="24">
        <v>41856</v>
      </c>
      <c r="F3" s="25" t="s">
        <v>749</v>
      </c>
      <c r="G3" s="25" t="s">
        <v>380</v>
      </c>
      <c r="H3" s="23"/>
      <c r="I3" s="19"/>
      <c r="J3" s="24">
        <v>41857</v>
      </c>
      <c r="K3" s="23" t="s">
        <v>749</v>
      </c>
      <c r="L3" s="23" t="s">
        <v>380</v>
      </c>
      <c r="M3" s="23"/>
      <c r="N3" s="23"/>
      <c r="O3" s="24">
        <v>41857</v>
      </c>
      <c r="P3" s="23" t="s">
        <v>749</v>
      </c>
      <c r="Q3" s="23" t="s">
        <v>380</v>
      </c>
      <c r="R3" s="23"/>
      <c r="S3" s="19"/>
      <c r="T3" s="24">
        <v>41858</v>
      </c>
      <c r="U3" s="25" t="s">
        <v>749</v>
      </c>
      <c r="V3" s="25" t="s">
        <v>380</v>
      </c>
      <c r="W3" s="23"/>
      <c r="X3" s="23"/>
      <c r="Y3" s="24">
        <v>41858</v>
      </c>
      <c r="Z3" s="25" t="s">
        <v>749</v>
      </c>
      <c r="AA3" s="25" t="s">
        <v>380</v>
      </c>
      <c r="AB3" s="23"/>
      <c r="AD3" s="41">
        <v>41876</v>
      </c>
      <c r="AF3" t="s">
        <v>750</v>
      </c>
      <c r="AI3" s="41">
        <v>41876</v>
      </c>
      <c r="AK3" t="s">
        <v>750</v>
      </c>
      <c r="AN3" s="41">
        <v>41877</v>
      </c>
      <c r="AP3" t="s">
        <v>750</v>
      </c>
      <c r="AS3" s="41">
        <v>41877</v>
      </c>
      <c r="AU3" t="s">
        <v>750</v>
      </c>
      <c r="AX3" s="41">
        <v>41878</v>
      </c>
      <c r="AZ3" t="s">
        <v>750</v>
      </c>
      <c r="BC3" s="41">
        <v>41878</v>
      </c>
      <c r="BE3" t="s">
        <v>750</v>
      </c>
      <c r="BH3" s="41">
        <v>41879</v>
      </c>
      <c r="BJ3" t="s">
        <v>750</v>
      </c>
      <c r="BM3" s="99">
        <v>41982</v>
      </c>
      <c r="BN3" s="97"/>
      <c r="BO3" s="97" t="s">
        <v>750</v>
      </c>
      <c r="BP3" s="97"/>
      <c r="BQ3" s="97"/>
      <c r="BS3" s="99">
        <v>41984</v>
      </c>
      <c r="BT3" s="97"/>
      <c r="BU3" s="97" t="s">
        <v>750</v>
      </c>
      <c r="BV3" s="97"/>
      <c r="BW3" s="97"/>
      <c r="BX3" s="97"/>
      <c r="CF3" s="99">
        <v>41985</v>
      </c>
      <c r="CG3" s="97"/>
      <c r="CH3" s="97" t="s">
        <v>750</v>
      </c>
      <c r="CI3" s="97"/>
      <c r="CJ3" s="97"/>
    </row>
    <row r="4" spans="1:88">
      <c r="A4" s="1"/>
      <c r="B4" s="22"/>
      <c r="C4" s="23" t="s">
        <v>751</v>
      </c>
      <c r="D4" s="22"/>
      <c r="E4" s="1"/>
      <c r="F4" s="22"/>
      <c r="G4" s="23" t="s">
        <v>752</v>
      </c>
      <c r="H4" s="22"/>
      <c r="J4" s="2" t="s">
        <v>753</v>
      </c>
      <c r="K4" s="22"/>
      <c r="L4" s="23" t="s">
        <v>754</v>
      </c>
      <c r="M4" s="22"/>
      <c r="N4" s="22"/>
      <c r="O4" s="2" t="s">
        <v>755</v>
      </c>
      <c r="P4" s="22"/>
      <c r="Q4" s="23" t="s">
        <v>756</v>
      </c>
      <c r="R4" s="22"/>
      <c r="T4" s="2" t="s">
        <v>753</v>
      </c>
      <c r="U4" s="22"/>
      <c r="V4" s="23" t="s">
        <v>757</v>
      </c>
      <c r="W4" s="22"/>
      <c r="X4" s="22"/>
      <c r="Y4" s="2" t="s">
        <v>755</v>
      </c>
      <c r="Z4" s="22"/>
      <c r="AA4" s="23" t="s">
        <v>758</v>
      </c>
      <c r="AB4" s="22"/>
      <c r="AD4" t="s">
        <v>753</v>
      </c>
      <c r="AF4" t="s">
        <v>759</v>
      </c>
      <c r="AI4" t="s">
        <v>755</v>
      </c>
      <c r="AK4" t="s">
        <v>760</v>
      </c>
      <c r="AN4" t="s">
        <v>753</v>
      </c>
      <c r="AP4" t="s">
        <v>761</v>
      </c>
      <c r="AS4" t="s">
        <v>755</v>
      </c>
      <c r="AU4" t="s">
        <v>762</v>
      </c>
      <c r="AX4" t="s">
        <v>755</v>
      </c>
      <c r="AZ4" t="s">
        <v>763</v>
      </c>
      <c r="BC4" t="s">
        <v>755</v>
      </c>
      <c r="BE4" t="s">
        <v>764</v>
      </c>
      <c r="BH4" t="s">
        <v>753</v>
      </c>
      <c r="BJ4">
        <v>3719</v>
      </c>
      <c r="BM4" s="97"/>
      <c r="BN4" s="97"/>
      <c r="BO4" s="97">
        <v>3743</v>
      </c>
      <c r="BP4" s="97"/>
      <c r="BQ4" s="97"/>
      <c r="BS4" s="97"/>
      <c r="BT4" s="97"/>
      <c r="BU4" s="97">
        <v>3784</v>
      </c>
      <c r="BV4" s="97"/>
      <c r="BW4" s="97"/>
      <c r="BX4" s="97"/>
      <c r="CF4" s="97"/>
      <c r="CG4" s="97"/>
      <c r="CH4" s="97">
        <v>3720</v>
      </c>
      <c r="CI4" s="97"/>
      <c r="CJ4" s="97"/>
    </row>
    <row r="5" spans="1:88" ht="45">
      <c r="A5" s="19" t="s">
        <v>6</v>
      </c>
      <c r="B5" s="6" t="s">
        <v>765</v>
      </c>
      <c r="C5" s="27" t="s">
        <v>766</v>
      </c>
      <c r="E5" s="3" t="s">
        <v>6</v>
      </c>
      <c r="F5" s="6" t="s">
        <v>765</v>
      </c>
      <c r="G5" s="27" t="s">
        <v>767</v>
      </c>
      <c r="J5" s="3" t="s">
        <v>6</v>
      </c>
      <c r="K5" s="6" t="s">
        <v>765</v>
      </c>
      <c r="L5" s="27" t="s">
        <v>766</v>
      </c>
      <c r="O5" s="3" t="s">
        <v>6</v>
      </c>
      <c r="P5" s="6" t="s">
        <v>765</v>
      </c>
      <c r="Q5" s="22" t="s">
        <v>767</v>
      </c>
      <c r="T5" s="19" t="s">
        <v>768</v>
      </c>
      <c r="U5" t="s">
        <v>765</v>
      </c>
      <c r="V5" s="22" t="s">
        <v>769</v>
      </c>
      <c r="Y5" t="s">
        <v>770</v>
      </c>
      <c r="Z5" t="s">
        <v>765</v>
      </c>
      <c r="AA5" s="22" t="s">
        <v>769</v>
      </c>
      <c r="AD5" t="s">
        <v>770</v>
      </c>
      <c r="AE5" t="s">
        <v>765</v>
      </c>
      <c r="AF5" s="22" t="s">
        <v>771</v>
      </c>
      <c r="AI5" t="s">
        <v>770</v>
      </c>
      <c r="AJ5" t="s">
        <v>765</v>
      </c>
      <c r="AK5" s="22" t="s">
        <v>771</v>
      </c>
      <c r="AN5" t="s">
        <v>770</v>
      </c>
      <c r="AO5" t="s">
        <v>765</v>
      </c>
      <c r="AP5" s="22" t="s">
        <v>772</v>
      </c>
      <c r="AS5" t="s">
        <v>770</v>
      </c>
      <c r="AT5" t="s">
        <v>765</v>
      </c>
      <c r="AU5" s="22" t="s">
        <v>772</v>
      </c>
      <c r="AX5" t="s">
        <v>770</v>
      </c>
      <c r="AY5" t="s">
        <v>765</v>
      </c>
      <c r="AZ5" s="22" t="s">
        <v>772</v>
      </c>
      <c r="BC5" t="s">
        <v>770</v>
      </c>
      <c r="BD5" t="s">
        <v>765</v>
      </c>
      <c r="BE5" s="22" t="s">
        <v>771</v>
      </c>
      <c r="BH5" t="s">
        <v>770</v>
      </c>
      <c r="BI5" t="s">
        <v>765</v>
      </c>
      <c r="BJ5" s="22" t="s">
        <v>773</v>
      </c>
      <c r="BM5" s="97" t="s">
        <v>770</v>
      </c>
      <c r="BN5" s="97" t="s">
        <v>765</v>
      </c>
      <c r="BO5" s="100" t="s">
        <v>773</v>
      </c>
      <c r="BP5" s="97"/>
      <c r="BQ5" s="97"/>
      <c r="BS5" s="97" t="s">
        <v>770</v>
      </c>
      <c r="BT5" s="97" t="s">
        <v>765</v>
      </c>
      <c r="BU5" s="100" t="s">
        <v>773</v>
      </c>
      <c r="BV5" s="97"/>
      <c r="BW5" s="97"/>
      <c r="BX5" s="97"/>
      <c r="CF5" s="97" t="s">
        <v>770</v>
      </c>
      <c r="CG5" s="97" t="s">
        <v>765</v>
      </c>
      <c r="CH5" s="100" t="s">
        <v>773</v>
      </c>
      <c r="CI5" s="97"/>
      <c r="CJ5" s="97"/>
    </row>
    <row r="6" spans="1:88">
      <c r="A6" s="20">
        <v>0.48472222222222222</v>
      </c>
      <c r="B6" s="28">
        <f>(A6-A$11)*24</f>
        <v>-0.53333333333333277</v>
      </c>
      <c r="C6" s="29" t="s">
        <v>11</v>
      </c>
      <c r="E6" s="20">
        <v>0.48958333333333331</v>
      </c>
      <c r="F6" s="28">
        <f>(E6-E$11)*24</f>
        <v>-0.55000000000000204</v>
      </c>
      <c r="G6" s="29" t="s">
        <v>11</v>
      </c>
      <c r="H6" s="19"/>
      <c r="J6" s="20">
        <v>0.3576388888888889</v>
      </c>
      <c r="K6" s="13">
        <f>(J6-J$11)*24</f>
        <v>-0.66666666666666696</v>
      </c>
      <c r="L6" s="18" t="s">
        <v>11</v>
      </c>
      <c r="O6" s="20">
        <v>0.52847222222222223</v>
      </c>
      <c r="P6" s="13">
        <f>(O6-O$11)*24</f>
        <v>-0.61666666666666714</v>
      </c>
      <c r="Q6" s="18" t="s">
        <v>11</v>
      </c>
      <c r="T6" s="20">
        <v>0.34722222222222227</v>
      </c>
      <c r="U6" s="13">
        <f>(T6-T$11)*24</f>
        <v>-0.41666666666666519</v>
      </c>
      <c r="V6" s="18" t="s">
        <v>11</v>
      </c>
      <c r="Y6" s="20">
        <v>0.51041666666666663</v>
      </c>
      <c r="Z6" s="13">
        <f>(Y6-Y$11)*24</f>
        <v>-0.38333333333333464</v>
      </c>
      <c r="AA6" s="18" t="s">
        <v>11</v>
      </c>
      <c r="AD6" s="20">
        <v>0.375</v>
      </c>
      <c r="AE6" s="13">
        <f>(AD6-AD$11)*24</f>
        <v>-0.91666666666666607</v>
      </c>
      <c r="AF6" s="18" t="s">
        <v>11</v>
      </c>
      <c r="AI6" s="20">
        <v>4.8611111111111112E-2</v>
      </c>
      <c r="AJ6" s="13">
        <f>(AI6-AI$11)*24</f>
        <v>-0.46666666666666651</v>
      </c>
      <c r="AK6" s="18" t="s">
        <v>11</v>
      </c>
      <c r="AN6" s="20">
        <v>0.3611111111111111</v>
      </c>
      <c r="AO6" s="13">
        <f>(AN6-AN$11)*24</f>
        <v>-0.5166666666666675</v>
      </c>
      <c r="AP6" s="18" t="s">
        <v>11</v>
      </c>
      <c r="AS6" s="20">
        <v>0.52083333333333337</v>
      </c>
      <c r="AT6" s="13">
        <f>(AS6-AS$11)*24</f>
        <v>11.4</v>
      </c>
      <c r="AU6" s="18" t="s">
        <v>11</v>
      </c>
      <c r="AX6" s="20">
        <v>0.3576388888888889</v>
      </c>
      <c r="AY6" s="13">
        <f>(AX6-AX$11)*24</f>
        <v>-0.58333333333333259</v>
      </c>
      <c r="AZ6" s="18" t="s">
        <v>11</v>
      </c>
      <c r="BC6" s="20">
        <v>0.4861111111111111</v>
      </c>
      <c r="BD6" s="13">
        <f>(BC6-BC$11)*24</f>
        <v>-0.41666666666666652</v>
      </c>
      <c r="BE6" s="18" t="s">
        <v>11</v>
      </c>
      <c r="BH6" s="20">
        <v>0.375</v>
      </c>
      <c r="BI6" s="13">
        <f>(BH6-BH$11)*24</f>
        <v>-0.58333333333333393</v>
      </c>
      <c r="BJ6" s="18" t="s">
        <v>11</v>
      </c>
      <c r="BM6" s="95">
        <v>0.51736111111111105</v>
      </c>
      <c r="BN6" s="96">
        <f>(BM6-BM$15)*24</f>
        <v>-0.8333333333333357</v>
      </c>
      <c r="BO6" s="97"/>
      <c r="BP6" s="98" t="s">
        <v>11</v>
      </c>
      <c r="BQ6" s="97"/>
      <c r="BS6" s="95">
        <v>0.43958333333333338</v>
      </c>
      <c r="BT6" s="96">
        <f>(BS6-BS$15)*24</f>
        <v>-0.75</v>
      </c>
      <c r="BU6" s="97"/>
      <c r="BV6" s="98" t="s">
        <v>11</v>
      </c>
      <c r="BW6" s="98"/>
      <c r="BX6" s="97"/>
      <c r="CF6" s="95">
        <v>0.47222222222222227</v>
      </c>
      <c r="CG6" s="96">
        <f>(CF6-CF$15)*24</f>
        <v>-0.74999999999999867</v>
      </c>
      <c r="CH6" s="97"/>
      <c r="CI6" s="98" t="s">
        <v>11</v>
      </c>
      <c r="CJ6" s="98"/>
    </row>
    <row r="7" spans="1:88">
      <c r="A7" s="20">
        <v>0.48819444444444443</v>
      </c>
      <c r="B7" s="28">
        <f t="shared" ref="B7:B35" si="0">(A7-A$11)*24</f>
        <v>-0.44999999999999973</v>
      </c>
      <c r="C7" s="29" t="s">
        <v>774</v>
      </c>
      <c r="E7" s="20">
        <v>0.4916666666666667</v>
      </c>
      <c r="F7" s="28">
        <f>(E7-E$11)*24</f>
        <v>-0.50000000000000089</v>
      </c>
      <c r="G7" s="29" t="s">
        <v>774</v>
      </c>
      <c r="H7" s="19"/>
      <c r="J7" s="20">
        <v>0.36458333333333331</v>
      </c>
      <c r="K7" s="13">
        <f>(J7-J$11)*24</f>
        <v>-0.50000000000000089</v>
      </c>
      <c r="L7" s="18" t="s">
        <v>774</v>
      </c>
      <c r="O7" s="20">
        <v>0.53819444444444442</v>
      </c>
      <c r="P7" s="13">
        <f>(O7-O$11)*24</f>
        <v>-0.38333333333333464</v>
      </c>
      <c r="Q7" s="18" t="s">
        <v>774</v>
      </c>
      <c r="T7" s="20">
        <v>0.34930555555555554</v>
      </c>
      <c r="U7" s="13">
        <f>(T7-T$11)*24</f>
        <v>-0.3666666666666667</v>
      </c>
      <c r="V7" s="18" t="s">
        <v>774</v>
      </c>
      <c r="Y7" s="20">
        <v>0.51250000000000007</v>
      </c>
      <c r="Z7" s="13">
        <f>(Y7-Y$11)*24</f>
        <v>-0.33333333333333215</v>
      </c>
      <c r="AA7" s="18" t="s">
        <v>774</v>
      </c>
      <c r="AD7" s="20">
        <v>0.39583333333333331</v>
      </c>
      <c r="AE7" s="13">
        <f>(AD7-AD$11)*24</f>
        <v>-0.41666666666666652</v>
      </c>
      <c r="AF7" s="18" t="s">
        <v>774</v>
      </c>
      <c r="AI7" s="20">
        <v>5.2083333333333336E-2</v>
      </c>
      <c r="AJ7" s="13">
        <f>(AI7-AI$11)*24</f>
        <v>-0.38333333333333314</v>
      </c>
      <c r="AK7" s="18" t="s">
        <v>774</v>
      </c>
      <c r="AN7" s="20">
        <v>0.36458333333333331</v>
      </c>
      <c r="AO7" s="13">
        <f>(AN7-AN$11)*24</f>
        <v>-0.43333333333333446</v>
      </c>
      <c r="AP7" s="18" t="s">
        <v>774</v>
      </c>
      <c r="AS7" s="20">
        <v>0.52708333333333335</v>
      </c>
      <c r="AT7" s="13">
        <f>(AS7-AS$11)*24</f>
        <v>11.55</v>
      </c>
      <c r="AU7" s="18" t="s">
        <v>774</v>
      </c>
      <c r="AX7" s="20">
        <v>0.36458333333333331</v>
      </c>
      <c r="AY7" s="13">
        <f>(AX7-AX$11)*24</f>
        <v>-0.41666666666666652</v>
      </c>
      <c r="AZ7" s="18" t="s">
        <v>774</v>
      </c>
      <c r="BC7" s="20">
        <v>0.48888888888888887</v>
      </c>
      <c r="BD7" s="13">
        <f>(BC7-BC$11)*24</f>
        <v>-0.35000000000000009</v>
      </c>
      <c r="BE7" s="18" t="s">
        <v>774</v>
      </c>
      <c r="BH7" s="20">
        <v>0.38194444444444442</v>
      </c>
      <c r="BI7" s="13">
        <f>(BH7-BH$11)*24</f>
        <v>-0.41666666666666785</v>
      </c>
      <c r="BJ7" s="18" t="s">
        <v>774</v>
      </c>
      <c r="BM7" s="95">
        <v>0.52430555555555558</v>
      </c>
      <c r="BN7" s="96">
        <f t="shared" ref="BN7:BN41" si="1">(BM7-BM$15)*24</f>
        <v>-0.66666666666666696</v>
      </c>
      <c r="BO7" s="97"/>
      <c r="BP7" s="98" t="s">
        <v>774</v>
      </c>
      <c r="BQ7" s="97"/>
      <c r="BS7" s="95">
        <v>0.44097222222222227</v>
      </c>
      <c r="BT7" s="96">
        <f t="shared" ref="BT7:BT41" si="2">(BS7-BS$15)*24</f>
        <v>-0.71666666666666679</v>
      </c>
      <c r="BU7" s="97"/>
      <c r="BV7" s="98" t="s">
        <v>774</v>
      </c>
      <c r="BW7" s="98"/>
      <c r="BX7" s="97" t="s">
        <v>775</v>
      </c>
      <c r="CF7" s="95">
        <v>0.47569444444444442</v>
      </c>
      <c r="CG7" s="96">
        <f t="shared" ref="CG7:CG14" si="3">(CF7-CF$15)*24</f>
        <v>-0.66666666666666696</v>
      </c>
      <c r="CH7" s="97"/>
      <c r="CI7" s="98" t="s">
        <v>774</v>
      </c>
      <c r="CJ7" s="98"/>
    </row>
    <row r="8" spans="1:88">
      <c r="A8" s="20">
        <v>0.49027777777777781</v>
      </c>
      <c r="B8" s="28">
        <f t="shared" si="0"/>
        <v>-0.39999999999999858</v>
      </c>
      <c r="C8" s="29" t="s">
        <v>776</v>
      </c>
      <c r="E8" s="20">
        <v>0.49374999999999997</v>
      </c>
      <c r="F8" s="28">
        <f>(E8-E$11)*24</f>
        <v>-0.4500000000000024</v>
      </c>
      <c r="G8" s="29" t="s">
        <v>776</v>
      </c>
      <c r="H8" s="19"/>
      <c r="J8" s="20">
        <v>0.3666666666666667</v>
      </c>
      <c r="K8" s="13">
        <f>(J8-J$11)*24</f>
        <v>-0.44999999999999973</v>
      </c>
      <c r="L8" s="18" t="s">
        <v>776</v>
      </c>
      <c r="O8" s="20">
        <v>0.54027777777777775</v>
      </c>
      <c r="P8" s="13">
        <f>(O8-O$11)*24</f>
        <v>-0.33333333333333481</v>
      </c>
      <c r="Q8" s="18" t="s">
        <v>776</v>
      </c>
      <c r="T8" s="20">
        <v>0.35138888888888892</v>
      </c>
      <c r="U8" s="13">
        <f>(T8-T$11)*24</f>
        <v>-0.31666666666666554</v>
      </c>
      <c r="V8" s="18" t="s">
        <v>776</v>
      </c>
      <c r="Y8" s="20">
        <v>0.51458333333333328</v>
      </c>
      <c r="Z8" s="13">
        <f>(Y8-Y$11)*24</f>
        <v>-0.28333333333333499</v>
      </c>
      <c r="AA8" s="18" t="s">
        <v>776</v>
      </c>
      <c r="AD8" s="20">
        <v>0.3979166666666667</v>
      </c>
      <c r="AE8" s="13">
        <f>(AD8-AD$11)*24</f>
        <v>-0.36666666666666536</v>
      </c>
      <c r="AF8" s="18" t="s">
        <v>776</v>
      </c>
      <c r="AI8" s="20">
        <v>5.4166666666666669E-2</v>
      </c>
      <c r="AJ8" s="13">
        <f>(AI8-AI$11)*24</f>
        <v>-0.33333333333333315</v>
      </c>
      <c r="AK8" s="18" t="s">
        <v>776</v>
      </c>
      <c r="AN8" s="20">
        <v>0.3666666666666667</v>
      </c>
      <c r="AO8" s="13">
        <f>(AN8-AN$11)*24</f>
        <v>-0.3833333333333333</v>
      </c>
      <c r="AP8" s="18" t="s">
        <v>776</v>
      </c>
      <c r="AS8" s="20">
        <v>0.52916666666666667</v>
      </c>
      <c r="AT8" s="13">
        <f>(AS8-AS$11)*24</f>
        <v>11.6</v>
      </c>
      <c r="AU8" s="18" t="s">
        <v>776</v>
      </c>
      <c r="AX8" s="20">
        <v>0.3666666666666667</v>
      </c>
      <c r="AY8" s="13">
        <f>(AX8-AX$11)*24</f>
        <v>-0.36666666666666536</v>
      </c>
      <c r="AZ8" s="18" t="s">
        <v>776</v>
      </c>
      <c r="BC8" s="20">
        <v>0.4909722222222222</v>
      </c>
      <c r="BD8" s="13">
        <f>(BC8-BC$11)*24</f>
        <v>-0.30000000000000027</v>
      </c>
      <c r="BE8" s="18" t="s">
        <v>776</v>
      </c>
      <c r="BH8" s="20">
        <v>0.3840277777777778</v>
      </c>
      <c r="BI8" s="13">
        <f>(BH8-BH$11)*24</f>
        <v>-0.3666666666666667</v>
      </c>
      <c r="BJ8" s="18" t="s">
        <v>776</v>
      </c>
      <c r="BM8" s="95">
        <v>0.52638888888888891</v>
      </c>
      <c r="BN8" s="96">
        <f t="shared" si="1"/>
        <v>-0.61666666666666714</v>
      </c>
      <c r="BO8" s="97"/>
      <c r="BP8" s="98" t="s">
        <v>776</v>
      </c>
      <c r="BQ8" s="97"/>
      <c r="BS8" s="95">
        <v>0.44305555555555554</v>
      </c>
      <c r="BT8" s="96">
        <f t="shared" si="2"/>
        <v>-0.66666666666666829</v>
      </c>
      <c r="BU8" s="97"/>
      <c r="BV8" s="98" t="s">
        <v>776</v>
      </c>
      <c r="BW8" s="98"/>
      <c r="BX8" s="97"/>
      <c r="CF8" s="95">
        <v>0.4777777777777778</v>
      </c>
      <c r="CG8" s="96">
        <f t="shared" si="3"/>
        <v>-0.61666666666666581</v>
      </c>
      <c r="CH8" s="97"/>
      <c r="CI8" s="98" t="s">
        <v>776</v>
      </c>
      <c r="CJ8" s="98"/>
    </row>
    <row r="9" spans="1:88">
      <c r="A9" s="20">
        <v>0.50138888888888888</v>
      </c>
      <c r="B9" s="28">
        <f t="shared" si="0"/>
        <v>-0.13333333333333286</v>
      </c>
      <c r="C9" s="29" t="s">
        <v>777</v>
      </c>
      <c r="E9" s="20">
        <v>0.50277777777777777</v>
      </c>
      <c r="F9" s="28">
        <f>(E9-E$11)*24</f>
        <v>-0.23333333333333517</v>
      </c>
      <c r="G9" s="29" t="s">
        <v>777</v>
      </c>
      <c r="H9" s="19"/>
      <c r="J9" s="20">
        <v>0.375</v>
      </c>
      <c r="K9" s="13">
        <f>(J9-J$11)*24</f>
        <v>-0.25000000000000044</v>
      </c>
      <c r="L9" s="18" t="s">
        <v>777</v>
      </c>
      <c r="O9" s="20">
        <v>0.54861111111111105</v>
      </c>
      <c r="P9" s="13">
        <f>(O9-O$11)*24</f>
        <v>-0.13333333333333552</v>
      </c>
      <c r="Q9" s="18" t="s">
        <v>777</v>
      </c>
      <c r="T9" s="20">
        <v>0.35972222222222222</v>
      </c>
      <c r="U9" s="13">
        <f>(T9-T$11)*24</f>
        <v>-0.11666666666666625</v>
      </c>
      <c r="V9" s="18" t="s">
        <v>777</v>
      </c>
      <c r="Y9" s="20">
        <v>0.52083333333333337</v>
      </c>
      <c r="Z9" s="13">
        <f>(Y9-Y$11)*24</f>
        <v>-0.13333333333333286</v>
      </c>
      <c r="AA9" s="18" t="s">
        <v>777</v>
      </c>
      <c r="AD9" s="20">
        <v>0.40625</v>
      </c>
      <c r="AE9" s="13">
        <f>(AD9-AD$11)*24</f>
        <v>-0.16666666666666607</v>
      </c>
      <c r="AF9" s="18" t="s">
        <v>777</v>
      </c>
      <c r="AI9" s="20">
        <v>6.25E-2</v>
      </c>
      <c r="AJ9" s="13">
        <f>(AI9-AI$11)*24</f>
        <v>-0.13333333333333319</v>
      </c>
      <c r="AK9" s="18" t="s">
        <v>777</v>
      </c>
      <c r="AN9" s="20">
        <v>0.375</v>
      </c>
      <c r="AO9" s="13">
        <f>(AN9-AN$11)*24</f>
        <v>-0.18333333333333401</v>
      </c>
      <c r="AP9" s="18" t="s">
        <v>777</v>
      </c>
      <c r="AS9" s="20">
        <v>0.53749999999999998</v>
      </c>
      <c r="AT9" s="13">
        <f>(AS9-AS$11)*24</f>
        <v>11.799999999999999</v>
      </c>
      <c r="AU9" s="18" t="s">
        <v>777</v>
      </c>
      <c r="AX9" s="20">
        <v>0.375</v>
      </c>
      <c r="AY9" s="13">
        <f>(AX9-AX$11)*24</f>
        <v>-0.16666666666666607</v>
      </c>
      <c r="AZ9" s="18" t="s">
        <v>777</v>
      </c>
      <c r="BC9" s="20">
        <v>0.4993055555555555</v>
      </c>
      <c r="BD9" s="13">
        <f>(BC9-BC$11)*24</f>
        <v>-0.10000000000000098</v>
      </c>
      <c r="BE9" s="18" t="s">
        <v>777</v>
      </c>
      <c r="BH9" s="20">
        <v>0.3923611111111111</v>
      </c>
      <c r="BI9" s="13">
        <f>(BH9-BH$11)*24</f>
        <v>-0.16666666666666741</v>
      </c>
      <c r="BJ9" s="18" t="s">
        <v>777</v>
      </c>
      <c r="BM9" s="95">
        <v>0.53125</v>
      </c>
      <c r="BN9" s="96">
        <f t="shared" si="1"/>
        <v>-0.50000000000000089</v>
      </c>
      <c r="BO9" s="97"/>
      <c r="BP9" s="98" t="s">
        <v>777</v>
      </c>
      <c r="BQ9" s="97"/>
      <c r="BS9" s="95">
        <v>0.44791666666666669</v>
      </c>
      <c r="BT9" s="96">
        <f t="shared" si="2"/>
        <v>-0.55000000000000071</v>
      </c>
      <c r="BU9" s="97"/>
      <c r="BV9" s="98" t="s">
        <v>777</v>
      </c>
      <c r="BW9" s="98"/>
      <c r="BX9" s="97" t="s">
        <v>775</v>
      </c>
      <c r="CF9" s="95">
        <v>0.4826388888888889</v>
      </c>
      <c r="CG9" s="96">
        <f t="shared" si="3"/>
        <v>-0.49999999999999956</v>
      </c>
      <c r="CH9" s="97"/>
      <c r="CI9" s="98" t="s">
        <v>777</v>
      </c>
      <c r="CJ9" s="98"/>
    </row>
    <row r="10" spans="1:88">
      <c r="A10" s="20">
        <v>0.50347222222222221</v>
      </c>
      <c r="B10" s="28">
        <f t="shared" si="0"/>
        <v>-8.3333333333333037E-2</v>
      </c>
      <c r="C10" s="29" t="s">
        <v>778</v>
      </c>
      <c r="E10" s="20">
        <v>0.50486111111111109</v>
      </c>
      <c r="F10" s="28">
        <f>(E10-E$11)*24</f>
        <v>-0.18333333333333535</v>
      </c>
      <c r="G10" s="29" t="s">
        <v>778</v>
      </c>
      <c r="H10" s="19"/>
      <c r="J10" s="20">
        <v>0.37708333333333338</v>
      </c>
      <c r="K10" s="13">
        <f>(J10-J$11)*24</f>
        <v>-0.19999999999999929</v>
      </c>
      <c r="L10" s="18" t="s">
        <v>778</v>
      </c>
      <c r="O10" s="20">
        <v>0.55069444444444449</v>
      </c>
      <c r="P10" s="13">
        <f>(O10-O$11)*24</f>
        <v>-8.3333333333333037E-2</v>
      </c>
      <c r="Q10" s="18" t="s">
        <v>778</v>
      </c>
      <c r="T10" s="20">
        <v>0.36180555555555555</v>
      </c>
      <c r="U10" s="13">
        <f>(T10-T$11)*24</f>
        <v>-6.666666666666643E-2</v>
      </c>
      <c r="V10" s="18" t="s">
        <v>778</v>
      </c>
      <c r="Y10" s="20">
        <v>0.5229166666666667</v>
      </c>
      <c r="Z10" s="13">
        <f>(Y10-Y$11)*24</f>
        <v>-8.3333333333333037E-2</v>
      </c>
      <c r="AA10" s="18" t="s">
        <v>778</v>
      </c>
      <c r="AD10" s="20">
        <v>0.40833333333333338</v>
      </c>
      <c r="AE10" s="13">
        <f>(AD10-AD$11)*24</f>
        <v>-0.11666666666666492</v>
      </c>
      <c r="AF10" s="18" t="s">
        <v>778</v>
      </c>
      <c r="AI10" s="20">
        <v>6.458333333333334E-2</v>
      </c>
      <c r="AJ10" s="13">
        <f>(AI10-AI$11)*24</f>
        <v>-8.3333333333333037E-2</v>
      </c>
      <c r="AK10" s="18" t="s">
        <v>778</v>
      </c>
      <c r="AN10" s="20">
        <v>0.37708333333333338</v>
      </c>
      <c r="AO10" s="13">
        <f>(AN10-AN$11)*24</f>
        <v>-0.13333333333333286</v>
      </c>
      <c r="AP10" s="18" t="s">
        <v>778</v>
      </c>
      <c r="AS10" s="20">
        <v>0.5395833333333333</v>
      </c>
      <c r="AT10" s="13">
        <f>(AS10-AS$11)*24</f>
        <v>11.85</v>
      </c>
      <c r="AU10" s="18" t="s">
        <v>778</v>
      </c>
      <c r="AX10" s="20">
        <v>0.37708333333333338</v>
      </c>
      <c r="AY10" s="13">
        <f>(AX10-AX$11)*24</f>
        <v>-0.11666666666666492</v>
      </c>
      <c r="AZ10" s="18" t="s">
        <v>778</v>
      </c>
      <c r="BC10" s="20">
        <v>0.50138888888888888</v>
      </c>
      <c r="BD10" s="13">
        <f>(BC10-BC$11)*24</f>
        <v>-4.9999999999999822E-2</v>
      </c>
      <c r="BE10" s="18" t="s">
        <v>778</v>
      </c>
      <c r="BH10" s="20">
        <v>0.39444444444444443</v>
      </c>
      <c r="BI10" s="13">
        <f>(BH10-BH$11)*24</f>
        <v>-0.11666666666666758</v>
      </c>
      <c r="BJ10" s="18" t="s">
        <v>778</v>
      </c>
      <c r="BM10" s="95">
        <v>0.53333333333333333</v>
      </c>
      <c r="BN10" s="96">
        <f t="shared" si="1"/>
        <v>-0.45000000000000107</v>
      </c>
      <c r="BO10" s="97"/>
      <c r="BP10" s="98" t="s">
        <v>778</v>
      </c>
      <c r="BQ10" s="97"/>
      <c r="BS10" s="95">
        <v>0.45</v>
      </c>
      <c r="BT10" s="96">
        <f t="shared" si="2"/>
        <v>-0.50000000000000089</v>
      </c>
      <c r="BU10" s="97"/>
      <c r="BV10" s="98" t="s">
        <v>778</v>
      </c>
      <c r="BW10" s="98"/>
      <c r="BX10" s="97"/>
      <c r="CF10" s="95">
        <v>0.48472222222222222</v>
      </c>
      <c r="CG10" s="96">
        <f t="shared" si="3"/>
        <v>-0.44999999999999973</v>
      </c>
      <c r="CH10" s="97"/>
      <c r="CI10" s="98" t="s">
        <v>778</v>
      </c>
      <c r="CJ10" s="98"/>
    </row>
    <row r="11" spans="1:88">
      <c r="A11" s="20">
        <v>0.50694444444444442</v>
      </c>
      <c r="B11" s="28">
        <v>0</v>
      </c>
      <c r="C11" s="29" t="s">
        <v>33</v>
      </c>
      <c r="E11" s="20">
        <v>0.51250000000000007</v>
      </c>
      <c r="F11" s="28">
        <v>0</v>
      </c>
      <c r="G11" s="29" t="s">
        <v>33</v>
      </c>
      <c r="H11" s="19"/>
      <c r="J11" s="20">
        <v>0.38541666666666669</v>
      </c>
      <c r="K11" s="13">
        <v>0</v>
      </c>
      <c r="L11" s="18" t="s">
        <v>33</v>
      </c>
      <c r="O11" s="20">
        <v>0.5541666666666667</v>
      </c>
      <c r="P11" s="13">
        <v>0</v>
      </c>
      <c r="Q11" s="18" t="s">
        <v>33</v>
      </c>
      <c r="T11" s="20">
        <v>0.36458333333333331</v>
      </c>
      <c r="U11" s="13">
        <v>0</v>
      </c>
      <c r="V11" s="18" t="s">
        <v>33</v>
      </c>
      <c r="Y11" s="20">
        <v>0.52638888888888891</v>
      </c>
      <c r="Z11" s="13">
        <v>0</v>
      </c>
      <c r="AA11" s="18" t="s">
        <v>33</v>
      </c>
      <c r="AD11" s="20">
        <v>0.41319444444444442</v>
      </c>
      <c r="AE11" s="13">
        <v>0</v>
      </c>
      <c r="AF11" s="18" t="s">
        <v>493</v>
      </c>
      <c r="AI11" s="20">
        <v>6.805555555555555E-2</v>
      </c>
      <c r="AJ11" s="13">
        <v>0</v>
      </c>
      <c r="AK11" s="18" t="s">
        <v>493</v>
      </c>
      <c r="AN11" s="20">
        <v>0.38263888888888892</v>
      </c>
      <c r="AO11" s="13">
        <v>0</v>
      </c>
      <c r="AP11" s="18" t="s">
        <v>572</v>
      </c>
      <c r="AS11" s="20">
        <v>4.5833333333333337E-2</v>
      </c>
      <c r="AT11" s="13">
        <v>0</v>
      </c>
      <c r="AU11" s="18" t="s">
        <v>572</v>
      </c>
      <c r="AX11" s="20">
        <v>0.38194444444444442</v>
      </c>
      <c r="AY11" s="13">
        <v>0</v>
      </c>
      <c r="AZ11" s="18" t="s">
        <v>572</v>
      </c>
      <c r="BC11" s="20">
        <v>0.50347222222222221</v>
      </c>
      <c r="BD11" s="13">
        <v>0</v>
      </c>
      <c r="BE11" s="18" t="s">
        <v>572</v>
      </c>
      <c r="BH11" s="20">
        <v>0.39930555555555558</v>
      </c>
      <c r="BI11" s="13">
        <v>0</v>
      </c>
      <c r="BJ11" s="18" t="s">
        <v>572</v>
      </c>
      <c r="BM11" s="95">
        <v>0.53819444444444442</v>
      </c>
      <c r="BN11" s="96">
        <f t="shared" si="1"/>
        <v>-0.33333333333333481</v>
      </c>
      <c r="BO11" s="97"/>
      <c r="BP11" s="98" t="s">
        <v>779</v>
      </c>
      <c r="BQ11" s="97"/>
      <c r="BS11" s="95">
        <v>0.4513888888888889</v>
      </c>
      <c r="BT11" s="96">
        <f t="shared" si="2"/>
        <v>-0.46666666666666767</v>
      </c>
      <c r="BU11" s="97"/>
      <c r="BV11" s="98" t="s">
        <v>779</v>
      </c>
      <c r="BW11" s="98"/>
      <c r="BX11" s="97" t="s">
        <v>780</v>
      </c>
      <c r="CF11" s="95">
        <v>0.48958333333333331</v>
      </c>
      <c r="CG11" s="96">
        <f t="shared" si="3"/>
        <v>-0.33333333333333348</v>
      </c>
      <c r="CH11" s="97"/>
      <c r="CI11" s="98" t="s">
        <v>779</v>
      </c>
      <c r="CJ11" s="98"/>
    </row>
    <row r="12" spans="1:88">
      <c r="A12" s="20">
        <v>0.51111111111111118</v>
      </c>
      <c r="B12" s="28">
        <f t="shared" si="0"/>
        <v>0.10000000000000231</v>
      </c>
      <c r="C12" s="29" t="s">
        <v>779</v>
      </c>
      <c r="E12" s="20">
        <v>0.52083333333333337</v>
      </c>
      <c r="F12" s="28">
        <f t="shared" ref="F12:F35" si="4">(E12-E$11)*24</f>
        <v>0.19999999999999929</v>
      </c>
      <c r="G12" s="29" t="s">
        <v>779</v>
      </c>
      <c r="H12" s="19"/>
      <c r="J12" s="20">
        <v>0.39583333333333331</v>
      </c>
      <c r="K12" s="13">
        <f t="shared" ref="K12:K35" si="5">(J12-J$11)*24</f>
        <v>0.24999999999999911</v>
      </c>
      <c r="L12" s="18" t="s">
        <v>779</v>
      </c>
      <c r="O12" s="20">
        <v>0.56597222222222221</v>
      </c>
      <c r="P12" s="13">
        <f t="shared" ref="P12:P35" si="6">(O12-O$11)*24</f>
        <v>0.28333333333333233</v>
      </c>
      <c r="Q12" s="18" t="s">
        <v>779</v>
      </c>
      <c r="T12" s="20">
        <v>0.375</v>
      </c>
      <c r="U12" s="13">
        <f t="shared" ref="U12:U35" si="7">(T12-T$11)*24</f>
        <v>0.25000000000000044</v>
      </c>
      <c r="V12" s="18" t="s">
        <v>779</v>
      </c>
      <c r="Y12" s="20">
        <v>0.53263888888888888</v>
      </c>
      <c r="Z12" s="13">
        <f t="shared" ref="Z12:Z35" si="8">(Y12-Y$11)*24</f>
        <v>0.14999999999999947</v>
      </c>
      <c r="AA12" s="18" t="s">
        <v>779</v>
      </c>
      <c r="AD12" s="20">
        <v>0.4201388888888889</v>
      </c>
      <c r="AE12" s="13">
        <f t="shared" ref="AE12:AE31" si="9">(AD12-AD$11)*24</f>
        <v>0.16666666666666741</v>
      </c>
      <c r="AF12" s="18" t="s">
        <v>779</v>
      </c>
      <c r="AI12" s="20">
        <v>7.2916666666666671E-2</v>
      </c>
      <c r="AJ12" s="13">
        <f t="shared" ref="AJ12:AJ31" si="10">(AI12-AI$11)*24</f>
        <v>0.11666666666666692</v>
      </c>
      <c r="AK12" s="18" t="s">
        <v>779</v>
      </c>
      <c r="AN12" s="20">
        <v>0.3888888888888889</v>
      </c>
      <c r="AO12" s="13">
        <f t="shared" ref="AO12:AO31" si="11">(AN12-AN$11)*24</f>
        <v>0.14999999999999947</v>
      </c>
      <c r="AP12" s="18" t="s">
        <v>779</v>
      </c>
      <c r="AS12" s="20">
        <v>0.55208333333333337</v>
      </c>
      <c r="AT12" s="13">
        <f t="shared" ref="AT12:AT31" si="12">(AS12-AS$11)*24</f>
        <v>12.150000000000002</v>
      </c>
      <c r="AU12" s="18" t="s">
        <v>779</v>
      </c>
      <c r="AX12" s="20">
        <v>0.38819444444444445</v>
      </c>
      <c r="AY12" s="13">
        <f t="shared" ref="AY12:AY31" si="13">(AX12-AX$11)*24</f>
        <v>0.1500000000000008</v>
      </c>
      <c r="AZ12" s="18" t="s">
        <v>779</v>
      </c>
      <c r="BC12" s="20">
        <v>0.51041666666666663</v>
      </c>
      <c r="BD12" s="13">
        <f t="shared" ref="BD12:BD31" si="14">(BC12-BC$11)*24</f>
        <v>0.16666666666666607</v>
      </c>
      <c r="BE12" s="18" t="s">
        <v>779</v>
      </c>
      <c r="BH12" s="20">
        <v>0.40625</v>
      </c>
      <c r="BI12" s="13">
        <f t="shared" ref="BI12:BI31" si="15">(BH12-BH$11)*24</f>
        <v>0.16666666666666607</v>
      </c>
      <c r="BJ12" s="18" t="s">
        <v>779</v>
      </c>
      <c r="BM12" s="95">
        <v>0.54027777777777775</v>
      </c>
      <c r="BN12" s="96">
        <f t="shared" si="1"/>
        <v>-0.28333333333333499</v>
      </c>
      <c r="BO12" s="97"/>
      <c r="BP12" s="98" t="s">
        <v>781</v>
      </c>
      <c r="BQ12" s="97"/>
      <c r="BS12" s="95">
        <v>0.45347222222222222</v>
      </c>
      <c r="BT12" s="96">
        <f t="shared" si="2"/>
        <v>-0.41666666666666785</v>
      </c>
      <c r="BU12" s="97"/>
      <c r="BV12" s="98" t="s">
        <v>781</v>
      </c>
      <c r="BW12" s="98"/>
      <c r="BX12" s="97"/>
      <c r="CF12" s="95">
        <v>0.4916666666666667</v>
      </c>
      <c r="CG12" s="96">
        <f t="shared" si="3"/>
        <v>-0.28333333333333233</v>
      </c>
      <c r="CH12" s="97"/>
      <c r="CI12" s="98" t="s">
        <v>781</v>
      </c>
      <c r="CJ12" s="98"/>
    </row>
    <row r="13" spans="1:88">
      <c r="A13" s="20">
        <v>0.5131944444444444</v>
      </c>
      <c r="B13" s="28">
        <f t="shared" si="0"/>
        <v>0.14999999999999947</v>
      </c>
      <c r="C13" s="29" t="s">
        <v>781</v>
      </c>
      <c r="E13" s="20">
        <v>0.5229166666666667</v>
      </c>
      <c r="F13" s="28">
        <f t="shared" si="4"/>
        <v>0.24999999999999911</v>
      </c>
      <c r="G13" s="29" t="s">
        <v>781</v>
      </c>
      <c r="H13" s="19"/>
      <c r="J13" s="20">
        <v>0.3979166666666667</v>
      </c>
      <c r="K13" s="13">
        <f t="shared" si="5"/>
        <v>0.30000000000000027</v>
      </c>
      <c r="L13" s="18" t="s">
        <v>781</v>
      </c>
      <c r="O13" s="20">
        <v>0.56805555555555554</v>
      </c>
      <c r="P13" s="13">
        <f t="shared" si="6"/>
        <v>0.33333333333333215</v>
      </c>
      <c r="Q13" s="18" t="s">
        <v>781</v>
      </c>
      <c r="T13" s="20">
        <v>0.37708333333333338</v>
      </c>
      <c r="U13" s="13">
        <f t="shared" si="7"/>
        <v>0.3000000000000016</v>
      </c>
      <c r="V13" s="18" t="s">
        <v>781</v>
      </c>
      <c r="Y13" s="20">
        <v>0.53472222222222221</v>
      </c>
      <c r="Z13" s="13">
        <f t="shared" si="8"/>
        <v>0.19999999999999929</v>
      </c>
      <c r="AA13" s="18" t="s">
        <v>781</v>
      </c>
      <c r="AD13" s="20">
        <v>0.42222222222222222</v>
      </c>
      <c r="AE13" s="13">
        <f t="shared" si="9"/>
        <v>0.21666666666666723</v>
      </c>
      <c r="AF13" s="18" t="s">
        <v>781</v>
      </c>
      <c r="AI13" s="20">
        <v>7.4999999999999997E-2</v>
      </c>
      <c r="AJ13" s="13">
        <f t="shared" si="10"/>
        <v>0.16666666666666674</v>
      </c>
      <c r="AK13" s="18" t="s">
        <v>781</v>
      </c>
      <c r="AN13" s="20">
        <v>0.39097222222222222</v>
      </c>
      <c r="AO13" s="13">
        <f t="shared" si="11"/>
        <v>0.19999999999999929</v>
      </c>
      <c r="AP13" s="18" t="s">
        <v>781</v>
      </c>
      <c r="AS13" s="20">
        <v>0.5541666666666667</v>
      </c>
      <c r="AT13" s="13">
        <f t="shared" si="12"/>
        <v>12.2</v>
      </c>
      <c r="AU13" s="18" t="s">
        <v>781</v>
      </c>
      <c r="AX13" s="20">
        <v>0.39027777777777778</v>
      </c>
      <c r="AY13" s="13">
        <f t="shared" si="13"/>
        <v>0.20000000000000062</v>
      </c>
      <c r="AZ13" s="18" t="s">
        <v>781</v>
      </c>
      <c r="BC13" s="20">
        <v>0.51250000000000007</v>
      </c>
      <c r="BD13" s="13">
        <f t="shared" si="14"/>
        <v>0.21666666666666856</v>
      </c>
      <c r="BE13" s="18" t="s">
        <v>781</v>
      </c>
      <c r="BH13" s="20">
        <v>0.40833333333333338</v>
      </c>
      <c r="BI13" s="13">
        <f t="shared" si="15"/>
        <v>0.21666666666666723</v>
      </c>
      <c r="BJ13" s="18" t="s">
        <v>781</v>
      </c>
      <c r="BM13" s="95">
        <v>0.54513888888888895</v>
      </c>
      <c r="BN13" s="96">
        <f t="shared" si="1"/>
        <v>-0.16666666666666607</v>
      </c>
      <c r="BO13" s="97"/>
      <c r="BP13" s="98" t="s">
        <v>782</v>
      </c>
      <c r="BQ13" s="97"/>
      <c r="BS13" s="95">
        <v>0.46180555555555558</v>
      </c>
      <c r="BT13" s="96">
        <f t="shared" si="2"/>
        <v>-0.21666666666666723</v>
      </c>
      <c r="BU13" s="97"/>
      <c r="BV13" s="98" t="s">
        <v>782</v>
      </c>
      <c r="BW13" s="98"/>
      <c r="BX13" s="97" t="s">
        <v>780</v>
      </c>
      <c r="CF13" s="95">
        <v>0.49652777777777773</v>
      </c>
      <c r="CG13" s="96">
        <f t="shared" si="3"/>
        <v>-0.16666666666666741</v>
      </c>
      <c r="CH13" s="97"/>
      <c r="CI13" s="98" t="s">
        <v>782</v>
      </c>
      <c r="CJ13" s="98"/>
    </row>
    <row r="14" spans="1:88">
      <c r="A14" s="20">
        <v>0.52083333333333337</v>
      </c>
      <c r="B14" s="28">
        <f t="shared" si="0"/>
        <v>0.33333333333333481</v>
      </c>
      <c r="C14" s="29" t="s">
        <v>782</v>
      </c>
      <c r="E14" s="20">
        <v>0.53125</v>
      </c>
      <c r="F14" s="28">
        <f t="shared" si="4"/>
        <v>0.4499999999999984</v>
      </c>
      <c r="G14" s="29" t="s">
        <v>782</v>
      </c>
      <c r="H14" s="19"/>
      <c r="J14" s="20">
        <v>0.40625</v>
      </c>
      <c r="K14" s="13">
        <f t="shared" si="5"/>
        <v>0.49999999999999956</v>
      </c>
      <c r="L14" s="18" t="s">
        <v>782</v>
      </c>
      <c r="O14" s="20">
        <v>0.57291666666666663</v>
      </c>
      <c r="P14" s="13">
        <f t="shared" si="6"/>
        <v>0.4499999999999984</v>
      </c>
      <c r="Q14" s="18" t="s">
        <v>782</v>
      </c>
      <c r="T14" s="20">
        <v>0.38541666666666669</v>
      </c>
      <c r="U14" s="13">
        <f t="shared" si="7"/>
        <v>0.50000000000000089</v>
      </c>
      <c r="V14" s="18" t="s">
        <v>782</v>
      </c>
      <c r="Y14" s="20">
        <v>0.54166666666666663</v>
      </c>
      <c r="Z14" s="13">
        <f t="shared" si="8"/>
        <v>0.36666666666666536</v>
      </c>
      <c r="AA14" s="18" t="s">
        <v>782</v>
      </c>
      <c r="AD14" s="20">
        <v>0.42708333333333331</v>
      </c>
      <c r="AE14" s="13">
        <f t="shared" si="9"/>
        <v>0.33333333333333348</v>
      </c>
      <c r="AF14" s="18" t="s">
        <v>782</v>
      </c>
      <c r="AI14" s="20">
        <v>8.3333333333333329E-2</v>
      </c>
      <c r="AJ14" s="13">
        <f t="shared" si="10"/>
        <v>0.3666666666666667</v>
      </c>
      <c r="AK14" s="18" t="s">
        <v>782</v>
      </c>
      <c r="AN14" s="20">
        <v>0.39583333333333331</v>
      </c>
      <c r="AO14" s="13">
        <f t="shared" si="11"/>
        <v>0.31666666666666554</v>
      </c>
      <c r="AP14" s="18" t="s">
        <v>782</v>
      </c>
      <c r="AS14" s="20">
        <v>0.5625</v>
      </c>
      <c r="AT14" s="13">
        <f t="shared" si="12"/>
        <v>12.399999999999999</v>
      </c>
      <c r="AU14" s="18" t="s">
        <v>782</v>
      </c>
      <c r="AX14" s="20">
        <v>0.39583333333333331</v>
      </c>
      <c r="AY14" s="13">
        <f t="shared" si="13"/>
        <v>0.33333333333333348</v>
      </c>
      <c r="AZ14" s="18" t="s">
        <v>782</v>
      </c>
      <c r="BC14" s="20">
        <v>0.52083333333333337</v>
      </c>
      <c r="BD14" s="13">
        <f t="shared" si="14"/>
        <v>0.41666666666666785</v>
      </c>
      <c r="BE14" s="18" t="s">
        <v>782</v>
      </c>
      <c r="BH14" s="20">
        <v>0.41666666666666669</v>
      </c>
      <c r="BI14" s="13">
        <f t="shared" si="15"/>
        <v>0.41666666666666652</v>
      </c>
      <c r="BJ14" s="18" t="s">
        <v>782</v>
      </c>
      <c r="BM14" s="95">
        <v>0.54722222222222217</v>
      </c>
      <c r="BN14" s="96">
        <f t="shared" si="1"/>
        <v>-0.11666666666666892</v>
      </c>
      <c r="BO14" s="97"/>
      <c r="BP14" s="98" t="s">
        <v>783</v>
      </c>
      <c r="BQ14" s="97"/>
      <c r="BS14" s="95">
        <v>0.46388888888888885</v>
      </c>
      <c r="BT14" s="96">
        <f t="shared" si="2"/>
        <v>-0.16666666666666874</v>
      </c>
      <c r="BU14" s="97"/>
      <c r="BV14" s="98" t="s">
        <v>783</v>
      </c>
      <c r="BW14" s="98"/>
      <c r="BX14" s="97"/>
      <c r="CF14" s="95">
        <v>0.49861111111111112</v>
      </c>
      <c r="CG14" s="96">
        <f t="shared" si="3"/>
        <v>-0.11666666666666625</v>
      </c>
      <c r="CH14" s="97"/>
      <c r="CI14" s="98" t="s">
        <v>783</v>
      </c>
      <c r="CJ14" s="98"/>
    </row>
    <row r="15" spans="1:88">
      <c r="A15" s="20">
        <v>0.5229166666666667</v>
      </c>
      <c r="B15" s="28">
        <f t="shared" si="0"/>
        <v>0.38333333333333464</v>
      </c>
      <c r="C15" s="29" t="s">
        <v>783</v>
      </c>
      <c r="E15" s="20">
        <v>0.53333333333333333</v>
      </c>
      <c r="F15" s="28">
        <f t="shared" si="4"/>
        <v>0.49999999999999822</v>
      </c>
      <c r="G15" s="29" t="s">
        <v>783</v>
      </c>
      <c r="H15" s="19"/>
      <c r="J15" s="20">
        <v>0.40833333333333338</v>
      </c>
      <c r="K15" s="13">
        <f t="shared" si="5"/>
        <v>0.55000000000000071</v>
      </c>
      <c r="L15" s="18" t="s">
        <v>783</v>
      </c>
      <c r="O15" s="20">
        <v>0.57500000000000007</v>
      </c>
      <c r="P15" s="13">
        <f t="shared" si="6"/>
        <v>0.50000000000000089</v>
      </c>
      <c r="Q15" s="18" t="s">
        <v>783</v>
      </c>
      <c r="T15" s="20">
        <v>0.38750000000000001</v>
      </c>
      <c r="U15" s="13">
        <f t="shared" si="7"/>
        <v>0.55000000000000071</v>
      </c>
      <c r="V15" s="18" t="s">
        <v>783</v>
      </c>
      <c r="Y15" s="20">
        <v>0.54375000000000007</v>
      </c>
      <c r="Z15" s="13">
        <f t="shared" si="8"/>
        <v>0.41666666666666785</v>
      </c>
      <c r="AA15" s="18" t="s">
        <v>783</v>
      </c>
      <c r="AD15" s="20">
        <v>0.4291666666666667</v>
      </c>
      <c r="AE15" s="13">
        <f t="shared" si="9"/>
        <v>0.38333333333333464</v>
      </c>
      <c r="AF15" s="18" t="s">
        <v>783</v>
      </c>
      <c r="AI15" s="20">
        <v>8.5416666666666655E-2</v>
      </c>
      <c r="AJ15" s="13">
        <f t="shared" si="10"/>
        <v>0.41666666666666652</v>
      </c>
      <c r="AK15" s="18" t="s">
        <v>783</v>
      </c>
      <c r="AN15" s="20">
        <v>0.3979166666666667</v>
      </c>
      <c r="AO15" s="13">
        <f t="shared" si="11"/>
        <v>0.3666666666666667</v>
      </c>
      <c r="AP15" s="18" t="s">
        <v>783</v>
      </c>
      <c r="AS15" s="20">
        <v>0.56458333333333333</v>
      </c>
      <c r="AT15" s="13">
        <f t="shared" si="12"/>
        <v>12.450000000000001</v>
      </c>
      <c r="AU15" s="18" t="s">
        <v>783</v>
      </c>
      <c r="AX15" s="20">
        <v>0.3979166666666667</v>
      </c>
      <c r="AY15" s="13">
        <f t="shared" si="13"/>
        <v>0.38333333333333464</v>
      </c>
      <c r="AZ15" s="18" t="s">
        <v>783</v>
      </c>
      <c r="BC15" s="20">
        <v>0.5229166666666667</v>
      </c>
      <c r="BD15" s="13">
        <f t="shared" si="14"/>
        <v>0.46666666666666767</v>
      </c>
      <c r="BE15" s="18" t="s">
        <v>783</v>
      </c>
      <c r="BH15" s="20">
        <v>0.41875000000000001</v>
      </c>
      <c r="BI15" s="13">
        <f t="shared" si="15"/>
        <v>0.46666666666666634</v>
      </c>
      <c r="BJ15" s="18" t="s">
        <v>783</v>
      </c>
      <c r="BM15" s="95">
        <v>0.55208333333333337</v>
      </c>
      <c r="BN15" s="97">
        <v>0</v>
      </c>
      <c r="BO15" s="97"/>
      <c r="BP15" s="98" t="s">
        <v>596</v>
      </c>
      <c r="BQ15" s="97"/>
      <c r="BS15" s="95">
        <v>0.47083333333333338</v>
      </c>
      <c r="BT15" s="97">
        <v>0</v>
      </c>
      <c r="BU15" s="97"/>
      <c r="BV15" s="98" t="s">
        <v>784</v>
      </c>
      <c r="BW15" s="98"/>
      <c r="BX15" s="97"/>
      <c r="CF15" s="95">
        <v>0.50347222222222221</v>
      </c>
      <c r="CG15" s="97">
        <v>0</v>
      </c>
      <c r="CH15" s="97"/>
      <c r="CI15" s="98" t="s">
        <v>784</v>
      </c>
      <c r="CJ15" s="98"/>
    </row>
    <row r="16" spans="1:88">
      <c r="A16" s="20">
        <v>0.53125</v>
      </c>
      <c r="B16" s="28">
        <f t="shared" si="0"/>
        <v>0.58333333333333393</v>
      </c>
      <c r="C16" s="29" t="s">
        <v>785</v>
      </c>
      <c r="E16" s="20">
        <v>0.54166666666666663</v>
      </c>
      <c r="F16" s="28">
        <f t="shared" si="4"/>
        <v>0.69999999999999751</v>
      </c>
      <c r="G16" s="29" t="s">
        <v>785</v>
      </c>
      <c r="H16" s="19"/>
      <c r="J16" s="20">
        <v>0.41666666666666669</v>
      </c>
      <c r="K16" s="13">
        <f t="shared" si="5"/>
        <v>0.75</v>
      </c>
      <c r="L16" s="18" t="s">
        <v>785</v>
      </c>
      <c r="O16" s="20">
        <v>0.58333333333333337</v>
      </c>
      <c r="P16" s="13">
        <f t="shared" si="6"/>
        <v>0.70000000000000018</v>
      </c>
      <c r="Q16" s="18" t="s">
        <v>785</v>
      </c>
      <c r="T16" s="20">
        <v>0.39583333333333331</v>
      </c>
      <c r="U16" s="13">
        <f t="shared" si="7"/>
        <v>0.75</v>
      </c>
      <c r="V16" s="18" t="s">
        <v>785</v>
      </c>
      <c r="Y16" s="20">
        <v>0.55208333333333337</v>
      </c>
      <c r="Z16" s="13">
        <f t="shared" si="8"/>
        <v>0.61666666666666714</v>
      </c>
      <c r="AA16" s="18" t="s">
        <v>785</v>
      </c>
      <c r="AD16" s="20">
        <v>0.4375</v>
      </c>
      <c r="AE16" s="13">
        <f t="shared" si="9"/>
        <v>0.58333333333333393</v>
      </c>
      <c r="AF16" s="18" t="s">
        <v>785</v>
      </c>
      <c r="AI16" s="20">
        <v>9.375E-2</v>
      </c>
      <c r="AJ16" s="13">
        <f t="shared" si="10"/>
        <v>0.61666666666666681</v>
      </c>
      <c r="AK16" s="18" t="s">
        <v>785</v>
      </c>
      <c r="AN16" s="20">
        <v>0.40625</v>
      </c>
      <c r="AO16" s="13">
        <f t="shared" si="11"/>
        <v>0.56666666666666599</v>
      </c>
      <c r="AP16" s="18" t="s">
        <v>785</v>
      </c>
      <c r="AS16" s="20">
        <v>0.57291666666666663</v>
      </c>
      <c r="AT16" s="13">
        <f t="shared" si="12"/>
        <v>12.65</v>
      </c>
      <c r="AU16" s="18" t="s">
        <v>785</v>
      </c>
      <c r="AX16" s="20">
        <v>0.40625</v>
      </c>
      <c r="AY16" s="13">
        <f t="shared" si="13"/>
        <v>0.58333333333333393</v>
      </c>
      <c r="AZ16" s="18" t="s">
        <v>785</v>
      </c>
      <c r="BC16" s="20">
        <v>0.53125</v>
      </c>
      <c r="BD16" s="13">
        <f t="shared" si="14"/>
        <v>0.66666666666666696</v>
      </c>
      <c r="BE16" s="18" t="s">
        <v>785</v>
      </c>
      <c r="BH16" s="20">
        <v>0.42708333333333331</v>
      </c>
      <c r="BI16" s="13">
        <f t="shared" si="15"/>
        <v>0.66666666666666563</v>
      </c>
      <c r="BJ16" s="18" t="s">
        <v>785</v>
      </c>
      <c r="BM16" s="95">
        <v>0.55902777777777779</v>
      </c>
      <c r="BN16" s="96">
        <f t="shared" si="1"/>
        <v>0.16666666666666607</v>
      </c>
      <c r="BO16" s="97"/>
      <c r="BP16" s="98" t="s">
        <v>785</v>
      </c>
      <c r="BQ16" s="97"/>
      <c r="BS16" s="95">
        <v>0.47569444444444442</v>
      </c>
      <c r="BT16" s="96">
        <f t="shared" si="2"/>
        <v>0.11666666666666492</v>
      </c>
      <c r="BU16" s="97"/>
      <c r="BV16" s="98" t="s">
        <v>785</v>
      </c>
      <c r="BW16" s="98"/>
      <c r="BX16" s="97"/>
      <c r="CF16" s="95">
        <v>0.51041666666666663</v>
      </c>
      <c r="CG16" s="96">
        <f t="shared" ref="CG16:CG41" si="16">(CF16-CF$15)*24</f>
        <v>0.16666666666666607</v>
      </c>
      <c r="CH16" s="97"/>
      <c r="CI16" s="98" t="s">
        <v>785</v>
      </c>
      <c r="CJ16" s="98"/>
    </row>
    <row r="17" spans="1:88">
      <c r="A17" s="20">
        <v>0.53333333333333333</v>
      </c>
      <c r="B17" s="28">
        <f t="shared" si="0"/>
        <v>0.63333333333333375</v>
      </c>
      <c r="C17" s="29" t="s">
        <v>786</v>
      </c>
      <c r="E17" s="20">
        <v>0.54375000000000007</v>
      </c>
      <c r="F17" s="28">
        <f t="shared" si="4"/>
        <v>0.75</v>
      </c>
      <c r="G17" s="29" t="s">
        <v>786</v>
      </c>
      <c r="H17" s="19"/>
      <c r="J17" s="20">
        <v>0.41875000000000001</v>
      </c>
      <c r="K17" s="13">
        <f t="shared" si="5"/>
        <v>0.79999999999999982</v>
      </c>
      <c r="L17" s="18" t="s">
        <v>786</v>
      </c>
      <c r="O17" s="20">
        <v>0.5854166666666667</v>
      </c>
      <c r="P17" s="13">
        <f t="shared" si="6"/>
        <v>0.75</v>
      </c>
      <c r="Q17" s="18" t="s">
        <v>786</v>
      </c>
      <c r="T17" s="20">
        <v>0.3979166666666667</v>
      </c>
      <c r="U17" s="13">
        <f t="shared" si="7"/>
        <v>0.80000000000000115</v>
      </c>
      <c r="V17" s="18" t="s">
        <v>786</v>
      </c>
      <c r="Y17" s="20">
        <v>0.5541666666666667</v>
      </c>
      <c r="Z17" s="13">
        <f t="shared" si="8"/>
        <v>0.66666666666666696</v>
      </c>
      <c r="AA17" s="18" t="s">
        <v>786</v>
      </c>
      <c r="AD17" s="20">
        <v>0.43958333333333338</v>
      </c>
      <c r="AE17" s="13">
        <f t="shared" si="9"/>
        <v>0.63333333333333508</v>
      </c>
      <c r="AF17" s="18" t="s">
        <v>786</v>
      </c>
      <c r="AI17" s="20">
        <v>9.5833333333333326E-2</v>
      </c>
      <c r="AJ17" s="13">
        <f t="shared" si="10"/>
        <v>0.66666666666666663</v>
      </c>
      <c r="AK17" s="18" t="s">
        <v>786</v>
      </c>
      <c r="AN17" s="20">
        <v>0.40833333333333338</v>
      </c>
      <c r="AO17" s="13">
        <f t="shared" si="11"/>
        <v>0.61666666666666714</v>
      </c>
      <c r="AP17" s="18" t="s">
        <v>786</v>
      </c>
      <c r="AS17" s="20">
        <v>0.57500000000000007</v>
      </c>
      <c r="AT17" s="13">
        <f t="shared" si="12"/>
        <v>12.700000000000003</v>
      </c>
      <c r="AU17" s="18" t="s">
        <v>786</v>
      </c>
      <c r="AX17" s="20">
        <v>0.40833333333333338</v>
      </c>
      <c r="AY17" s="13">
        <f t="shared" si="13"/>
        <v>0.63333333333333508</v>
      </c>
      <c r="AZ17" s="18" t="s">
        <v>786</v>
      </c>
      <c r="BC17" s="20">
        <v>0.53333333333333333</v>
      </c>
      <c r="BD17" s="13">
        <f t="shared" si="14"/>
        <v>0.71666666666666679</v>
      </c>
      <c r="BE17" s="18" t="s">
        <v>786</v>
      </c>
      <c r="BH17" s="20">
        <v>0.4291666666666667</v>
      </c>
      <c r="BI17" s="13">
        <f t="shared" si="15"/>
        <v>0.71666666666666679</v>
      </c>
      <c r="BJ17" s="18" t="s">
        <v>786</v>
      </c>
      <c r="BM17" s="95">
        <v>0.56111111111111112</v>
      </c>
      <c r="BN17" s="96">
        <f t="shared" si="1"/>
        <v>0.2166666666666659</v>
      </c>
      <c r="BO17" s="97"/>
      <c r="BP17" s="98" t="s">
        <v>786</v>
      </c>
      <c r="BQ17" s="97"/>
      <c r="BS17" s="95">
        <v>0.4777777777777778</v>
      </c>
      <c r="BT17" s="96">
        <f t="shared" si="2"/>
        <v>0.16666666666666607</v>
      </c>
      <c r="BU17" s="97"/>
      <c r="BV17" s="98" t="s">
        <v>786</v>
      </c>
      <c r="BW17" s="98"/>
      <c r="BX17" s="97"/>
      <c r="CF17" s="95">
        <v>0.51250000000000007</v>
      </c>
      <c r="CG17" s="96">
        <f t="shared" si="16"/>
        <v>0.21666666666666856</v>
      </c>
      <c r="CH17" s="97"/>
      <c r="CI17" s="98" t="s">
        <v>786</v>
      </c>
      <c r="CJ17" s="98"/>
    </row>
    <row r="18" spans="1:88">
      <c r="A18" s="20">
        <v>0.54166666666666663</v>
      </c>
      <c r="B18" s="28">
        <f t="shared" si="0"/>
        <v>0.83333333333333304</v>
      </c>
      <c r="C18" s="29" t="s">
        <v>787</v>
      </c>
      <c r="E18" s="20">
        <v>0.55208333333333337</v>
      </c>
      <c r="F18" s="28">
        <f t="shared" si="4"/>
        <v>0.94999999999999929</v>
      </c>
      <c r="G18" s="29" t="s">
        <v>787</v>
      </c>
      <c r="H18" s="19"/>
      <c r="J18" s="20">
        <v>0.42708333333333331</v>
      </c>
      <c r="K18" s="13">
        <f t="shared" si="5"/>
        <v>0.99999999999999911</v>
      </c>
      <c r="L18" s="18" t="s">
        <v>787</v>
      </c>
      <c r="O18" s="20">
        <v>0.59375</v>
      </c>
      <c r="P18" s="13">
        <f t="shared" si="6"/>
        <v>0.94999999999999929</v>
      </c>
      <c r="Q18" s="18" t="s">
        <v>787</v>
      </c>
      <c r="T18" s="20">
        <v>0.40625</v>
      </c>
      <c r="U18" s="13">
        <f t="shared" si="7"/>
        <v>1.0000000000000004</v>
      </c>
      <c r="V18" s="18" t="s">
        <v>787</v>
      </c>
      <c r="Y18" s="20">
        <v>0.5625</v>
      </c>
      <c r="Z18" s="13">
        <f t="shared" si="8"/>
        <v>0.86666666666666625</v>
      </c>
      <c r="AA18" s="18" t="s">
        <v>787</v>
      </c>
      <c r="AD18" s="20">
        <v>0.44791666666666669</v>
      </c>
      <c r="AE18" s="13">
        <f t="shared" si="9"/>
        <v>0.83333333333333437</v>
      </c>
      <c r="AF18" s="18" t="s">
        <v>787</v>
      </c>
      <c r="AI18" s="20">
        <v>0.10416666666666667</v>
      </c>
      <c r="AJ18" s="13">
        <f t="shared" si="10"/>
        <v>0.86666666666666692</v>
      </c>
      <c r="AK18" s="18" t="s">
        <v>787</v>
      </c>
      <c r="AN18" s="20">
        <v>0.41666666666666669</v>
      </c>
      <c r="AO18" s="13">
        <f t="shared" si="11"/>
        <v>0.81666666666666643</v>
      </c>
      <c r="AP18" s="18" t="s">
        <v>787</v>
      </c>
      <c r="AS18" s="20">
        <v>0.58333333333333337</v>
      </c>
      <c r="AT18" s="13">
        <f t="shared" si="12"/>
        <v>12.900000000000002</v>
      </c>
      <c r="AU18" s="18" t="s">
        <v>787</v>
      </c>
      <c r="AX18" s="20">
        <v>0.41666666666666669</v>
      </c>
      <c r="AY18" s="13">
        <f t="shared" si="13"/>
        <v>0.83333333333333437</v>
      </c>
      <c r="AZ18" s="18" t="s">
        <v>787</v>
      </c>
      <c r="BC18" s="20">
        <v>0.54166666666666663</v>
      </c>
      <c r="BD18" s="13">
        <f t="shared" si="14"/>
        <v>0.91666666666666607</v>
      </c>
      <c r="BE18" s="18" t="s">
        <v>787</v>
      </c>
      <c r="BH18" s="20">
        <v>0.4375</v>
      </c>
      <c r="BI18" s="13">
        <f t="shared" si="15"/>
        <v>0.91666666666666607</v>
      </c>
      <c r="BJ18" s="18" t="s">
        <v>787</v>
      </c>
      <c r="BM18" s="95">
        <v>0.56597222222222221</v>
      </c>
      <c r="BN18" s="96">
        <f t="shared" si="1"/>
        <v>0.33333333333333215</v>
      </c>
      <c r="BO18" s="97"/>
      <c r="BP18" s="98" t="s">
        <v>787</v>
      </c>
      <c r="BQ18" s="97"/>
      <c r="BS18" s="95">
        <v>0.4826388888888889</v>
      </c>
      <c r="BT18" s="96">
        <f t="shared" si="2"/>
        <v>0.28333333333333233</v>
      </c>
      <c r="BU18" s="97"/>
      <c r="BV18" s="98" t="s">
        <v>787</v>
      </c>
      <c r="BW18" s="98"/>
      <c r="BX18" s="97"/>
      <c r="CF18" s="95">
        <v>0.51736111111111105</v>
      </c>
      <c r="CG18" s="96">
        <f t="shared" si="16"/>
        <v>0.33333333333333215</v>
      </c>
      <c r="CH18" s="97"/>
      <c r="CI18" s="98" t="s">
        <v>787</v>
      </c>
      <c r="CJ18" s="98"/>
    </row>
    <row r="19" spans="1:88">
      <c r="A19" s="20">
        <v>0.54375000000000007</v>
      </c>
      <c r="B19" s="28">
        <f t="shared" si="0"/>
        <v>0.88333333333333552</v>
      </c>
      <c r="C19" s="29" t="s">
        <v>788</v>
      </c>
      <c r="E19" s="20">
        <v>0.5541666666666667</v>
      </c>
      <c r="F19" s="28">
        <f t="shared" si="4"/>
        <v>0.99999999999999911</v>
      </c>
      <c r="G19" s="29" t="s">
        <v>788</v>
      </c>
      <c r="H19" s="19"/>
      <c r="J19" s="20">
        <v>0.4291666666666667</v>
      </c>
      <c r="K19" s="13">
        <f t="shared" si="5"/>
        <v>1.0500000000000003</v>
      </c>
      <c r="L19" s="18" t="s">
        <v>788</v>
      </c>
      <c r="O19" s="20">
        <v>0.59583333333333333</v>
      </c>
      <c r="P19" s="13">
        <f t="shared" si="6"/>
        <v>0.99999999999999911</v>
      </c>
      <c r="Q19" s="18" t="s">
        <v>788</v>
      </c>
      <c r="T19" s="20">
        <v>0.40833333333333338</v>
      </c>
      <c r="U19" s="13">
        <f t="shared" si="7"/>
        <v>1.0500000000000016</v>
      </c>
      <c r="V19" s="18" t="s">
        <v>788</v>
      </c>
      <c r="Y19" s="20">
        <v>0.56458333333333333</v>
      </c>
      <c r="Z19" s="13">
        <f t="shared" si="8"/>
        <v>0.91666666666666607</v>
      </c>
      <c r="AA19" s="18" t="s">
        <v>788</v>
      </c>
      <c r="AD19" s="20">
        <v>0.45</v>
      </c>
      <c r="AE19" s="13">
        <f t="shared" si="9"/>
        <v>0.88333333333333419</v>
      </c>
      <c r="AF19" s="18" t="s">
        <v>788</v>
      </c>
      <c r="AI19" s="20">
        <v>0.10625</v>
      </c>
      <c r="AJ19" s="13">
        <f t="shared" si="10"/>
        <v>0.91666666666666674</v>
      </c>
      <c r="AK19" s="18" t="s">
        <v>788</v>
      </c>
      <c r="AN19" s="20">
        <v>0.41875000000000001</v>
      </c>
      <c r="AO19" s="13">
        <f t="shared" si="11"/>
        <v>0.86666666666666625</v>
      </c>
      <c r="AP19" s="18" t="s">
        <v>788</v>
      </c>
      <c r="AS19" s="20">
        <v>0.5854166666666667</v>
      </c>
      <c r="AT19" s="13">
        <f t="shared" si="12"/>
        <v>12.95</v>
      </c>
      <c r="AU19" s="18" t="s">
        <v>788</v>
      </c>
      <c r="AX19" s="20">
        <v>0.41875000000000001</v>
      </c>
      <c r="AY19" s="13">
        <f t="shared" si="13"/>
        <v>0.88333333333333419</v>
      </c>
      <c r="AZ19" s="18" t="s">
        <v>788</v>
      </c>
      <c r="BC19" s="20">
        <v>0.54375000000000007</v>
      </c>
      <c r="BD19" s="13">
        <f t="shared" si="14"/>
        <v>0.96666666666666856</v>
      </c>
      <c r="BE19" s="18" t="s">
        <v>788</v>
      </c>
      <c r="BH19" s="20">
        <v>0.43958333333333338</v>
      </c>
      <c r="BI19" s="13">
        <f t="shared" si="15"/>
        <v>0.96666666666666723</v>
      </c>
      <c r="BJ19" s="18" t="s">
        <v>788</v>
      </c>
      <c r="BM19" s="95">
        <v>0.56805555555555554</v>
      </c>
      <c r="BN19" s="96">
        <f t="shared" si="1"/>
        <v>0.38333333333333197</v>
      </c>
      <c r="BO19" s="97"/>
      <c r="BP19" s="98" t="s">
        <v>788</v>
      </c>
      <c r="BQ19" s="97"/>
      <c r="BS19" s="95">
        <v>0.48472222222222222</v>
      </c>
      <c r="BT19" s="96">
        <f t="shared" si="2"/>
        <v>0.33333333333333215</v>
      </c>
      <c r="BU19" s="97"/>
      <c r="BV19" s="98" t="s">
        <v>788</v>
      </c>
      <c r="BW19" s="98"/>
      <c r="BX19" s="97"/>
      <c r="CF19" s="95">
        <v>0.51944444444444449</v>
      </c>
      <c r="CG19" s="96">
        <f t="shared" si="16"/>
        <v>0.38333333333333464</v>
      </c>
      <c r="CH19" s="97"/>
      <c r="CI19" s="98" t="s">
        <v>788</v>
      </c>
      <c r="CJ19" s="98"/>
    </row>
    <row r="20" spans="1:88">
      <c r="A20" s="20">
        <v>0.55208333333333337</v>
      </c>
      <c r="B20" s="28">
        <f t="shared" si="0"/>
        <v>1.0833333333333348</v>
      </c>
      <c r="C20" s="29" t="s">
        <v>789</v>
      </c>
      <c r="E20" s="20">
        <v>0.5625</v>
      </c>
      <c r="F20" s="28">
        <f t="shared" si="4"/>
        <v>1.1999999999999984</v>
      </c>
      <c r="G20" s="29" t="s">
        <v>789</v>
      </c>
      <c r="H20" s="19"/>
      <c r="J20" s="20">
        <v>0.4375</v>
      </c>
      <c r="K20" s="13">
        <f t="shared" si="5"/>
        <v>1.2499999999999996</v>
      </c>
      <c r="L20" s="18" t="s">
        <v>789</v>
      </c>
      <c r="O20" s="20">
        <v>0.60416666666666663</v>
      </c>
      <c r="P20" s="13">
        <f t="shared" si="6"/>
        <v>1.1999999999999984</v>
      </c>
      <c r="Q20" s="18" t="s">
        <v>789</v>
      </c>
      <c r="T20" s="20">
        <v>0.41666666666666669</v>
      </c>
      <c r="U20" s="13">
        <f t="shared" si="7"/>
        <v>1.2500000000000009</v>
      </c>
      <c r="V20" s="18" t="s">
        <v>789</v>
      </c>
      <c r="Y20" s="20">
        <v>0.57291666666666663</v>
      </c>
      <c r="Z20" s="13">
        <f t="shared" si="8"/>
        <v>1.1166666666666654</v>
      </c>
      <c r="AA20" s="18" t="s">
        <v>789</v>
      </c>
      <c r="AD20" s="20">
        <v>0.45833333333333331</v>
      </c>
      <c r="AE20" s="13">
        <f t="shared" si="9"/>
        <v>1.0833333333333335</v>
      </c>
      <c r="AF20" s="18" t="s">
        <v>789</v>
      </c>
      <c r="AI20" s="20">
        <v>0.11458333333333333</v>
      </c>
      <c r="AJ20" s="13">
        <f t="shared" si="10"/>
        <v>1.1166666666666667</v>
      </c>
      <c r="AK20" s="18" t="s">
        <v>789</v>
      </c>
      <c r="AN20" s="20">
        <v>0.42708333333333331</v>
      </c>
      <c r="AO20" s="13">
        <f t="shared" si="11"/>
        <v>1.0666666666666655</v>
      </c>
      <c r="AP20" s="18" t="s">
        <v>789</v>
      </c>
      <c r="AS20" s="20">
        <v>0.59375</v>
      </c>
      <c r="AT20" s="13">
        <f t="shared" si="12"/>
        <v>13.149999999999999</v>
      </c>
      <c r="AU20" s="18" t="s">
        <v>789</v>
      </c>
      <c r="AX20" s="20">
        <v>0.42708333333333331</v>
      </c>
      <c r="AY20" s="13">
        <f t="shared" si="13"/>
        <v>1.0833333333333335</v>
      </c>
      <c r="AZ20" s="18" t="s">
        <v>789</v>
      </c>
      <c r="BC20" s="20">
        <v>0.55208333333333337</v>
      </c>
      <c r="BD20" s="13">
        <f t="shared" si="14"/>
        <v>1.1666666666666679</v>
      </c>
      <c r="BE20" s="18" t="s">
        <v>789</v>
      </c>
      <c r="BH20" s="11">
        <v>0.44791666666666669</v>
      </c>
      <c r="BI20" s="13">
        <f t="shared" si="15"/>
        <v>1.1666666666666665</v>
      </c>
      <c r="BJ20" s="18" t="s">
        <v>789</v>
      </c>
      <c r="BM20" s="95">
        <v>0.57291666666666663</v>
      </c>
      <c r="BN20" s="96">
        <f t="shared" si="1"/>
        <v>0.49999999999999822</v>
      </c>
      <c r="BO20" s="97"/>
      <c r="BP20" s="98" t="s">
        <v>789</v>
      </c>
      <c r="BQ20" s="97"/>
      <c r="BS20" s="95">
        <v>0.48958333333333331</v>
      </c>
      <c r="BT20" s="96">
        <f t="shared" si="2"/>
        <v>0.4499999999999984</v>
      </c>
      <c r="BU20" s="97"/>
      <c r="BV20" s="98" t="s">
        <v>789</v>
      </c>
      <c r="BW20" s="98"/>
      <c r="BX20" s="97"/>
      <c r="CF20" s="95">
        <v>0.52430555555555558</v>
      </c>
      <c r="CG20" s="96">
        <f t="shared" si="16"/>
        <v>0.50000000000000089</v>
      </c>
      <c r="CH20" s="97"/>
      <c r="CI20" s="98" t="s">
        <v>789</v>
      </c>
      <c r="CJ20" s="98"/>
    </row>
    <row r="21" spans="1:88">
      <c r="A21" s="20">
        <v>0.5541666666666667</v>
      </c>
      <c r="B21" s="28">
        <f t="shared" si="0"/>
        <v>1.1333333333333346</v>
      </c>
      <c r="C21" s="29" t="s">
        <v>790</v>
      </c>
      <c r="E21" s="20">
        <v>0.56458333333333333</v>
      </c>
      <c r="F21" s="28">
        <f t="shared" si="4"/>
        <v>1.2499999999999982</v>
      </c>
      <c r="G21" s="29" t="s">
        <v>790</v>
      </c>
      <c r="H21" s="19"/>
      <c r="J21" s="20">
        <v>0.43958333333333338</v>
      </c>
      <c r="K21" s="13">
        <f t="shared" si="5"/>
        <v>1.3000000000000007</v>
      </c>
      <c r="L21" s="18" t="s">
        <v>790</v>
      </c>
      <c r="O21" s="20">
        <v>0.60625000000000007</v>
      </c>
      <c r="P21" s="13">
        <f t="shared" si="6"/>
        <v>1.2500000000000009</v>
      </c>
      <c r="Q21" s="18" t="s">
        <v>790</v>
      </c>
      <c r="T21" s="20">
        <v>0.41875000000000001</v>
      </c>
      <c r="U21" s="13">
        <f t="shared" si="7"/>
        <v>1.3000000000000007</v>
      </c>
      <c r="V21" s="18" t="s">
        <v>790</v>
      </c>
      <c r="Y21" s="20">
        <v>0.57500000000000007</v>
      </c>
      <c r="Z21" s="13">
        <f t="shared" si="8"/>
        <v>1.1666666666666679</v>
      </c>
      <c r="AA21" s="18" t="s">
        <v>790</v>
      </c>
      <c r="AD21" s="20">
        <v>0.4604166666666667</v>
      </c>
      <c r="AE21" s="13">
        <f t="shared" si="9"/>
        <v>1.1333333333333346</v>
      </c>
      <c r="AF21" s="18" t="s">
        <v>790</v>
      </c>
      <c r="AI21" s="20">
        <v>0.11666666666666665</v>
      </c>
      <c r="AJ21" s="13">
        <f t="shared" si="10"/>
        <v>1.1666666666666665</v>
      </c>
      <c r="AK21" s="18" t="s">
        <v>790</v>
      </c>
      <c r="AN21" s="20">
        <v>0.4291666666666667</v>
      </c>
      <c r="AO21" s="13">
        <f t="shared" si="11"/>
        <v>1.1166666666666667</v>
      </c>
      <c r="AP21" s="18" t="s">
        <v>790</v>
      </c>
      <c r="AS21" s="20">
        <v>0.59583333333333333</v>
      </c>
      <c r="AT21" s="13">
        <f t="shared" si="12"/>
        <v>13.200000000000001</v>
      </c>
      <c r="AU21" s="18" t="s">
        <v>790</v>
      </c>
      <c r="AX21" s="20">
        <v>0.4291666666666667</v>
      </c>
      <c r="AY21" s="13">
        <f t="shared" si="13"/>
        <v>1.1333333333333346</v>
      </c>
      <c r="AZ21" s="18" t="s">
        <v>790</v>
      </c>
      <c r="BC21" s="20">
        <v>0.5541666666666667</v>
      </c>
      <c r="BD21" s="13">
        <f t="shared" si="14"/>
        <v>1.2166666666666677</v>
      </c>
      <c r="BE21" s="18" t="s">
        <v>790</v>
      </c>
      <c r="BH21" s="11">
        <v>0.45</v>
      </c>
      <c r="BI21" s="13">
        <f t="shared" si="15"/>
        <v>1.2166666666666663</v>
      </c>
      <c r="BJ21" s="18" t="s">
        <v>790</v>
      </c>
      <c r="BM21" s="95">
        <v>0.57500000000000007</v>
      </c>
      <c r="BN21" s="96">
        <f t="shared" si="1"/>
        <v>0.55000000000000071</v>
      </c>
      <c r="BO21" s="97"/>
      <c r="BP21" s="98" t="s">
        <v>790</v>
      </c>
      <c r="BQ21" s="97"/>
      <c r="BS21" s="95">
        <v>0.4916666666666667</v>
      </c>
      <c r="BT21" s="96">
        <f t="shared" si="2"/>
        <v>0.49999999999999956</v>
      </c>
      <c r="BU21" s="97"/>
      <c r="BV21" s="98" t="s">
        <v>790</v>
      </c>
      <c r="BW21" s="98"/>
      <c r="BX21" s="97"/>
      <c r="CF21" s="95">
        <v>0.52638888888888891</v>
      </c>
      <c r="CG21" s="96">
        <f t="shared" si="16"/>
        <v>0.55000000000000071</v>
      </c>
      <c r="CH21" s="97"/>
      <c r="CI21" s="98" t="s">
        <v>790</v>
      </c>
      <c r="CJ21" s="98"/>
    </row>
    <row r="22" spans="1:88">
      <c r="A22" s="20">
        <v>0.5625</v>
      </c>
      <c r="B22" s="28">
        <f t="shared" si="0"/>
        <v>1.3333333333333339</v>
      </c>
      <c r="C22" s="29" t="s">
        <v>791</v>
      </c>
      <c r="E22" s="20">
        <v>0.57291666666666663</v>
      </c>
      <c r="F22" s="28">
        <f t="shared" si="4"/>
        <v>1.4499999999999975</v>
      </c>
      <c r="G22" s="29" t="s">
        <v>791</v>
      </c>
      <c r="H22" s="19"/>
      <c r="J22" s="20">
        <v>0.44791666666666669</v>
      </c>
      <c r="K22" s="13">
        <f t="shared" si="5"/>
        <v>1.5</v>
      </c>
      <c r="L22" s="18" t="s">
        <v>791</v>
      </c>
      <c r="O22" s="20">
        <v>0.61458333333333337</v>
      </c>
      <c r="P22" s="13">
        <f t="shared" si="6"/>
        <v>1.4500000000000002</v>
      </c>
      <c r="Q22" s="18" t="s">
        <v>791</v>
      </c>
      <c r="T22" s="20">
        <v>0.42708333333333331</v>
      </c>
      <c r="U22" s="13">
        <f t="shared" si="7"/>
        <v>1.5</v>
      </c>
      <c r="V22" s="18" t="s">
        <v>791</v>
      </c>
      <c r="Y22" s="20">
        <v>0.58333333333333337</v>
      </c>
      <c r="Z22" s="13">
        <f t="shared" si="8"/>
        <v>1.3666666666666671</v>
      </c>
      <c r="AA22" s="18" t="s">
        <v>791</v>
      </c>
      <c r="AD22" s="20">
        <v>0.46875</v>
      </c>
      <c r="AE22" s="13">
        <f t="shared" si="9"/>
        <v>1.3333333333333339</v>
      </c>
      <c r="AF22" s="18" t="s">
        <v>791</v>
      </c>
      <c r="AI22" s="20">
        <v>0.125</v>
      </c>
      <c r="AJ22" s="13">
        <f t="shared" si="10"/>
        <v>1.3666666666666667</v>
      </c>
      <c r="AK22" s="18" t="s">
        <v>791</v>
      </c>
      <c r="AN22" s="20">
        <v>0.4375</v>
      </c>
      <c r="AO22" s="13">
        <f t="shared" si="11"/>
        <v>1.316666666666666</v>
      </c>
      <c r="AP22" s="18" t="s">
        <v>791</v>
      </c>
      <c r="AS22" s="20">
        <v>0.60416666666666663</v>
      </c>
      <c r="AT22" s="13">
        <f t="shared" si="12"/>
        <v>13.4</v>
      </c>
      <c r="AU22" s="18" t="s">
        <v>791</v>
      </c>
      <c r="AX22" s="20">
        <v>0.4375</v>
      </c>
      <c r="AY22" s="13">
        <f t="shared" si="13"/>
        <v>1.3333333333333339</v>
      </c>
      <c r="AZ22" s="18" t="s">
        <v>791</v>
      </c>
      <c r="BC22" s="20">
        <v>0.5625</v>
      </c>
      <c r="BD22" s="13">
        <f t="shared" si="14"/>
        <v>1.416666666666667</v>
      </c>
      <c r="BE22" s="18" t="s">
        <v>791</v>
      </c>
      <c r="BH22" s="11">
        <v>0.45833333333333331</v>
      </c>
      <c r="BI22" s="13">
        <f t="shared" si="15"/>
        <v>1.4166666666666656</v>
      </c>
      <c r="BJ22" s="18" t="s">
        <v>791</v>
      </c>
      <c r="BM22" s="95">
        <v>0.57986111111111105</v>
      </c>
      <c r="BN22" s="96">
        <f t="shared" si="1"/>
        <v>0.6666666666666643</v>
      </c>
      <c r="BO22" s="97"/>
      <c r="BP22" s="98" t="s">
        <v>791</v>
      </c>
      <c r="BQ22" s="97"/>
      <c r="BS22" s="95">
        <v>0.49652777777777773</v>
      </c>
      <c r="BT22" s="96">
        <f t="shared" si="2"/>
        <v>0.61666666666666448</v>
      </c>
      <c r="BU22" s="97"/>
      <c r="BV22" s="98" t="s">
        <v>791</v>
      </c>
      <c r="BW22" s="98"/>
      <c r="BX22" s="97"/>
      <c r="CF22" s="95">
        <v>0.53125</v>
      </c>
      <c r="CG22" s="96">
        <f t="shared" si="16"/>
        <v>0.66666666666666696</v>
      </c>
      <c r="CH22" s="97"/>
      <c r="CI22" s="98" t="s">
        <v>791</v>
      </c>
      <c r="CJ22" s="98"/>
    </row>
    <row r="23" spans="1:88">
      <c r="A23" s="20">
        <v>0.56458333333333333</v>
      </c>
      <c r="B23" s="28">
        <f t="shared" si="0"/>
        <v>1.3833333333333337</v>
      </c>
      <c r="C23" s="29" t="s">
        <v>792</v>
      </c>
      <c r="E23" s="20">
        <v>0.57500000000000007</v>
      </c>
      <c r="F23" s="28">
        <f t="shared" si="4"/>
        <v>1.5</v>
      </c>
      <c r="G23" s="29" t="s">
        <v>792</v>
      </c>
      <c r="H23" s="19"/>
      <c r="J23" s="20">
        <v>0.45</v>
      </c>
      <c r="K23" s="13">
        <f t="shared" si="5"/>
        <v>1.5499999999999998</v>
      </c>
      <c r="L23" s="18" t="s">
        <v>792</v>
      </c>
      <c r="O23" s="20">
        <v>0.6166666666666667</v>
      </c>
      <c r="P23" s="13">
        <f t="shared" si="6"/>
        <v>1.5</v>
      </c>
      <c r="Q23" s="18" t="s">
        <v>792</v>
      </c>
      <c r="T23" s="20">
        <v>0.4291666666666667</v>
      </c>
      <c r="U23" s="13">
        <f t="shared" si="7"/>
        <v>1.5500000000000012</v>
      </c>
      <c r="V23" s="18" t="s">
        <v>792</v>
      </c>
      <c r="Y23" s="20">
        <v>0.5854166666666667</v>
      </c>
      <c r="Z23" s="13">
        <f t="shared" si="8"/>
        <v>1.416666666666667</v>
      </c>
      <c r="AA23" s="18" t="s">
        <v>792</v>
      </c>
      <c r="AD23" s="20">
        <v>0.47083333333333338</v>
      </c>
      <c r="AE23" s="13">
        <f t="shared" si="9"/>
        <v>1.3833333333333351</v>
      </c>
      <c r="AF23" s="18" t="s">
        <v>792</v>
      </c>
      <c r="AI23" s="20">
        <v>0.12708333333333333</v>
      </c>
      <c r="AJ23" s="13">
        <f t="shared" si="10"/>
        <v>1.4166666666666665</v>
      </c>
      <c r="AK23" s="18" t="s">
        <v>792</v>
      </c>
      <c r="AN23" s="20">
        <v>0.43958333333333338</v>
      </c>
      <c r="AO23" s="13">
        <f t="shared" si="11"/>
        <v>1.3666666666666671</v>
      </c>
      <c r="AP23" s="18" t="s">
        <v>792</v>
      </c>
      <c r="AS23" s="20">
        <v>0.60625000000000007</v>
      </c>
      <c r="AT23" s="13">
        <f t="shared" si="12"/>
        <v>13.450000000000003</v>
      </c>
      <c r="AU23" s="18" t="s">
        <v>792</v>
      </c>
      <c r="AX23" s="20">
        <v>0.43958333333333338</v>
      </c>
      <c r="AY23" s="13">
        <f t="shared" si="13"/>
        <v>1.3833333333333351</v>
      </c>
      <c r="AZ23" s="18" t="s">
        <v>792</v>
      </c>
      <c r="BC23" s="20">
        <v>0.56458333333333333</v>
      </c>
      <c r="BD23" s="13">
        <f t="shared" si="14"/>
        <v>1.4666666666666668</v>
      </c>
      <c r="BE23" s="18" t="s">
        <v>792</v>
      </c>
      <c r="BH23" s="11">
        <v>0.4604166666666667</v>
      </c>
      <c r="BI23" s="13">
        <f t="shared" si="15"/>
        <v>1.4666666666666668</v>
      </c>
      <c r="BJ23" s="18" t="s">
        <v>792</v>
      </c>
      <c r="BM23" s="95">
        <v>0.58194444444444449</v>
      </c>
      <c r="BN23" s="96">
        <f t="shared" si="1"/>
        <v>0.71666666666666679</v>
      </c>
      <c r="BO23" s="97"/>
      <c r="BP23" s="98" t="s">
        <v>792</v>
      </c>
      <c r="BQ23" s="97"/>
      <c r="BS23" s="95">
        <v>0.49861111111111112</v>
      </c>
      <c r="BT23" s="96">
        <f t="shared" si="2"/>
        <v>0.66666666666666563</v>
      </c>
      <c r="BU23" s="97"/>
      <c r="BV23" s="98" t="s">
        <v>792</v>
      </c>
      <c r="BW23" s="98"/>
      <c r="BX23" s="97"/>
      <c r="CF23" s="95">
        <v>0.53333333333333333</v>
      </c>
      <c r="CG23" s="96">
        <f t="shared" si="16"/>
        <v>0.71666666666666679</v>
      </c>
      <c r="CH23" s="97"/>
      <c r="CI23" s="98" t="s">
        <v>792</v>
      </c>
      <c r="CJ23" s="98"/>
    </row>
    <row r="24" spans="1:88">
      <c r="A24" s="20">
        <v>0.57291666666666663</v>
      </c>
      <c r="B24" s="28">
        <f t="shared" si="0"/>
        <v>1.583333333333333</v>
      </c>
      <c r="C24" s="29" t="s">
        <v>793</v>
      </c>
      <c r="E24" s="20">
        <v>0.58333333333333337</v>
      </c>
      <c r="F24" s="28">
        <f t="shared" si="4"/>
        <v>1.6999999999999993</v>
      </c>
      <c r="G24" s="29" t="s">
        <v>793</v>
      </c>
      <c r="H24" s="19"/>
      <c r="J24" s="20">
        <v>0.45833333333333331</v>
      </c>
      <c r="K24" s="13">
        <f t="shared" si="5"/>
        <v>1.7499999999999991</v>
      </c>
      <c r="L24" s="18" t="s">
        <v>793</v>
      </c>
      <c r="O24" s="20">
        <v>0.625</v>
      </c>
      <c r="P24" s="13">
        <f t="shared" si="6"/>
        <v>1.6999999999999993</v>
      </c>
      <c r="Q24" s="18" t="s">
        <v>793</v>
      </c>
      <c r="T24" s="20">
        <v>0.4375</v>
      </c>
      <c r="U24" s="13">
        <f t="shared" si="7"/>
        <v>1.7500000000000004</v>
      </c>
      <c r="V24" s="18" t="s">
        <v>793</v>
      </c>
      <c r="Y24" s="20">
        <v>0.59375</v>
      </c>
      <c r="Z24" s="13">
        <f t="shared" si="8"/>
        <v>1.6166666666666663</v>
      </c>
      <c r="AA24" s="18" t="s">
        <v>793</v>
      </c>
      <c r="AD24" s="20">
        <v>0.47916666666666669</v>
      </c>
      <c r="AE24" s="13">
        <f t="shared" si="9"/>
        <v>1.5833333333333344</v>
      </c>
      <c r="AF24" s="18" t="s">
        <v>793</v>
      </c>
      <c r="AI24" s="20">
        <v>0.13541666666666666</v>
      </c>
      <c r="AJ24" s="13">
        <f t="shared" si="10"/>
        <v>1.6166666666666667</v>
      </c>
      <c r="AK24" s="18" t="s">
        <v>793</v>
      </c>
      <c r="AN24" s="20">
        <v>0.44791666666666669</v>
      </c>
      <c r="AO24" s="13">
        <f t="shared" si="11"/>
        <v>1.5666666666666664</v>
      </c>
      <c r="AP24" s="18" t="s">
        <v>793</v>
      </c>
      <c r="AS24" s="20">
        <v>0.61458333333333337</v>
      </c>
      <c r="AT24" s="13">
        <f t="shared" si="12"/>
        <v>13.650000000000002</v>
      </c>
      <c r="AU24" s="18" t="s">
        <v>793</v>
      </c>
      <c r="AX24" s="20">
        <v>0.44791666666666669</v>
      </c>
      <c r="AY24" s="13">
        <f t="shared" si="13"/>
        <v>1.5833333333333344</v>
      </c>
      <c r="AZ24" s="18" t="s">
        <v>793</v>
      </c>
      <c r="BC24" s="20">
        <v>0.57291666666666663</v>
      </c>
      <c r="BD24" s="13">
        <f t="shared" si="14"/>
        <v>1.6666666666666661</v>
      </c>
      <c r="BE24" s="18" t="s">
        <v>793</v>
      </c>
      <c r="BH24" s="11">
        <v>0.46875</v>
      </c>
      <c r="BI24" s="13">
        <f t="shared" si="15"/>
        <v>1.6666666666666661</v>
      </c>
      <c r="BJ24" s="18" t="s">
        <v>793</v>
      </c>
      <c r="BM24" s="95">
        <v>0.58680555555555558</v>
      </c>
      <c r="BN24" s="96">
        <f t="shared" si="1"/>
        <v>0.83333333333333304</v>
      </c>
      <c r="BO24" s="97"/>
      <c r="BP24" s="98" t="s">
        <v>793</v>
      </c>
      <c r="BQ24" s="97"/>
      <c r="BS24" s="95">
        <v>0.50347222222222221</v>
      </c>
      <c r="BT24" s="96">
        <f t="shared" si="2"/>
        <v>0.78333333333333188</v>
      </c>
      <c r="BU24" s="97"/>
      <c r="BV24" s="98" t="s">
        <v>793</v>
      </c>
      <c r="BW24" s="98"/>
      <c r="BX24" s="97"/>
      <c r="CF24" s="95">
        <v>0.53819444444444442</v>
      </c>
      <c r="CG24" s="96">
        <f t="shared" si="16"/>
        <v>0.83333333333333304</v>
      </c>
      <c r="CH24" s="97"/>
      <c r="CI24" s="98" t="s">
        <v>793</v>
      </c>
      <c r="CJ24" s="98"/>
    </row>
    <row r="25" spans="1:88">
      <c r="A25" s="20">
        <v>0.57500000000000007</v>
      </c>
      <c r="B25" s="28">
        <f t="shared" si="0"/>
        <v>1.6333333333333355</v>
      </c>
      <c r="C25" s="29" t="s">
        <v>794</v>
      </c>
      <c r="E25" s="20">
        <v>0.5854166666666667</v>
      </c>
      <c r="F25" s="28">
        <f t="shared" si="4"/>
        <v>1.7499999999999991</v>
      </c>
      <c r="G25" s="29" t="s">
        <v>794</v>
      </c>
      <c r="H25" s="19"/>
      <c r="J25" s="20">
        <v>0.4604166666666667</v>
      </c>
      <c r="K25" s="13">
        <f t="shared" si="5"/>
        <v>1.8000000000000003</v>
      </c>
      <c r="L25" s="18" t="s">
        <v>794</v>
      </c>
      <c r="O25" s="20">
        <v>0.62708333333333333</v>
      </c>
      <c r="P25" s="13">
        <f t="shared" si="6"/>
        <v>1.7499999999999991</v>
      </c>
      <c r="Q25" s="18" t="s">
        <v>794</v>
      </c>
      <c r="T25" s="20">
        <v>0.43958333333333338</v>
      </c>
      <c r="U25" s="13">
        <f t="shared" si="7"/>
        <v>1.8000000000000016</v>
      </c>
      <c r="V25" s="18" t="s">
        <v>794</v>
      </c>
      <c r="Y25" s="20">
        <v>0.59583333333333333</v>
      </c>
      <c r="Z25" s="13">
        <f t="shared" si="8"/>
        <v>1.6666666666666661</v>
      </c>
      <c r="AA25" s="18" t="s">
        <v>794</v>
      </c>
      <c r="AD25" s="20">
        <v>0.48125000000000001</v>
      </c>
      <c r="AE25" s="13">
        <f t="shared" si="9"/>
        <v>1.6333333333333342</v>
      </c>
      <c r="AF25" s="18" t="s">
        <v>794</v>
      </c>
      <c r="AI25" s="20">
        <v>0.13749999999999998</v>
      </c>
      <c r="AJ25" s="13">
        <f t="shared" si="10"/>
        <v>1.6666666666666665</v>
      </c>
      <c r="AK25" s="18" t="s">
        <v>794</v>
      </c>
      <c r="AN25" s="20">
        <v>0.45</v>
      </c>
      <c r="AO25" s="13">
        <f t="shared" si="11"/>
        <v>1.6166666666666663</v>
      </c>
      <c r="AP25" s="18" t="s">
        <v>794</v>
      </c>
      <c r="AS25" s="20">
        <v>0.6166666666666667</v>
      </c>
      <c r="AT25" s="13">
        <f t="shared" si="12"/>
        <v>13.7</v>
      </c>
      <c r="AU25" s="18" t="s">
        <v>794</v>
      </c>
      <c r="AX25" s="20">
        <v>0.45</v>
      </c>
      <c r="AY25" s="13">
        <f t="shared" si="13"/>
        <v>1.6333333333333342</v>
      </c>
      <c r="AZ25" s="18" t="s">
        <v>794</v>
      </c>
      <c r="BC25" s="20">
        <v>0.57500000000000007</v>
      </c>
      <c r="BD25" s="13">
        <f t="shared" si="14"/>
        <v>1.7166666666666686</v>
      </c>
      <c r="BE25" s="18" t="s">
        <v>794</v>
      </c>
      <c r="BH25" s="11">
        <v>0.47083333333333338</v>
      </c>
      <c r="BI25" s="13">
        <f t="shared" si="15"/>
        <v>1.7166666666666672</v>
      </c>
      <c r="BJ25" s="18" t="s">
        <v>794</v>
      </c>
      <c r="BM25" s="95">
        <v>0.58888888888888891</v>
      </c>
      <c r="BN25" s="96">
        <f t="shared" si="1"/>
        <v>0.88333333333333286</v>
      </c>
      <c r="BO25" s="97"/>
      <c r="BP25" s="98" t="s">
        <v>794</v>
      </c>
      <c r="BQ25" s="97"/>
      <c r="BS25" s="95">
        <v>0.50555555555555554</v>
      </c>
      <c r="BT25" s="96">
        <f t="shared" si="2"/>
        <v>0.83333333333333171</v>
      </c>
      <c r="BU25" s="97"/>
      <c r="BV25" s="98" t="s">
        <v>794</v>
      </c>
      <c r="BW25" s="98"/>
      <c r="BX25" s="97"/>
      <c r="CF25" s="95">
        <v>0.54027777777777775</v>
      </c>
      <c r="CG25" s="96">
        <f t="shared" si="16"/>
        <v>0.88333333333333286</v>
      </c>
      <c r="CH25" s="97"/>
      <c r="CI25" s="98" t="s">
        <v>794</v>
      </c>
      <c r="CJ25" s="98"/>
    </row>
    <row r="26" spans="1:88">
      <c r="A26" s="20">
        <v>0.58333333333333337</v>
      </c>
      <c r="B26" s="28">
        <f t="shared" si="0"/>
        <v>1.8333333333333348</v>
      </c>
      <c r="C26" s="29" t="s">
        <v>795</v>
      </c>
      <c r="E26" s="20">
        <v>0.59375</v>
      </c>
      <c r="F26" s="28">
        <f t="shared" si="4"/>
        <v>1.9499999999999984</v>
      </c>
      <c r="G26" s="29" t="s">
        <v>795</v>
      </c>
      <c r="H26" s="19"/>
      <c r="J26" s="20">
        <v>0.46875</v>
      </c>
      <c r="K26" s="13">
        <f t="shared" si="5"/>
        <v>1.9999999999999996</v>
      </c>
      <c r="L26" s="18" t="s">
        <v>795</v>
      </c>
      <c r="O26" s="20">
        <v>0.63541666666666663</v>
      </c>
      <c r="P26" s="13">
        <f t="shared" si="6"/>
        <v>1.9499999999999984</v>
      </c>
      <c r="Q26" s="18" t="s">
        <v>795</v>
      </c>
      <c r="T26" s="20">
        <v>0.44791666666666669</v>
      </c>
      <c r="U26" s="13">
        <f t="shared" si="7"/>
        <v>2.0000000000000009</v>
      </c>
      <c r="V26" s="18" t="s">
        <v>795</v>
      </c>
      <c r="Y26" s="20">
        <v>0.60416666666666663</v>
      </c>
      <c r="Z26" s="13">
        <f t="shared" si="8"/>
        <v>1.8666666666666654</v>
      </c>
      <c r="AA26" s="18" t="s">
        <v>795</v>
      </c>
      <c r="AD26" s="20">
        <v>0.48958333333333331</v>
      </c>
      <c r="AE26" s="13">
        <f t="shared" si="9"/>
        <v>1.8333333333333335</v>
      </c>
      <c r="AF26" s="18" t="s">
        <v>795</v>
      </c>
      <c r="AI26" s="20">
        <v>0.14583333333333334</v>
      </c>
      <c r="AJ26" s="13">
        <f t="shared" si="10"/>
        <v>1.8666666666666671</v>
      </c>
      <c r="AK26" s="18" t="s">
        <v>795</v>
      </c>
      <c r="AN26" s="20">
        <v>0.45833333333333331</v>
      </c>
      <c r="AO26" s="13">
        <f t="shared" si="11"/>
        <v>1.8166666666666655</v>
      </c>
      <c r="AP26" s="18" t="s">
        <v>795</v>
      </c>
      <c r="AS26" s="20">
        <v>0.625</v>
      </c>
      <c r="AT26" s="13">
        <f t="shared" si="12"/>
        <v>13.899999999999999</v>
      </c>
      <c r="AU26" s="18" t="s">
        <v>795</v>
      </c>
      <c r="AX26" s="20">
        <v>0.45833333333333331</v>
      </c>
      <c r="AY26" s="13">
        <f t="shared" si="13"/>
        <v>1.8333333333333335</v>
      </c>
      <c r="AZ26" s="18" t="s">
        <v>795</v>
      </c>
      <c r="BC26" s="20">
        <v>0.58333333333333337</v>
      </c>
      <c r="BD26" s="13">
        <f t="shared" si="14"/>
        <v>1.9166666666666679</v>
      </c>
      <c r="BE26" s="18" t="s">
        <v>795</v>
      </c>
      <c r="BH26" s="11">
        <v>0.47916666666666669</v>
      </c>
      <c r="BI26" s="13">
        <f t="shared" si="15"/>
        <v>1.9166666666666665</v>
      </c>
      <c r="BJ26" s="18" t="s">
        <v>795</v>
      </c>
      <c r="BM26" s="95">
        <v>0.59375</v>
      </c>
      <c r="BN26" s="96">
        <f t="shared" si="1"/>
        <v>0.99999999999999911</v>
      </c>
      <c r="BO26" s="97"/>
      <c r="BP26" s="98" t="s">
        <v>795</v>
      </c>
      <c r="BQ26" s="97"/>
      <c r="BS26" s="95">
        <v>0.51041666666666663</v>
      </c>
      <c r="BT26" s="96">
        <f t="shared" si="2"/>
        <v>0.94999999999999796</v>
      </c>
      <c r="BU26" s="97"/>
      <c r="BV26" s="98" t="s">
        <v>795</v>
      </c>
      <c r="BW26" s="98"/>
      <c r="BX26" s="97"/>
      <c r="CF26" s="95">
        <v>0.54513888888888895</v>
      </c>
      <c r="CG26" s="96">
        <f t="shared" si="16"/>
        <v>1.0000000000000018</v>
      </c>
      <c r="CH26" s="97"/>
      <c r="CI26" s="98" t="s">
        <v>795</v>
      </c>
      <c r="CJ26" s="98"/>
    </row>
    <row r="27" spans="1:88">
      <c r="A27" s="20">
        <v>0.5854166666666667</v>
      </c>
      <c r="B27" s="28">
        <f t="shared" si="0"/>
        <v>1.8833333333333346</v>
      </c>
      <c r="C27" s="29" t="s">
        <v>796</v>
      </c>
      <c r="E27" s="20">
        <v>0.59583333333333333</v>
      </c>
      <c r="F27" s="28">
        <f t="shared" si="4"/>
        <v>1.9999999999999982</v>
      </c>
      <c r="G27" s="29" t="s">
        <v>796</v>
      </c>
      <c r="H27" s="19"/>
      <c r="J27" s="20">
        <v>0.47083333333333338</v>
      </c>
      <c r="K27" s="13">
        <f t="shared" si="5"/>
        <v>2.0500000000000007</v>
      </c>
      <c r="L27" s="18" t="s">
        <v>796</v>
      </c>
      <c r="O27" s="20">
        <v>0.63750000000000007</v>
      </c>
      <c r="P27" s="13">
        <f t="shared" si="6"/>
        <v>2.0000000000000009</v>
      </c>
      <c r="Q27" s="18" t="s">
        <v>796</v>
      </c>
      <c r="T27" s="20">
        <v>0.45</v>
      </c>
      <c r="U27" s="13">
        <f t="shared" si="7"/>
        <v>2.0500000000000007</v>
      </c>
      <c r="V27" s="18" t="s">
        <v>796</v>
      </c>
      <c r="Y27" s="20">
        <v>0.60625000000000007</v>
      </c>
      <c r="Z27" s="13">
        <f t="shared" si="8"/>
        <v>1.9166666666666679</v>
      </c>
      <c r="AA27" s="18" t="s">
        <v>796</v>
      </c>
      <c r="AD27" s="20">
        <v>0.4916666666666667</v>
      </c>
      <c r="AE27" s="13">
        <f t="shared" si="9"/>
        <v>1.8833333333333346</v>
      </c>
      <c r="AF27" s="18" t="s">
        <v>796</v>
      </c>
      <c r="AI27" s="20">
        <v>0.14791666666666667</v>
      </c>
      <c r="AJ27" s="13">
        <f t="shared" si="10"/>
        <v>1.916666666666667</v>
      </c>
      <c r="AK27" s="18" t="s">
        <v>796</v>
      </c>
      <c r="AN27" s="20">
        <v>0.4604166666666667</v>
      </c>
      <c r="AO27" s="13">
        <f t="shared" si="11"/>
        <v>1.8666666666666667</v>
      </c>
      <c r="AP27" s="18" t="s">
        <v>796</v>
      </c>
      <c r="AS27" s="20">
        <v>0.62708333333333333</v>
      </c>
      <c r="AT27" s="13">
        <f t="shared" si="12"/>
        <v>13.950000000000001</v>
      </c>
      <c r="AU27" s="18" t="s">
        <v>796</v>
      </c>
      <c r="AX27" s="20">
        <v>0.4604166666666667</v>
      </c>
      <c r="AY27" s="13">
        <f t="shared" si="13"/>
        <v>1.8833333333333346</v>
      </c>
      <c r="AZ27" s="18" t="s">
        <v>796</v>
      </c>
      <c r="BC27" s="20">
        <v>0.5854166666666667</v>
      </c>
      <c r="BD27" s="13">
        <f t="shared" si="14"/>
        <v>1.9666666666666677</v>
      </c>
      <c r="BE27" s="18" t="s">
        <v>796</v>
      </c>
      <c r="BH27" s="11">
        <v>0.48125000000000001</v>
      </c>
      <c r="BI27" s="13">
        <f t="shared" si="15"/>
        <v>1.9666666666666663</v>
      </c>
      <c r="BJ27" s="18" t="s">
        <v>796</v>
      </c>
      <c r="BM27" s="95">
        <v>0.59583333333333333</v>
      </c>
      <c r="BN27" s="96">
        <f t="shared" si="1"/>
        <v>1.0499999999999989</v>
      </c>
      <c r="BO27" s="97"/>
      <c r="BP27" s="98" t="s">
        <v>796</v>
      </c>
      <c r="BQ27" s="97"/>
      <c r="BS27" s="95">
        <v>0.51250000000000007</v>
      </c>
      <c r="BT27" s="96">
        <f t="shared" si="2"/>
        <v>1.0000000000000004</v>
      </c>
      <c r="BU27" s="97"/>
      <c r="BV27" s="98" t="s">
        <v>796</v>
      </c>
      <c r="BW27" s="98"/>
      <c r="BX27" s="97"/>
      <c r="CF27" s="95">
        <v>0.54722222222222217</v>
      </c>
      <c r="CG27" s="96">
        <f t="shared" si="16"/>
        <v>1.0499999999999989</v>
      </c>
      <c r="CH27" s="97"/>
      <c r="CI27" s="98" t="s">
        <v>796</v>
      </c>
      <c r="CJ27" s="98"/>
    </row>
    <row r="28" spans="1:88">
      <c r="A28" s="20">
        <v>0.59375</v>
      </c>
      <c r="B28" s="28">
        <f t="shared" si="0"/>
        <v>2.0833333333333339</v>
      </c>
      <c r="C28" s="29" t="s">
        <v>797</v>
      </c>
      <c r="E28" s="20">
        <v>0.60416666666666663</v>
      </c>
      <c r="F28" s="28">
        <f t="shared" si="4"/>
        <v>2.1999999999999975</v>
      </c>
      <c r="G28" s="29" t="s">
        <v>797</v>
      </c>
      <c r="H28" s="19"/>
      <c r="J28" s="20">
        <v>0.47916666666666669</v>
      </c>
      <c r="K28" s="13">
        <f t="shared" si="5"/>
        <v>2.25</v>
      </c>
      <c r="L28" s="18" t="s">
        <v>797</v>
      </c>
      <c r="O28" s="20">
        <v>0.64583333333333337</v>
      </c>
      <c r="P28" s="13">
        <f t="shared" si="6"/>
        <v>2.2000000000000002</v>
      </c>
      <c r="Q28" s="18" t="s">
        <v>797</v>
      </c>
      <c r="T28" s="20">
        <v>0.45833333333333331</v>
      </c>
      <c r="U28" s="13">
        <f t="shared" si="7"/>
        <v>2.25</v>
      </c>
      <c r="V28" s="18" t="s">
        <v>797</v>
      </c>
      <c r="Y28" s="20">
        <v>0.61458333333333337</v>
      </c>
      <c r="Z28" s="13">
        <f t="shared" si="8"/>
        <v>2.1166666666666671</v>
      </c>
      <c r="AA28" s="18" t="s">
        <v>797</v>
      </c>
      <c r="AD28" s="20">
        <v>0.5</v>
      </c>
      <c r="AE28" s="13">
        <f t="shared" si="9"/>
        <v>2.0833333333333339</v>
      </c>
      <c r="AF28" s="18" t="s">
        <v>797</v>
      </c>
      <c r="AI28" s="20">
        <v>0.15625</v>
      </c>
      <c r="AJ28" s="13">
        <f t="shared" si="10"/>
        <v>2.1166666666666667</v>
      </c>
      <c r="AK28" s="18" t="s">
        <v>797</v>
      </c>
      <c r="AN28" s="20">
        <v>0.46875</v>
      </c>
      <c r="AO28" s="13">
        <f t="shared" si="11"/>
        <v>2.066666666666666</v>
      </c>
      <c r="AP28" s="18" t="s">
        <v>797</v>
      </c>
      <c r="AS28" s="20">
        <v>0.63541666666666663</v>
      </c>
      <c r="AT28" s="13">
        <f t="shared" si="12"/>
        <v>14.15</v>
      </c>
      <c r="AU28" s="18" t="s">
        <v>797</v>
      </c>
      <c r="AX28" s="20">
        <v>0.46875</v>
      </c>
      <c r="AY28" s="13">
        <f t="shared" si="13"/>
        <v>2.0833333333333339</v>
      </c>
      <c r="AZ28" s="18" t="s">
        <v>797</v>
      </c>
      <c r="BC28" s="20">
        <v>0.59375</v>
      </c>
      <c r="BD28" s="13">
        <f t="shared" si="14"/>
        <v>2.166666666666667</v>
      </c>
      <c r="BE28" s="18" t="s">
        <v>797</v>
      </c>
      <c r="BH28" s="11">
        <v>0.48958333333333331</v>
      </c>
      <c r="BI28" s="13">
        <f t="shared" si="15"/>
        <v>2.1666666666666656</v>
      </c>
      <c r="BJ28" s="18" t="s">
        <v>797</v>
      </c>
      <c r="BM28" s="95">
        <v>0.60069444444444442</v>
      </c>
      <c r="BN28" s="96">
        <f t="shared" si="1"/>
        <v>1.1666666666666652</v>
      </c>
      <c r="BO28" s="97"/>
      <c r="BP28" s="98" t="s">
        <v>797</v>
      </c>
      <c r="BQ28" s="97"/>
      <c r="BS28" s="95">
        <v>0.51736111111111105</v>
      </c>
      <c r="BT28" s="96">
        <f t="shared" si="2"/>
        <v>1.116666666666664</v>
      </c>
      <c r="BU28" s="97"/>
      <c r="BV28" s="98" t="s">
        <v>797</v>
      </c>
      <c r="BW28" s="98"/>
      <c r="BX28" s="97"/>
      <c r="CF28" s="95">
        <v>0.55208333333333337</v>
      </c>
      <c r="CG28" s="96">
        <f t="shared" si="16"/>
        <v>1.1666666666666679</v>
      </c>
      <c r="CH28" s="97"/>
      <c r="CI28" s="98" t="s">
        <v>797</v>
      </c>
      <c r="CJ28" s="98"/>
    </row>
    <row r="29" spans="1:88">
      <c r="A29" s="20">
        <v>0.59583333333333333</v>
      </c>
      <c r="B29" s="28">
        <f t="shared" si="0"/>
        <v>2.1333333333333337</v>
      </c>
      <c r="C29" s="29" t="s">
        <v>798</v>
      </c>
      <c r="E29" s="20">
        <v>0.60625000000000007</v>
      </c>
      <c r="F29" s="28">
        <f t="shared" si="4"/>
        <v>2.25</v>
      </c>
      <c r="G29" s="29" t="s">
        <v>798</v>
      </c>
      <c r="H29" s="19"/>
      <c r="J29" s="20">
        <v>0.48125000000000001</v>
      </c>
      <c r="K29" s="13">
        <f t="shared" si="5"/>
        <v>2.2999999999999998</v>
      </c>
      <c r="L29" s="18" t="s">
        <v>798</v>
      </c>
      <c r="O29" s="20">
        <v>0.6479166666666667</v>
      </c>
      <c r="P29" s="13">
        <f t="shared" si="6"/>
        <v>2.25</v>
      </c>
      <c r="Q29" s="18" t="s">
        <v>798</v>
      </c>
      <c r="T29" s="20">
        <v>0.4604166666666667</v>
      </c>
      <c r="U29" s="13">
        <f t="shared" si="7"/>
        <v>2.3000000000000012</v>
      </c>
      <c r="V29" s="18" t="s">
        <v>798</v>
      </c>
      <c r="Y29" s="20">
        <v>0.6166666666666667</v>
      </c>
      <c r="Z29" s="13">
        <f t="shared" si="8"/>
        <v>2.166666666666667</v>
      </c>
      <c r="AA29" s="18" t="s">
        <v>798</v>
      </c>
      <c r="AD29" s="20">
        <v>0.50208333333333333</v>
      </c>
      <c r="AE29" s="13">
        <f t="shared" si="9"/>
        <v>2.1333333333333337</v>
      </c>
      <c r="AF29" s="18" t="s">
        <v>798</v>
      </c>
      <c r="AI29" s="20">
        <v>0.15833333333333333</v>
      </c>
      <c r="AJ29" s="13">
        <f t="shared" si="10"/>
        <v>2.1666666666666665</v>
      </c>
      <c r="AK29" s="18" t="s">
        <v>798</v>
      </c>
      <c r="AN29" s="20">
        <v>0.47083333333333338</v>
      </c>
      <c r="AO29" s="13">
        <f t="shared" si="11"/>
        <v>2.1166666666666671</v>
      </c>
      <c r="AP29" s="18" t="s">
        <v>798</v>
      </c>
      <c r="AS29" s="20">
        <v>0.63750000000000007</v>
      </c>
      <c r="AT29" s="13">
        <f t="shared" si="12"/>
        <v>14.200000000000003</v>
      </c>
      <c r="AU29" s="18" t="s">
        <v>798</v>
      </c>
      <c r="AX29" s="20">
        <v>0.47083333333333338</v>
      </c>
      <c r="AY29" s="13">
        <f t="shared" si="13"/>
        <v>2.1333333333333351</v>
      </c>
      <c r="AZ29" s="18" t="s">
        <v>798</v>
      </c>
      <c r="BC29" s="20">
        <v>0.59583333333333333</v>
      </c>
      <c r="BD29" s="13">
        <f t="shared" si="14"/>
        <v>2.2166666666666668</v>
      </c>
      <c r="BE29" s="18" t="s">
        <v>798</v>
      </c>
      <c r="BH29" s="11">
        <v>0.4916666666666667</v>
      </c>
      <c r="BI29" s="13">
        <f t="shared" si="15"/>
        <v>2.2166666666666668</v>
      </c>
      <c r="BJ29" s="18" t="s">
        <v>798</v>
      </c>
      <c r="BM29" s="95">
        <v>0.60277777777777775</v>
      </c>
      <c r="BN29" s="96">
        <f t="shared" si="1"/>
        <v>1.216666666666665</v>
      </c>
      <c r="BO29" s="97"/>
      <c r="BP29" s="98" t="s">
        <v>798</v>
      </c>
      <c r="BQ29" s="97"/>
      <c r="BS29" s="95">
        <v>0.51944444444444449</v>
      </c>
      <c r="BT29" s="96">
        <f t="shared" si="2"/>
        <v>1.1666666666666665</v>
      </c>
      <c r="BU29" s="97"/>
      <c r="BV29" s="98" t="s">
        <v>798</v>
      </c>
      <c r="BW29" s="98"/>
      <c r="BX29" s="97"/>
      <c r="CF29" s="95">
        <v>0.5541666666666667</v>
      </c>
      <c r="CG29" s="96">
        <f t="shared" si="16"/>
        <v>1.2166666666666677</v>
      </c>
      <c r="CH29" s="97"/>
      <c r="CI29" s="98" t="s">
        <v>798</v>
      </c>
      <c r="CJ29" s="98"/>
    </row>
    <row r="30" spans="1:88">
      <c r="A30" s="20">
        <v>0.60416666666666663</v>
      </c>
      <c r="B30" s="28">
        <f t="shared" si="0"/>
        <v>2.333333333333333</v>
      </c>
      <c r="C30" s="29" t="s">
        <v>799</v>
      </c>
      <c r="E30" s="20">
        <v>0.61458333333333337</v>
      </c>
      <c r="F30" s="28">
        <f t="shared" si="4"/>
        <v>2.4499999999999993</v>
      </c>
      <c r="G30" s="29" t="s">
        <v>799</v>
      </c>
      <c r="H30" s="19"/>
      <c r="J30" s="20">
        <v>0.48958333333333331</v>
      </c>
      <c r="K30" s="13">
        <f t="shared" si="5"/>
        <v>2.4999999999999991</v>
      </c>
      <c r="L30" s="18" t="s">
        <v>799</v>
      </c>
      <c r="O30" s="20">
        <v>0.65625</v>
      </c>
      <c r="P30" s="13">
        <f t="shared" si="6"/>
        <v>2.4499999999999993</v>
      </c>
      <c r="Q30" s="18" t="s">
        <v>799</v>
      </c>
      <c r="T30" s="20">
        <v>0.46875</v>
      </c>
      <c r="U30" s="13">
        <f t="shared" si="7"/>
        <v>2.5000000000000004</v>
      </c>
      <c r="V30" s="18" t="s">
        <v>799</v>
      </c>
      <c r="Y30" s="20">
        <v>0.625</v>
      </c>
      <c r="Z30" s="13">
        <f t="shared" si="8"/>
        <v>2.3666666666666663</v>
      </c>
      <c r="AA30" s="18" t="s">
        <v>799</v>
      </c>
      <c r="AD30" s="20">
        <v>0.51041666666666663</v>
      </c>
      <c r="AE30" s="13">
        <f t="shared" si="9"/>
        <v>2.333333333333333</v>
      </c>
      <c r="AF30" s="18" t="s">
        <v>799</v>
      </c>
      <c r="AI30" s="20">
        <v>0.16666666666666666</v>
      </c>
      <c r="AJ30" s="13">
        <f t="shared" si="10"/>
        <v>2.3666666666666667</v>
      </c>
      <c r="AK30" s="18" t="s">
        <v>799</v>
      </c>
      <c r="AN30" s="20">
        <v>0.47916666666666669</v>
      </c>
      <c r="AO30" s="13">
        <f t="shared" si="11"/>
        <v>2.3166666666666664</v>
      </c>
      <c r="AP30" s="18" t="s">
        <v>799</v>
      </c>
      <c r="AS30" s="20">
        <v>0.64583333333333337</v>
      </c>
      <c r="AT30" s="13">
        <f t="shared" si="12"/>
        <v>14.400000000000002</v>
      </c>
      <c r="AU30" s="18" t="s">
        <v>799</v>
      </c>
      <c r="AX30" s="20">
        <v>0.47916666666666669</v>
      </c>
      <c r="AY30" s="13">
        <f t="shared" si="13"/>
        <v>2.3333333333333344</v>
      </c>
      <c r="AZ30" s="18" t="s">
        <v>799</v>
      </c>
      <c r="BC30" s="20">
        <v>0.60416666666666663</v>
      </c>
      <c r="BD30" s="13">
        <f t="shared" si="14"/>
        <v>2.4166666666666661</v>
      </c>
      <c r="BE30" s="18" t="s">
        <v>799</v>
      </c>
      <c r="BH30" s="11">
        <v>0.5</v>
      </c>
      <c r="BI30" s="13">
        <f t="shared" si="15"/>
        <v>2.4166666666666661</v>
      </c>
      <c r="BJ30" s="18" t="s">
        <v>799</v>
      </c>
      <c r="BM30" s="95">
        <v>0.60763888888888895</v>
      </c>
      <c r="BN30" s="96">
        <f t="shared" si="1"/>
        <v>1.3333333333333339</v>
      </c>
      <c r="BO30" s="97"/>
      <c r="BP30" s="98" t="s">
        <v>799</v>
      </c>
      <c r="BQ30" s="97"/>
      <c r="BS30" s="95">
        <v>0.52430555555555558</v>
      </c>
      <c r="BT30" s="96">
        <f t="shared" si="2"/>
        <v>1.2833333333333328</v>
      </c>
      <c r="BU30" s="97"/>
      <c r="BV30" s="98" t="s">
        <v>799</v>
      </c>
      <c r="BW30" s="98"/>
      <c r="BX30" s="97"/>
      <c r="CF30" s="95">
        <v>0.55902777777777779</v>
      </c>
      <c r="CG30" s="96">
        <f t="shared" si="16"/>
        <v>1.3333333333333339</v>
      </c>
      <c r="CH30" s="97"/>
      <c r="CI30" s="98" t="s">
        <v>799</v>
      </c>
      <c r="CJ30" s="98"/>
    </row>
    <row r="31" spans="1:88">
      <c r="A31" s="20">
        <v>0.60625000000000007</v>
      </c>
      <c r="B31" s="28">
        <f t="shared" si="0"/>
        <v>2.3833333333333355</v>
      </c>
      <c r="C31" s="29" t="s">
        <v>800</v>
      </c>
      <c r="E31" s="20">
        <v>0.6166666666666667</v>
      </c>
      <c r="F31" s="28">
        <f t="shared" si="4"/>
        <v>2.4999999999999991</v>
      </c>
      <c r="G31" s="29" t="s">
        <v>800</v>
      </c>
      <c r="H31" s="19"/>
      <c r="J31" s="20">
        <v>0.4916666666666667</v>
      </c>
      <c r="K31" s="13">
        <f t="shared" si="5"/>
        <v>2.5500000000000003</v>
      </c>
      <c r="L31" s="18" t="s">
        <v>800</v>
      </c>
      <c r="O31" s="20">
        <v>0.65833333333333333</v>
      </c>
      <c r="P31" s="13">
        <f t="shared" si="6"/>
        <v>2.4999999999999991</v>
      </c>
      <c r="Q31" s="18" t="s">
        <v>800</v>
      </c>
      <c r="T31" s="20">
        <v>0.47083333333333338</v>
      </c>
      <c r="U31" s="13">
        <f t="shared" si="7"/>
        <v>2.5500000000000016</v>
      </c>
      <c r="V31" s="18" t="s">
        <v>800</v>
      </c>
      <c r="Y31" s="20">
        <v>0.62708333333333333</v>
      </c>
      <c r="Z31" s="13">
        <f t="shared" si="8"/>
        <v>2.4166666666666661</v>
      </c>
      <c r="AA31" s="18" t="s">
        <v>800</v>
      </c>
      <c r="AD31" s="20">
        <v>0.51250000000000007</v>
      </c>
      <c r="AE31" s="13">
        <f t="shared" si="9"/>
        <v>2.3833333333333355</v>
      </c>
      <c r="AF31" s="18" t="s">
        <v>801</v>
      </c>
      <c r="AI31" s="20">
        <v>0.16874999999999998</v>
      </c>
      <c r="AJ31" s="13">
        <f t="shared" si="10"/>
        <v>2.4166666666666665</v>
      </c>
      <c r="AK31" s="18" t="s">
        <v>800</v>
      </c>
      <c r="AN31" s="20">
        <v>0.48125000000000001</v>
      </c>
      <c r="AO31" s="13">
        <f t="shared" si="11"/>
        <v>2.3666666666666663</v>
      </c>
      <c r="AP31" s="18" t="s">
        <v>800</v>
      </c>
      <c r="AS31" s="20">
        <v>0.6479166666666667</v>
      </c>
      <c r="AT31" s="13">
        <f t="shared" si="12"/>
        <v>14.45</v>
      </c>
      <c r="AU31" s="18" t="s">
        <v>800</v>
      </c>
      <c r="AX31" s="20">
        <v>0.48125000000000001</v>
      </c>
      <c r="AY31" s="13">
        <f t="shared" si="13"/>
        <v>2.3833333333333342</v>
      </c>
      <c r="AZ31" s="18" t="s">
        <v>800</v>
      </c>
      <c r="BC31" s="20">
        <v>0.60625000000000007</v>
      </c>
      <c r="BD31" s="13">
        <f t="shared" si="14"/>
        <v>2.4666666666666686</v>
      </c>
      <c r="BE31" s="18" t="s">
        <v>800</v>
      </c>
      <c r="BH31" s="11">
        <v>0.50208333333333333</v>
      </c>
      <c r="BI31" s="13">
        <f t="shared" si="15"/>
        <v>2.4666666666666659</v>
      </c>
      <c r="BJ31" s="18" t="s">
        <v>800</v>
      </c>
      <c r="BM31" s="95">
        <v>0.60972222222222217</v>
      </c>
      <c r="BN31" s="96">
        <f t="shared" si="1"/>
        <v>1.3833333333333311</v>
      </c>
      <c r="BO31" s="97"/>
      <c r="BP31" s="98" t="s">
        <v>800</v>
      </c>
      <c r="BQ31" s="97"/>
      <c r="BS31" s="95">
        <v>0.52638888888888891</v>
      </c>
      <c r="BT31" s="96">
        <f t="shared" si="2"/>
        <v>1.3333333333333326</v>
      </c>
      <c r="BU31" s="97"/>
      <c r="BV31" s="98" t="s">
        <v>800</v>
      </c>
      <c r="BW31" s="98"/>
      <c r="BX31" s="97"/>
      <c r="CF31" s="95">
        <v>0.56805555555555554</v>
      </c>
      <c r="CG31" s="96">
        <f t="shared" si="16"/>
        <v>1.5499999999999998</v>
      </c>
      <c r="CH31" s="97"/>
      <c r="CI31" s="98" t="s">
        <v>800</v>
      </c>
      <c r="CJ31" s="98"/>
    </row>
    <row r="32" spans="1:88">
      <c r="A32" s="20">
        <v>0.61736111111111114</v>
      </c>
      <c r="B32" s="28">
        <f t="shared" si="0"/>
        <v>2.6500000000000012</v>
      </c>
      <c r="C32" s="29" t="s">
        <v>802</v>
      </c>
      <c r="E32" s="20">
        <v>0.625</v>
      </c>
      <c r="F32" s="28">
        <f t="shared" si="4"/>
        <v>2.6999999999999984</v>
      </c>
      <c r="G32" s="29" t="s">
        <v>803</v>
      </c>
      <c r="H32" s="19"/>
      <c r="J32" s="20">
        <v>0.5</v>
      </c>
      <c r="K32" s="13">
        <f t="shared" si="5"/>
        <v>2.7499999999999996</v>
      </c>
      <c r="L32" s="18" t="s">
        <v>803</v>
      </c>
      <c r="O32" s="20">
        <v>0.66666666666666663</v>
      </c>
      <c r="P32" s="13">
        <f t="shared" si="6"/>
        <v>2.6999999999999984</v>
      </c>
      <c r="Q32" s="18" t="s">
        <v>803</v>
      </c>
      <c r="T32" s="20">
        <v>0.47916666666666669</v>
      </c>
      <c r="U32" s="13">
        <f t="shared" si="7"/>
        <v>2.7500000000000009</v>
      </c>
      <c r="V32" s="18" t="s">
        <v>803</v>
      </c>
      <c r="Y32" s="20">
        <v>0.63541666666666663</v>
      </c>
      <c r="Z32" s="13">
        <f t="shared" si="8"/>
        <v>2.6166666666666654</v>
      </c>
      <c r="AA32" s="18" t="s">
        <v>803</v>
      </c>
      <c r="AD32" s="11"/>
      <c r="AE32" s="13" t="s">
        <v>804</v>
      </c>
      <c r="AF32" s="18"/>
      <c r="BM32" s="95">
        <v>0.61458333333333337</v>
      </c>
      <c r="BN32" s="96">
        <f t="shared" si="1"/>
        <v>1.5</v>
      </c>
      <c r="BO32" s="97"/>
      <c r="BP32" s="98" t="s">
        <v>805</v>
      </c>
      <c r="BQ32" s="97"/>
      <c r="BS32" s="95">
        <v>0.53125</v>
      </c>
      <c r="BT32" s="96">
        <f t="shared" si="2"/>
        <v>1.4499999999999988</v>
      </c>
      <c r="BU32" s="97"/>
      <c r="BV32" s="98" t="s">
        <v>805</v>
      </c>
      <c r="BW32" s="98"/>
      <c r="BX32" s="97"/>
      <c r="CF32" s="95">
        <v>0.56597222222222221</v>
      </c>
      <c r="CG32" s="96">
        <f t="shared" si="16"/>
        <v>1.5</v>
      </c>
      <c r="CH32" s="97"/>
      <c r="CI32" s="98" t="s">
        <v>805</v>
      </c>
      <c r="CJ32" s="98"/>
    </row>
    <row r="33" spans="1:88">
      <c r="A33" s="20">
        <v>0.61944444444444446</v>
      </c>
      <c r="B33" s="28">
        <f t="shared" si="0"/>
        <v>2.7000000000000011</v>
      </c>
      <c r="C33" s="29" t="s">
        <v>806</v>
      </c>
      <c r="E33" s="20">
        <v>0.62708333333333333</v>
      </c>
      <c r="F33" s="28">
        <f t="shared" si="4"/>
        <v>2.7499999999999982</v>
      </c>
      <c r="G33" s="29" t="s">
        <v>806</v>
      </c>
      <c r="H33" s="19"/>
      <c r="J33" s="20">
        <v>0.50208333333333333</v>
      </c>
      <c r="K33" s="13">
        <f t="shared" si="5"/>
        <v>2.7999999999999994</v>
      </c>
      <c r="L33" s="18" t="s">
        <v>806</v>
      </c>
      <c r="O33" s="20">
        <v>0.66875000000000007</v>
      </c>
      <c r="P33" s="13">
        <f t="shared" si="6"/>
        <v>2.7500000000000009</v>
      </c>
      <c r="Q33" s="18" t="s">
        <v>806</v>
      </c>
      <c r="T33" s="20">
        <v>0.48125000000000001</v>
      </c>
      <c r="U33" s="13">
        <f t="shared" si="7"/>
        <v>2.8000000000000007</v>
      </c>
      <c r="V33" s="18" t="s">
        <v>806</v>
      </c>
      <c r="Y33" s="20">
        <v>0.63750000000000007</v>
      </c>
      <c r="Z33" s="13">
        <f t="shared" si="8"/>
        <v>2.6666666666666679</v>
      </c>
      <c r="AA33" s="18" t="s">
        <v>806</v>
      </c>
      <c r="AD33" s="11"/>
      <c r="AE33" s="13"/>
      <c r="AF33" s="18"/>
      <c r="BM33" s="95">
        <v>0.6166666666666667</v>
      </c>
      <c r="BN33" s="96">
        <f t="shared" si="1"/>
        <v>1.5499999999999998</v>
      </c>
      <c r="BO33" s="97"/>
      <c r="BP33" s="98" t="s">
        <v>806</v>
      </c>
      <c r="BQ33" s="97"/>
      <c r="BS33" s="95">
        <v>0.53333333333333333</v>
      </c>
      <c r="BT33" s="96">
        <f t="shared" si="2"/>
        <v>1.4999999999999987</v>
      </c>
      <c r="BU33" s="97"/>
      <c r="BV33" s="98" t="s">
        <v>806</v>
      </c>
      <c r="BW33" s="98"/>
      <c r="BX33" s="97"/>
      <c r="CF33" s="95">
        <v>0.56805555555555554</v>
      </c>
      <c r="CG33" s="96">
        <f t="shared" si="16"/>
        <v>1.5499999999999998</v>
      </c>
      <c r="CH33" s="97"/>
      <c r="CI33" s="98" t="s">
        <v>806</v>
      </c>
      <c r="CJ33" s="98"/>
    </row>
    <row r="34" spans="1:88">
      <c r="A34" s="20">
        <v>0.625</v>
      </c>
      <c r="B34" s="28">
        <f t="shared" si="0"/>
        <v>2.8333333333333339</v>
      </c>
      <c r="C34" s="29" t="s">
        <v>807</v>
      </c>
      <c r="E34" s="20">
        <v>0.63541666666666663</v>
      </c>
      <c r="F34" s="28">
        <f t="shared" si="4"/>
        <v>2.9499999999999975</v>
      </c>
      <c r="G34" s="29" t="s">
        <v>807</v>
      </c>
      <c r="H34" s="19"/>
      <c r="J34" s="20">
        <v>0.51041666666666663</v>
      </c>
      <c r="K34" s="13">
        <f t="shared" si="5"/>
        <v>2.9999999999999987</v>
      </c>
      <c r="L34" s="18" t="s">
        <v>807</v>
      </c>
      <c r="O34" s="20">
        <v>0.67708333333333337</v>
      </c>
      <c r="P34" s="13">
        <f t="shared" si="6"/>
        <v>2.95</v>
      </c>
      <c r="Q34" s="18" t="s">
        <v>807</v>
      </c>
      <c r="T34" s="20">
        <v>0.48958333333333331</v>
      </c>
      <c r="U34" s="13">
        <f t="shared" si="7"/>
        <v>3</v>
      </c>
      <c r="V34" s="18" t="s">
        <v>807</v>
      </c>
      <c r="Y34" s="20">
        <v>0.64583333333333337</v>
      </c>
      <c r="Z34" s="13">
        <f t="shared" si="8"/>
        <v>2.8666666666666671</v>
      </c>
      <c r="AA34" s="18" t="s">
        <v>807</v>
      </c>
      <c r="AD34" s="11"/>
      <c r="AE34" s="13"/>
      <c r="AF34" s="18"/>
      <c r="BM34" s="95">
        <v>0.62152777777777779</v>
      </c>
      <c r="BN34" s="96">
        <f t="shared" si="1"/>
        <v>1.6666666666666661</v>
      </c>
      <c r="BO34" s="97"/>
      <c r="BP34" s="98" t="s">
        <v>807</v>
      </c>
      <c r="BQ34" s="97"/>
      <c r="BS34" s="95">
        <v>0.53819444444444442</v>
      </c>
      <c r="BT34" s="96">
        <f t="shared" si="2"/>
        <v>1.6166666666666649</v>
      </c>
      <c r="BU34" s="97"/>
      <c r="BV34" s="98" t="s">
        <v>807</v>
      </c>
      <c r="BW34" s="98"/>
      <c r="BX34" s="97"/>
      <c r="CF34" s="95">
        <v>0.57291666666666663</v>
      </c>
      <c r="CG34" s="96">
        <f t="shared" si="16"/>
        <v>1.6666666666666661</v>
      </c>
      <c r="CH34" s="97"/>
      <c r="CI34" s="98" t="s">
        <v>807</v>
      </c>
      <c r="CJ34" s="98"/>
    </row>
    <row r="35" spans="1:88">
      <c r="A35" s="20">
        <v>0.62708333333333333</v>
      </c>
      <c r="B35" s="28">
        <f t="shared" si="0"/>
        <v>2.8833333333333337</v>
      </c>
      <c r="C35" s="29" t="s">
        <v>808</v>
      </c>
      <c r="E35" s="20">
        <v>0.63750000000000007</v>
      </c>
      <c r="F35" s="28">
        <f t="shared" si="4"/>
        <v>3</v>
      </c>
      <c r="G35" s="29" t="s">
        <v>808</v>
      </c>
      <c r="H35" s="19"/>
      <c r="J35" s="20">
        <v>0.51250000000000007</v>
      </c>
      <c r="K35" s="13">
        <f t="shared" si="5"/>
        <v>3.0500000000000012</v>
      </c>
      <c r="L35" s="18" t="s">
        <v>808</v>
      </c>
      <c r="O35" s="20">
        <v>0.6791666666666667</v>
      </c>
      <c r="P35" s="13">
        <f t="shared" si="6"/>
        <v>3</v>
      </c>
      <c r="Q35" s="18" t="s">
        <v>808</v>
      </c>
      <c r="T35" s="20">
        <v>0.4916666666666667</v>
      </c>
      <c r="U35" s="13">
        <f t="shared" si="7"/>
        <v>3.0500000000000012</v>
      </c>
      <c r="V35" s="18" t="s">
        <v>808</v>
      </c>
      <c r="Y35" s="20">
        <v>0.6479166666666667</v>
      </c>
      <c r="Z35" s="13">
        <f t="shared" si="8"/>
        <v>2.916666666666667</v>
      </c>
      <c r="AA35" s="18" t="s">
        <v>808</v>
      </c>
      <c r="AD35" s="11"/>
      <c r="AE35" s="13"/>
      <c r="AF35" s="18" t="s">
        <v>35</v>
      </c>
      <c r="BM35" s="95">
        <v>0.62361111111111112</v>
      </c>
      <c r="BN35" s="96">
        <f t="shared" si="1"/>
        <v>1.7166666666666659</v>
      </c>
      <c r="BO35" s="97"/>
      <c r="BP35" s="98" t="s">
        <v>808</v>
      </c>
      <c r="BQ35" s="97"/>
      <c r="BS35" s="95">
        <v>0.54027777777777775</v>
      </c>
      <c r="BT35" s="96">
        <f t="shared" si="2"/>
        <v>1.6666666666666647</v>
      </c>
      <c r="BU35" s="97"/>
      <c r="BV35" s="98" t="s">
        <v>808</v>
      </c>
      <c r="BW35" s="98"/>
      <c r="BX35" s="97"/>
      <c r="CF35" s="95">
        <v>0.57500000000000007</v>
      </c>
      <c r="CG35" s="96">
        <f t="shared" si="16"/>
        <v>1.7166666666666686</v>
      </c>
      <c r="CH35" s="97"/>
      <c r="CI35" s="98" t="s">
        <v>808</v>
      </c>
      <c r="CJ35" s="98"/>
    </row>
    <row r="36" spans="1:88">
      <c r="A36" s="11" t="s">
        <v>35</v>
      </c>
      <c r="B36" s="28"/>
      <c r="C36" s="29"/>
      <c r="BM36" s="95">
        <v>0.62847222222222221</v>
      </c>
      <c r="BN36" s="96">
        <f t="shared" si="1"/>
        <v>1.8333333333333321</v>
      </c>
      <c r="BO36" s="97"/>
      <c r="BP36" s="98" t="s">
        <v>809</v>
      </c>
      <c r="BQ36" s="97"/>
      <c r="BS36" s="95">
        <v>0.54513888888888895</v>
      </c>
      <c r="BT36" s="96">
        <f t="shared" si="2"/>
        <v>1.7833333333333337</v>
      </c>
      <c r="BU36" s="97"/>
      <c r="BV36" s="98" t="s">
        <v>809</v>
      </c>
      <c r="BW36" s="98"/>
      <c r="BX36" s="97"/>
      <c r="CF36" s="95">
        <v>0.57986111111111105</v>
      </c>
      <c r="CG36" s="96">
        <f t="shared" si="16"/>
        <v>1.8333333333333321</v>
      </c>
      <c r="CH36" s="97"/>
      <c r="CI36" s="98" t="s">
        <v>809</v>
      </c>
      <c r="CJ36" s="98"/>
    </row>
    <row r="37" spans="1:88">
      <c r="A37" s="11" t="s">
        <v>810</v>
      </c>
      <c r="B37" s="28"/>
      <c r="C37" s="29"/>
      <c r="BM37" s="95">
        <v>0.63055555555555554</v>
      </c>
      <c r="BN37" s="96">
        <f t="shared" si="1"/>
        <v>1.883333333333332</v>
      </c>
      <c r="BO37" s="97"/>
      <c r="BP37" s="98" t="s">
        <v>811</v>
      </c>
      <c r="BQ37" s="97"/>
      <c r="BS37" s="95">
        <v>0.54722222222222217</v>
      </c>
      <c r="BT37" s="96">
        <f t="shared" si="2"/>
        <v>1.8333333333333308</v>
      </c>
      <c r="BU37" s="97"/>
      <c r="BV37" s="98" t="s">
        <v>811</v>
      </c>
      <c r="BW37" s="98"/>
      <c r="BX37" s="97"/>
      <c r="CF37" s="95">
        <v>0.58194444444444449</v>
      </c>
      <c r="CG37" s="96">
        <f t="shared" si="16"/>
        <v>1.8833333333333346</v>
      </c>
      <c r="CH37" s="97"/>
      <c r="CI37" s="98" t="s">
        <v>811</v>
      </c>
      <c r="CJ37" s="98"/>
    </row>
    <row r="38" spans="1:88">
      <c r="BM38" s="95">
        <v>0.63541666666666663</v>
      </c>
      <c r="BN38" s="96">
        <f t="shared" si="1"/>
        <v>1.9999999999999982</v>
      </c>
      <c r="BO38" s="97"/>
      <c r="BP38" s="98" t="s">
        <v>812</v>
      </c>
      <c r="BQ38" s="97"/>
      <c r="BS38" s="95">
        <v>0.55208333333333337</v>
      </c>
      <c r="BT38" s="96">
        <f t="shared" si="2"/>
        <v>1.9499999999999997</v>
      </c>
      <c r="BU38" s="97"/>
      <c r="BV38" s="98" t="s">
        <v>812</v>
      </c>
      <c r="BW38" s="98"/>
      <c r="BX38" s="97"/>
      <c r="CF38" s="95">
        <v>0.58680555555555558</v>
      </c>
      <c r="CG38" s="96">
        <f t="shared" si="16"/>
        <v>2.0000000000000009</v>
      </c>
      <c r="CH38" s="97"/>
      <c r="CI38" s="98" t="s">
        <v>812</v>
      </c>
      <c r="CJ38" s="98"/>
    </row>
    <row r="39" spans="1:88">
      <c r="BM39" s="11">
        <v>0.63750000000000007</v>
      </c>
      <c r="BN39" s="13">
        <f t="shared" si="1"/>
        <v>2.0500000000000007</v>
      </c>
      <c r="BP39" s="18" t="s">
        <v>813</v>
      </c>
      <c r="BS39" s="95">
        <v>0.5541666666666667</v>
      </c>
      <c r="BT39" s="13">
        <f t="shared" si="2"/>
        <v>1.9999999999999996</v>
      </c>
      <c r="BV39" s="18" t="s">
        <v>813</v>
      </c>
      <c r="BW39" s="18"/>
      <c r="CF39" s="95">
        <v>0.58888888888888891</v>
      </c>
      <c r="CG39" s="13">
        <f t="shared" si="16"/>
        <v>2.0500000000000007</v>
      </c>
      <c r="CI39" s="18" t="s">
        <v>813</v>
      </c>
      <c r="CJ39" s="18"/>
    </row>
    <row r="40" spans="1:88">
      <c r="BM40" s="11">
        <v>0.64236111111111105</v>
      </c>
      <c r="BN40" s="13">
        <f t="shared" si="1"/>
        <v>2.1666666666666643</v>
      </c>
      <c r="BP40" s="18" t="s">
        <v>814</v>
      </c>
      <c r="BS40" s="95">
        <v>0.55902777777777779</v>
      </c>
      <c r="BT40" s="13">
        <f t="shared" si="2"/>
        <v>2.1166666666666658</v>
      </c>
      <c r="BV40" s="18" t="s">
        <v>814</v>
      </c>
      <c r="BW40" s="18"/>
      <c r="CF40" s="95">
        <v>0.59375</v>
      </c>
      <c r="CG40" s="13">
        <f t="shared" si="16"/>
        <v>2.166666666666667</v>
      </c>
      <c r="CI40" s="18" t="s">
        <v>814</v>
      </c>
      <c r="CJ40" s="18"/>
    </row>
    <row r="41" spans="1:88">
      <c r="BM41" s="11">
        <v>0.64236111111111105</v>
      </c>
      <c r="BN41" s="13">
        <f t="shared" si="1"/>
        <v>2.1666666666666643</v>
      </c>
      <c r="BP41" s="18" t="s">
        <v>815</v>
      </c>
      <c r="BS41" s="95">
        <v>0.56111111111111112</v>
      </c>
      <c r="BT41" s="13">
        <f t="shared" si="2"/>
        <v>2.1666666666666656</v>
      </c>
      <c r="BV41" s="18" t="s">
        <v>815</v>
      </c>
      <c r="BW41" s="18"/>
      <c r="CF41" s="95">
        <v>0.59583333333333333</v>
      </c>
      <c r="CG41" s="13">
        <f t="shared" si="16"/>
        <v>2.2166666666666668</v>
      </c>
      <c r="CI41" s="18" t="s">
        <v>815</v>
      </c>
      <c r="CJ41" s="1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38"/>
  <sheetViews>
    <sheetView topLeftCell="A16" zoomScaleNormal="100" workbookViewId="0" xr3:uid="{11A3ACCB-1F19-5AC9-A611-4158731A345D}">
      <selection activeCell="A10" sqref="A10"/>
    </sheetView>
  </sheetViews>
  <sheetFormatPr defaultRowHeight="15"/>
  <cols>
    <col min="1" max="1" width="15" customWidth="1"/>
    <col min="2" max="2" width="16.28515625" customWidth="1"/>
    <col min="3" max="3" width="3" customWidth="1"/>
    <col min="4" max="4" width="12.28515625" customWidth="1"/>
    <col min="5" max="5" width="14.140625" customWidth="1"/>
    <col min="6" max="6" width="3.85546875" customWidth="1"/>
    <col min="7" max="7" width="13.140625" customWidth="1"/>
    <col min="8" max="8" width="16.42578125" customWidth="1"/>
    <col min="9" max="9" width="2.85546875" customWidth="1"/>
    <col min="10" max="10" width="10.5703125" customWidth="1"/>
    <col min="11" max="11" width="14.85546875" customWidth="1"/>
    <col min="12" max="12" width="3.28515625" customWidth="1"/>
    <col min="13" max="13" width="11.5703125" customWidth="1"/>
    <col min="14" max="14" width="13.85546875" customWidth="1"/>
    <col min="15" max="15" width="4" customWidth="1"/>
    <col min="16" max="16" width="12.5703125" customWidth="1"/>
    <col min="17" max="17" width="13.7109375" customWidth="1"/>
    <col min="18" max="18" width="4.42578125" customWidth="1"/>
    <col min="19" max="19" width="10.28515625" customWidth="1"/>
    <col min="20" max="20" width="10.5703125" customWidth="1"/>
  </cols>
  <sheetData>
    <row r="1" spans="1:22" ht="15.75">
      <c r="A1" s="2" t="s">
        <v>816</v>
      </c>
      <c r="E1" s="36" t="s">
        <v>817</v>
      </c>
      <c r="V1" s="31"/>
    </row>
    <row r="2" spans="1:22" ht="15.75">
      <c r="A2" s="24">
        <v>41855</v>
      </c>
      <c r="B2" s="25"/>
      <c r="C2" s="25"/>
      <c r="D2" s="24">
        <v>41857</v>
      </c>
      <c r="E2" s="25"/>
      <c r="F2" s="23"/>
      <c r="G2" s="88">
        <v>41878</v>
      </c>
      <c r="H2" s="89"/>
      <c r="V2" s="31"/>
    </row>
    <row r="3" spans="1:22" ht="27.75" customHeight="1">
      <c r="A3" s="23" t="s">
        <v>751</v>
      </c>
      <c r="B3" s="33" t="s">
        <v>818</v>
      </c>
      <c r="D3" s="23" t="s">
        <v>754</v>
      </c>
      <c r="E3" s="33" t="s">
        <v>818</v>
      </c>
      <c r="F3" s="22"/>
      <c r="G3" s="90">
        <v>3750</v>
      </c>
      <c r="H3" s="33" t="s">
        <v>818</v>
      </c>
      <c r="V3" s="31"/>
    </row>
    <row r="4" spans="1:22" ht="15.75" customHeight="1">
      <c r="A4" s="6" t="s">
        <v>819</v>
      </c>
      <c r="B4" s="6" t="s">
        <v>820</v>
      </c>
      <c r="D4" s="6" t="s">
        <v>819</v>
      </c>
      <c r="E4" s="6" t="s">
        <v>820</v>
      </c>
      <c r="G4" s="91" t="s">
        <v>819</v>
      </c>
      <c r="H4" s="91" t="s">
        <v>820</v>
      </c>
      <c r="V4" s="31"/>
    </row>
    <row r="5" spans="1:22" ht="15.75">
      <c r="A5" s="13">
        <v>-0.39999999999999858</v>
      </c>
      <c r="B5">
        <v>-21.69</v>
      </c>
      <c r="D5">
        <v>-0.44999999999999973</v>
      </c>
      <c r="E5">
        <v>-22.64</v>
      </c>
      <c r="G5" s="84">
        <v>-0.33333333333333481</v>
      </c>
      <c r="H5">
        <v>-17.11</v>
      </c>
      <c r="V5" s="31"/>
    </row>
    <row r="6" spans="1:22" ht="15.75">
      <c r="A6" s="13">
        <v>-8.3333333333333037E-2</v>
      </c>
      <c r="B6">
        <v>-21.81</v>
      </c>
      <c r="D6">
        <v>-0.19999999999999929</v>
      </c>
      <c r="E6">
        <v>-23.76</v>
      </c>
      <c r="G6" s="84">
        <v>-8.3333333333333037E-2</v>
      </c>
      <c r="H6">
        <v>-17.989999999999998</v>
      </c>
      <c r="V6" s="31"/>
    </row>
    <row r="7" spans="1:22" ht="15.75">
      <c r="A7" s="13">
        <v>0</v>
      </c>
      <c r="G7" s="84">
        <v>0</v>
      </c>
      <c r="V7" s="31"/>
    </row>
    <row r="8" spans="1:22" ht="15.75">
      <c r="A8" s="13">
        <v>0.14999999999999947</v>
      </c>
      <c r="B8">
        <v>-28.12</v>
      </c>
      <c r="D8" s="13">
        <v>0.30000000000000027</v>
      </c>
      <c r="E8">
        <v>-25.52</v>
      </c>
      <c r="G8" s="84">
        <v>0.33333333333333215</v>
      </c>
      <c r="H8">
        <v>-18.53</v>
      </c>
      <c r="V8" s="31"/>
    </row>
    <row r="9" spans="1:22" ht="15.75">
      <c r="A9" s="13">
        <v>0.38333333333333464</v>
      </c>
      <c r="B9">
        <v>-23.6</v>
      </c>
      <c r="D9" s="13">
        <v>0.55000000000000071</v>
      </c>
      <c r="E9">
        <v>-22.87</v>
      </c>
      <c r="G9" s="84">
        <v>0.50000000000000089</v>
      </c>
      <c r="H9">
        <v>-12.74</v>
      </c>
      <c r="V9" s="31"/>
    </row>
    <row r="10" spans="1:22" ht="15.75">
      <c r="A10" s="13">
        <v>0.63333333333333375</v>
      </c>
      <c r="B10">
        <v>-20.97</v>
      </c>
      <c r="D10" s="13">
        <v>0.79999999999999982</v>
      </c>
      <c r="E10">
        <v>-21.16</v>
      </c>
      <c r="G10" s="84">
        <v>0.75</v>
      </c>
      <c r="H10">
        <v>-11.29</v>
      </c>
      <c r="V10" s="31"/>
    </row>
    <row r="11" spans="1:22" ht="15.75">
      <c r="A11" s="13">
        <v>0.88333333333333552</v>
      </c>
      <c r="B11">
        <v>-19.82</v>
      </c>
      <c r="D11" s="13">
        <v>1.0500000000000003</v>
      </c>
      <c r="E11" s="36">
        <v>-16.28</v>
      </c>
      <c r="G11" s="84">
        <v>0.99999999999999911</v>
      </c>
      <c r="H11">
        <v>-10.93</v>
      </c>
      <c r="V11" s="31"/>
    </row>
    <row r="12" spans="1:22" ht="15.75">
      <c r="A12" s="13">
        <v>1.1333333333333346</v>
      </c>
      <c r="B12">
        <v>-18.14</v>
      </c>
      <c r="D12" s="13">
        <v>1.3000000000000007</v>
      </c>
      <c r="E12">
        <v>-19.260000000000002</v>
      </c>
      <c r="G12" s="84">
        <v>1.2500000000000009</v>
      </c>
      <c r="H12">
        <v>-11.93</v>
      </c>
      <c r="V12" s="31"/>
    </row>
    <row r="13" spans="1:22" ht="15.75">
      <c r="A13" s="13">
        <v>1.3833333333333337</v>
      </c>
      <c r="B13">
        <v>-17.8</v>
      </c>
      <c r="D13" s="13">
        <v>1.5499999999999998</v>
      </c>
      <c r="E13">
        <v>-18.03</v>
      </c>
      <c r="G13" s="84">
        <v>1.5</v>
      </c>
      <c r="H13">
        <v>-0.47</v>
      </c>
      <c r="V13" s="31"/>
    </row>
    <row r="14" spans="1:22" ht="15.75">
      <c r="A14" s="13">
        <v>1.6333333333333355</v>
      </c>
      <c r="B14">
        <v>-16.8</v>
      </c>
      <c r="D14" s="13">
        <v>1.8000000000000003</v>
      </c>
      <c r="E14">
        <v>-18.68</v>
      </c>
      <c r="G14" s="84">
        <v>1.7499999999999991</v>
      </c>
      <c r="H14">
        <v>-10.08</v>
      </c>
      <c r="V14" s="31"/>
    </row>
    <row r="15" spans="1:22" ht="15.75">
      <c r="A15" s="13">
        <v>1.8833333333333346</v>
      </c>
      <c r="B15">
        <v>-18.09</v>
      </c>
      <c r="D15" s="13">
        <v>2.0500000000000007</v>
      </c>
      <c r="E15">
        <v>-18.579999999999998</v>
      </c>
      <c r="G15" s="84">
        <v>2.0000000000000009</v>
      </c>
      <c r="H15">
        <v>-11.04</v>
      </c>
      <c r="V15" s="31"/>
    </row>
    <row r="16" spans="1:22" ht="15.75">
      <c r="A16" s="13">
        <v>2.1333333333333337</v>
      </c>
      <c r="B16">
        <v>-17.87</v>
      </c>
      <c r="D16" s="13">
        <v>2.2999999999999998</v>
      </c>
      <c r="E16">
        <v>-19.170000000000002</v>
      </c>
      <c r="G16" s="84">
        <v>2.25</v>
      </c>
      <c r="H16">
        <v>-11.95</v>
      </c>
      <c r="V16" s="31"/>
    </row>
    <row r="17" spans="1:22" ht="15.75">
      <c r="A17" s="13">
        <v>2.3833333333333355</v>
      </c>
      <c r="B17">
        <v>-15.13</v>
      </c>
      <c r="D17" s="13">
        <v>2.5500000000000003</v>
      </c>
      <c r="E17">
        <v>-19.399999999999999</v>
      </c>
      <c r="G17" s="84">
        <v>2.4999999999999991</v>
      </c>
      <c r="H17">
        <v>-12.3</v>
      </c>
      <c r="V17" s="31"/>
    </row>
    <row r="18" spans="1:22" ht="15.75">
      <c r="A18" s="13">
        <v>2.7000000000000011</v>
      </c>
      <c r="B18">
        <v>-16.72</v>
      </c>
      <c r="D18" s="13">
        <v>2.7999999999999994</v>
      </c>
      <c r="E18">
        <v>-19.57</v>
      </c>
      <c r="V18" s="31"/>
    </row>
    <row r="19" spans="1:22" ht="15.75">
      <c r="A19" s="13">
        <v>2.8833333333333337</v>
      </c>
      <c r="B19">
        <v>-17.170000000000002</v>
      </c>
      <c r="D19" s="13">
        <v>3.0500000000000012</v>
      </c>
      <c r="E19">
        <v>-20.25</v>
      </c>
      <c r="V19" s="31"/>
    </row>
    <row r="20" spans="1:22" ht="15.75">
      <c r="D20" s="31"/>
      <c r="E20" s="31"/>
      <c r="F20" s="31"/>
      <c r="G20" s="31"/>
      <c r="H20" s="31"/>
      <c r="I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 spans="1:22" ht="15.75">
      <c r="A21" s="24">
        <v>41857</v>
      </c>
      <c r="B21" s="25"/>
      <c r="D21" s="80">
        <v>41877</v>
      </c>
      <c r="E21" s="81"/>
      <c r="F21" s="31"/>
      <c r="G21" s="80">
        <v>41877</v>
      </c>
      <c r="H21" s="81"/>
      <c r="I21" s="81"/>
      <c r="J21" s="24">
        <v>41856</v>
      </c>
      <c r="K21" s="25"/>
    </row>
    <row r="22" spans="1:22" ht="31.5">
      <c r="A22" s="23" t="s">
        <v>756</v>
      </c>
      <c r="B22" s="86" t="s">
        <v>821</v>
      </c>
      <c r="D22" s="67">
        <v>3740</v>
      </c>
      <c r="E22" s="92" t="s">
        <v>821</v>
      </c>
      <c r="F22" s="31"/>
      <c r="G22" s="67">
        <v>3782</v>
      </c>
      <c r="H22" s="92" t="s">
        <v>821</v>
      </c>
      <c r="I22" s="92"/>
      <c r="J22" s="23" t="s">
        <v>822</v>
      </c>
      <c r="K22" s="86" t="s">
        <v>821</v>
      </c>
    </row>
    <row r="23" spans="1:22" ht="15.75">
      <c r="A23" s="6" t="s">
        <v>819</v>
      </c>
      <c r="B23" s="6" t="s">
        <v>820</v>
      </c>
      <c r="D23" s="83" t="s">
        <v>819</v>
      </c>
      <c r="E23" s="83" t="s">
        <v>820</v>
      </c>
      <c r="F23" s="31"/>
      <c r="G23" s="83" t="s">
        <v>819</v>
      </c>
      <c r="H23" s="83" t="s">
        <v>820</v>
      </c>
      <c r="I23" s="83"/>
      <c r="J23" s="6" t="s">
        <v>819</v>
      </c>
      <c r="K23" s="6" t="s">
        <v>820</v>
      </c>
    </row>
    <row r="24" spans="1:22" ht="15.75">
      <c r="A24" s="13">
        <v>-0.33333333333333481</v>
      </c>
      <c r="B24" s="37">
        <v>-21.56</v>
      </c>
      <c r="C24" s="31"/>
      <c r="D24" s="84">
        <v>-0.33333333333333481</v>
      </c>
      <c r="E24" s="31">
        <v>-20.36</v>
      </c>
      <c r="F24" s="31"/>
      <c r="G24" s="84">
        <v>-0.33333333333333481</v>
      </c>
      <c r="H24" s="85">
        <v>-8.93</v>
      </c>
      <c r="I24" s="85"/>
      <c r="J24" s="13">
        <v>-0.4500000000000024</v>
      </c>
      <c r="K24" s="36">
        <v>-20.309999999999999</v>
      </c>
    </row>
    <row r="25" spans="1:22" ht="15.75">
      <c r="A25" s="13">
        <v>-8.3333333333333037E-2</v>
      </c>
      <c r="B25" s="31">
        <v>-23.32</v>
      </c>
      <c r="C25" s="31"/>
      <c r="D25" s="84">
        <v>-8.3333333333333037E-2</v>
      </c>
      <c r="E25" s="31">
        <v>-20.87</v>
      </c>
      <c r="F25" s="31"/>
      <c r="G25" s="84">
        <v>-8.3333333333333037E-2</v>
      </c>
      <c r="H25" s="85">
        <v>-15.38</v>
      </c>
      <c r="I25" s="85"/>
      <c r="J25" s="13">
        <v>-0.18333333333333535</v>
      </c>
      <c r="K25">
        <v>-19.63</v>
      </c>
    </row>
    <row r="26" spans="1:22" ht="15.75">
      <c r="A26" s="13">
        <v>0</v>
      </c>
      <c r="D26" s="84">
        <v>0</v>
      </c>
      <c r="E26" s="35"/>
      <c r="F26" s="31"/>
      <c r="G26" s="84">
        <v>0</v>
      </c>
      <c r="H26" s="31"/>
      <c r="I26" s="31"/>
      <c r="J26" s="13">
        <v>0</v>
      </c>
      <c r="K26" s="34" t="s">
        <v>33</v>
      </c>
    </row>
    <row r="27" spans="1:22" ht="15.75">
      <c r="A27" s="13">
        <v>0.33333333333333215</v>
      </c>
      <c r="B27" s="31">
        <v>-7.78</v>
      </c>
      <c r="C27" s="31"/>
      <c r="D27" s="84">
        <v>0.33333333333333215</v>
      </c>
      <c r="E27" s="31">
        <v>139.43</v>
      </c>
      <c r="F27" s="31"/>
      <c r="G27" s="84">
        <v>0.33333333333333215</v>
      </c>
      <c r="H27" s="31">
        <v>36.43</v>
      </c>
      <c r="I27" s="31"/>
      <c r="J27" s="13">
        <v>0.24999999999999911</v>
      </c>
      <c r="K27">
        <v>48.21</v>
      </c>
    </row>
    <row r="28" spans="1:22" ht="15.75">
      <c r="A28" s="13">
        <v>0.50000000000000089</v>
      </c>
      <c r="B28" s="31">
        <v>18.190000000000001</v>
      </c>
      <c r="C28" s="31"/>
      <c r="D28" s="84">
        <v>0.50000000000000089</v>
      </c>
      <c r="E28" s="31">
        <v>220.9</v>
      </c>
      <c r="F28" s="31"/>
      <c r="G28" s="84">
        <v>0.50000000000000089</v>
      </c>
      <c r="H28" s="31">
        <v>113.86</v>
      </c>
      <c r="I28" s="31"/>
      <c r="J28" s="13">
        <v>0.49999999999999822</v>
      </c>
      <c r="K28">
        <v>162.75</v>
      </c>
    </row>
    <row r="29" spans="1:22" ht="15.75">
      <c r="A29" s="13">
        <v>0.75</v>
      </c>
      <c r="B29" s="31">
        <v>57.98</v>
      </c>
      <c r="C29" s="31"/>
      <c r="D29" s="84">
        <v>0.75</v>
      </c>
      <c r="E29" s="31">
        <v>383.57</v>
      </c>
      <c r="F29" s="31"/>
      <c r="G29" s="84">
        <v>0.75</v>
      </c>
      <c r="H29" s="31">
        <v>174.58</v>
      </c>
      <c r="I29" s="31"/>
      <c r="J29" s="13">
        <v>0.75</v>
      </c>
      <c r="K29">
        <v>263.87</v>
      </c>
    </row>
    <row r="30" spans="1:22" ht="15.75">
      <c r="A30" s="13">
        <v>0.99999999999999911</v>
      </c>
      <c r="B30" s="31">
        <v>115.99</v>
      </c>
      <c r="C30" s="31"/>
      <c r="D30" s="84">
        <v>0.99999999999999911</v>
      </c>
      <c r="E30" s="31">
        <v>489.58</v>
      </c>
      <c r="F30" s="31"/>
      <c r="G30" s="84">
        <v>0.99999999999999911</v>
      </c>
      <c r="H30" s="31">
        <v>220.77</v>
      </c>
      <c r="I30" s="31"/>
      <c r="J30" s="13">
        <v>0.99999999999999911</v>
      </c>
      <c r="K30">
        <v>382.85</v>
      </c>
    </row>
    <row r="31" spans="1:22" ht="15.75">
      <c r="A31" s="13">
        <v>1.2500000000000009</v>
      </c>
      <c r="B31" s="31">
        <v>158.49</v>
      </c>
      <c r="C31" s="31"/>
      <c r="D31" s="84">
        <v>1.2500000000000009</v>
      </c>
      <c r="E31" s="31">
        <v>555.29</v>
      </c>
      <c r="F31" s="31"/>
      <c r="G31" s="84">
        <v>1.2500000000000009</v>
      </c>
      <c r="H31" s="31">
        <v>239.89</v>
      </c>
      <c r="I31" s="31"/>
      <c r="J31" s="13">
        <v>1.2499999999999982</v>
      </c>
      <c r="K31">
        <v>400.35</v>
      </c>
    </row>
    <row r="32" spans="1:22" ht="15.75">
      <c r="A32" s="13">
        <v>1.5</v>
      </c>
      <c r="B32" s="31">
        <v>175.46</v>
      </c>
      <c r="C32" s="31"/>
      <c r="D32" s="84">
        <v>1.5</v>
      </c>
      <c r="E32" s="31">
        <v>563.91</v>
      </c>
      <c r="F32" s="31"/>
      <c r="G32" s="84">
        <v>1.5</v>
      </c>
      <c r="H32" s="31">
        <v>215.49</v>
      </c>
      <c r="I32" s="31"/>
      <c r="J32" s="13">
        <v>1.5</v>
      </c>
      <c r="K32">
        <v>418.52</v>
      </c>
    </row>
    <row r="33" spans="1:11" ht="15.75">
      <c r="A33" s="13">
        <v>1.7499999999999991</v>
      </c>
      <c r="B33" s="31">
        <v>180.41</v>
      </c>
      <c r="C33" s="31"/>
      <c r="D33" s="84">
        <v>1.7499999999999991</v>
      </c>
      <c r="E33" s="31">
        <v>475.9</v>
      </c>
      <c r="F33" s="31"/>
      <c r="G33" s="84">
        <v>1.7499999999999991</v>
      </c>
      <c r="H33" s="31">
        <v>205.07</v>
      </c>
      <c r="I33" s="31"/>
      <c r="J33" s="13">
        <v>1.7499999999999991</v>
      </c>
      <c r="K33">
        <v>386.41</v>
      </c>
    </row>
    <row r="34" spans="1:11" ht="15.75">
      <c r="A34" s="13">
        <v>2.0000000000000009</v>
      </c>
      <c r="B34" s="31">
        <v>185.22</v>
      </c>
      <c r="C34" s="31"/>
      <c r="D34" s="84">
        <v>2.0000000000000009</v>
      </c>
      <c r="E34" s="31">
        <v>372.97</v>
      </c>
      <c r="F34" s="31"/>
      <c r="G34" s="84">
        <v>2.0000000000000009</v>
      </c>
      <c r="H34" s="31">
        <v>203.49</v>
      </c>
      <c r="I34" s="31"/>
      <c r="J34" s="13">
        <v>1.9999999999999982</v>
      </c>
      <c r="K34">
        <v>334.23</v>
      </c>
    </row>
    <row r="35" spans="1:11" ht="15.75">
      <c r="A35" s="13">
        <v>2.25</v>
      </c>
      <c r="B35" s="37">
        <v>187.13</v>
      </c>
      <c r="C35" s="31"/>
      <c r="D35" s="84">
        <v>2.25</v>
      </c>
      <c r="E35" s="31">
        <v>319.54000000000002</v>
      </c>
      <c r="F35" s="31"/>
      <c r="G35" s="84">
        <v>2.25</v>
      </c>
      <c r="H35" s="31">
        <v>209.11</v>
      </c>
      <c r="I35" s="31"/>
      <c r="J35" s="13">
        <v>2.25</v>
      </c>
      <c r="K35">
        <v>281.79000000000002</v>
      </c>
    </row>
    <row r="36" spans="1:11" ht="15.75">
      <c r="A36" s="13">
        <v>2.4999999999999991</v>
      </c>
      <c r="B36" s="37">
        <v>50</v>
      </c>
      <c r="C36" s="31"/>
      <c r="D36" s="84">
        <v>2.4999999999999991</v>
      </c>
      <c r="E36" s="31">
        <v>278.64</v>
      </c>
      <c r="F36" s="31"/>
      <c r="G36" s="84">
        <v>2.4999999999999991</v>
      </c>
      <c r="H36" s="31">
        <v>212.94</v>
      </c>
      <c r="I36" s="31"/>
      <c r="J36" s="13">
        <v>2.4999999999999991</v>
      </c>
      <c r="K36">
        <v>223.32</v>
      </c>
    </row>
    <row r="37" spans="1:11" ht="15.75">
      <c r="A37" s="13">
        <v>2.7500000000000009</v>
      </c>
      <c r="B37" s="37">
        <v>169.82</v>
      </c>
      <c r="C37" s="31"/>
      <c r="D37" s="31"/>
      <c r="E37" s="31"/>
      <c r="F37" s="31"/>
      <c r="G37" s="31"/>
      <c r="H37" s="31"/>
      <c r="I37" s="31"/>
      <c r="J37" s="13">
        <v>2.7499999999999982</v>
      </c>
      <c r="K37" s="36">
        <v>137.24</v>
      </c>
    </row>
    <row r="38" spans="1:11" ht="15.75">
      <c r="A38" s="13">
        <v>3</v>
      </c>
      <c r="B38" s="31">
        <v>157.97</v>
      </c>
      <c r="C38" s="31"/>
      <c r="D38" s="31"/>
      <c r="E38" s="31"/>
      <c r="F38" s="31"/>
      <c r="G38" s="31"/>
      <c r="H38" s="31"/>
      <c r="I38" s="31"/>
      <c r="J38" s="13">
        <v>3</v>
      </c>
      <c r="K38">
        <v>149</v>
      </c>
    </row>
  </sheetData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"/>
  <sheetViews>
    <sheetView topLeftCell="A24" workbookViewId="0" xr3:uid="{958C4451-9541-5A59-BF78-D2F731DF1C81}">
      <selection activeCell="I25" sqref="I25:N25"/>
    </sheetView>
  </sheetViews>
  <sheetFormatPr defaultRowHeight="15"/>
  <cols>
    <col min="1" max="1" width="26.28515625" customWidth="1"/>
    <col min="5" max="5" width="10.7109375" customWidth="1"/>
    <col min="6" max="6" width="11.5703125" customWidth="1"/>
    <col min="9" max="9" width="10.7109375" bestFit="1" customWidth="1"/>
    <col min="11" max="11" width="10.85546875" customWidth="1"/>
    <col min="12" max="12" width="14.28515625" customWidth="1"/>
    <col min="13" max="15" width="9.140625" style="19"/>
    <col min="16" max="16" width="12.7109375" customWidth="1"/>
  </cols>
  <sheetData>
    <row r="1" spans="1:16" ht="94.5">
      <c r="A1" s="83" t="s">
        <v>166</v>
      </c>
      <c r="B1" s="83" t="s">
        <v>167</v>
      </c>
      <c r="C1" s="32" t="s">
        <v>168</v>
      </c>
      <c r="D1" s="32" t="s">
        <v>169</v>
      </c>
      <c r="E1" s="83" t="s">
        <v>170</v>
      </c>
      <c r="F1" s="83" t="s">
        <v>171</v>
      </c>
      <c r="G1" s="32" t="s">
        <v>172</v>
      </c>
      <c r="H1" s="83" t="s">
        <v>173</v>
      </c>
      <c r="I1" s="32" t="s">
        <v>174</v>
      </c>
      <c r="J1" s="83" t="s">
        <v>175</v>
      </c>
      <c r="K1" s="83" t="s">
        <v>176</v>
      </c>
      <c r="L1" s="83" t="s">
        <v>177</v>
      </c>
      <c r="M1" s="83" t="s">
        <v>178</v>
      </c>
      <c r="N1" s="32" t="s">
        <v>179</v>
      </c>
      <c r="O1" s="83" t="s">
        <v>180</v>
      </c>
      <c r="P1" s="83" t="s">
        <v>10</v>
      </c>
    </row>
    <row r="2" spans="1:16">
      <c r="A2" s="129">
        <v>42929</v>
      </c>
      <c r="B2" s="19" t="s">
        <v>181</v>
      </c>
      <c r="C2" s="19">
        <v>3964</v>
      </c>
      <c r="D2" s="19" t="s">
        <v>182</v>
      </c>
      <c r="E2" s="19" t="s">
        <v>183</v>
      </c>
      <c r="F2" s="19" t="s">
        <v>184</v>
      </c>
      <c r="G2" s="19">
        <v>37</v>
      </c>
      <c r="H2" s="19">
        <v>0.152</v>
      </c>
      <c r="I2" s="19" t="s">
        <v>185</v>
      </c>
      <c r="J2" s="19">
        <v>0</v>
      </c>
      <c r="K2" s="19">
        <v>0</v>
      </c>
      <c r="L2" s="19" t="s">
        <v>85</v>
      </c>
      <c r="M2" s="19">
        <v>0</v>
      </c>
      <c r="N2" s="19">
        <v>1000</v>
      </c>
      <c r="O2" s="309">
        <v>0.52083333333333337</v>
      </c>
      <c r="P2" t="s">
        <v>186</v>
      </c>
    </row>
    <row r="3" spans="1:16" s="19" customFormat="1">
      <c r="A3" s="129">
        <v>42933</v>
      </c>
      <c r="B3" s="19" t="s">
        <v>181</v>
      </c>
      <c r="C3" s="19">
        <v>3972</v>
      </c>
      <c r="D3" s="19" t="s">
        <v>187</v>
      </c>
      <c r="E3" s="19" t="s">
        <v>188</v>
      </c>
      <c r="F3" s="19" t="s">
        <v>184</v>
      </c>
      <c r="G3" s="19">
        <v>36</v>
      </c>
      <c r="H3" s="311">
        <v>9.9099999999999994E-2</v>
      </c>
      <c r="I3" s="19" t="s">
        <v>189</v>
      </c>
      <c r="J3" s="19">
        <v>150</v>
      </c>
      <c r="K3" s="28">
        <f>H3*J3</f>
        <v>14.864999999999998</v>
      </c>
      <c r="L3" s="19" t="s">
        <v>85</v>
      </c>
      <c r="M3" s="19">
        <f>(K3/50)*1000</f>
        <v>297.29999999999995</v>
      </c>
      <c r="N3" s="19">
        <f>500-M3</f>
        <v>202.70000000000005</v>
      </c>
      <c r="O3" s="309">
        <v>0.54861111111111105</v>
      </c>
      <c r="P3" s="176" t="s">
        <v>190</v>
      </c>
    </row>
    <row r="4" spans="1:16" s="19" customFormat="1">
      <c r="A4" s="129">
        <v>42935</v>
      </c>
      <c r="B4" s="19" t="s">
        <v>181</v>
      </c>
      <c r="C4" s="19">
        <v>3981</v>
      </c>
      <c r="D4" s="19" t="s">
        <v>191</v>
      </c>
      <c r="E4" s="19" t="s">
        <v>188</v>
      </c>
      <c r="F4" s="19" t="s">
        <v>184</v>
      </c>
      <c r="G4" s="19">
        <v>36</v>
      </c>
      <c r="H4" s="19">
        <v>0.14799999999999999</v>
      </c>
      <c r="I4" s="19" t="s">
        <v>192</v>
      </c>
      <c r="J4" s="19">
        <v>500</v>
      </c>
      <c r="K4" s="19">
        <f>H4*J4</f>
        <v>74</v>
      </c>
      <c r="L4" s="19" t="s">
        <v>85</v>
      </c>
      <c r="M4" s="19">
        <v>0</v>
      </c>
      <c r="N4" s="19">
        <v>1000</v>
      </c>
      <c r="O4" s="309">
        <v>0.58680555555555558</v>
      </c>
    </row>
    <row r="5" spans="1:16">
      <c r="A5" s="129">
        <v>42940</v>
      </c>
      <c r="B5" s="19" t="s">
        <v>181</v>
      </c>
      <c r="C5" s="19">
        <v>3995</v>
      </c>
      <c r="D5" s="19" t="s">
        <v>193</v>
      </c>
      <c r="E5" s="19" t="s">
        <v>188</v>
      </c>
      <c r="F5" s="19" t="s">
        <v>184</v>
      </c>
      <c r="G5" s="19">
        <v>37</v>
      </c>
      <c r="H5" s="19">
        <v>0.11799999999999999</v>
      </c>
      <c r="I5" s="19" t="s">
        <v>194</v>
      </c>
      <c r="J5" s="19">
        <v>200</v>
      </c>
      <c r="K5" s="19">
        <f>H5*J5</f>
        <v>23.599999999999998</v>
      </c>
      <c r="L5" s="19" t="s">
        <v>33</v>
      </c>
      <c r="M5" s="19">
        <f>(K5/200)*1000</f>
        <v>118</v>
      </c>
      <c r="N5" s="19">
        <f>1000-M5</f>
        <v>882</v>
      </c>
      <c r="O5" s="103">
        <v>0.56111111111111112</v>
      </c>
      <c r="P5" t="s">
        <v>38</v>
      </c>
    </row>
    <row r="6" spans="1:16" ht="24.75" customHeight="1">
      <c r="A6" s="129">
        <v>42941</v>
      </c>
      <c r="B6" s="19" t="s">
        <v>181</v>
      </c>
      <c r="C6" s="19">
        <v>4022</v>
      </c>
      <c r="D6" s="19" t="s">
        <v>195</v>
      </c>
      <c r="E6" s="166" t="s">
        <v>183</v>
      </c>
      <c r="F6" s="19" t="s">
        <v>184</v>
      </c>
      <c r="G6" s="19">
        <v>39</v>
      </c>
      <c r="H6" s="19">
        <v>0.14799999999999999</v>
      </c>
      <c r="I6" s="19" t="s">
        <v>185</v>
      </c>
      <c r="J6" s="19">
        <v>0</v>
      </c>
      <c r="K6" s="19">
        <v>0</v>
      </c>
      <c r="L6" s="19" t="s">
        <v>85</v>
      </c>
      <c r="M6" s="19">
        <v>0</v>
      </c>
      <c r="N6" s="19">
        <v>500</v>
      </c>
      <c r="O6" s="309">
        <v>0.56597222222222221</v>
      </c>
      <c r="P6" s="176" t="s">
        <v>196</v>
      </c>
    </row>
    <row r="7" spans="1:16" s="19" customFormat="1">
      <c r="A7" s="129">
        <v>42942</v>
      </c>
      <c r="B7" s="19" t="s">
        <v>181</v>
      </c>
      <c r="C7" s="19">
        <v>3991</v>
      </c>
      <c r="D7" s="19" t="s">
        <v>197</v>
      </c>
      <c r="E7" s="19" t="s">
        <v>183</v>
      </c>
      <c r="F7" s="19" t="s">
        <v>184</v>
      </c>
      <c r="G7" s="19">
        <v>37</v>
      </c>
      <c r="H7" s="19">
        <v>0.16300000000000001</v>
      </c>
      <c r="I7" s="19" t="s">
        <v>192</v>
      </c>
      <c r="J7" s="19">
        <v>500</v>
      </c>
      <c r="K7" s="19">
        <f>H7*J7</f>
        <v>81.5</v>
      </c>
      <c r="L7" s="19" t="s">
        <v>85</v>
      </c>
      <c r="M7" s="19">
        <v>0</v>
      </c>
      <c r="N7" s="19">
        <v>1000</v>
      </c>
      <c r="O7" s="309">
        <v>0.57638888888888895</v>
      </c>
      <c r="P7" s="19" t="s">
        <v>51</v>
      </c>
    </row>
    <row r="8" spans="1:16">
      <c r="A8" s="129">
        <v>42943</v>
      </c>
      <c r="B8" s="19" t="s">
        <v>181</v>
      </c>
      <c r="C8" s="19">
        <v>4016</v>
      </c>
      <c r="D8" s="19" t="s">
        <v>198</v>
      </c>
      <c r="E8" s="19" t="s">
        <v>188</v>
      </c>
      <c r="F8" s="19" t="s">
        <v>184</v>
      </c>
      <c r="G8" s="19">
        <v>36</v>
      </c>
      <c r="H8" s="19">
        <v>0.14399999999999999</v>
      </c>
      <c r="I8" s="19" t="s">
        <v>192</v>
      </c>
      <c r="J8" s="19">
        <v>500</v>
      </c>
      <c r="K8" s="19">
        <f>H8*J8</f>
        <v>72</v>
      </c>
      <c r="L8" s="19" t="s">
        <v>85</v>
      </c>
      <c r="M8" s="19">
        <v>0</v>
      </c>
      <c r="N8" s="19">
        <v>1000</v>
      </c>
      <c r="O8" s="309">
        <v>0.58333333333333337</v>
      </c>
    </row>
    <row r="9" spans="1:16">
      <c r="A9" s="129">
        <v>42944</v>
      </c>
      <c r="B9" t="s">
        <v>181</v>
      </c>
      <c r="C9" s="19">
        <v>4029</v>
      </c>
      <c r="D9" s="19" t="s">
        <v>199</v>
      </c>
      <c r="E9" s="19" t="s">
        <v>188</v>
      </c>
      <c r="F9" s="19" t="s">
        <v>184</v>
      </c>
      <c r="G9" s="19">
        <v>36</v>
      </c>
      <c r="H9" s="19">
        <v>0.157</v>
      </c>
      <c r="I9" s="19" t="s">
        <v>185</v>
      </c>
      <c r="J9" s="19" t="s">
        <v>53</v>
      </c>
      <c r="K9" s="19">
        <v>0</v>
      </c>
      <c r="L9" s="19" t="s">
        <v>85</v>
      </c>
      <c r="M9" s="19">
        <v>0</v>
      </c>
      <c r="N9" s="19">
        <v>500</v>
      </c>
      <c r="O9" s="309">
        <v>0.52083333333333337</v>
      </c>
    </row>
    <row r="10" spans="1:16" s="19" customFormat="1">
      <c r="A10" s="129">
        <v>42947</v>
      </c>
      <c r="B10" s="19" t="s">
        <v>181</v>
      </c>
      <c r="C10" s="19">
        <v>3994</v>
      </c>
      <c r="D10" s="19" t="s">
        <v>200</v>
      </c>
      <c r="E10" s="19" t="s">
        <v>188</v>
      </c>
      <c r="F10" s="19" t="s">
        <v>184</v>
      </c>
      <c r="G10" s="19">
        <v>36</v>
      </c>
      <c r="H10" s="19">
        <v>0.14599999999999999</v>
      </c>
      <c r="I10" s="19" t="s">
        <v>201</v>
      </c>
      <c r="J10" s="19">
        <v>50</v>
      </c>
      <c r="K10" s="19">
        <f>J10*H10</f>
        <v>7.3</v>
      </c>
      <c r="L10" s="19" t="s">
        <v>85</v>
      </c>
      <c r="M10" s="19">
        <f>(K10/25)*475</f>
        <v>138.69999999999999</v>
      </c>
      <c r="N10" s="19">
        <f>500-M10</f>
        <v>361.3</v>
      </c>
      <c r="O10" s="103">
        <v>0.56597222222222221</v>
      </c>
    </row>
    <row r="11" spans="1:16">
      <c r="A11" s="129">
        <v>42948</v>
      </c>
      <c r="B11" s="19" t="s">
        <v>181</v>
      </c>
      <c r="C11" s="19">
        <v>3992</v>
      </c>
      <c r="D11" s="19" t="s">
        <v>202</v>
      </c>
      <c r="E11" s="19" t="s">
        <v>188</v>
      </c>
      <c r="F11" s="19" t="s">
        <v>184</v>
      </c>
      <c r="G11" s="19">
        <v>36</v>
      </c>
      <c r="H11" s="19">
        <v>0.124</v>
      </c>
      <c r="I11" s="19" t="s">
        <v>203</v>
      </c>
      <c r="J11" s="19">
        <v>500</v>
      </c>
      <c r="K11" s="19">
        <f>J11*H11</f>
        <v>62</v>
      </c>
      <c r="L11" s="19" t="s">
        <v>85</v>
      </c>
      <c r="M11" s="19">
        <v>0</v>
      </c>
      <c r="N11" s="19">
        <v>1000</v>
      </c>
      <c r="O11" s="103">
        <v>0.62152777777777779</v>
      </c>
      <c r="P11" t="s">
        <v>204</v>
      </c>
    </row>
    <row r="12" spans="1:16">
      <c r="A12" s="129">
        <v>42949</v>
      </c>
      <c r="B12" s="19" t="s">
        <v>181</v>
      </c>
      <c r="C12" s="19">
        <v>4026</v>
      </c>
      <c r="D12" s="19" t="s">
        <v>205</v>
      </c>
      <c r="E12" s="19" t="s">
        <v>188</v>
      </c>
      <c r="F12" s="19" t="s">
        <v>184</v>
      </c>
      <c r="G12" s="19">
        <v>37</v>
      </c>
      <c r="H12" s="19">
        <v>0.16700000000000001</v>
      </c>
      <c r="I12" s="19" t="s">
        <v>194</v>
      </c>
      <c r="J12" s="19">
        <v>200</v>
      </c>
      <c r="K12" s="19">
        <f>J12*H12</f>
        <v>33.4</v>
      </c>
      <c r="L12" s="19" t="s">
        <v>33</v>
      </c>
      <c r="M12" s="19">
        <f>(K12/200)*1000</f>
        <v>166.99999999999997</v>
      </c>
      <c r="N12" s="19">
        <f>1000-M12</f>
        <v>833</v>
      </c>
      <c r="O12" s="103">
        <v>0.54166666666666663</v>
      </c>
    </row>
    <row r="13" spans="1:16" s="19" customFormat="1">
      <c r="A13" s="129">
        <v>42950</v>
      </c>
      <c r="B13" s="19" t="s">
        <v>181</v>
      </c>
      <c r="C13" s="19">
        <v>3967</v>
      </c>
      <c r="D13" s="19" t="s">
        <v>206</v>
      </c>
      <c r="E13" s="19" t="s">
        <v>183</v>
      </c>
      <c r="F13" s="19" t="s">
        <v>184</v>
      </c>
      <c r="G13" s="19">
        <v>35</v>
      </c>
      <c r="H13" s="19">
        <v>0.156</v>
      </c>
      <c r="I13" s="19" t="s">
        <v>185</v>
      </c>
      <c r="J13" s="19">
        <v>0</v>
      </c>
      <c r="K13" s="19">
        <v>0</v>
      </c>
      <c r="L13" s="19" t="s">
        <v>85</v>
      </c>
      <c r="M13" s="19">
        <v>0</v>
      </c>
      <c r="N13" s="19">
        <v>500</v>
      </c>
      <c r="O13" s="103">
        <v>0.5493055555555556</v>
      </c>
    </row>
    <row r="14" spans="1:16" s="19" customFormat="1">
      <c r="A14" s="129">
        <v>42951</v>
      </c>
      <c r="B14" s="19" t="s">
        <v>181</v>
      </c>
      <c r="C14" s="19">
        <v>4031</v>
      </c>
      <c r="D14" s="19" t="s">
        <v>207</v>
      </c>
      <c r="E14" s="19" t="s">
        <v>188</v>
      </c>
      <c r="F14" s="19" t="s">
        <v>184</v>
      </c>
      <c r="G14" s="19">
        <v>35</v>
      </c>
      <c r="H14" s="19">
        <v>0.19</v>
      </c>
      <c r="I14" s="19" t="s">
        <v>189</v>
      </c>
      <c r="J14" s="19">
        <v>150</v>
      </c>
      <c r="K14" s="19">
        <f>J14*H14</f>
        <v>28.5</v>
      </c>
      <c r="L14" s="19" t="s">
        <v>85</v>
      </c>
      <c r="M14" s="19">
        <f>(K14/100)*1000</f>
        <v>285</v>
      </c>
      <c r="N14" s="19">
        <f>500-M14</f>
        <v>215</v>
      </c>
      <c r="O14" s="103">
        <v>0.51041666666666663</v>
      </c>
      <c r="P14" s="176" t="s">
        <v>208</v>
      </c>
    </row>
    <row r="15" spans="1:16">
      <c r="A15" s="129">
        <v>42951</v>
      </c>
      <c r="B15" s="19" t="s">
        <v>181</v>
      </c>
      <c r="C15" s="19">
        <v>4044</v>
      </c>
      <c r="D15" s="19" t="s">
        <v>209</v>
      </c>
      <c r="E15" s="19" t="s">
        <v>183</v>
      </c>
      <c r="F15" s="19" t="s">
        <v>184</v>
      </c>
      <c r="G15" s="19">
        <v>37</v>
      </c>
      <c r="H15" s="19">
        <v>0.157</v>
      </c>
      <c r="I15" s="19" t="s">
        <v>189</v>
      </c>
      <c r="J15" s="19">
        <v>150</v>
      </c>
      <c r="K15" s="19">
        <f t="shared" ref="K15:K17" si="0">J15*H15</f>
        <v>23.55</v>
      </c>
      <c r="L15" s="19" t="s">
        <v>85</v>
      </c>
      <c r="M15" s="19">
        <f>(K15/100)*1000</f>
        <v>235.50000000000003</v>
      </c>
      <c r="N15" s="19">
        <f>500-M15</f>
        <v>264.5</v>
      </c>
      <c r="O15" s="103">
        <v>0.16805555555555554</v>
      </c>
      <c r="P15" s="176" t="s">
        <v>208</v>
      </c>
    </row>
    <row r="16" spans="1:16" s="19" customFormat="1">
      <c r="A16" s="129">
        <v>42954</v>
      </c>
      <c r="B16" s="19" t="s">
        <v>181</v>
      </c>
      <c r="C16" s="19">
        <v>4027</v>
      </c>
      <c r="D16" s="19" t="s">
        <v>210</v>
      </c>
      <c r="E16" s="19" t="s">
        <v>188</v>
      </c>
      <c r="F16" s="19" t="s">
        <v>211</v>
      </c>
      <c r="G16" s="19">
        <v>36</v>
      </c>
      <c r="H16" s="19">
        <v>0.18099999999999999</v>
      </c>
      <c r="I16" s="19" t="s">
        <v>201</v>
      </c>
      <c r="J16" s="19">
        <v>50</v>
      </c>
      <c r="K16" s="19">
        <f t="shared" si="0"/>
        <v>9.0499999999999989</v>
      </c>
      <c r="L16" s="19" t="s">
        <v>85</v>
      </c>
      <c r="M16" s="19">
        <f>(K16/25)*475</f>
        <v>171.94999999999996</v>
      </c>
      <c r="N16" s="19">
        <f>500-M16</f>
        <v>328.05000000000007</v>
      </c>
      <c r="O16" s="103">
        <v>0.52083333333333337</v>
      </c>
    </row>
    <row r="17" spans="1:16" s="19" customFormat="1">
      <c r="A17" s="129">
        <v>42955</v>
      </c>
      <c r="B17" s="19" t="s">
        <v>181</v>
      </c>
      <c r="C17" s="19">
        <v>3978</v>
      </c>
      <c r="D17" s="19" t="s">
        <v>212</v>
      </c>
      <c r="E17" s="19" t="s">
        <v>188</v>
      </c>
      <c r="F17" s="19" t="s">
        <v>184</v>
      </c>
      <c r="G17" s="19">
        <v>34</v>
      </c>
      <c r="H17" s="19">
        <v>0.14099999999999999</v>
      </c>
      <c r="I17" s="19" t="s">
        <v>213</v>
      </c>
      <c r="J17" s="19">
        <v>200</v>
      </c>
      <c r="K17" s="19">
        <f t="shared" si="0"/>
        <v>28.199999999999996</v>
      </c>
      <c r="L17" s="19" t="s">
        <v>33</v>
      </c>
      <c r="M17" s="19">
        <f>(K17/200)*1000</f>
        <v>141</v>
      </c>
      <c r="N17" s="19">
        <f>1000-M17</f>
        <v>859</v>
      </c>
      <c r="O17" s="103">
        <v>0.56458333333333333</v>
      </c>
    </row>
    <row r="18" spans="1:16" s="19" customFormat="1">
      <c r="A18" s="129">
        <v>42956</v>
      </c>
      <c r="B18" s="19" t="s">
        <v>181</v>
      </c>
      <c r="C18" s="19">
        <v>4049</v>
      </c>
      <c r="D18" s="19" t="s">
        <v>214</v>
      </c>
      <c r="E18" s="19" t="s">
        <v>188</v>
      </c>
      <c r="F18" s="19" t="s">
        <v>184</v>
      </c>
      <c r="G18" s="19">
        <v>35</v>
      </c>
      <c r="H18" s="19">
        <v>0.156</v>
      </c>
      <c r="I18" s="19" t="s">
        <v>201</v>
      </c>
      <c r="J18" s="19">
        <v>50</v>
      </c>
      <c r="K18" s="19">
        <f>H18*J18</f>
        <v>7.8</v>
      </c>
      <c r="L18" s="19" t="s">
        <v>85</v>
      </c>
      <c r="M18" s="19">
        <f>(K18/25)*475</f>
        <v>148.19999999999999</v>
      </c>
      <c r="N18" s="19">
        <f>500-M18</f>
        <v>351.8</v>
      </c>
      <c r="O18" s="103">
        <v>0.51527777777777783</v>
      </c>
    </row>
    <row r="19" spans="1:16" s="19" customFormat="1">
      <c r="A19" s="129">
        <v>42957</v>
      </c>
      <c r="B19" s="19" t="s">
        <v>181</v>
      </c>
      <c r="C19" s="19">
        <v>3966</v>
      </c>
      <c r="D19" s="19" t="s">
        <v>215</v>
      </c>
      <c r="E19" s="19" t="s">
        <v>183</v>
      </c>
      <c r="F19" s="19" t="s">
        <v>184</v>
      </c>
      <c r="G19" s="19">
        <v>36</v>
      </c>
      <c r="H19" s="19">
        <v>0.193</v>
      </c>
      <c r="I19" s="19" t="s">
        <v>189</v>
      </c>
      <c r="J19" s="19">
        <v>150</v>
      </c>
      <c r="K19" s="19">
        <f>J19*H19</f>
        <v>28.95</v>
      </c>
      <c r="L19" s="19" t="s">
        <v>85</v>
      </c>
      <c r="M19" s="19">
        <f>(K19/100)*1000</f>
        <v>289.5</v>
      </c>
      <c r="N19" s="19">
        <f>500-M19</f>
        <v>210.5</v>
      </c>
      <c r="O19" s="103">
        <v>0.52083333333333337</v>
      </c>
    </row>
    <row r="20" spans="1:16" s="19" customFormat="1">
      <c r="A20" s="129">
        <v>42957</v>
      </c>
      <c r="B20" s="19" t="s">
        <v>181</v>
      </c>
      <c r="C20" s="19">
        <v>3983</v>
      </c>
      <c r="D20" s="19" t="s">
        <v>216</v>
      </c>
      <c r="E20" s="19" t="s">
        <v>183</v>
      </c>
      <c r="F20" s="19" t="s">
        <v>184</v>
      </c>
      <c r="G20" s="19">
        <v>34</v>
      </c>
      <c r="H20" s="19">
        <v>0.17699999999999999</v>
      </c>
      <c r="I20" s="19" t="s">
        <v>189</v>
      </c>
      <c r="J20" s="19">
        <v>150</v>
      </c>
      <c r="K20" s="19">
        <f>J20*H20</f>
        <v>26.549999999999997</v>
      </c>
      <c r="L20" s="19" t="s">
        <v>217</v>
      </c>
      <c r="M20" s="19">
        <f>(K20/100)*1000</f>
        <v>265.49999999999994</v>
      </c>
      <c r="N20" s="19">
        <f t="shared" ref="N20:N21" si="1">500-M20</f>
        <v>234.50000000000006</v>
      </c>
      <c r="O20" s="103">
        <v>0.6791666666666667</v>
      </c>
    </row>
    <row r="21" spans="1:16" s="19" customFormat="1">
      <c r="A21" s="129">
        <v>42958</v>
      </c>
      <c r="B21" s="19" t="s">
        <v>181</v>
      </c>
      <c r="C21" s="19">
        <v>3965</v>
      </c>
      <c r="D21" s="19" t="s">
        <v>218</v>
      </c>
      <c r="E21" s="19" t="s">
        <v>183</v>
      </c>
      <c r="F21" s="19" t="s">
        <v>184</v>
      </c>
      <c r="G21" s="19">
        <v>34</v>
      </c>
      <c r="H21" s="19">
        <v>0.188</v>
      </c>
      <c r="I21" s="19" t="s">
        <v>201</v>
      </c>
      <c r="J21" s="19">
        <v>50</v>
      </c>
      <c r="K21" s="19">
        <f>J21*H21</f>
        <v>9.4</v>
      </c>
      <c r="L21" s="19" t="s">
        <v>85</v>
      </c>
      <c r="M21" s="173">
        <f>(K21/27.5)*475</f>
        <v>162.36363636363637</v>
      </c>
      <c r="N21" s="173">
        <f>500-M21</f>
        <v>337.63636363636363</v>
      </c>
      <c r="O21" s="103">
        <v>0.52222222222222225</v>
      </c>
      <c r="P21" s="176" t="s">
        <v>219</v>
      </c>
    </row>
    <row r="22" spans="1:16" s="19" customFormat="1">
      <c r="A22" s="129">
        <v>42961</v>
      </c>
      <c r="B22" s="19" t="s">
        <v>181</v>
      </c>
      <c r="C22" s="19">
        <v>4045</v>
      </c>
      <c r="D22" s="19" t="s">
        <v>220</v>
      </c>
      <c r="E22" s="19" t="s">
        <v>188</v>
      </c>
      <c r="F22" s="19" t="s">
        <v>184</v>
      </c>
      <c r="G22" s="19">
        <v>38.5</v>
      </c>
      <c r="H22" s="19">
        <v>0.17199999999999999</v>
      </c>
      <c r="I22" s="19" t="s">
        <v>221</v>
      </c>
      <c r="J22" s="19">
        <v>500</v>
      </c>
      <c r="K22" s="19">
        <f>J22*H22</f>
        <v>86</v>
      </c>
      <c r="L22" s="19" t="s">
        <v>85</v>
      </c>
      <c r="M22" s="173">
        <v>0</v>
      </c>
      <c r="N22" s="173">
        <v>1000</v>
      </c>
      <c r="O22" s="103">
        <v>0.60138888888888886</v>
      </c>
    </row>
    <row r="23" spans="1:16" s="19" customFormat="1">
      <c r="A23" s="129">
        <v>42962</v>
      </c>
      <c r="B23" s="19" t="s">
        <v>181</v>
      </c>
      <c r="C23" s="19">
        <v>4032</v>
      </c>
      <c r="D23" s="19" t="s">
        <v>222</v>
      </c>
      <c r="E23" s="19" t="s">
        <v>188</v>
      </c>
      <c r="F23" s="19" t="s">
        <v>184</v>
      </c>
      <c r="G23" s="19">
        <v>33</v>
      </c>
      <c r="H23" s="19">
        <v>0.19400000000000001</v>
      </c>
      <c r="I23" s="19" t="s">
        <v>194</v>
      </c>
      <c r="J23" s="19">
        <v>200</v>
      </c>
      <c r="K23" s="19">
        <f>J23*H23</f>
        <v>38.800000000000004</v>
      </c>
      <c r="L23" s="19" t="s">
        <v>33</v>
      </c>
      <c r="M23" s="19">
        <f>(K23/200)*1000</f>
        <v>194.00000000000003</v>
      </c>
      <c r="N23" s="19">
        <f>1000-M23</f>
        <v>806</v>
      </c>
      <c r="O23" s="103">
        <v>0.56666666666666665</v>
      </c>
      <c r="P23" s="176" t="s">
        <v>223</v>
      </c>
    </row>
    <row r="24" spans="1:16" s="19" customFormat="1">
      <c r="A24" s="129">
        <v>42963</v>
      </c>
      <c r="B24" s="19" t="s">
        <v>181</v>
      </c>
      <c r="C24" s="19">
        <v>4002</v>
      </c>
      <c r="D24" s="19" t="s">
        <v>224</v>
      </c>
      <c r="E24" s="19" t="s">
        <v>188</v>
      </c>
      <c r="F24" s="19" t="s">
        <v>184</v>
      </c>
      <c r="G24" s="19">
        <v>34</v>
      </c>
      <c r="H24" s="19">
        <v>0.183</v>
      </c>
      <c r="I24" s="19" t="s">
        <v>185</v>
      </c>
      <c r="J24" s="19">
        <v>0</v>
      </c>
      <c r="K24" s="19">
        <v>0</v>
      </c>
      <c r="L24" s="19" t="s">
        <v>217</v>
      </c>
      <c r="M24" s="19">
        <v>0</v>
      </c>
      <c r="N24" s="19">
        <v>500</v>
      </c>
      <c r="O24" s="103">
        <v>0.5493055555555556</v>
      </c>
    </row>
    <row r="25" spans="1:16" s="19" customFormat="1">
      <c r="A25" s="129">
        <v>42964</v>
      </c>
      <c r="B25" s="19" t="s">
        <v>181</v>
      </c>
      <c r="C25" s="19">
        <v>4043</v>
      </c>
      <c r="D25" s="19" t="s">
        <v>225</v>
      </c>
      <c r="E25" s="19" t="s">
        <v>183</v>
      </c>
      <c r="F25" s="19" t="s">
        <v>184</v>
      </c>
      <c r="G25" s="19">
        <v>36</v>
      </c>
      <c r="H25" s="19">
        <v>0.17499999999999999</v>
      </c>
      <c r="I25" s="19" t="s">
        <v>185</v>
      </c>
      <c r="J25" s="19">
        <v>0</v>
      </c>
      <c r="K25" s="19">
        <v>0</v>
      </c>
      <c r="L25" s="19" t="s">
        <v>217</v>
      </c>
      <c r="M25" s="19">
        <v>0</v>
      </c>
      <c r="N25" s="19">
        <v>500</v>
      </c>
      <c r="O25" s="103">
        <v>0.54999999999999993</v>
      </c>
    </row>
    <row r="26" spans="1:16" s="19" customFormat="1">
      <c r="A26" s="129">
        <v>42965</v>
      </c>
      <c r="B26" s="19" t="s">
        <v>181</v>
      </c>
      <c r="C26" s="19">
        <v>3988</v>
      </c>
      <c r="D26" s="19" t="s">
        <v>226</v>
      </c>
      <c r="E26" s="19" t="s">
        <v>188</v>
      </c>
      <c r="F26" s="19" t="s">
        <v>184</v>
      </c>
      <c r="G26" s="19">
        <v>32.5</v>
      </c>
      <c r="H26" s="19">
        <v>0.189</v>
      </c>
      <c r="I26" s="19" t="s">
        <v>201</v>
      </c>
      <c r="J26" s="19">
        <v>50</v>
      </c>
      <c r="K26" s="19">
        <f>J26*H26</f>
        <v>9.4499999999999993</v>
      </c>
      <c r="L26" s="19" t="s">
        <v>217</v>
      </c>
      <c r="M26" s="173">
        <f>(K26/27.5)*475</f>
        <v>163.22727272727272</v>
      </c>
      <c r="N26" s="173">
        <f>500-M26</f>
        <v>336.77272727272725</v>
      </c>
      <c r="O26" s="103">
        <v>0.51458333333333328</v>
      </c>
    </row>
    <row r="27" spans="1:16" s="19" customFormat="1" ht="15.75" customHeight="1">
      <c r="A27" s="129">
        <v>42968</v>
      </c>
      <c r="B27" s="19" t="s">
        <v>181</v>
      </c>
      <c r="C27" s="19">
        <v>4009</v>
      </c>
      <c r="D27" s="19" t="s">
        <v>227</v>
      </c>
      <c r="E27" s="19" t="s">
        <v>183</v>
      </c>
      <c r="F27" s="19" t="s">
        <v>184</v>
      </c>
      <c r="G27" s="19">
        <v>34</v>
      </c>
      <c r="H27" s="19">
        <v>0.2</v>
      </c>
      <c r="I27" s="19" t="s">
        <v>201</v>
      </c>
      <c r="J27" s="19">
        <v>50</v>
      </c>
      <c r="K27" s="19">
        <f>J27*H27</f>
        <v>10</v>
      </c>
      <c r="L27" s="19" t="s">
        <v>217</v>
      </c>
      <c r="M27" s="173">
        <f>(K27/29.3)*500</f>
        <v>170.64846416382252</v>
      </c>
      <c r="N27" s="173">
        <f>500-M27</f>
        <v>329.3515358361775</v>
      </c>
      <c r="O27" s="103">
        <v>0.52083333333333337</v>
      </c>
      <c r="P27" s="176" t="s">
        <v>228</v>
      </c>
    </row>
    <row r="28" spans="1:16" s="19" customFormat="1">
      <c r="A28" s="129">
        <v>42969</v>
      </c>
      <c r="B28" s="19" t="s">
        <v>181</v>
      </c>
      <c r="C28" s="19">
        <v>4030</v>
      </c>
      <c r="D28" s="19" t="s">
        <v>229</v>
      </c>
      <c r="E28" s="19" t="s">
        <v>183</v>
      </c>
      <c r="F28" s="19" t="s">
        <v>184</v>
      </c>
      <c r="G28" s="19">
        <v>33.5</v>
      </c>
      <c r="H28" s="19">
        <v>0.20799999999999999</v>
      </c>
      <c r="I28" s="19" t="s">
        <v>189</v>
      </c>
      <c r="J28" s="19">
        <v>150</v>
      </c>
      <c r="K28" s="19">
        <f>J28*H28</f>
        <v>31.2</v>
      </c>
      <c r="L28" s="19" t="s">
        <v>217</v>
      </c>
      <c r="M28" s="19">
        <f>(K28/100)*1000</f>
        <v>312</v>
      </c>
      <c r="N28" s="173">
        <f>500-M28</f>
        <v>188</v>
      </c>
      <c r="O28" s="103">
        <v>0.53055555555555556</v>
      </c>
      <c r="P28" s="176"/>
    </row>
    <row r="29" spans="1:16" s="19" customFormat="1">
      <c r="A29" s="129">
        <v>42969</v>
      </c>
      <c r="B29" s="19" t="s">
        <v>181</v>
      </c>
      <c r="C29" s="19">
        <v>4037</v>
      </c>
      <c r="D29" s="19" t="s">
        <v>230</v>
      </c>
      <c r="E29" s="19" t="s">
        <v>183</v>
      </c>
      <c r="F29" s="19" t="s">
        <v>184</v>
      </c>
      <c r="G29" s="19">
        <v>33.5</v>
      </c>
      <c r="H29" s="19">
        <v>0.21199999999999999</v>
      </c>
      <c r="I29" s="19" t="s">
        <v>189</v>
      </c>
      <c r="J29" s="19">
        <v>150</v>
      </c>
      <c r="K29" s="19">
        <f>J29*H29</f>
        <v>31.8</v>
      </c>
      <c r="L29" s="19" t="s">
        <v>217</v>
      </c>
      <c r="M29" s="19">
        <f>(K29/100)*1000</f>
        <v>318</v>
      </c>
      <c r="N29" s="173">
        <f>500-M29</f>
        <v>182</v>
      </c>
      <c r="O29" s="103">
        <v>0.69374999999999998</v>
      </c>
      <c r="P29" s="176"/>
    </row>
    <row r="30" spans="1:16" s="19" customFormat="1">
      <c r="A30" s="129">
        <v>42970</v>
      </c>
      <c r="B30" s="19" t="s">
        <v>181</v>
      </c>
      <c r="C30" s="19">
        <v>4000</v>
      </c>
      <c r="D30" s="19" t="s">
        <v>231</v>
      </c>
      <c r="E30" s="19" t="s">
        <v>188</v>
      </c>
      <c r="F30" s="19" t="s">
        <v>184</v>
      </c>
      <c r="G30" s="19">
        <v>35</v>
      </c>
      <c r="H30" s="19">
        <v>0.22500000000000001</v>
      </c>
      <c r="I30" s="19" t="s">
        <v>221</v>
      </c>
      <c r="J30" s="19">
        <v>500</v>
      </c>
      <c r="K30" s="19">
        <f>J30*H30</f>
        <v>112.5</v>
      </c>
      <c r="L30" s="19" t="s">
        <v>217</v>
      </c>
      <c r="M30" s="19">
        <v>0</v>
      </c>
      <c r="N30" s="173">
        <v>1000</v>
      </c>
      <c r="O30" s="103">
        <v>0.60277777777777775</v>
      </c>
      <c r="P30" s="176"/>
    </row>
    <row r="31" spans="1:16" s="19" customFormat="1">
      <c r="A31" s="129">
        <v>42971</v>
      </c>
      <c r="B31" s="19" t="s">
        <v>181</v>
      </c>
      <c r="C31" s="19">
        <v>4010</v>
      </c>
      <c r="D31" s="19" t="s">
        <v>232</v>
      </c>
      <c r="E31" s="19" t="s">
        <v>183</v>
      </c>
      <c r="F31" s="19" t="s">
        <v>184</v>
      </c>
      <c r="G31" s="19">
        <v>33</v>
      </c>
      <c r="H31" s="19">
        <v>0.21299999999999999</v>
      </c>
      <c r="I31" s="19" t="s">
        <v>233</v>
      </c>
      <c r="J31" s="19">
        <v>500</v>
      </c>
      <c r="K31" s="19">
        <f>J31*H31</f>
        <v>106.5</v>
      </c>
      <c r="L31" s="19" t="s">
        <v>217</v>
      </c>
      <c r="M31" s="19">
        <v>0</v>
      </c>
      <c r="N31" s="173">
        <v>1000</v>
      </c>
      <c r="O31" s="103">
        <v>0.59027777777777779</v>
      </c>
      <c r="P31" s="176" t="s">
        <v>234</v>
      </c>
    </row>
    <row r="32" spans="1:16" s="19" customFormat="1">
      <c r="A32" s="129">
        <v>42972</v>
      </c>
      <c r="B32" s="19" t="s">
        <v>181</v>
      </c>
      <c r="C32" s="19">
        <v>4038</v>
      </c>
      <c r="D32" s="19" t="s">
        <v>235</v>
      </c>
      <c r="E32" s="19" t="s">
        <v>188</v>
      </c>
      <c r="F32" s="19" t="s">
        <v>184</v>
      </c>
      <c r="G32" s="19">
        <v>31</v>
      </c>
      <c r="H32" s="19">
        <v>0.20699999999999999</v>
      </c>
      <c r="I32" s="19" t="s">
        <v>185</v>
      </c>
      <c r="J32" s="19">
        <v>0</v>
      </c>
      <c r="K32" s="19">
        <v>0</v>
      </c>
      <c r="L32" s="19" t="s">
        <v>217</v>
      </c>
      <c r="M32" s="19">
        <v>0</v>
      </c>
      <c r="N32" s="173">
        <v>500</v>
      </c>
      <c r="O32" s="103">
        <v>0.54375000000000007</v>
      </c>
      <c r="P32" s="176"/>
    </row>
    <row r="33" spans="1:19" s="19" customFormat="1">
      <c r="A33" s="129">
        <v>42975</v>
      </c>
      <c r="B33" s="19" t="s">
        <v>181</v>
      </c>
      <c r="C33" s="19">
        <v>4036</v>
      </c>
      <c r="D33" s="19" t="s">
        <v>236</v>
      </c>
      <c r="E33" s="19" t="s">
        <v>188</v>
      </c>
      <c r="F33" s="19" t="s">
        <v>184</v>
      </c>
      <c r="G33" s="19">
        <v>34</v>
      </c>
      <c r="H33" s="19">
        <v>0.21099999999999999</v>
      </c>
      <c r="I33" s="19" t="s">
        <v>185</v>
      </c>
      <c r="J33" s="19">
        <v>0</v>
      </c>
      <c r="K33" s="19">
        <v>0</v>
      </c>
      <c r="L33" s="19" t="s">
        <v>85</v>
      </c>
      <c r="M33" s="19">
        <v>0</v>
      </c>
      <c r="N33" s="173">
        <v>500</v>
      </c>
      <c r="O33" s="103">
        <v>0.55347222222222225</v>
      </c>
      <c r="P33" s="176" t="s">
        <v>237</v>
      </c>
    </row>
    <row r="34" spans="1:19" s="19" customFormat="1">
      <c r="A34" s="129">
        <v>42976</v>
      </c>
      <c r="B34" s="19" t="s">
        <v>181</v>
      </c>
      <c r="C34" s="19">
        <v>4052</v>
      </c>
      <c r="D34" s="19" t="s">
        <v>238</v>
      </c>
      <c r="E34" s="19" t="s">
        <v>188</v>
      </c>
      <c r="F34" s="19" t="s">
        <v>184</v>
      </c>
      <c r="G34" s="19">
        <v>36</v>
      </c>
      <c r="H34" s="19">
        <v>0.18</v>
      </c>
      <c r="I34" s="19" t="s">
        <v>201</v>
      </c>
      <c r="J34" s="19">
        <v>50</v>
      </c>
      <c r="K34" s="19">
        <f>J34*H34</f>
        <v>9</v>
      </c>
      <c r="L34" s="19" t="s">
        <v>85</v>
      </c>
      <c r="M34" s="173">
        <f>(K34/29.3)*500</f>
        <v>153.58361774744029</v>
      </c>
      <c r="N34" s="173">
        <f>500-M34</f>
        <v>346.41638225255974</v>
      </c>
      <c r="O34" s="103">
        <v>0.51250000000000007</v>
      </c>
      <c r="P34" s="176"/>
    </row>
    <row r="35" spans="1:19" s="19" customFormat="1">
      <c r="A35" s="129">
        <v>42977</v>
      </c>
      <c r="B35" s="19" t="s">
        <v>181</v>
      </c>
      <c r="C35" s="19">
        <v>4007</v>
      </c>
      <c r="D35" s="19" t="s">
        <v>239</v>
      </c>
      <c r="E35" s="19" t="s">
        <v>188</v>
      </c>
      <c r="F35" s="19" t="s">
        <v>184</v>
      </c>
      <c r="G35" s="19">
        <v>36</v>
      </c>
      <c r="H35" s="19">
        <v>0.21299999999999999</v>
      </c>
      <c r="I35" s="19" t="s">
        <v>233</v>
      </c>
      <c r="J35" s="19">
        <v>500</v>
      </c>
      <c r="K35" s="19">
        <f>J35*H35</f>
        <v>106.5</v>
      </c>
      <c r="L35" s="19" t="s">
        <v>85</v>
      </c>
      <c r="M35" s="173">
        <v>0</v>
      </c>
      <c r="N35" s="173">
        <v>1000</v>
      </c>
      <c r="O35" s="103">
        <v>0.58472222222222225</v>
      </c>
      <c r="P35" s="176"/>
    </row>
    <row r="36" spans="1:19" s="19" customFormat="1">
      <c r="A36" s="129">
        <v>42978</v>
      </c>
      <c r="B36" s="19" t="s">
        <v>181</v>
      </c>
      <c r="C36" s="19">
        <v>3973</v>
      </c>
      <c r="D36" s="19" t="s">
        <v>240</v>
      </c>
      <c r="E36" s="19" t="s">
        <v>188</v>
      </c>
      <c r="F36" s="19" t="s">
        <v>184</v>
      </c>
      <c r="G36" s="19">
        <v>32</v>
      </c>
      <c r="H36" s="19">
        <v>0.13300000000000001</v>
      </c>
      <c r="I36" s="19" t="s">
        <v>189</v>
      </c>
      <c r="J36" s="19">
        <v>150</v>
      </c>
      <c r="K36" s="19">
        <f>J36*H36</f>
        <v>19.950000000000003</v>
      </c>
      <c r="L36" s="19" t="s">
        <v>217</v>
      </c>
      <c r="M36" s="19">
        <f>(K36/100)*1000</f>
        <v>199.50000000000003</v>
      </c>
      <c r="N36" s="173">
        <f>500-M36</f>
        <v>300.5</v>
      </c>
      <c r="O36" s="103">
        <v>0.49236111111111108</v>
      </c>
      <c r="P36" s="176"/>
    </row>
    <row r="37" spans="1:19" s="19" customFormat="1">
      <c r="A37" s="129">
        <v>42978</v>
      </c>
      <c r="B37" s="19" t="s">
        <v>181</v>
      </c>
      <c r="C37" s="19">
        <v>4008</v>
      </c>
      <c r="D37" s="19" t="s">
        <v>241</v>
      </c>
      <c r="E37" s="19" t="s">
        <v>183</v>
      </c>
      <c r="F37" s="19" t="s">
        <v>184</v>
      </c>
      <c r="G37" s="19">
        <v>31.5</v>
      </c>
      <c r="H37" s="19">
        <v>0.20499999999999999</v>
      </c>
      <c r="I37" s="19" t="s">
        <v>189</v>
      </c>
      <c r="J37" s="19">
        <v>150</v>
      </c>
      <c r="K37" s="19">
        <f>J37*H37</f>
        <v>30.749999999999996</v>
      </c>
      <c r="L37" s="19" t="s">
        <v>217</v>
      </c>
      <c r="M37" s="19">
        <f>(K37/100)*1000</f>
        <v>307.49999999999994</v>
      </c>
      <c r="N37" s="173">
        <f>500-M37</f>
        <v>192.50000000000006</v>
      </c>
      <c r="O37" s="103">
        <v>0.6381944444444444</v>
      </c>
      <c r="P37" s="176"/>
    </row>
    <row r="38" spans="1:19" s="19" customFormat="1">
      <c r="A38" s="129">
        <v>42979</v>
      </c>
      <c r="B38" s="19" t="s">
        <v>181</v>
      </c>
      <c r="C38" s="19">
        <v>3982</v>
      </c>
      <c r="D38" s="19" t="s">
        <v>242</v>
      </c>
      <c r="E38" s="19" t="s">
        <v>183</v>
      </c>
      <c r="F38" s="19" t="s">
        <v>184</v>
      </c>
      <c r="G38" s="19">
        <v>35</v>
      </c>
      <c r="H38" s="19">
        <v>0.158</v>
      </c>
      <c r="I38" s="19" t="s">
        <v>243</v>
      </c>
      <c r="J38" s="19">
        <v>500</v>
      </c>
      <c r="K38" s="19">
        <f>J38*H38</f>
        <v>79</v>
      </c>
      <c r="L38" s="19" t="s">
        <v>217</v>
      </c>
      <c r="M38" s="19">
        <v>0</v>
      </c>
      <c r="N38" s="173">
        <v>1000</v>
      </c>
      <c r="O38" s="103">
        <v>0.57222222222222219</v>
      </c>
      <c r="P38" s="176"/>
    </row>
    <row r="39" spans="1:19" s="19" customFormat="1">
      <c r="A39" s="129">
        <v>42982</v>
      </c>
      <c r="B39" s="19" t="s">
        <v>181</v>
      </c>
      <c r="C39" s="19">
        <v>4001</v>
      </c>
      <c r="D39" s="19" t="s">
        <v>244</v>
      </c>
      <c r="E39" s="19" t="s">
        <v>183</v>
      </c>
      <c r="F39" s="19" t="s">
        <v>184</v>
      </c>
      <c r="G39" s="19">
        <v>36</v>
      </c>
      <c r="H39" s="19">
        <v>0.22</v>
      </c>
      <c r="I39" s="19" t="s">
        <v>201</v>
      </c>
      <c r="J39" s="19">
        <v>50</v>
      </c>
      <c r="K39" s="19">
        <f>J39*H39</f>
        <v>11</v>
      </c>
      <c r="L39" s="19" t="s">
        <v>85</v>
      </c>
      <c r="M39" s="173">
        <f>(K39/29.3)*500</f>
        <v>187.71331058020476</v>
      </c>
      <c r="N39" s="173">
        <f>500-M39</f>
        <v>312.28668941979527</v>
      </c>
      <c r="O39" s="103">
        <v>0.54027777777777775</v>
      </c>
      <c r="P39" s="176"/>
    </row>
    <row r="40" spans="1:19" s="19" customFormat="1">
      <c r="A40" s="129">
        <v>42983</v>
      </c>
      <c r="B40" s="19" t="s">
        <v>181</v>
      </c>
      <c r="C40" s="19">
        <v>4019</v>
      </c>
      <c r="D40" s="19" t="s">
        <v>245</v>
      </c>
      <c r="E40" s="19" t="s">
        <v>188</v>
      </c>
      <c r="F40" s="19" t="s">
        <v>184</v>
      </c>
      <c r="G40" s="19">
        <v>33.5</v>
      </c>
      <c r="H40" s="19">
        <v>0.21099999999999999</v>
      </c>
      <c r="I40" s="19" t="s">
        <v>185</v>
      </c>
      <c r="J40" s="19">
        <v>0</v>
      </c>
      <c r="K40" s="19">
        <f>J40*H40</f>
        <v>0</v>
      </c>
      <c r="L40" s="19" t="s">
        <v>85</v>
      </c>
      <c r="M40" s="173">
        <f>(K40/29.3)*500</f>
        <v>0</v>
      </c>
      <c r="N40" s="173">
        <f>500-M40</f>
        <v>500</v>
      </c>
      <c r="O40" s="103">
        <v>0.56666666666666665</v>
      </c>
      <c r="P40" s="176"/>
    </row>
    <row r="41" spans="1:19" s="19" customFormat="1">
      <c r="A41" s="322" t="s">
        <v>246</v>
      </c>
      <c r="B41" s="134" t="s">
        <v>181</v>
      </c>
      <c r="C41" s="134">
        <v>3958</v>
      </c>
      <c r="D41" s="134" t="s">
        <v>247</v>
      </c>
      <c r="E41" s="134" t="s">
        <v>188</v>
      </c>
      <c r="F41" s="134" t="s">
        <v>248</v>
      </c>
      <c r="G41" s="134">
        <v>35.5</v>
      </c>
      <c r="H41" s="134">
        <v>0.216</v>
      </c>
      <c r="I41" s="134" t="s">
        <v>243</v>
      </c>
      <c r="J41" s="134">
        <v>500</v>
      </c>
      <c r="K41" s="134">
        <f>J41*H41</f>
        <v>108</v>
      </c>
      <c r="L41" s="134" t="s">
        <v>85</v>
      </c>
      <c r="M41" s="323">
        <v>0</v>
      </c>
      <c r="N41" s="323">
        <v>1000</v>
      </c>
      <c r="O41" s="324">
        <v>0.48125000000000001</v>
      </c>
      <c r="P41" s="325" t="s">
        <v>249</v>
      </c>
      <c r="Q41" s="326"/>
      <c r="R41" s="326"/>
      <c r="S41" s="176" t="s">
        <v>250</v>
      </c>
    </row>
    <row r="42" spans="1:19" s="19" customFormat="1">
      <c r="A42" s="332">
        <v>42989</v>
      </c>
      <c r="B42" s="333" t="s">
        <v>181</v>
      </c>
      <c r="C42" s="333">
        <v>3955</v>
      </c>
      <c r="D42" s="333" t="s">
        <v>251</v>
      </c>
      <c r="E42" s="333" t="s">
        <v>188</v>
      </c>
      <c r="F42" s="333" t="s">
        <v>248</v>
      </c>
      <c r="G42" s="333">
        <v>32</v>
      </c>
      <c r="H42" s="333">
        <v>0.16700000000000001</v>
      </c>
      <c r="I42" s="333" t="s">
        <v>201</v>
      </c>
      <c r="J42" s="333">
        <v>50</v>
      </c>
      <c r="K42" s="333">
        <f>J42*H42</f>
        <v>8.35</v>
      </c>
      <c r="L42" s="333" t="s">
        <v>252</v>
      </c>
      <c r="M42" s="334">
        <f>(K42/29.3)*500</f>
        <v>142.49146757679179</v>
      </c>
      <c r="N42" s="334">
        <f>500-M42</f>
        <v>357.50853242320818</v>
      </c>
      <c r="O42" s="335">
        <v>0.54791666666666672</v>
      </c>
      <c r="P42" s="336" t="s">
        <v>253</v>
      </c>
      <c r="Q42" s="337"/>
      <c r="R42" s="337"/>
      <c r="S42" s="176"/>
    </row>
    <row r="43" spans="1:19" s="19" customFormat="1">
      <c r="A43" s="322" t="s">
        <v>246</v>
      </c>
      <c r="B43" s="134" t="s">
        <v>181</v>
      </c>
      <c r="C43" s="134">
        <v>3959</v>
      </c>
      <c r="D43" s="134" t="s">
        <v>254</v>
      </c>
      <c r="E43" s="134" t="s">
        <v>188</v>
      </c>
      <c r="F43" s="134" t="s">
        <v>248</v>
      </c>
      <c r="G43" s="134">
        <v>37</v>
      </c>
      <c r="H43" s="134">
        <v>0.16200000000000001</v>
      </c>
      <c r="I43" s="134" t="s">
        <v>243</v>
      </c>
      <c r="J43" s="134">
        <v>500</v>
      </c>
      <c r="K43" s="134">
        <f>J43*H43</f>
        <v>81</v>
      </c>
      <c r="L43" s="134" t="s">
        <v>85</v>
      </c>
      <c r="M43" s="323">
        <v>0</v>
      </c>
      <c r="N43" s="323">
        <v>1000</v>
      </c>
      <c r="O43" s="324"/>
      <c r="P43" s="325" t="s">
        <v>255</v>
      </c>
      <c r="Q43" s="134"/>
      <c r="R43" s="134"/>
      <c r="S43" s="176" t="s">
        <v>256</v>
      </c>
    </row>
    <row r="44" spans="1:19" s="74" customFormat="1">
      <c r="A44" s="338">
        <v>43034</v>
      </c>
      <c r="B44" s="74" t="s">
        <v>257</v>
      </c>
      <c r="C44" s="74">
        <v>4051</v>
      </c>
      <c r="D44" s="74" t="s">
        <v>258</v>
      </c>
      <c r="E44" s="74" t="s">
        <v>188</v>
      </c>
      <c r="F44" s="74" t="s">
        <v>184</v>
      </c>
      <c r="G44" s="74">
        <v>37</v>
      </c>
      <c r="H44" s="74">
        <v>0.19</v>
      </c>
      <c r="I44" s="74" t="s">
        <v>189</v>
      </c>
      <c r="J44" s="74">
        <v>150</v>
      </c>
      <c r="K44" s="19">
        <f>J44*H44</f>
        <v>28.5</v>
      </c>
      <c r="L44" s="74" t="s">
        <v>217</v>
      </c>
      <c r="M44" s="19">
        <f>(K44/100)*1000</f>
        <v>285</v>
      </c>
      <c r="N44" s="173">
        <f>500-M44</f>
        <v>215</v>
      </c>
      <c r="O44" s="339"/>
      <c r="P44" s="340" t="s">
        <v>259</v>
      </c>
    </row>
    <row r="45" spans="1:19">
      <c r="A45" s="2" t="s">
        <v>260</v>
      </c>
    </row>
    <row r="46" spans="1:19">
      <c r="A46" s="2" t="s">
        <v>261</v>
      </c>
    </row>
    <row r="47" spans="1:19">
      <c r="A47" s="312" t="s">
        <v>262</v>
      </c>
    </row>
    <row r="48" spans="1:19">
      <c r="A48" s="312" t="s">
        <v>263</v>
      </c>
    </row>
    <row r="49" spans="1:1">
      <c r="A49" s="107" t="s">
        <v>264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32"/>
  <sheetViews>
    <sheetView topLeftCell="A88" workbookViewId="0" xr3:uid="{F1CDC194-CB96-5A2D-8E84-222F42300CFA}">
      <selection activeCell="M19" sqref="M19"/>
    </sheetView>
  </sheetViews>
  <sheetFormatPr defaultRowHeight="15"/>
  <cols>
    <col min="3" max="3" width="12" customWidth="1"/>
    <col min="13" max="13" width="11.42578125" customWidth="1"/>
  </cols>
  <sheetData>
    <row r="1" spans="1:15">
      <c r="A1" t="s">
        <v>823</v>
      </c>
      <c r="K1" t="s">
        <v>824</v>
      </c>
    </row>
    <row r="2" spans="1:15">
      <c r="K2" t="s">
        <v>825</v>
      </c>
      <c r="M2" t="s">
        <v>826</v>
      </c>
      <c r="O2" s="2" t="s">
        <v>744</v>
      </c>
    </row>
    <row r="3" spans="1:15" ht="15.75">
      <c r="A3" s="31" t="s">
        <v>827</v>
      </c>
      <c r="B3" s="31"/>
      <c r="C3" s="31" t="s">
        <v>826</v>
      </c>
      <c r="D3" s="31"/>
      <c r="E3" s="31"/>
      <c r="F3" s="31"/>
      <c r="G3" s="31"/>
      <c r="K3" t="s">
        <v>828</v>
      </c>
      <c r="L3" t="s">
        <v>829</v>
      </c>
      <c r="M3" t="s">
        <v>830</v>
      </c>
      <c r="N3" t="s">
        <v>831</v>
      </c>
      <c r="O3" t="s">
        <v>832</v>
      </c>
    </row>
    <row r="4" spans="1:15" ht="15.75">
      <c r="A4" s="31" t="s">
        <v>828</v>
      </c>
      <c r="B4" s="31" t="s">
        <v>829</v>
      </c>
      <c r="C4" s="31" t="s">
        <v>830</v>
      </c>
      <c r="D4" s="31" t="s">
        <v>831</v>
      </c>
      <c r="E4" s="31" t="s">
        <v>832</v>
      </c>
      <c r="F4" s="31"/>
      <c r="G4" s="31"/>
      <c r="K4">
        <v>3739</v>
      </c>
      <c r="L4">
        <v>1</v>
      </c>
      <c r="M4">
        <v>-19.98</v>
      </c>
      <c r="N4">
        <v>0.79</v>
      </c>
    </row>
    <row r="5" spans="1:15" ht="15.75">
      <c r="A5" s="31">
        <v>3699</v>
      </c>
      <c r="B5" s="31">
        <v>1</v>
      </c>
      <c r="C5" s="31">
        <v>-21.69</v>
      </c>
      <c r="D5" s="31">
        <v>0.82</v>
      </c>
      <c r="E5" s="31"/>
      <c r="F5" s="31"/>
      <c r="G5" s="31"/>
      <c r="K5">
        <v>3739</v>
      </c>
      <c r="L5">
        <v>2</v>
      </c>
      <c r="M5">
        <v>-19.489999999999998</v>
      </c>
      <c r="N5">
        <v>0.78</v>
      </c>
    </row>
    <row r="6" spans="1:15" ht="15.75">
      <c r="A6" s="31">
        <v>3699</v>
      </c>
      <c r="B6" s="31">
        <v>2</v>
      </c>
      <c r="C6" s="31">
        <v>-21.81</v>
      </c>
      <c r="D6" s="31">
        <v>0.86</v>
      </c>
      <c r="E6" s="31"/>
      <c r="F6" s="31"/>
      <c r="G6" s="31"/>
      <c r="K6">
        <v>3739</v>
      </c>
      <c r="L6">
        <v>3</v>
      </c>
      <c r="M6">
        <v>-15.15</v>
      </c>
      <c r="N6">
        <v>0.79</v>
      </c>
    </row>
    <row r="7" spans="1:15" ht="15.75">
      <c r="A7" s="31">
        <v>3699</v>
      </c>
      <c r="B7" s="31">
        <v>3</v>
      </c>
      <c r="C7" s="31">
        <v>-28.12</v>
      </c>
      <c r="D7" s="31">
        <v>0.75</v>
      </c>
      <c r="E7" s="31"/>
      <c r="F7" s="31"/>
      <c r="G7" s="31"/>
      <c r="K7">
        <v>3739</v>
      </c>
      <c r="L7">
        <v>4</v>
      </c>
      <c r="M7">
        <v>-7.23</v>
      </c>
      <c r="N7">
        <v>0.91</v>
      </c>
    </row>
    <row r="8" spans="1:15" ht="15.75">
      <c r="A8" s="31">
        <v>3699</v>
      </c>
      <c r="B8" s="31">
        <v>4</v>
      </c>
      <c r="C8" s="31">
        <v>-23.6</v>
      </c>
      <c r="D8" s="31">
        <v>0.6</v>
      </c>
      <c r="E8" s="31"/>
      <c r="F8" s="31"/>
      <c r="G8" s="31"/>
      <c r="K8">
        <v>3739</v>
      </c>
      <c r="L8">
        <v>5</v>
      </c>
      <c r="M8">
        <v>-3.16</v>
      </c>
      <c r="N8">
        <v>0.91</v>
      </c>
    </row>
    <row r="9" spans="1:15" ht="15.75">
      <c r="A9" s="31">
        <v>3699</v>
      </c>
      <c r="B9" s="31">
        <v>5</v>
      </c>
      <c r="C9" s="31">
        <v>-20.97</v>
      </c>
      <c r="D9" s="31">
        <v>0.61</v>
      </c>
      <c r="E9" s="31"/>
      <c r="F9" s="31"/>
      <c r="G9" s="31"/>
      <c r="K9">
        <v>3739</v>
      </c>
      <c r="L9">
        <v>6</v>
      </c>
      <c r="M9">
        <v>-2.5</v>
      </c>
      <c r="N9">
        <v>0.89</v>
      </c>
    </row>
    <row r="10" spans="1:15" ht="15.75">
      <c r="A10" s="31">
        <v>3699</v>
      </c>
      <c r="B10" s="31">
        <v>6</v>
      </c>
      <c r="C10" s="31">
        <v>-19.82</v>
      </c>
      <c r="D10" s="31">
        <v>0.72</v>
      </c>
      <c r="E10" s="31"/>
      <c r="F10" s="31"/>
      <c r="G10" s="31"/>
      <c r="K10">
        <v>3739</v>
      </c>
      <c r="L10">
        <v>7</v>
      </c>
      <c r="M10">
        <v>-3.48</v>
      </c>
      <c r="N10">
        <v>0.81</v>
      </c>
    </row>
    <row r="11" spans="1:15" ht="15.75">
      <c r="A11" s="31">
        <v>3699</v>
      </c>
      <c r="B11" s="31">
        <v>7</v>
      </c>
      <c r="C11" s="31">
        <v>-18.14</v>
      </c>
      <c r="D11" s="31">
        <v>0.81</v>
      </c>
      <c r="E11" s="31"/>
      <c r="F11" s="31"/>
      <c r="G11" s="31"/>
      <c r="K11">
        <v>3739</v>
      </c>
      <c r="L11">
        <v>8</v>
      </c>
      <c r="M11">
        <v>-3.53</v>
      </c>
      <c r="N11">
        <v>0.85</v>
      </c>
    </row>
    <row r="12" spans="1:15" ht="15.75">
      <c r="A12" s="31">
        <v>3699</v>
      </c>
      <c r="B12" s="31">
        <v>8</v>
      </c>
      <c r="C12" s="31">
        <v>-17.8</v>
      </c>
      <c r="D12" s="31">
        <v>0.76</v>
      </c>
      <c r="E12" s="31"/>
      <c r="F12" s="31"/>
      <c r="G12" s="31"/>
      <c r="K12">
        <v>3739</v>
      </c>
      <c r="L12">
        <v>9</v>
      </c>
      <c r="M12">
        <v>-11.22</v>
      </c>
      <c r="N12">
        <v>0.56000000000000005</v>
      </c>
      <c r="O12" t="s">
        <v>833</v>
      </c>
    </row>
    <row r="13" spans="1:15" ht="15.75">
      <c r="A13" s="31">
        <v>3699</v>
      </c>
      <c r="B13" s="31">
        <v>9</v>
      </c>
      <c r="C13" s="31">
        <v>-16.8</v>
      </c>
      <c r="D13" s="31">
        <v>0.65</v>
      </c>
      <c r="E13" s="31"/>
      <c r="F13" s="31"/>
      <c r="G13" s="31"/>
      <c r="K13">
        <v>3739</v>
      </c>
      <c r="L13">
        <v>10</v>
      </c>
      <c r="M13">
        <v>-13.4</v>
      </c>
      <c r="N13">
        <v>1</v>
      </c>
    </row>
    <row r="14" spans="1:15" ht="15.75">
      <c r="A14" s="31">
        <v>3699</v>
      </c>
      <c r="B14" s="31">
        <v>10</v>
      </c>
      <c r="C14" s="31">
        <v>-18.09</v>
      </c>
      <c r="D14" s="31">
        <v>0.86</v>
      </c>
      <c r="E14" s="31"/>
      <c r="F14" s="31"/>
      <c r="G14" s="31"/>
      <c r="K14">
        <v>3739</v>
      </c>
      <c r="L14">
        <v>11</v>
      </c>
      <c r="M14">
        <v>-13.4</v>
      </c>
      <c r="N14">
        <v>1.02</v>
      </c>
    </row>
    <row r="15" spans="1:15" ht="15.75">
      <c r="A15" s="31">
        <v>3699</v>
      </c>
      <c r="B15" s="31">
        <v>11</v>
      </c>
      <c r="C15" s="31">
        <v>-17.87</v>
      </c>
      <c r="D15" s="31">
        <v>0.83</v>
      </c>
      <c r="E15" s="31"/>
      <c r="F15" s="31"/>
      <c r="G15" s="31"/>
      <c r="K15">
        <v>3739</v>
      </c>
      <c r="L15">
        <v>12</v>
      </c>
      <c r="M15">
        <v>2.39</v>
      </c>
      <c r="N15">
        <v>1.04</v>
      </c>
    </row>
    <row r="16" spans="1:15" ht="15.75">
      <c r="A16" s="31">
        <v>3699</v>
      </c>
      <c r="B16" s="31">
        <v>12</v>
      </c>
      <c r="C16" s="31">
        <v>-15.13</v>
      </c>
      <c r="D16" s="31">
        <v>0.65</v>
      </c>
      <c r="E16" s="31"/>
      <c r="F16" s="31"/>
      <c r="G16" s="31"/>
    </row>
    <row r="17" spans="1:15" ht="15.75">
      <c r="A17" s="31">
        <v>3699</v>
      </c>
      <c r="B17" s="31">
        <v>13</v>
      </c>
      <c r="C17" s="31">
        <v>-16.72</v>
      </c>
      <c r="D17" s="31">
        <v>0.76</v>
      </c>
      <c r="E17" s="31"/>
      <c r="F17" s="31"/>
      <c r="G17" s="31"/>
    </row>
    <row r="18" spans="1:15" ht="15.75">
      <c r="A18" s="31">
        <v>3699</v>
      </c>
      <c r="B18" s="31">
        <v>14</v>
      </c>
      <c r="C18" s="31">
        <v>-17.170000000000002</v>
      </c>
      <c r="D18" s="31">
        <v>0.75</v>
      </c>
      <c r="E18" s="31"/>
      <c r="F18" s="31"/>
      <c r="G18" s="31"/>
    </row>
    <row r="19" spans="1:15" ht="15.75">
      <c r="A19" s="31"/>
      <c r="B19" s="31"/>
      <c r="C19" s="31"/>
      <c r="D19" s="31"/>
      <c r="E19" s="31"/>
      <c r="F19" s="31"/>
      <c r="G19" s="31"/>
      <c r="K19" t="s">
        <v>825</v>
      </c>
      <c r="M19" s="93" t="s">
        <v>744</v>
      </c>
    </row>
    <row r="20" spans="1:15" ht="15.75">
      <c r="A20" s="31" t="s">
        <v>834</v>
      </c>
      <c r="B20" s="31"/>
      <c r="C20" s="31"/>
      <c r="D20" s="31"/>
      <c r="E20" s="31"/>
      <c r="F20" s="31"/>
      <c r="G20" s="31"/>
      <c r="K20" t="s">
        <v>828</v>
      </c>
      <c r="L20" t="s">
        <v>829</v>
      </c>
      <c r="M20" t="s">
        <v>830</v>
      </c>
      <c r="N20" t="s">
        <v>831</v>
      </c>
      <c r="O20" t="s">
        <v>832</v>
      </c>
    </row>
    <row r="21" spans="1:15" ht="15.75">
      <c r="A21" s="31" t="s">
        <v>828</v>
      </c>
      <c r="B21" s="31" t="s">
        <v>829</v>
      </c>
      <c r="C21" s="31" t="s">
        <v>830</v>
      </c>
      <c r="D21" s="31" t="s">
        <v>831</v>
      </c>
      <c r="E21" s="31" t="s">
        <v>832</v>
      </c>
      <c r="F21" s="31"/>
      <c r="G21" s="31"/>
      <c r="K21">
        <v>3781</v>
      </c>
      <c r="L21">
        <v>1</v>
      </c>
      <c r="M21">
        <v>-22.16</v>
      </c>
      <c r="N21">
        <v>0.86</v>
      </c>
    </row>
    <row r="22" spans="1:15" ht="15.75">
      <c r="A22" s="31">
        <v>3705</v>
      </c>
      <c r="B22" s="31">
        <v>1</v>
      </c>
      <c r="C22" s="31">
        <v>-20.309999999999999</v>
      </c>
      <c r="D22" s="31">
        <v>0.56000000000000005</v>
      </c>
      <c r="E22" s="31" t="s">
        <v>833</v>
      </c>
      <c r="F22" s="31"/>
      <c r="G22" s="31"/>
      <c r="K22">
        <v>3781</v>
      </c>
      <c r="L22">
        <v>2</v>
      </c>
      <c r="M22">
        <v>-20.79</v>
      </c>
      <c r="N22">
        <v>0.79</v>
      </c>
    </row>
    <row r="23" spans="1:15" ht="15.75">
      <c r="A23" s="31">
        <v>3705</v>
      </c>
      <c r="B23" s="31">
        <v>2</v>
      </c>
      <c r="C23" s="31">
        <v>-19.63</v>
      </c>
      <c r="D23" s="31">
        <v>0.81</v>
      </c>
      <c r="E23" s="31"/>
      <c r="F23" s="31"/>
      <c r="G23" s="31"/>
      <c r="K23">
        <v>3781</v>
      </c>
      <c r="L23">
        <v>3</v>
      </c>
      <c r="M23">
        <v>-3.94</v>
      </c>
      <c r="N23">
        <v>0.43</v>
      </c>
    </row>
    <row r="24" spans="1:15" ht="15.75">
      <c r="A24" s="31">
        <v>3705</v>
      </c>
      <c r="B24" s="31">
        <v>3</v>
      </c>
      <c r="C24" s="31">
        <v>48.21</v>
      </c>
      <c r="D24" s="31">
        <v>0.67</v>
      </c>
      <c r="E24" s="31"/>
      <c r="F24" s="31"/>
      <c r="G24" s="31"/>
      <c r="K24">
        <v>3781</v>
      </c>
      <c r="L24">
        <v>4</v>
      </c>
      <c r="M24">
        <v>2.36</v>
      </c>
      <c r="N24">
        <v>0.82</v>
      </c>
    </row>
    <row r="25" spans="1:15" ht="15.75">
      <c r="A25" s="31">
        <v>3705</v>
      </c>
      <c r="B25" s="31">
        <v>4</v>
      </c>
      <c r="C25" s="31">
        <v>162.75</v>
      </c>
      <c r="D25" s="31">
        <v>0.84</v>
      </c>
      <c r="E25" s="31"/>
      <c r="F25" s="31"/>
      <c r="G25" s="31"/>
      <c r="K25">
        <v>3781</v>
      </c>
      <c r="L25">
        <v>5</v>
      </c>
      <c r="M25">
        <v>3.3</v>
      </c>
      <c r="N25">
        <v>0.88</v>
      </c>
    </row>
    <row r="26" spans="1:15" ht="15.75">
      <c r="A26" s="31">
        <v>3705</v>
      </c>
      <c r="B26" s="31">
        <v>5</v>
      </c>
      <c r="C26" s="31">
        <v>263.87</v>
      </c>
      <c r="D26" s="31">
        <v>0.87</v>
      </c>
      <c r="E26" s="31"/>
      <c r="F26" s="31"/>
      <c r="G26" s="31"/>
      <c r="K26">
        <v>3781</v>
      </c>
      <c r="L26">
        <v>6</v>
      </c>
      <c r="M26">
        <v>-1.1499999999999999</v>
      </c>
      <c r="N26">
        <v>0.85</v>
      </c>
    </row>
    <row r="27" spans="1:15" ht="15.75">
      <c r="A27" s="31">
        <v>3705</v>
      </c>
      <c r="B27" s="31">
        <v>6</v>
      </c>
      <c r="C27" s="31">
        <v>382.85</v>
      </c>
      <c r="D27" s="31">
        <v>0.89</v>
      </c>
      <c r="E27" s="31"/>
      <c r="F27" s="31"/>
      <c r="G27" s="31"/>
      <c r="K27">
        <v>3781</v>
      </c>
      <c r="L27">
        <v>7</v>
      </c>
      <c r="M27">
        <v>-4.68</v>
      </c>
      <c r="N27">
        <v>0.93</v>
      </c>
    </row>
    <row r="28" spans="1:15" ht="15.75">
      <c r="A28" s="31">
        <v>3705</v>
      </c>
      <c r="B28" s="31">
        <v>7</v>
      </c>
      <c r="C28" s="31">
        <v>400.35</v>
      </c>
      <c r="D28" s="31">
        <v>0.88</v>
      </c>
      <c r="E28" s="31"/>
      <c r="F28" s="31"/>
      <c r="G28" s="31"/>
      <c r="K28">
        <v>3781</v>
      </c>
      <c r="L28">
        <v>8</v>
      </c>
      <c r="M28">
        <v>-6.99</v>
      </c>
      <c r="N28">
        <v>0.9</v>
      </c>
    </row>
    <row r="29" spans="1:15" ht="15.75">
      <c r="A29" s="31">
        <v>3705</v>
      </c>
      <c r="B29" s="31">
        <v>8</v>
      </c>
      <c r="C29" s="31">
        <v>418.52</v>
      </c>
      <c r="D29" s="31">
        <v>0.91</v>
      </c>
      <c r="E29" s="31"/>
      <c r="F29" s="31"/>
      <c r="G29" s="31"/>
      <c r="K29">
        <v>3781</v>
      </c>
      <c r="L29">
        <v>9</v>
      </c>
      <c r="M29">
        <v>9.8699999999999992</v>
      </c>
      <c r="N29">
        <v>0.88</v>
      </c>
    </row>
    <row r="30" spans="1:15" ht="15.75">
      <c r="A30" s="31">
        <v>3705</v>
      </c>
      <c r="B30" s="31">
        <v>9</v>
      </c>
      <c r="C30" s="31">
        <v>386.41</v>
      </c>
      <c r="D30" s="31">
        <v>0.94</v>
      </c>
      <c r="E30" s="31"/>
      <c r="F30" s="31"/>
      <c r="G30" s="31"/>
      <c r="K30">
        <v>3781</v>
      </c>
      <c r="L30">
        <v>10</v>
      </c>
      <c r="M30">
        <v>83.32</v>
      </c>
      <c r="N30">
        <v>0.88</v>
      </c>
    </row>
    <row r="31" spans="1:15" ht="15.75">
      <c r="A31" s="31">
        <v>3705</v>
      </c>
      <c r="B31" s="31">
        <v>10</v>
      </c>
      <c r="C31" s="31">
        <v>334.23</v>
      </c>
      <c r="D31" s="31">
        <v>0.94</v>
      </c>
      <c r="E31" s="31"/>
      <c r="F31" s="31"/>
      <c r="G31" s="31"/>
      <c r="K31">
        <v>3781</v>
      </c>
      <c r="L31">
        <v>11</v>
      </c>
      <c r="M31">
        <v>121.95</v>
      </c>
      <c r="N31">
        <v>0.82</v>
      </c>
    </row>
    <row r="32" spans="1:15" ht="15.75">
      <c r="A32" s="31">
        <v>3705</v>
      </c>
      <c r="B32" s="31">
        <v>11</v>
      </c>
      <c r="C32" s="31">
        <v>281.79000000000002</v>
      </c>
      <c r="D32" s="31">
        <v>0.95</v>
      </c>
      <c r="E32" s="31"/>
      <c r="F32" s="31"/>
      <c r="G32" s="31"/>
      <c r="K32">
        <v>3781</v>
      </c>
      <c r="L32">
        <v>12</v>
      </c>
      <c r="M32">
        <v>125.54</v>
      </c>
      <c r="N32">
        <v>0.8</v>
      </c>
    </row>
    <row r="33" spans="1:15" ht="15.75">
      <c r="A33" s="31">
        <v>3705</v>
      </c>
      <c r="B33" s="31">
        <v>12</v>
      </c>
      <c r="C33" s="31">
        <v>223.32</v>
      </c>
      <c r="D33" s="31">
        <v>0.86</v>
      </c>
      <c r="E33" s="31"/>
      <c r="F33" s="31"/>
      <c r="G33" s="31"/>
    </row>
    <row r="34" spans="1:15" ht="15.75">
      <c r="A34" s="31">
        <v>3705</v>
      </c>
      <c r="B34" s="31">
        <v>13</v>
      </c>
      <c r="C34" s="31">
        <v>137.24</v>
      </c>
      <c r="D34" s="31">
        <v>0.19</v>
      </c>
      <c r="E34" s="31" t="s">
        <v>833</v>
      </c>
      <c r="F34" s="31"/>
      <c r="G34" s="31"/>
    </row>
    <row r="35" spans="1:15" ht="15.75">
      <c r="A35" s="31">
        <v>3705</v>
      </c>
      <c r="B35" s="31">
        <v>14</v>
      </c>
      <c r="C35" s="31">
        <v>149</v>
      </c>
      <c r="D35" s="31">
        <v>0.87</v>
      </c>
      <c r="E35" s="31"/>
      <c r="F35" s="31"/>
      <c r="G35" s="31"/>
    </row>
    <row r="36" spans="1:15" ht="15.75">
      <c r="A36" s="31"/>
      <c r="B36" s="31"/>
      <c r="C36" s="31"/>
      <c r="D36" s="31"/>
      <c r="E36" s="31"/>
      <c r="F36" s="31"/>
      <c r="G36" s="31"/>
      <c r="K36" t="s">
        <v>835</v>
      </c>
      <c r="M36" t="s">
        <v>836</v>
      </c>
    </row>
    <row r="37" spans="1:15" ht="15.75">
      <c r="A37" s="31" t="s">
        <v>837</v>
      </c>
      <c r="B37" s="31"/>
      <c r="C37" s="31"/>
      <c r="D37" s="31"/>
      <c r="E37" s="31"/>
      <c r="F37" s="31"/>
      <c r="G37" s="31"/>
      <c r="K37" t="s">
        <v>828</v>
      </c>
      <c r="L37" t="s">
        <v>829</v>
      </c>
      <c r="M37" t="s">
        <v>830</v>
      </c>
      <c r="N37" t="s">
        <v>831</v>
      </c>
      <c r="O37" t="s">
        <v>832</v>
      </c>
    </row>
    <row r="38" spans="1:15" ht="15.75">
      <c r="A38" s="31" t="s">
        <v>828</v>
      </c>
      <c r="B38" s="31" t="s">
        <v>829</v>
      </c>
      <c r="C38" s="31" t="s">
        <v>830</v>
      </c>
      <c r="D38" s="31" t="s">
        <v>831</v>
      </c>
      <c r="E38" s="31" t="s">
        <v>832</v>
      </c>
      <c r="F38" s="31"/>
      <c r="G38" s="31"/>
      <c r="K38">
        <v>3740</v>
      </c>
      <c r="L38">
        <v>1</v>
      </c>
      <c r="M38">
        <v>-20.36</v>
      </c>
      <c r="N38">
        <v>0.77</v>
      </c>
    </row>
    <row r="39" spans="1:15" ht="15.75">
      <c r="A39" s="31">
        <v>3706</v>
      </c>
      <c r="B39" s="31">
        <v>1</v>
      </c>
      <c r="C39" s="31">
        <v>-22.64</v>
      </c>
      <c r="D39" s="31">
        <v>0.76</v>
      </c>
      <c r="E39" s="31"/>
      <c r="F39" s="31"/>
      <c r="G39" s="31"/>
      <c r="K39">
        <v>3740</v>
      </c>
      <c r="L39">
        <v>2</v>
      </c>
      <c r="M39">
        <v>-20.87</v>
      </c>
      <c r="N39">
        <v>0.96</v>
      </c>
    </row>
    <row r="40" spans="1:15" ht="15.75">
      <c r="A40" s="31">
        <v>3706</v>
      </c>
      <c r="B40" s="31">
        <v>2</v>
      </c>
      <c r="C40" s="31">
        <v>-23.76</v>
      </c>
      <c r="D40" s="31">
        <v>0.86</v>
      </c>
      <c r="E40" s="31"/>
      <c r="F40" s="31"/>
      <c r="G40" s="31"/>
      <c r="K40">
        <v>3740</v>
      </c>
      <c r="L40">
        <v>3</v>
      </c>
      <c r="M40">
        <v>139.43</v>
      </c>
      <c r="N40">
        <v>0.81</v>
      </c>
    </row>
    <row r="41" spans="1:15" ht="15.75">
      <c r="A41" s="31">
        <v>3706</v>
      </c>
      <c r="B41" s="31">
        <v>3</v>
      </c>
      <c r="C41" s="31">
        <v>-25.52</v>
      </c>
      <c r="D41" s="31">
        <v>0.89</v>
      </c>
      <c r="E41" s="31"/>
      <c r="F41" s="31"/>
      <c r="G41" s="31"/>
      <c r="K41">
        <v>3740</v>
      </c>
      <c r="L41">
        <v>4</v>
      </c>
      <c r="M41">
        <v>220.9</v>
      </c>
      <c r="N41">
        <v>0.94</v>
      </c>
    </row>
    <row r="42" spans="1:15" ht="15.75">
      <c r="A42" s="31">
        <v>3706</v>
      </c>
      <c r="B42" s="31">
        <v>4</v>
      </c>
      <c r="C42" s="31">
        <v>-22.87</v>
      </c>
      <c r="D42" s="31">
        <v>0.93</v>
      </c>
      <c r="E42" s="31"/>
      <c r="F42" s="31"/>
      <c r="G42" s="31"/>
      <c r="K42">
        <v>3740</v>
      </c>
      <c r="L42">
        <v>5</v>
      </c>
      <c r="M42">
        <v>383.57</v>
      </c>
      <c r="N42">
        <v>0.84</v>
      </c>
    </row>
    <row r="43" spans="1:15" ht="15.75">
      <c r="A43" s="31">
        <v>3706</v>
      </c>
      <c r="B43" s="31">
        <v>5</v>
      </c>
      <c r="C43" s="31">
        <v>-21.16</v>
      </c>
      <c r="D43" s="31">
        <v>0.93</v>
      </c>
      <c r="E43" s="31"/>
      <c r="F43" s="31"/>
      <c r="G43" s="31"/>
      <c r="K43">
        <v>3740</v>
      </c>
      <c r="L43">
        <v>6</v>
      </c>
      <c r="M43">
        <v>489.58</v>
      </c>
      <c r="N43">
        <v>0.86</v>
      </c>
    </row>
    <row r="44" spans="1:15" ht="15.75">
      <c r="A44" s="31">
        <v>3706</v>
      </c>
      <c r="B44" s="31">
        <v>6</v>
      </c>
      <c r="C44" s="31">
        <v>-16.28</v>
      </c>
      <c r="D44" s="31">
        <v>0.47</v>
      </c>
      <c r="E44" s="35" t="s">
        <v>833</v>
      </c>
      <c r="F44" s="31"/>
      <c r="G44" s="31"/>
      <c r="K44">
        <v>3740</v>
      </c>
      <c r="L44">
        <v>7</v>
      </c>
      <c r="M44">
        <v>555.29</v>
      </c>
      <c r="N44">
        <v>0.81</v>
      </c>
    </row>
    <row r="45" spans="1:15" ht="15.75">
      <c r="A45" s="31">
        <v>3706</v>
      </c>
      <c r="B45" s="31">
        <v>7</v>
      </c>
      <c r="C45" s="31">
        <v>-19.260000000000002</v>
      </c>
      <c r="D45" s="31">
        <v>0.98</v>
      </c>
      <c r="E45" s="31"/>
      <c r="F45" s="31"/>
      <c r="G45" s="31"/>
      <c r="K45">
        <v>3740</v>
      </c>
      <c r="L45">
        <v>8</v>
      </c>
      <c r="M45">
        <v>563.91</v>
      </c>
      <c r="N45">
        <v>0.83</v>
      </c>
    </row>
    <row r="46" spans="1:15" ht="15.75">
      <c r="A46" s="31">
        <v>3706</v>
      </c>
      <c r="B46" s="31">
        <v>8</v>
      </c>
      <c r="C46" s="31">
        <v>-18.03</v>
      </c>
      <c r="D46" s="31">
        <v>0.99</v>
      </c>
      <c r="E46" s="31"/>
      <c r="F46" s="31"/>
      <c r="G46" s="31"/>
      <c r="K46">
        <v>3740</v>
      </c>
      <c r="L46">
        <v>9</v>
      </c>
      <c r="M46">
        <v>475.9</v>
      </c>
      <c r="N46">
        <v>0.79</v>
      </c>
    </row>
    <row r="47" spans="1:15" ht="15.75">
      <c r="A47" s="31">
        <v>3706</v>
      </c>
      <c r="B47" s="31">
        <v>9</v>
      </c>
      <c r="C47" s="31">
        <v>-18.68</v>
      </c>
      <c r="D47" s="31">
        <v>1.05</v>
      </c>
      <c r="E47" s="31"/>
      <c r="F47" s="31"/>
      <c r="G47" s="31"/>
      <c r="K47">
        <v>3740</v>
      </c>
      <c r="L47">
        <v>10</v>
      </c>
      <c r="M47">
        <v>372.97</v>
      </c>
      <c r="N47">
        <v>0.97</v>
      </c>
    </row>
    <row r="48" spans="1:15" ht="15.75">
      <c r="A48" s="31">
        <v>3706</v>
      </c>
      <c r="B48" s="31">
        <v>10</v>
      </c>
      <c r="C48" s="31">
        <v>-18.579999999999998</v>
      </c>
      <c r="D48" s="31">
        <v>1.04</v>
      </c>
      <c r="E48" s="31"/>
      <c r="F48" s="31"/>
      <c r="G48" s="31"/>
      <c r="K48">
        <v>3740</v>
      </c>
      <c r="L48">
        <v>11</v>
      </c>
      <c r="M48">
        <v>319.54000000000002</v>
      </c>
      <c r="N48">
        <v>0.88</v>
      </c>
    </row>
    <row r="49" spans="1:15" ht="15.75">
      <c r="A49" s="31">
        <v>3706</v>
      </c>
      <c r="B49" s="31">
        <v>11</v>
      </c>
      <c r="C49" s="31">
        <v>-19.170000000000002</v>
      </c>
      <c r="D49" s="31">
        <v>1.07</v>
      </c>
      <c r="E49" s="31"/>
      <c r="F49" s="31"/>
      <c r="G49" s="31"/>
      <c r="K49">
        <v>3740</v>
      </c>
      <c r="L49">
        <v>12</v>
      </c>
      <c r="M49">
        <v>278.64</v>
      </c>
      <c r="N49">
        <v>0.76</v>
      </c>
    </row>
    <row r="50" spans="1:15" ht="15.75">
      <c r="A50" s="31">
        <v>3706</v>
      </c>
      <c r="B50" s="31">
        <v>12</v>
      </c>
      <c r="C50" s="31">
        <v>-19.399999999999999</v>
      </c>
      <c r="D50" s="31">
        <v>1.06</v>
      </c>
      <c r="E50" s="31"/>
      <c r="F50" s="31"/>
      <c r="G50" s="31"/>
    </row>
    <row r="51" spans="1:15" ht="15.75">
      <c r="A51" s="31">
        <v>3706</v>
      </c>
      <c r="B51" s="31">
        <v>13</v>
      </c>
      <c r="C51" s="31">
        <v>-19.57</v>
      </c>
      <c r="D51" s="31">
        <v>1.01</v>
      </c>
      <c r="E51" s="31"/>
      <c r="F51" s="31"/>
      <c r="G51" s="31"/>
    </row>
    <row r="52" spans="1:15" ht="15.75">
      <c r="A52" s="31">
        <v>3706</v>
      </c>
      <c r="B52" s="31">
        <v>14</v>
      </c>
      <c r="C52" s="31">
        <v>-20.25</v>
      </c>
      <c r="D52" s="31">
        <v>1.04</v>
      </c>
      <c r="E52" s="31"/>
      <c r="F52" s="31"/>
      <c r="G52" s="31"/>
    </row>
    <row r="53" spans="1:15" ht="15.75">
      <c r="A53" s="31"/>
      <c r="B53" s="31"/>
      <c r="C53" s="31"/>
      <c r="D53" s="31"/>
      <c r="E53" s="31"/>
      <c r="F53" s="31"/>
      <c r="G53" s="31"/>
      <c r="K53" t="s">
        <v>835</v>
      </c>
      <c r="M53" t="s">
        <v>836</v>
      </c>
    </row>
    <row r="54" spans="1:15" ht="15.75">
      <c r="A54" s="31" t="s">
        <v>837</v>
      </c>
      <c r="B54" s="31"/>
      <c r="C54" s="31"/>
      <c r="D54" s="31"/>
      <c r="E54" s="31"/>
      <c r="F54" s="31"/>
      <c r="G54" s="31"/>
      <c r="K54" t="s">
        <v>828</v>
      </c>
      <c r="L54" t="s">
        <v>829</v>
      </c>
      <c r="M54" t="s">
        <v>830</v>
      </c>
      <c r="N54" t="s">
        <v>831</v>
      </c>
      <c r="O54" t="s">
        <v>832</v>
      </c>
    </row>
    <row r="55" spans="1:15" ht="15.75">
      <c r="A55" s="31" t="s">
        <v>828</v>
      </c>
      <c r="B55" s="31" t="s">
        <v>829</v>
      </c>
      <c r="C55" s="31" t="s">
        <v>830</v>
      </c>
      <c r="D55" s="31" t="s">
        <v>831</v>
      </c>
      <c r="E55" s="31" t="s">
        <v>832</v>
      </c>
      <c r="F55" s="31"/>
      <c r="G55" s="31"/>
      <c r="K55">
        <v>3782</v>
      </c>
      <c r="L55">
        <v>1</v>
      </c>
      <c r="M55">
        <v>-8.93</v>
      </c>
      <c r="N55">
        <v>0.57999999999999996</v>
      </c>
      <c r="O55" t="s">
        <v>833</v>
      </c>
    </row>
    <row r="56" spans="1:15" ht="15.75">
      <c r="A56" s="31">
        <v>3700</v>
      </c>
      <c r="B56" s="31">
        <v>1</v>
      </c>
      <c r="C56" s="31">
        <v>-21.56</v>
      </c>
      <c r="D56" s="31">
        <v>0.44</v>
      </c>
      <c r="E56" s="31" t="s">
        <v>833</v>
      </c>
      <c r="F56" s="31"/>
      <c r="G56" s="31"/>
      <c r="K56">
        <v>3782</v>
      </c>
      <c r="L56">
        <v>2</v>
      </c>
      <c r="M56">
        <v>-15.38</v>
      </c>
      <c r="N56">
        <v>0.59</v>
      </c>
      <c r="O56" t="s">
        <v>833</v>
      </c>
    </row>
    <row r="57" spans="1:15" ht="15.75">
      <c r="A57" s="31">
        <v>3700</v>
      </c>
      <c r="B57" s="31">
        <v>2</v>
      </c>
      <c r="C57" s="31">
        <v>-23.32</v>
      </c>
      <c r="D57" s="31">
        <v>0.83</v>
      </c>
      <c r="E57" s="31"/>
      <c r="F57" s="31"/>
      <c r="G57" s="31"/>
      <c r="K57">
        <v>3782</v>
      </c>
      <c r="L57">
        <v>3</v>
      </c>
      <c r="M57">
        <v>36.43</v>
      </c>
      <c r="N57">
        <v>0.56999999999999995</v>
      </c>
    </row>
    <row r="58" spans="1:15" ht="15.75">
      <c r="A58" s="31">
        <v>3700</v>
      </c>
      <c r="B58" s="31">
        <v>3</v>
      </c>
      <c r="C58" s="31">
        <v>-7.78</v>
      </c>
      <c r="D58" s="31">
        <v>0.74</v>
      </c>
      <c r="E58" s="31"/>
      <c r="F58" s="31"/>
      <c r="G58" s="31"/>
      <c r="K58">
        <v>3782</v>
      </c>
      <c r="L58">
        <v>4</v>
      </c>
      <c r="M58">
        <v>113.86</v>
      </c>
      <c r="N58">
        <v>0.73</v>
      </c>
    </row>
    <row r="59" spans="1:15" ht="15.75">
      <c r="A59" s="31">
        <v>3700</v>
      </c>
      <c r="B59" s="31">
        <v>4</v>
      </c>
      <c r="C59" s="31">
        <v>18.190000000000001</v>
      </c>
      <c r="D59" s="31">
        <v>0.84</v>
      </c>
      <c r="E59" s="31"/>
      <c r="F59" s="31"/>
      <c r="G59" s="31"/>
      <c r="K59">
        <v>3782</v>
      </c>
      <c r="L59">
        <v>5</v>
      </c>
      <c r="M59">
        <v>174.58</v>
      </c>
      <c r="N59">
        <v>0.79</v>
      </c>
    </row>
    <row r="60" spans="1:15" ht="15.75">
      <c r="A60" s="31">
        <v>3700</v>
      </c>
      <c r="B60" s="31">
        <v>5</v>
      </c>
      <c r="C60" s="31">
        <v>57.98</v>
      </c>
      <c r="D60" s="31">
        <v>0.81</v>
      </c>
      <c r="E60" s="31"/>
      <c r="F60" s="31"/>
      <c r="G60" s="31"/>
      <c r="K60">
        <v>3782</v>
      </c>
      <c r="L60">
        <v>6</v>
      </c>
      <c r="M60">
        <v>220.77</v>
      </c>
      <c r="N60">
        <v>0.79</v>
      </c>
    </row>
    <row r="61" spans="1:15" ht="15.75">
      <c r="A61" s="31">
        <v>3700</v>
      </c>
      <c r="B61" s="31">
        <v>6</v>
      </c>
      <c r="C61" s="31">
        <v>115.99</v>
      </c>
      <c r="D61" s="31">
        <v>0.77</v>
      </c>
      <c r="E61" s="31"/>
      <c r="F61" s="31"/>
      <c r="G61" s="31"/>
      <c r="K61">
        <v>3782</v>
      </c>
      <c r="L61">
        <v>7</v>
      </c>
      <c r="M61">
        <v>239.89</v>
      </c>
      <c r="N61">
        <v>0.78</v>
      </c>
    </row>
    <row r="62" spans="1:15" ht="15.75">
      <c r="A62" s="31">
        <v>3700</v>
      </c>
      <c r="B62" s="31">
        <v>7</v>
      </c>
      <c r="C62" s="31">
        <v>158.49</v>
      </c>
      <c r="D62" s="31">
        <v>0.73</v>
      </c>
      <c r="E62" s="31"/>
      <c r="F62" s="31"/>
      <c r="G62" s="31"/>
      <c r="K62">
        <v>3782</v>
      </c>
      <c r="L62">
        <v>8</v>
      </c>
      <c r="M62">
        <v>215.49</v>
      </c>
      <c r="N62">
        <v>0.89</v>
      </c>
    </row>
    <row r="63" spans="1:15" ht="15.75">
      <c r="A63" s="31">
        <v>3700</v>
      </c>
      <c r="B63" s="31">
        <v>8</v>
      </c>
      <c r="C63" s="31">
        <v>175.46</v>
      </c>
      <c r="D63" s="31">
        <v>0.73</v>
      </c>
      <c r="E63" s="31"/>
      <c r="F63" s="31"/>
      <c r="G63" s="31"/>
      <c r="K63">
        <v>3782</v>
      </c>
      <c r="L63">
        <v>9</v>
      </c>
      <c r="M63">
        <v>205.07</v>
      </c>
      <c r="N63">
        <v>0.92</v>
      </c>
    </row>
    <row r="64" spans="1:15" ht="15.75">
      <c r="A64" s="31">
        <v>3700</v>
      </c>
      <c r="B64" s="31">
        <v>9</v>
      </c>
      <c r="C64" s="31">
        <v>180.41</v>
      </c>
      <c r="D64" s="31">
        <v>0.77</v>
      </c>
      <c r="E64" s="31"/>
      <c r="F64" s="31"/>
      <c r="G64" s="31"/>
      <c r="K64">
        <v>3782</v>
      </c>
      <c r="L64">
        <v>10</v>
      </c>
      <c r="M64">
        <v>203.49</v>
      </c>
      <c r="N64">
        <v>0.74</v>
      </c>
    </row>
    <row r="65" spans="1:15" ht="15.75">
      <c r="A65" s="31">
        <v>3700</v>
      </c>
      <c r="B65" s="31">
        <v>9</v>
      </c>
      <c r="C65" s="31">
        <v>185.22</v>
      </c>
      <c r="D65" s="31">
        <v>0.77</v>
      </c>
      <c r="E65" s="31"/>
      <c r="F65" s="31"/>
      <c r="G65" s="31"/>
      <c r="K65">
        <v>3782</v>
      </c>
      <c r="L65">
        <v>11</v>
      </c>
      <c r="M65">
        <v>209.11</v>
      </c>
      <c r="N65">
        <v>0.83</v>
      </c>
    </row>
    <row r="66" spans="1:15" ht="15.75">
      <c r="A66" s="31">
        <v>3700</v>
      </c>
      <c r="B66" s="31">
        <v>10</v>
      </c>
      <c r="C66" s="31">
        <v>187.13</v>
      </c>
      <c r="D66" s="31">
        <v>0.49</v>
      </c>
      <c r="E66" s="31" t="s">
        <v>833</v>
      </c>
      <c r="F66" s="31"/>
      <c r="G66" s="31"/>
      <c r="K66">
        <v>3782</v>
      </c>
      <c r="L66">
        <v>12</v>
      </c>
      <c r="M66">
        <v>212.94</v>
      </c>
      <c r="N66">
        <v>0.76</v>
      </c>
    </row>
    <row r="67" spans="1:15" ht="15.75">
      <c r="A67" s="31">
        <v>3700</v>
      </c>
      <c r="B67" s="31">
        <v>11</v>
      </c>
      <c r="C67" s="31">
        <v>50</v>
      </c>
      <c r="D67" s="31">
        <v>0.1</v>
      </c>
      <c r="E67" s="31" t="s">
        <v>833</v>
      </c>
      <c r="F67" s="31"/>
      <c r="G67" s="31"/>
    </row>
    <row r="68" spans="1:15" ht="15.75">
      <c r="A68" s="31">
        <v>3700</v>
      </c>
      <c r="B68" s="31">
        <v>12</v>
      </c>
      <c r="C68" s="31">
        <v>169.82</v>
      </c>
      <c r="D68" s="31">
        <v>0.55000000000000004</v>
      </c>
      <c r="E68" s="31" t="s">
        <v>833</v>
      </c>
      <c r="F68" s="31"/>
      <c r="G68" s="31"/>
      <c r="K68" t="s">
        <v>835</v>
      </c>
      <c r="M68" t="s">
        <v>838</v>
      </c>
    </row>
    <row r="69" spans="1:15" ht="15.75">
      <c r="A69" s="31">
        <v>3700</v>
      </c>
      <c r="B69" s="31">
        <v>13</v>
      </c>
      <c r="C69" s="31">
        <v>157.97</v>
      </c>
      <c r="D69" s="31">
        <v>0.68</v>
      </c>
      <c r="E69" s="31"/>
      <c r="F69" s="31"/>
      <c r="G69" s="31"/>
      <c r="K69" t="s">
        <v>828</v>
      </c>
      <c r="L69" t="s">
        <v>829</v>
      </c>
      <c r="M69" t="s">
        <v>830</v>
      </c>
      <c r="N69" t="s">
        <v>831</v>
      </c>
      <c r="O69" t="s">
        <v>832</v>
      </c>
    </row>
    <row r="70" spans="1:15" ht="15.75">
      <c r="A70" s="31"/>
      <c r="B70" s="31"/>
      <c r="C70" s="31"/>
      <c r="D70" s="31"/>
      <c r="E70" s="31"/>
      <c r="F70" s="31"/>
      <c r="G70" s="31"/>
      <c r="K70">
        <v>3748</v>
      </c>
      <c r="L70">
        <v>1</v>
      </c>
      <c r="M70">
        <v>39.22</v>
      </c>
      <c r="N70">
        <v>0.1</v>
      </c>
    </row>
    <row r="71" spans="1:15" ht="15.75">
      <c r="A71" s="31"/>
      <c r="B71" s="31"/>
      <c r="C71" s="31"/>
      <c r="D71" s="31"/>
      <c r="E71" s="31"/>
      <c r="F71" s="31"/>
      <c r="G71" s="31"/>
      <c r="K71">
        <v>3748</v>
      </c>
      <c r="L71">
        <v>2</v>
      </c>
      <c r="M71">
        <v>-18.75</v>
      </c>
      <c r="N71">
        <v>0.82</v>
      </c>
    </row>
    <row r="72" spans="1:15" ht="15.75">
      <c r="A72" s="31" t="s">
        <v>839</v>
      </c>
      <c r="B72" s="31"/>
      <c r="C72" s="31"/>
      <c r="D72" s="31"/>
      <c r="E72" s="31"/>
      <c r="F72" s="31"/>
      <c r="G72" s="31"/>
      <c r="K72">
        <v>3748</v>
      </c>
      <c r="L72">
        <v>3</v>
      </c>
      <c r="M72">
        <v>-21.66</v>
      </c>
      <c r="N72">
        <v>0.57999999999999996</v>
      </c>
    </row>
    <row r="73" spans="1:15" ht="15.75">
      <c r="A73" s="31" t="s">
        <v>828</v>
      </c>
      <c r="B73" s="31" t="s">
        <v>829</v>
      </c>
      <c r="C73" s="31" t="s">
        <v>830</v>
      </c>
      <c r="D73" s="31" t="s">
        <v>831</v>
      </c>
      <c r="E73" s="31" t="s">
        <v>832</v>
      </c>
      <c r="F73" s="31"/>
      <c r="G73" s="31"/>
      <c r="K73">
        <v>3748</v>
      </c>
      <c r="L73">
        <v>4</v>
      </c>
      <c r="M73">
        <v>-8.19</v>
      </c>
      <c r="N73">
        <v>0.82</v>
      </c>
    </row>
    <row r="74" spans="1:15" ht="15.75">
      <c r="A74" s="31">
        <v>3704</v>
      </c>
      <c r="B74" s="31">
        <v>1</v>
      </c>
      <c r="C74" s="31">
        <v>-15.14</v>
      </c>
      <c r="D74" s="31">
        <v>0.42</v>
      </c>
      <c r="E74" s="31" t="s">
        <v>833</v>
      </c>
      <c r="F74" s="31"/>
      <c r="G74" s="31"/>
      <c r="K74">
        <v>3748</v>
      </c>
      <c r="L74">
        <v>5</v>
      </c>
      <c r="M74">
        <v>13.83</v>
      </c>
      <c r="N74">
        <v>0.84</v>
      </c>
    </row>
    <row r="75" spans="1:15" ht="15.75">
      <c r="A75" s="31">
        <v>3704</v>
      </c>
      <c r="B75" s="31">
        <v>2</v>
      </c>
      <c r="C75" s="31">
        <v>-20.13</v>
      </c>
      <c r="D75" s="31">
        <v>1.02</v>
      </c>
      <c r="E75" s="31"/>
      <c r="F75" s="31"/>
      <c r="G75" s="31"/>
      <c r="K75">
        <v>3748</v>
      </c>
      <c r="L75">
        <v>6</v>
      </c>
      <c r="M75">
        <v>29.71</v>
      </c>
      <c r="N75">
        <v>0.89</v>
      </c>
    </row>
    <row r="76" spans="1:15" ht="15.75">
      <c r="A76" s="31">
        <v>3704</v>
      </c>
      <c r="B76" s="31">
        <v>3</v>
      </c>
      <c r="C76" s="31">
        <v>-12.1</v>
      </c>
      <c r="D76" s="31">
        <v>0.86</v>
      </c>
      <c r="E76" s="31"/>
      <c r="F76" s="31"/>
      <c r="G76" s="31"/>
      <c r="K76">
        <v>3748</v>
      </c>
      <c r="L76">
        <v>7</v>
      </c>
      <c r="M76">
        <v>35.909999999999997</v>
      </c>
      <c r="N76">
        <v>0.89</v>
      </c>
    </row>
    <row r="77" spans="1:15" ht="15.75">
      <c r="A77" s="31">
        <v>3704</v>
      </c>
      <c r="B77" s="31">
        <v>4</v>
      </c>
      <c r="C77" s="31">
        <v>1.49</v>
      </c>
      <c r="D77" s="31">
        <v>0.98</v>
      </c>
      <c r="E77" s="31"/>
      <c r="F77" s="31"/>
      <c r="G77" s="31"/>
      <c r="K77">
        <v>3748</v>
      </c>
      <c r="L77">
        <v>8</v>
      </c>
      <c r="M77">
        <v>43.65</v>
      </c>
      <c r="N77">
        <v>0.92</v>
      </c>
    </row>
    <row r="78" spans="1:15" ht="15.75">
      <c r="A78" s="31">
        <v>3704</v>
      </c>
      <c r="B78" s="31">
        <v>5</v>
      </c>
      <c r="C78" s="31">
        <v>12.3</v>
      </c>
      <c r="D78" s="31">
        <v>0.97</v>
      </c>
      <c r="E78" s="31"/>
      <c r="F78" s="31"/>
      <c r="G78" s="31"/>
      <c r="K78">
        <v>3748</v>
      </c>
      <c r="L78">
        <v>9</v>
      </c>
      <c r="M78">
        <v>50.8</v>
      </c>
      <c r="N78">
        <v>0.88</v>
      </c>
    </row>
    <row r="79" spans="1:15" ht="15.75">
      <c r="A79" s="31">
        <v>3704</v>
      </c>
      <c r="B79" s="31">
        <v>6</v>
      </c>
      <c r="C79" s="31">
        <v>22.47</v>
      </c>
      <c r="D79" s="31">
        <v>1.02</v>
      </c>
      <c r="E79" s="31"/>
      <c r="F79" s="31"/>
      <c r="G79" s="31"/>
      <c r="K79">
        <v>3748</v>
      </c>
      <c r="L79">
        <v>10</v>
      </c>
      <c r="M79">
        <v>56.94</v>
      </c>
      <c r="N79">
        <v>0.94</v>
      </c>
    </row>
    <row r="80" spans="1:15" ht="15.75">
      <c r="A80" s="31">
        <v>3704</v>
      </c>
      <c r="B80" s="31">
        <v>7</v>
      </c>
      <c r="C80" s="31">
        <v>29.16</v>
      </c>
      <c r="D80" s="31">
        <v>0.93</v>
      </c>
      <c r="E80" s="31"/>
      <c r="F80" s="31"/>
      <c r="G80" s="31"/>
      <c r="K80">
        <v>3748</v>
      </c>
      <c r="L80">
        <v>11</v>
      </c>
      <c r="M80">
        <v>62.87</v>
      </c>
      <c r="N80">
        <v>0.88</v>
      </c>
    </row>
    <row r="81" spans="1:15" ht="15.75">
      <c r="A81" s="31">
        <v>3704</v>
      </c>
      <c r="B81" s="31">
        <v>8</v>
      </c>
      <c r="C81" s="31">
        <v>19.27</v>
      </c>
      <c r="D81" s="31">
        <v>0.09</v>
      </c>
      <c r="E81" s="31" t="s">
        <v>833</v>
      </c>
      <c r="F81" s="31"/>
      <c r="G81" s="31"/>
      <c r="K81">
        <v>3748</v>
      </c>
      <c r="L81">
        <v>12</v>
      </c>
      <c r="M81">
        <v>73.92</v>
      </c>
      <c r="N81">
        <v>0.8</v>
      </c>
    </row>
    <row r="82" spans="1:15" ht="15.75">
      <c r="A82" s="31">
        <v>3704</v>
      </c>
      <c r="B82" s="31">
        <v>9</v>
      </c>
      <c r="C82" s="31">
        <v>28.98</v>
      </c>
      <c r="D82" s="31">
        <v>0.9</v>
      </c>
      <c r="E82" s="31"/>
      <c r="F82" s="31"/>
      <c r="G82" s="31"/>
    </row>
    <row r="83" spans="1:15" ht="15.75">
      <c r="A83" s="31">
        <v>3704</v>
      </c>
      <c r="B83" s="31">
        <v>10</v>
      </c>
      <c r="C83" s="31">
        <v>22.83</v>
      </c>
      <c r="D83" s="31">
        <v>0.93</v>
      </c>
      <c r="E83" s="31"/>
      <c r="F83" s="31"/>
      <c r="G83" s="31"/>
    </row>
    <row r="84" spans="1:15" ht="15.75">
      <c r="A84" s="31">
        <v>3704</v>
      </c>
      <c r="B84" s="31">
        <v>11</v>
      </c>
      <c r="C84" s="31">
        <v>20.9</v>
      </c>
      <c r="D84" s="31">
        <v>0.13</v>
      </c>
      <c r="E84" s="31" t="s">
        <v>833</v>
      </c>
      <c r="F84" s="31"/>
      <c r="G84" s="31"/>
    </row>
    <row r="85" spans="1:15" ht="15.75">
      <c r="A85" s="31">
        <v>3704</v>
      </c>
      <c r="B85" s="31">
        <v>12</v>
      </c>
      <c r="C85" s="31">
        <v>11.34</v>
      </c>
      <c r="D85" s="31">
        <v>1.04</v>
      </c>
      <c r="E85" s="31"/>
      <c r="F85" s="31"/>
      <c r="G85" s="31"/>
    </row>
    <row r="86" spans="1:15" ht="15.75">
      <c r="A86" s="31">
        <v>3704</v>
      </c>
      <c r="B86" s="31">
        <v>13</v>
      </c>
      <c r="C86" s="31">
        <v>6.88</v>
      </c>
      <c r="D86" s="31">
        <v>1.0900000000000001</v>
      </c>
      <c r="E86" s="31"/>
      <c r="F86" s="31"/>
      <c r="G86" s="31"/>
    </row>
    <row r="87" spans="1:15" ht="15.75">
      <c r="A87" s="31">
        <v>3704</v>
      </c>
      <c r="B87" s="31">
        <v>14</v>
      </c>
      <c r="C87" s="31">
        <v>5.29</v>
      </c>
      <c r="D87" s="31">
        <v>1.01</v>
      </c>
      <c r="E87" s="31"/>
      <c r="F87" s="31"/>
      <c r="G87" s="31"/>
    </row>
    <row r="88" spans="1:15" ht="15.75">
      <c r="A88" s="31"/>
      <c r="B88" s="31"/>
      <c r="C88" s="31"/>
      <c r="D88" s="31"/>
      <c r="E88" s="31"/>
      <c r="F88" s="31"/>
      <c r="G88" s="31"/>
    </row>
    <row r="89" spans="1:15" ht="15.75">
      <c r="A89" s="31"/>
      <c r="B89" s="31"/>
      <c r="C89" s="31"/>
      <c r="D89" s="31"/>
      <c r="E89" s="31"/>
      <c r="F89" s="31"/>
      <c r="G89" s="31"/>
      <c r="K89" t="s">
        <v>840</v>
      </c>
      <c r="M89" t="s">
        <v>841</v>
      </c>
    </row>
    <row r="90" spans="1:15" ht="15.75">
      <c r="A90" s="31" t="s">
        <v>839</v>
      </c>
      <c r="B90" s="31"/>
      <c r="C90" s="31"/>
      <c r="D90" s="31"/>
      <c r="E90" s="31"/>
      <c r="F90" s="31"/>
      <c r="G90" s="31"/>
      <c r="K90" t="s">
        <v>828</v>
      </c>
      <c r="L90" t="s">
        <v>829</v>
      </c>
      <c r="M90" t="s">
        <v>830</v>
      </c>
      <c r="N90" t="s">
        <v>831</v>
      </c>
      <c r="O90" t="s">
        <v>832</v>
      </c>
    </row>
    <row r="91" spans="1:15" ht="15.75">
      <c r="A91" s="31" t="s">
        <v>828</v>
      </c>
      <c r="B91" s="31" t="s">
        <v>829</v>
      </c>
      <c r="C91" s="31" t="s">
        <v>830</v>
      </c>
      <c r="D91" s="31" t="s">
        <v>831</v>
      </c>
      <c r="E91" s="31" t="s">
        <v>832</v>
      </c>
      <c r="F91" s="31"/>
      <c r="G91" s="31"/>
      <c r="K91">
        <v>3750</v>
      </c>
      <c r="L91">
        <v>1</v>
      </c>
      <c r="M91">
        <v>-17.11</v>
      </c>
      <c r="N91">
        <v>0.56999999999999995</v>
      </c>
      <c r="O91" t="s">
        <v>833</v>
      </c>
    </row>
    <row r="92" spans="1:15" ht="15.75">
      <c r="A92" s="31">
        <v>3695</v>
      </c>
      <c r="B92" s="31">
        <v>1</v>
      </c>
      <c r="C92" s="31">
        <v>-13.83</v>
      </c>
      <c r="D92" s="31">
        <v>0.41</v>
      </c>
      <c r="E92" s="31" t="s">
        <v>833</v>
      </c>
      <c r="F92" s="31"/>
      <c r="G92" s="31"/>
      <c r="K92">
        <v>3750</v>
      </c>
      <c r="L92">
        <v>2</v>
      </c>
      <c r="M92">
        <v>-17.989999999999998</v>
      </c>
      <c r="N92">
        <v>0.71</v>
      </c>
    </row>
    <row r="93" spans="1:15" ht="15.75">
      <c r="A93" s="31">
        <v>3695</v>
      </c>
      <c r="B93" s="31">
        <v>2</v>
      </c>
      <c r="C93" s="31">
        <v>-13.65</v>
      </c>
      <c r="D93" s="31">
        <v>0.14000000000000001</v>
      </c>
      <c r="E93" s="31" t="s">
        <v>833</v>
      </c>
      <c r="F93" s="31"/>
      <c r="G93" s="31"/>
      <c r="K93">
        <v>3750</v>
      </c>
      <c r="L93">
        <v>3</v>
      </c>
      <c r="M93">
        <v>-18.53</v>
      </c>
      <c r="N93">
        <v>0.55000000000000004</v>
      </c>
      <c r="O93" t="s">
        <v>833</v>
      </c>
    </row>
    <row r="94" spans="1:15" ht="15.75">
      <c r="A94" s="31">
        <v>3695</v>
      </c>
      <c r="B94" s="31">
        <v>3</v>
      </c>
      <c r="C94" s="31">
        <v>-25.25</v>
      </c>
      <c r="D94" s="31">
        <v>0.62</v>
      </c>
      <c r="E94" s="31"/>
      <c r="F94" s="31"/>
      <c r="G94" s="31"/>
      <c r="K94">
        <v>3750</v>
      </c>
      <c r="L94">
        <v>4</v>
      </c>
      <c r="M94">
        <v>-12.74</v>
      </c>
      <c r="N94">
        <v>0.83</v>
      </c>
    </row>
    <row r="95" spans="1:15" ht="15.75">
      <c r="A95" s="31">
        <v>3695</v>
      </c>
      <c r="B95" s="31">
        <v>4</v>
      </c>
      <c r="C95" s="31">
        <v>-0.47</v>
      </c>
      <c r="D95" s="31">
        <v>0.4</v>
      </c>
      <c r="E95" s="31" t="s">
        <v>833</v>
      </c>
      <c r="F95" s="31"/>
      <c r="G95" s="31"/>
      <c r="K95">
        <v>3750</v>
      </c>
      <c r="L95">
        <v>5</v>
      </c>
      <c r="M95">
        <v>-11.29</v>
      </c>
      <c r="N95">
        <v>0.81</v>
      </c>
    </row>
    <row r="96" spans="1:15" ht="15.75">
      <c r="A96" s="31">
        <v>3695</v>
      </c>
      <c r="B96" s="31">
        <v>5</v>
      </c>
      <c r="C96" s="31">
        <v>-4.1500000000000004</v>
      </c>
      <c r="D96" s="31">
        <v>0.8</v>
      </c>
      <c r="E96" s="31"/>
      <c r="F96" s="31"/>
      <c r="G96" s="31"/>
      <c r="K96">
        <v>3750</v>
      </c>
      <c r="L96">
        <v>6</v>
      </c>
      <c r="M96">
        <v>-10.93</v>
      </c>
      <c r="N96">
        <v>0.76</v>
      </c>
    </row>
    <row r="97" spans="1:15" ht="15.75">
      <c r="A97" s="31">
        <v>3695</v>
      </c>
      <c r="B97" s="31">
        <v>6</v>
      </c>
      <c r="C97" s="31">
        <v>5.49</v>
      </c>
      <c r="D97" s="31">
        <v>0.64</v>
      </c>
      <c r="E97" s="31"/>
      <c r="F97" s="31"/>
      <c r="G97" s="31"/>
      <c r="K97">
        <v>3750</v>
      </c>
      <c r="L97">
        <v>7</v>
      </c>
      <c r="M97">
        <v>-11.93</v>
      </c>
      <c r="N97">
        <v>0.83</v>
      </c>
    </row>
    <row r="98" spans="1:15" ht="15.75">
      <c r="A98" s="31">
        <v>3695</v>
      </c>
      <c r="B98" s="31">
        <v>7</v>
      </c>
      <c r="C98" s="31">
        <v>6.95</v>
      </c>
      <c r="D98" s="31">
        <v>0.88</v>
      </c>
      <c r="E98" s="31"/>
      <c r="F98" s="31"/>
      <c r="G98" s="31"/>
      <c r="K98">
        <v>3750</v>
      </c>
      <c r="L98">
        <v>8</v>
      </c>
      <c r="M98">
        <v>-0.47</v>
      </c>
      <c r="N98">
        <v>0.33</v>
      </c>
      <c r="O98" t="s">
        <v>833</v>
      </c>
    </row>
    <row r="99" spans="1:15" ht="15.75">
      <c r="A99" s="31">
        <v>3695</v>
      </c>
      <c r="B99" s="31">
        <v>8</v>
      </c>
      <c r="C99" s="31">
        <v>10.69</v>
      </c>
      <c r="D99" s="31">
        <v>1.02</v>
      </c>
      <c r="E99" s="31"/>
      <c r="F99" s="31"/>
      <c r="G99" s="31"/>
      <c r="K99">
        <v>3750</v>
      </c>
      <c r="L99">
        <v>9</v>
      </c>
      <c r="M99">
        <v>-10.08</v>
      </c>
      <c r="N99">
        <v>0.84</v>
      </c>
    </row>
    <row r="100" spans="1:15" ht="15.75">
      <c r="A100" s="31">
        <v>3695</v>
      </c>
      <c r="B100" s="31">
        <v>9</v>
      </c>
      <c r="C100" s="31">
        <v>9.0399999999999991</v>
      </c>
      <c r="D100" s="31">
        <v>1.03</v>
      </c>
      <c r="E100" s="31"/>
      <c r="F100" s="31"/>
      <c r="G100" s="31"/>
      <c r="K100">
        <v>3750</v>
      </c>
      <c r="L100">
        <v>10</v>
      </c>
      <c r="M100">
        <v>-11.04</v>
      </c>
      <c r="N100">
        <v>0.8</v>
      </c>
    </row>
    <row r="101" spans="1:15" ht="15.75">
      <c r="A101" s="31">
        <v>3695</v>
      </c>
      <c r="B101" s="31">
        <v>10</v>
      </c>
      <c r="C101" s="31">
        <v>7.34</v>
      </c>
      <c r="D101" s="31">
        <v>0.98</v>
      </c>
      <c r="E101" s="31"/>
      <c r="F101" s="31"/>
      <c r="G101" s="31"/>
      <c r="K101">
        <v>3750</v>
      </c>
      <c r="L101">
        <v>11</v>
      </c>
      <c r="M101">
        <v>-11.95</v>
      </c>
      <c r="N101">
        <v>0.99</v>
      </c>
    </row>
    <row r="102" spans="1:15" ht="15.75">
      <c r="A102" s="31">
        <v>3695</v>
      </c>
      <c r="B102" s="31">
        <v>11</v>
      </c>
      <c r="C102" s="31">
        <v>6.88</v>
      </c>
      <c r="D102" s="31">
        <v>0.83</v>
      </c>
      <c r="E102" s="31"/>
      <c r="F102" s="31"/>
      <c r="G102" s="31"/>
      <c r="K102">
        <v>3750</v>
      </c>
      <c r="L102">
        <v>12</v>
      </c>
      <c r="M102">
        <v>-12.3</v>
      </c>
      <c r="N102">
        <v>0.8</v>
      </c>
    </row>
    <row r="103" spans="1:15" ht="15.75">
      <c r="A103" s="31">
        <v>3695</v>
      </c>
      <c r="B103" s="31">
        <v>12</v>
      </c>
      <c r="C103" s="31">
        <v>6.45</v>
      </c>
      <c r="D103" s="31">
        <v>0.68</v>
      </c>
      <c r="E103" s="31"/>
      <c r="F103" s="31"/>
      <c r="G103" s="31"/>
    </row>
    <row r="104" spans="1:15" ht="15.75">
      <c r="A104" s="31">
        <v>3695</v>
      </c>
      <c r="B104" s="31">
        <v>13</v>
      </c>
      <c r="C104" s="31">
        <v>2.83</v>
      </c>
      <c r="D104" s="31">
        <v>0.93</v>
      </c>
      <c r="E104" s="31"/>
      <c r="F104" s="31"/>
      <c r="G104" s="31"/>
    </row>
    <row r="105" spans="1:15" ht="15.75">
      <c r="A105" s="31">
        <v>3695</v>
      </c>
      <c r="B105" s="31">
        <v>14</v>
      </c>
      <c r="C105" s="31">
        <v>0.6</v>
      </c>
      <c r="D105" s="31">
        <v>0.91</v>
      </c>
      <c r="E105" s="31"/>
      <c r="F105" s="31"/>
      <c r="G105" s="31"/>
    </row>
    <row r="106" spans="1:15" ht="15.75">
      <c r="A106" s="31"/>
      <c r="B106" s="31"/>
      <c r="C106" s="31"/>
      <c r="D106" s="31"/>
      <c r="E106" s="31"/>
      <c r="F106" s="31"/>
      <c r="G106" s="31"/>
    </row>
    <row r="107" spans="1:15" ht="15.75">
      <c r="A107" s="31"/>
      <c r="B107" s="31"/>
      <c r="C107" s="31"/>
      <c r="D107" s="31"/>
      <c r="E107" s="31"/>
      <c r="F107" s="31"/>
      <c r="G107" s="31"/>
      <c r="K107" t="s">
        <v>840</v>
      </c>
      <c r="M107" s="79" t="s">
        <v>743</v>
      </c>
      <c r="N107">
        <v>3719</v>
      </c>
    </row>
    <row r="108" spans="1:15" ht="15.75">
      <c r="A108" s="31"/>
      <c r="B108" s="31"/>
      <c r="C108" s="31"/>
      <c r="D108" s="31"/>
      <c r="E108" s="31"/>
      <c r="F108" s="31"/>
      <c r="G108" s="31"/>
      <c r="K108" t="s">
        <v>828</v>
      </c>
      <c r="L108" t="s">
        <v>829</v>
      </c>
      <c r="M108" t="s">
        <v>830</v>
      </c>
      <c r="N108" t="s">
        <v>831</v>
      </c>
      <c r="O108" t="s">
        <v>832</v>
      </c>
    </row>
    <row r="109" spans="1:15" ht="15.75">
      <c r="A109" s="31"/>
      <c r="B109" s="31"/>
      <c r="C109" s="31"/>
      <c r="D109" s="31"/>
      <c r="E109" s="31"/>
      <c r="F109" s="31"/>
      <c r="G109" s="31"/>
      <c r="K109">
        <v>3719</v>
      </c>
      <c r="L109">
        <v>1</v>
      </c>
      <c r="M109">
        <v>-18.87</v>
      </c>
      <c r="N109">
        <v>0.6</v>
      </c>
    </row>
    <row r="110" spans="1:15" ht="15.75">
      <c r="A110" s="31"/>
      <c r="B110" s="31"/>
      <c r="C110" s="31"/>
      <c r="D110" s="31"/>
      <c r="E110" s="31"/>
      <c r="F110" s="31"/>
      <c r="G110" s="31"/>
      <c r="K110">
        <v>3719</v>
      </c>
      <c r="L110">
        <v>2</v>
      </c>
      <c r="M110">
        <v>-18</v>
      </c>
      <c r="N110">
        <v>0.72</v>
      </c>
    </row>
    <row r="111" spans="1:15" ht="15.75">
      <c r="A111" s="31"/>
      <c r="B111" s="31"/>
      <c r="C111" s="31"/>
      <c r="D111" s="31"/>
      <c r="E111" s="31"/>
      <c r="F111" s="31"/>
      <c r="G111" s="31"/>
      <c r="K111">
        <v>3719</v>
      </c>
      <c r="L111">
        <v>3</v>
      </c>
      <c r="M111">
        <v>-6.99</v>
      </c>
      <c r="N111">
        <v>0.69</v>
      </c>
    </row>
    <row r="112" spans="1:15" ht="15.75">
      <c r="A112" s="31"/>
      <c r="B112" s="31"/>
      <c r="C112" s="31"/>
      <c r="D112" s="31"/>
      <c r="E112" s="31"/>
      <c r="F112" s="31"/>
      <c r="G112" s="31"/>
      <c r="K112">
        <v>3719</v>
      </c>
      <c r="L112">
        <v>4</v>
      </c>
      <c r="M112">
        <v>18.760000000000002</v>
      </c>
      <c r="N112">
        <v>0.75</v>
      </c>
    </row>
    <row r="113" spans="1:15" ht="15.75">
      <c r="A113" s="31"/>
      <c r="B113" s="31"/>
      <c r="C113" s="31"/>
      <c r="D113" s="31"/>
      <c r="E113" s="31"/>
      <c r="F113" s="31"/>
      <c r="G113" s="31"/>
      <c r="K113">
        <v>3719</v>
      </c>
      <c r="L113">
        <v>5</v>
      </c>
      <c r="M113">
        <v>36.090000000000003</v>
      </c>
      <c r="N113">
        <v>0.55000000000000004</v>
      </c>
      <c r="O113" t="s">
        <v>833</v>
      </c>
    </row>
    <row r="114" spans="1:15" ht="15.75">
      <c r="A114" s="31"/>
      <c r="B114" s="31"/>
      <c r="C114" s="31"/>
      <c r="D114" s="31"/>
      <c r="E114" s="31"/>
      <c r="F114" s="31"/>
      <c r="G114" s="31"/>
      <c r="K114">
        <v>3719</v>
      </c>
      <c r="L114">
        <v>6</v>
      </c>
      <c r="M114">
        <v>43.57</v>
      </c>
      <c r="N114">
        <v>0.99</v>
      </c>
    </row>
    <row r="115" spans="1:15" ht="15.75">
      <c r="A115" s="31"/>
      <c r="B115" s="31"/>
      <c r="C115" s="31"/>
      <c r="D115" s="31"/>
      <c r="E115" s="31"/>
      <c r="F115" s="31"/>
      <c r="G115" s="31"/>
      <c r="K115">
        <v>3719</v>
      </c>
      <c r="L115">
        <v>7</v>
      </c>
      <c r="M115">
        <v>48.86</v>
      </c>
      <c r="N115">
        <v>0.78</v>
      </c>
    </row>
    <row r="116" spans="1:15" ht="15.75">
      <c r="A116" s="31"/>
      <c r="B116" s="31"/>
      <c r="C116" s="31"/>
      <c r="D116" s="31"/>
      <c r="E116" s="31"/>
      <c r="F116" s="31"/>
      <c r="G116" s="31"/>
      <c r="K116">
        <v>3719</v>
      </c>
      <c r="L116">
        <v>8</v>
      </c>
      <c r="M116">
        <v>50.15</v>
      </c>
      <c r="N116">
        <v>0.61</v>
      </c>
    </row>
    <row r="117" spans="1:15" ht="15.75">
      <c r="A117" s="31"/>
      <c r="B117" s="31"/>
      <c r="C117" s="31"/>
      <c r="D117" s="31"/>
      <c r="E117" s="31"/>
      <c r="F117" s="31"/>
      <c r="G117" s="31"/>
      <c r="K117">
        <v>3719</v>
      </c>
      <c r="L117">
        <v>9</v>
      </c>
      <c r="M117">
        <v>52.18</v>
      </c>
      <c r="N117">
        <v>0.79</v>
      </c>
    </row>
    <row r="118" spans="1:15" ht="15.75">
      <c r="A118" s="31"/>
      <c r="B118" s="31"/>
      <c r="C118" s="31"/>
      <c r="D118" s="31"/>
      <c r="E118" s="31"/>
      <c r="F118" s="31"/>
      <c r="G118" s="31"/>
      <c r="K118">
        <v>3719</v>
      </c>
      <c r="L118">
        <v>10</v>
      </c>
      <c r="M118">
        <v>44.99</v>
      </c>
      <c r="N118">
        <v>0.88</v>
      </c>
    </row>
    <row r="119" spans="1:15" ht="15.75">
      <c r="A119" s="31"/>
      <c r="B119" s="31"/>
      <c r="C119" s="31"/>
      <c r="D119" s="31"/>
      <c r="E119" s="31"/>
      <c r="F119" s="31"/>
      <c r="G119" s="31"/>
      <c r="K119">
        <v>3719</v>
      </c>
      <c r="L119">
        <v>11</v>
      </c>
      <c r="M119">
        <v>38.799999999999997</v>
      </c>
      <c r="N119">
        <v>0.81</v>
      </c>
    </row>
    <row r="120" spans="1:15" ht="15.75">
      <c r="A120" s="31"/>
      <c r="B120" s="31"/>
      <c r="C120" s="31"/>
      <c r="D120" s="31"/>
      <c r="E120" s="31"/>
      <c r="F120" s="31"/>
      <c r="G120" s="31"/>
      <c r="K120">
        <v>3719</v>
      </c>
      <c r="L120">
        <v>12</v>
      </c>
      <c r="M120">
        <v>35.4</v>
      </c>
      <c r="N120">
        <v>0.84</v>
      </c>
    </row>
    <row r="121" spans="1:15" ht="15.75">
      <c r="A121" s="31"/>
      <c r="B121" s="31"/>
      <c r="C121" s="31"/>
      <c r="D121" s="31"/>
      <c r="E121" s="31"/>
      <c r="F121" s="31"/>
      <c r="G121" s="31"/>
    </row>
    <row r="122" spans="1:15" ht="15.75">
      <c r="A122" s="31"/>
      <c r="B122" s="31"/>
      <c r="C122" s="31"/>
      <c r="D122" s="31"/>
      <c r="E122" s="31"/>
      <c r="F122" s="31"/>
      <c r="G122" s="31"/>
    </row>
    <row r="123" spans="1:15" ht="15.75">
      <c r="A123" s="31"/>
      <c r="B123" s="31"/>
      <c r="C123" s="31"/>
      <c r="D123" s="31"/>
      <c r="E123" s="31"/>
      <c r="F123" s="31"/>
      <c r="G123" s="31"/>
    </row>
    <row r="124" spans="1:15" ht="15.75">
      <c r="A124" s="31"/>
      <c r="B124" s="31"/>
      <c r="C124" s="31"/>
      <c r="D124" s="31"/>
      <c r="E124" s="31"/>
      <c r="F124" s="31"/>
      <c r="G124" s="31"/>
    </row>
    <row r="125" spans="1:15" ht="15.75">
      <c r="A125" s="31"/>
      <c r="B125" s="31"/>
      <c r="C125" s="31"/>
      <c r="D125" s="31"/>
      <c r="E125" s="31"/>
      <c r="F125" s="31"/>
      <c r="G125" s="31"/>
    </row>
    <row r="126" spans="1:15" ht="15.75">
      <c r="A126" s="31"/>
      <c r="B126" s="31"/>
      <c r="C126" s="31"/>
      <c r="D126" s="31"/>
      <c r="E126" s="31"/>
      <c r="F126" s="31"/>
      <c r="G126" s="31"/>
    </row>
    <row r="127" spans="1:15" ht="15.75">
      <c r="A127" s="31"/>
      <c r="B127" s="31"/>
      <c r="C127" s="31"/>
      <c r="D127" s="31"/>
      <c r="E127" s="31"/>
      <c r="F127" s="31"/>
      <c r="G127" s="31"/>
    </row>
    <row r="128" spans="1:15" ht="15.75">
      <c r="A128" s="31"/>
      <c r="B128" s="31"/>
      <c r="C128" s="31"/>
      <c r="D128" s="31"/>
      <c r="E128" s="31"/>
      <c r="F128" s="31"/>
      <c r="G128" s="31"/>
    </row>
    <row r="129" spans="1:7" ht="15.75">
      <c r="A129" s="31"/>
      <c r="B129" s="31"/>
      <c r="C129" s="31"/>
      <c r="D129" s="31"/>
      <c r="E129" s="31"/>
      <c r="F129" s="31"/>
      <c r="G129" s="31"/>
    </row>
    <row r="130" spans="1:7" ht="15.75">
      <c r="A130" s="31"/>
      <c r="B130" s="31"/>
      <c r="C130" s="31"/>
      <c r="D130" s="31"/>
      <c r="E130" s="31"/>
      <c r="F130" s="31"/>
      <c r="G130" s="31"/>
    </row>
    <row r="131" spans="1:7" ht="15.75">
      <c r="A131" s="31"/>
      <c r="B131" s="31"/>
      <c r="C131" s="31"/>
      <c r="D131" s="31"/>
      <c r="E131" s="31"/>
      <c r="F131" s="31"/>
      <c r="G131" s="31"/>
    </row>
    <row r="132" spans="1:7" ht="15.75">
      <c r="A132" s="31"/>
      <c r="B132" s="31"/>
      <c r="C132" s="31"/>
      <c r="D132" s="31"/>
      <c r="E132" s="31"/>
      <c r="F132" s="31"/>
      <c r="G132" s="31"/>
    </row>
    <row r="133" spans="1:7" ht="15.75">
      <c r="A133" s="31"/>
      <c r="B133" s="31"/>
      <c r="C133" s="31"/>
      <c r="D133" s="31"/>
      <c r="E133" s="31"/>
      <c r="F133" s="31"/>
      <c r="G133" s="31"/>
    </row>
    <row r="134" spans="1:7" ht="15.75">
      <c r="A134" s="31"/>
      <c r="B134" s="31"/>
      <c r="C134" s="31"/>
      <c r="D134" s="31"/>
      <c r="E134" s="31"/>
      <c r="F134" s="31"/>
      <c r="G134" s="31"/>
    </row>
    <row r="135" spans="1:7" ht="15.75">
      <c r="A135" s="31"/>
      <c r="B135" s="31"/>
      <c r="C135" s="31"/>
      <c r="D135" s="31"/>
      <c r="E135" s="31"/>
      <c r="F135" s="31"/>
      <c r="G135" s="31"/>
    </row>
    <row r="136" spans="1:7" ht="15.75">
      <c r="A136" s="31"/>
      <c r="B136" s="31"/>
      <c r="C136" s="31"/>
      <c r="D136" s="31"/>
      <c r="E136" s="31"/>
      <c r="F136" s="31"/>
      <c r="G136" s="31"/>
    </row>
    <row r="137" spans="1:7" ht="15.75">
      <c r="A137" s="31"/>
      <c r="B137" s="31"/>
      <c r="C137" s="31"/>
      <c r="D137" s="31"/>
      <c r="E137" s="31"/>
      <c r="F137" s="31"/>
      <c r="G137" s="31"/>
    </row>
    <row r="138" spans="1:7" ht="15.75">
      <c r="A138" s="31"/>
      <c r="B138" s="31"/>
      <c r="C138" s="31"/>
      <c r="D138" s="31"/>
      <c r="E138" s="31"/>
      <c r="F138" s="31"/>
      <c r="G138" s="31"/>
    </row>
    <row r="139" spans="1:7" ht="15.75">
      <c r="A139" s="31"/>
      <c r="B139" s="31"/>
      <c r="C139" s="31"/>
      <c r="D139" s="31"/>
      <c r="E139" s="31"/>
      <c r="F139" s="31"/>
      <c r="G139" s="31"/>
    </row>
    <row r="140" spans="1:7" ht="15.75">
      <c r="A140" s="31"/>
      <c r="B140" s="31"/>
      <c r="C140" s="31"/>
      <c r="D140" s="31"/>
      <c r="E140" s="31"/>
      <c r="F140" s="31"/>
      <c r="G140" s="31"/>
    </row>
    <row r="141" spans="1:7" ht="15.75">
      <c r="A141" s="31"/>
      <c r="B141" s="31"/>
      <c r="C141" s="31"/>
      <c r="D141" s="31"/>
      <c r="E141" s="31"/>
      <c r="F141" s="31"/>
      <c r="G141" s="31"/>
    </row>
    <row r="142" spans="1:7" ht="15.75">
      <c r="A142" s="31"/>
      <c r="B142" s="31"/>
      <c r="C142" s="31"/>
      <c r="D142" s="31"/>
      <c r="E142" s="31"/>
      <c r="F142" s="31"/>
      <c r="G142" s="31"/>
    </row>
    <row r="143" spans="1:7" ht="15.75">
      <c r="A143" s="31"/>
      <c r="B143" s="31"/>
      <c r="C143" s="31"/>
      <c r="D143" s="31"/>
      <c r="E143" s="31"/>
      <c r="F143" s="31"/>
      <c r="G143" s="31"/>
    </row>
    <row r="144" spans="1:7" ht="15.75">
      <c r="A144" s="31"/>
      <c r="B144" s="31"/>
      <c r="C144" s="31"/>
      <c r="D144" s="31"/>
      <c r="E144" s="31"/>
      <c r="F144" s="31"/>
      <c r="G144" s="31"/>
    </row>
    <row r="145" spans="1:7" ht="15.75">
      <c r="A145" s="31"/>
      <c r="B145" s="31"/>
      <c r="C145" s="31"/>
      <c r="D145" s="31"/>
      <c r="E145" s="31"/>
      <c r="F145" s="31"/>
      <c r="G145" s="31"/>
    </row>
    <row r="146" spans="1:7" ht="15.75">
      <c r="A146" s="31"/>
      <c r="B146" s="31"/>
      <c r="C146" s="31"/>
      <c r="D146" s="31"/>
      <c r="E146" s="31"/>
      <c r="F146" s="31"/>
      <c r="G146" s="31"/>
    </row>
    <row r="147" spans="1:7" ht="15.75">
      <c r="A147" s="31"/>
      <c r="B147" s="31"/>
      <c r="C147" s="31"/>
      <c r="D147" s="31"/>
      <c r="E147" s="31"/>
      <c r="F147" s="31"/>
      <c r="G147" s="31"/>
    </row>
    <row r="148" spans="1:7" ht="15.75">
      <c r="A148" s="31"/>
      <c r="B148" s="31"/>
      <c r="C148" s="31"/>
      <c r="D148" s="31"/>
      <c r="E148" s="31"/>
      <c r="F148" s="31"/>
      <c r="G148" s="31"/>
    </row>
    <row r="149" spans="1:7" ht="15.75">
      <c r="A149" s="31"/>
      <c r="B149" s="31"/>
      <c r="C149" s="31"/>
      <c r="D149" s="31"/>
      <c r="E149" s="31"/>
      <c r="F149" s="31"/>
      <c r="G149" s="31"/>
    </row>
    <row r="150" spans="1:7" ht="15.75">
      <c r="A150" s="31"/>
      <c r="B150" s="31"/>
      <c r="C150" s="31"/>
      <c r="D150" s="31"/>
      <c r="E150" s="31"/>
      <c r="F150" s="31"/>
      <c r="G150" s="31"/>
    </row>
    <row r="151" spans="1:7" ht="15.75">
      <c r="A151" s="31"/>
      <c r="B151" s="31"/>
      <c r="C151" s="31"/>
      <c r="D151" s="31"/>
      <c r="E151" s="31"/>
      <c r="F151" s="31"/>
      <c r="G151" s="31"/>
    </row>
    <row r="152" spans="1:7" ht="15.75">
      <c r="A152" s="31"/>
      <c r="B152" s="31"/>
      <c r="C152" s="31"/>
      <c r="D152" s="31"/>
      <c r="E152" s="31"/>
      <c r="F152" s="31"/>
      <c r="G152" s="31"/>
    </row>
    <row r="153" spans="1:7" ht="15.75">
      <c r="A153" s="31"/>
      <c r="B153" s="31"/>
      <c r="C153" s="31"/>
      <c r="D153" s="31"/>
      <c r="E153" s="31"/>
      <c r="F153" s="31"/>
      <c r="G153" s="31"/>
    </row>
    <row r="154" spans="1:7" ht="15.75">
      <c r="A154" s="31"/>
      <c r="B154" s="31"/>
      <c r="C154" s="31"/>
      <c r="D154" s="31"/>
      <c r="E154" s="31"/>
      <c r="F154" s="31"/>
      <c r="G154" s="31"/>
    </row>
    <row r="155" spans="1:7" ht="15.75">
      <c r="A155" s="31"/>
      <c r="B155" s="31"/>
      <c r="C155" s="31"/>
      <c r="D155" s="31"/>
      <c r="E155" s="31"/>
      <c r="F155" s="31"/>
      <c r="G155" s="31"/>
    </row>
    <row r="156" spans="1:7" ht="15.75">
      <c r="A156" s="31"/>
      <c r="B156" s="31"/>
      <c r="C156" s="31"/>
      <c r="D156" s="31"/>
      <c r="E156" s="31"/>
      <c r="F156" s="31"/>
      <c r="G156" s="31"/>
    </row>
    <row r="157" spans="1:7" ht="15.75">
      <c r="A157" s="31"/>
      <c r="B157" s="31"/>
      <c r="C157" s="31"/>
      <c r="D157" s="31"/>
      <c r="E157" s="31"/>
      <c r="F157" s="31"/>
      <c r="G157" s="31"/>
    </row>
    <row r="158" spans="1:7" ht="15.75">
      <c r="A158" s="31"/>
      <c r="B158" s="31"/>
      <c r="C158" s="31"/>
      <c r="D158" s="31"/>
      <c r="E158" s="31"/>
      <c r="F158" s="31"/>
      <c r="G158" s="31"/>
    </row>
    <row r="159" spans="1:7" ht="15.75">
      <c r="A159" s="31"/>
      <c r="B159" s="31"/>
      <c r="C159" s="31"/>
      <c r="D159" s="31"/>
      <c r="E159" s="31"/>
      <c r="F159" s="31"/>
      <c r="G159" s="31"/>
    </row>
    <row r="160" spans="1:7" ht="15.75">
      <c r="A160" s="31"/>
      <c r="B160" s="31"/>
      <c r="C160" s="31"/>
      <c r="D160" s="31"/>
      <c r="E160" s="31"/>
      <c r="F160" s="31"/>
      <c r="G160" s="31"/>
    </row>
    <row r="161" spans="1:7" ht="15.75">
      <c r="A161" s="31"/>
      <c r="B161" s="31"/>
      <c r="C161" s="31"/>
      <c r="D161" s="31"/>
      <c r="E161" s="31"/>
      <c r="F161" s="31"/>
      <c r="G161" s="31"/>
    </row>
    <row r="162" spans="1:7" ht="15.75">
      <c r="A162" s="31"/>
      <c r="B162" s="31"/>
      <c r="C162" s="31"/>
      <c r="D162" s="31"/>
      <c r="E162" s="31"/>
      <c r="F162" s="31"/>
      <c r="G162" s="31"/>
    </row>
    <row r="163" spans="1:7" ht="15.75">
      <c r="A163" s="31"/>
      <c r="B163" s="31"/>
      <c r="C163" s="31"/>
      <c r="D163" s="31"/>
      <c r="E163" s="31"/>
      <c r="F163" s="31"/>
      <c r="G163" s="31"/>
    </row>
    <row r="164" spans="1:7" ht="15.75">
      <c r="A164" s="31"/>
      <c r="B164" s="31"/>
      <c r="C164" s="31"/>
      <c r="D164" s="31"/>
      <c r="E164" s="31"/>
      <c r="F164" s="31"/>
      <c r="G164" s="31"/>
    </row>
    <row r="165" spans="1:7" ht="15.75">
      <c r="A165" s="31"/>
      <c r="B165" s="31"/>
      <c r="C165" s="31"/>
      <c r="D165" s="31"/>
      <c r="E165" s="31"/>
      <c r="F165" s="31"/>
      <c r="G165" s="31"/>
    </row>
    <row r="166" spans="1:7" ht="15.75">
      <c r="A166" s="31"/>
      <c r="B166" s="31"/>
      <c r="C166" s="31"/>
      <c r="D166" s="31"/>
      <c r="E166" s="31"/>
      <c r="F166" s="31"/>
      <c r="G166" s="31"/>
    </row>
    <row r="167" spans="1:7" ht="15.75">
      <c r="A167" s="31"/>
      <c r="B167" s="31"/>
      <c r="C167" s="31"/>
      <c r="D167" s="31"/>
      <c r="E167" s="31"/>
      <c r="F167" s="31"/>
      <c r="G167" s="31"/>
    </row>
    <row r="168" spans="1:7" ht="15.75">
      <c r="A168" s="31"/>
      <c r="B168" s="31"/>
      <c r="C168" s="31"/>
      <c r="D168" s="31"/>
      <c r="E168" s="31"/>
      <c r="F168" s="31"/>
      <c r="G168" s="31"/>
    </row>
    <row r="169" spans="1:7" ht="15.75">
      <c r="A169" s="31"/>
      <c r="B169" s="31"/>
      <c r="C169" s="31"/>
      <c r="D169" s="31"/>
      <c r="E169" s="31"/>
      <c r="F169" s="31"/>
      <c r="G169" s="31"/>
    </row>
    <row r="170" spans="1:7" ht="15.75">
      <c r="A170" s="31"/>
      <c r="B170" s="31"/>
      <c r="C170" s="31"/>
      <c r="D170" s="31"/>
      <c r="E170" s="31"/>
      <c r="F170" s="31"/>
      <c r="G170" s="31"/>
    </row>
    <row r="171" spans="1:7" ht="15.75">
      <c r="A171" s="31"/>
      <c r="B171" s="31"/>
      <c r="C171" s="31"/>
      <c r="D171" s="31"/>
      <c r="E171" s="31"/>
      <c r="F171" s="31"/>
      <c r="G171" s="31"/>
    </row>
    <row r="172" spans="1:7" ht="15.75">
      <c r="A172" s="31"/>
      <c r="B172" s="31"/>
      <c r="C172" s="31"/>
      <c r="D172" s="31"/>
      <c r="E172" s="31"/>
      <c r="F172" s="31"/>
      <c r="G172" s="31"/>
    </row>
    <row r="173" spans="1:7" ht="15.75">
      <c r="A173" s="31"/>
      <c r="B173" s="31"/>
      <c r="C173" s="31"/>
      <c r="D173" s="31"/>
      <c r="E173" s="31"/>
      <c r="F173" s="31"/>
      <c r="G173" s="31"/>
    </row>
    <row r="174" spans="1:7" ht="15.75">
      <c r="A174" s="31"/>
      <c r="B174" s="31"/>
      <c r="C174" s="31"/>
      <c r="D174" s="31"/>
      <c r="E174" s="31"/>
      <c r="F174" s="31"/>
      <c r="G174" s="31"/>
    </row>
    <row r="175" spans="1:7" ht="15.75">
      <c r="A175" s="31"/>
      <c r="B175" s="31"/>
      <c r="C175" s="31"/>
      <c r="D175" s="31"/>
      <c r="E175" s="31"/>
      <c r="F175" s="31"/>
      <c r="G175" s="31"/>
    </row>
    <row r="176" spans="1:7" ht="15.75">
      <c r="A176" s="31"/>
      <c r="B176" s="31"/>
      <c r="C176" s="31"/>
      <c r="D176" s="31"/>
      <c r="E176" s="31"/>
      <c r="F176" s="31"/>
      <c r="G176" s="31"/>
    </row>
    <row r="177" spans="1:7" ht="15.75">
      <c r="A177" s="31"/>
      <c r="B177" s="31"/>
      <c r="C177" s="31"/>
      <c r="D177" s="31"/>
      <c r="E177" s="31"/>
      <c r="F177" s="31"/>
      <c r="G177" s="31"/>
    </row>
    <row r="178" spans="1:7" ht="15.75">
      <c r="A178" s="31"/>
      <c r="B178" s="31"/>
      <c r="C178" s="31"/>
      <c r="D178" s="31"/>
      <c r="E178" s="31"/>
      <c r="F178" s="31"/>
      <c r="G178" s="31"/>
    </row>
    <row r="179" spans="1:7" ht="15.75">
      <c r="A179" s="31"/>
      <c r="B179" s="31"/>
      <c r="C179" s="31"/>
      <c r="D179" s="31"/>
      <c r="E179" s="31"/>
      <c r="F179" s="31"/>
      <c r="G179" s="31"/>
    </row>
    <row r="180" spans="1:7" ht="15.75">
      <c r="A180" s="31"/>
      <c r="B180" s="31"/>
      <c r="C180" s="31"/>
      <c r="D180" s="31"/>
      <c r="E180" s="31"/>
      <c r="F180" s="31"/>
      <c r="G180" s="31"/>
    </row>
    <row r="181" spans="1:7" ht="15.75">
      <c r="A181" s="31"/>
      <c r="B181" s="31"/>
      <c r="C181" s="31"/>
      <c r="D181" s="31"/>
      <c r="E181" s="31"/>
      <c r="F181" s="31"/>
      <c r="G181" s="31"/>
    </row>
    <row r="182" spans="1:7" ht="15.75">
      <c r="A182" s="31"/>
      <c r="B182" s="31"/>
      <c r="C182" s="31"/>
      <c r="D182" s="31"/>
      <c r="E182" s="31"/>
      <c r="F182" s="31"/>
      <c r="G182" s="31"/>
    </row>
    <row r="183" spans="1:7" ht="15.75">
      <c r="A183" s="31"/>
      <c r="B183" s="31"/>
      <c r="C183" s="31"/>
      <c r="D183" s="31"/>
      <c r="E183" s="31"/>
      <c r="F183" s="31"/>
      <c r="G183" s="31"/>
    </row>
    <row r="184" spans="1:7" ht="15.75">
      <c r="A184" s="31"/>
      <c r="B184" s="31"/>
      <c r="C184" s="31"/>
      <c r="D184" s="31"/>
      <c r="E184" s="31"/>
      <c r="F184" s="31"/>
      <c r="G184" s="31"/>
    </row>
    <row r="185" spans="1:7" ht="15.75">
      <c r="A185" s="31"/>
      <c r="B185" s="31"/>
      <c r="C185" s="31"/>
      <c r="D185" s="31"/>
      <c r="E185" s="31"/>
      <c r="F185" s="31"/>
      <c r="G185" s="31"/>
    </row>
    <row r="186" spans="1:7" ht="15.75">
      <c r="A186" s="31"/>
      <c r="B186" s="31"/>
      <c r="C186" s="31"/>
      <c r="D186" s="31"/>
      <c r="E186" s="31"/>
      <c r="F186" s="31"/>
      <c r="G186" s="31"/>
    </row>
    <row r="187" spans="1:7" ht="15.75">
      <c r="A187" s="31"/>
      <c r="B187" s="31"/>
      <c r="C187" s="31"/>
      <c r="D187" s="31"/>
      <c r="E187" s="31"/>
      <c r="F187" s="31"/>
      <c r="G187" s="31"/>
    </row>
    <row r="188" spans="1:7" ht="15.75">
      <c r="A188" s="31"/>
      <c r="B188" s="31"/>
      <c r="C188" s="31"/>
      <c r="D188" s="31"/>
      <c r="E188" s="31"/>
      <c r="F188" s="31"/>
      <c r="G188" s="31"/>
    </row>
    <row r="189" spans="1:7" ht="15.75">
      <c r="A189" s="31"/>
      <c r="B189" s="31"/>
      <c r="C189" s="31"/>
      <c r="D189" s="31"/>
      <c r="E189" s="31"/>
      <c r="F189" s="31"/>
      <c r="G189" s="31"/>
    </row>
    <row r="190" spans="1:7" ht="15.75">
      <c r="A190" s="31"/>
      <c r="B190" s="31"/>
      <c r="C190" s="31"/>
      <c r="D190" s="31"/>
      <c r="E190" s="31"/>
      <c r="F190" s="31"/>
      <c r="G190" s="31"/>
    </row>
    <row r="191" spans="1:7" ht="15.75">
      <c r="A191" s="31"/>
      <c r="B191" s="31"/>
      <c r="C191" s="31"/>
      <c r="D191" s="31"/>
      <c r="E191" s="31"/>
      <c r="F191" s="31"/>
      <c r="G191" s="31"/>
    </row>
    <row r="192" spans="1:7" ht="15.75">
      <c r="A192" s="31"/>
      <c r="B192" s="31"/>
      <c r="C192" s="31"/>
      <c r="D192" s="31"/>
      <c r="E192" s="31"/>
      <c r="F192" s="31"/>
      <c r="G192" s="31"/>
    </row>
    <row r="193" spans="1:7" ht="15.75">
      <c r="A193" s="31"/>
      <c r="B193" s="31"/>
      <c r="C193" s="31"/>
      <c r="D193" s="31"/>
      <c r="E193" s="31"/>
      <c r="F193" s="31"/>
      <c r="G193" s="31"/>
    </row>
    <row r="194" spans="1:7" ht="15.75">
      <c r="A194" s="31"/>
      <c r="B194" s="31"/>
      <c r="C194" s="31"/>
      <c r="D194" s="31"/>
      <c r="E194" s="31"/>
      <c r="F194" s="31"/>
      <c r="G194" s="31"/>
    </row>
    <row r="195" spans="1:7" ht="15.75">
      <c r="A195" s="31"/>
      <c r="B195" s="31"/>
      <c r="C195" s="31"/>
      <c r="D195" s="31"/>
      <c r="E195" s="31"/>
      <c r="F195" s="31"/>
      <c r="G195" s="31"/>
    </row>
    <row r="196" spans="1:7" ht="15.75">
      <c r="A196" s="31"/>
      <c r="B196" s="31"/>
      <c r="C196" s="31"/>
      <c r="D196" s="31"/>
      <c r="E196" s="31"/>
      <c r="F196" s="31"/>
      <c r="G196" s="31"/>
    </row>
    <row r="197" spans="1:7" ht="15.75">
      <c r="A197" s="31"/>
      <c r="B197" s="31"/>
      <c r="C197" s="31"/>
      <c r="D197" s="31"/>
      <c r="E197" s="31"/>
      <c r="F197" s="31"/>
      <c r="G197" s="31"/>
    </row>
    <row r="198" spans="1:7" ht="15.75">
      <c r="A198" s="31"/>
      <c r="B198" s="31"/>
      <c r="C198" s="31"/>
      <c r="D198" s="31"/>
      <c r="E198" s="31"/>
      <c r="F198" s="31"/>
      <c r="G198" s="31"/>
    </row>
    <row r="199" spans="1:7" ht="15.75">
      <c r="A199" s="31"/>
      <c r="B199" s="31"/>
      <c r="C199" s="31"/>
      <c r="D199" s="31"/>
      <c r="E199" s="31"/>
      <c r="F199" s="31"/>
      <c r="G199" s="31"/>
    </row>
    <row r="200" spans="1:7" ht="15.75">
      <c r="A200" s="31"/>
      <c r="B200" s="31"/>
      <c r="C200" s="31"/>
      <c r="D200" s="31"/>
      <c r="E200" s="31"/>
      <c r="F200" s="31"/>
      <c r="G200" s="31"/>
    </row>
    <row r="201" spans="1:7" ht="15.75">
      <c r="A201" s="31"/>
      <c r="B201" s="31"/>
      <c r="C201" s="31"/>
      <c r="D201" s="31"/>
      <c r="E201" s="31"/>
      <c r="F201" s="31"/>
      <c r="G201" s="31"/>
    </row>
    <row r="202" spans="1:7" ht="15.75">
      <c r="A202" s="31"/>
      <c r="B202" s="31"/>
      <c r="C202" s="31"/>
      <c r="D202" s="31"/>
      <c r="E202" s="31"/>
      <c r="F202" s="31"/>
      <c r="G202" s="31"/>
    </row>
    <row r="203" spans="1:7" ht="15.75">
      <c r="A203" s="31"/>
      <c r="B203" s="31"/>
      <c r="C203" s="31"/>
      <c r="D203" s="31"/>
      <c r="E203" s="31"/>
      <c r="F203" s="31"/>
      <c r="G203" s="31"/>
    </row>
    <row r="204" spans="1:7" ht="15.75">
      <c r="A204" s="31"/>
      <c r="B204" s="31"/>
      <c r="C204" s="31"/>
      <c r="D204" s="31"/>
      <c r="E204" s="31"/>
      <c r="F204" s="31"/>
      <c r="G204" s="31"/>
    </row>
    <row r="205" spans="1:7" ht="15.75">
      <c r="A205" s="31"/>
      <c r="B205" s="31"/>
      <c r="C205" s="31"/>
      <c r="D205" s="31"/>
      <c r="E205" s="31"/>
      <c r="F205" s="31"/>
      <c r="G205" s="31"/>
    </row>
    <row r="206" spans="1:7" ht="15.75">
      <c r="A206" s="31"/>
      <c r="B206" s="31"/>
      <c r="C206" s="31"/>
      <c r="D206" s="31"/>
      <c r="E206" s="31"/>
      <c r="F206" s="31"/>
      <c r="G206" s="31"/>
    </row>
    <row r="207" spans="1:7" ht="15.75">
      <c r="A207" s="31"/>
      <c r="B207" s="31"/>
      <c r="C207" s="31"/>
      <c r="D207" s="31"/>
      <c r="E207" s="31"/>
      <c r="F207" s="31"/>
      <c r="G207" s="31"/>
    </row>
    <row r="208" spans="1:7" ht="15.75">
      <c r="A208" s="31"/>
      <c r="B208" s="31"/>
      <c r="C208" s="31"/>
      <c r="D208" s="31"/>
      <c r="E208" s="31"/>
      <c r="F208" s="31"/>
      <c r="G208" s="31"/>
    </row>
    <row r="209" spans="1:7" ht="15.75">
      <c r="A209" s="31"/>
      <c r="B209" s="31"/>
      <c r="C209" s="31"/>
      <c r="D209" s="31"/>
      <c r="E209" s="31"/>
      <c r="F209" s="31"/>
      <c r="G209" s="31"/>
    </row>
    <row r="210" spans="1:7" ht="15.75">
      <c r="A210" s="31"/>
      <c r="B210" s="31"/>
      <c r="C210" s="31"/>
      <c r="D210" s="31"/>
      <c r="E210" s="31"/>
      <c r="F210" s="31"/>
      <c r="G210" s="31"/>
    </row>
    <row r="211" spans="1:7" ht="15.75">
      <c r="A211" s="31"/>
      <c r="B211" s="31"/>
      <c r="C211" s="31"/>
      <c r="D211" s="31"/>
      <c r="E211" s="31"/>
      <c r="F211" s="31"/>
      <c r="G211" s="31"/>
    </row>
    <row r="212" spans="1:7" ht="15.75">
      <c r="A212" s="31"/>
      <c r="B212" s="31"/>
      <c r="C212" s="31"/>
      <c r="D212" s="31"/>
      <c r="E212" s="31"/>
      <c r="F212" s="31"/>
      <c r="G212" s="31"/>
    </row>
    <row r="213" spans="1:7" ht="15.75">
      <c r="A213" s="31"/>
      <c r="B213" s="31"/>
      <c r="C213" s="31"/>
      <c r="D213" s="31"/>
      <c r="E213" s="31"/>
      <c r="F213" s="31"/>
      <c r="G213" s="31"/>
    </row>
    <row r="214" spans="1:7" ht="15.75">
      <c r="A214" s="31"/>
      <c r="B214" s="31"/>
      <c r="C214" s="31"/>
      <c r="D214" s="31"/>
      <c r="E214" s="31"/>
      <c r="F214" s="31"/>
      <c r="G214" s="31"/>
    </row>
    <row r="215" spans="1:7" ht="15.75">
      <c r="A215" s="31"/>
      <c r="B215" s="31"/>
      <c r="C215" s="31"/>
      <c r="D215" s="31"/>
      <c r="E215" s="31"/>
      <c r="F215" s="31"/>
      <c r="G215" s="31"/>
    </row>
    <row r="216" spans="1:7" ht="15.75">
      <c r="A216" s="31"/>
      <c r="B216" s="31"/>
      <c r="C216" s="31"/>
      <c r="D216" s="31"/>
      <c r="E216" s="31"/>
      <c r="F216" s="31"/>
      <c r="G216" s="31"/>
    </row>
    <row r="217" spans="1:7" ht="15.75">
      <c r="A217" s="31"/>
      <c r="B217" s="31"/>
      <c r="C217" s="31"/>
      <c r="D217" s="31"/>
      <c r="E217" s="31"/>
      <c r="F217" s="31"/>
      <c r="G217" s="31"/>
    </row>
    <row r="218" spans="1:7" ht="15.75">
      <c r="A218" s="31"/>
      <c r="B218" s="31"/>
      <c r="C218" s="31"/>
      <c r="D218" s="31"/>
      <c r="E218" s="31"/>
      <c r="F218" s="31"/>
      <c r="G218" s="31"/>
    </row>
    <row r="219" spans="1:7" ht="15.75">
      <c r="A219" s="31"/>
      <c r="B219" s="31"/>
      <c r="C219" s="31"/>
      <c r="D219" s="31"/>
      <c r="E219" s="31"/>
      <c r="F219" s="31"/>
      <c r="G219" s="31"/>
    </row>
    <row r="220" spans="1:7" ht="15.75">
      <c r="A220" s="31"/>
      <c r="B220" s="31"/>
      <c r="C220" s="31"/>
      <c r="D220" s="31"/>
      <c r="E220" s="31"/>
      <c r="F220" s="31"/>
      <c r="G220" s="31"/>
    </row>
    <row r="221" spans="1:7" ht="15.75">
      <c r="A221" s="31"/>
      <c r="B221" s="31"/>
      <c r="C221" s="31"/>
      <c r="D221" s="31"/>
      <c r="E221" s="31"/>
      <c r="F221" s="31"/>
      <c r="G221" s="31"/>
    </row>
    <row r="222" spans="1:7" ht="15.75">
      <c r="A222" s="31"/>
      <c r="B222" s="31"/>
      <c r="C222" s="31"/>
      <c r="D222" s="31"/>
      <c r="E222" s="31"/>
      <c r="F222" s="31"/>
      <c r="G222" s="31"/>
    </row>
    <row r="223" spans="1:7" ht="15.75">
      <c r="A223" s="31"/>
      <c r="B223" s="31"/>
      <c r="C223" s="31"/>
      <c r="D223" s="31"/>
      <c r="E223" s="31"/>
      <c r="F223" s="31"/>
      <c r="G223" s="31"/>
    </row>
    <row r="224" spans="1:7" ht="15.75">
      <c r="A224" s="31"/>
      <c r="B224" s="31"/>
      <c r="C224" s="31"/>
      <c r="D224" s="31"/>
      <c r="E224" s="31"/>
      <c r="F224" s="31"/>
      <c r="G224" s="31"/>
    </row>
    <row r="225" spans="1:7" ht="15.75">
      <c r="A225" s="31"/>
      <c r="B225" s="31"/>
      <c r="C225" s="31"/>
      <c r="D225" s="31"/>
      <c r="E225" s="31"/>
      <c r="F225" s="31"/>
      <c r="G225" s="31"/>
    </row>
    <row r="226" spans="1:7" ht="15.75">
      <c r="A226" s="31"/>
      <c r="B226" s="31"/>
      <c r="C226" s="31"/>
      <c r="D226" s="31"/>
      <c r="E226" s="31"/>
      <c r="F226" s="31"/>
      <c r="G226" s="31"/>
    </row>
    <row r="227" spans="1:7" ht="15.75">
      <c r="A227" s="31"/>
      <c r="B227" s="31"/>
      <c r="C227" s="31"/>
      <c r="D227" s="31"/>
      <c r="E227" s="31"/>
      <c r="F227" s="31"/>
      <c r="G227" s="31"/>
    </row>
    <row r="228" spans="1:7" ht="15.75">
      <c r="A228" s="31"/>
      <c r="B228" s="31"/>
      <c r="C228" s="31"/>
      <c r="D228" s="31"/>
      <c r="E228" s="31"/>
      <c r="F228" s="31"/>
      <c r="G228" s="31"/>
    </row>
    <row r="229" spans="1:7" ht="15.75">
      <c r="A229" s="31"/>
      <c r="B229" s="31"/>
      <c r="C229" s="31"/>
      <c r="D229" s="31"/>
      <c r="E229" s="31"/>
      <c r="F229" s="31"/>
      <c r="G229" s="31"/>
    </row>
    <row r="230" spans="1:7" ht="15.75">
      <c r="A230" s="31"/>
      <c r="B230" s="31"/>
      <c r="C230" s="31"/>
      <c r="D230" s="31"/>
      <c r="E230" s="31"/>
      <c r="F230" s="31"/>
      <c r="G230" s="31"/>
    </row>
    <row r="231" spans="1:7" ht="15.75">
      <c r="A231" s="31"/>
      <c r="B231" s="31"/>
      <c r="C231" s="31"/>
      <c r="D231" s="31"/>
      <c r="E231" s="31"/>
      <c r="F231" s="31"/>
      <c r="G231" s="31"/>
    </row>
    <row r="232" spans="1:7" ht="15.75">
      <c r="A232" s="31"/>
      <c r="B232" s="31"/>
      <c r="C232" s="31"/>
      <c r="D232" s="31"/>
      <c r="E232" s="31"/>
      <c r="F232" s="31"/>
      <c r="G232" s="3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39"/>
  <sheetViews>
    <sheetView topLeftCell="A10" workbookViewId="0" xr3:uid="{CF366857-BBDD-5199-9BC9-FF52903B0715}">
      <selection activeCell="B41" sqref="B41:H62"/>
    </sheetView>
  </sheetViews>
  <sheetFormatPr defaultRowHeight="15"/>
  <cols>
    <col min="2" max="2" width="14.140625" customWidth="1"/>
    <col min="3" max="3" width="11.85546875" customWidth="1"/>
    <col min="4" max="4" width="11.5703125" customWidth="1"/>
    <col min="5" max="5" width="12.28515625" customWidth="1"/>
    <col min="6" max="6" width="11.7109375" customWidth="1"/>
    <col min="7" max="7" width="12.28515625" customWidth="1"/>
    <col min="13" max="13" width="11.28515625" customWidth="1"/>
    <col min="18" max="18" width="12" customWidth="1"/>
  </cols>
  <sheetData>
    <row r="1" spans="1:21" ht="24" customHeight="1">
      <c r="A1" s="38" t="s">
        <v>842</v>
      </c>
      <c r="F1" s="75" t="s">
        <v>843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 ht="15.75">
      <c r="B2" t="s">
        <v>844</v>
      </c>
      <c r="D2" s="39" t="s">
        <v>845</v>
      </c>
      <c r="G2" t="s">
        <v>846</v>
      </c>
      <c r="I2" s="3" t="s">
        <v>572</v>
      </c>
      <c r="K2" s="40"/>
      <c r="L2" t="s">
        <v>847</v>
      </c>
      <c r="O2" s="3" t="s">
        <v>572</v>
      </c>
      <c r="Q2" t="s">
        <v>848</v>
      </c>
      <c r="S2" s="3" t="s">
        <v>572</v>
      </c>
    </row>
    <row r="3" spans="1:21">
      <c r="A3" t="s">
        <v>849</v>
      </c>
      <c r="B3" t="s">
        <v>166</v>
      </c>
      <c r="C3" t="s">
        <v>749</v>
      </c>
      <c r="D3" t="s">
        <v>380</v>
      </c>
      <c r="F3" t="s">
        <v>849</v>
      </c>
      <c r="G3" t="s">
        <v>166</v>
      </c>
      <c r="H3" t="s">
        <v>749</v>
      </c>
      <c r="I3" t="s">
        <v>380</v>
      </c>
      <c r="K3" s="40"/>
      <c r="L3" t="s">
        <v>849</v>
      </c>
      <c r="M3" t="s">
        <v>166</v>
      </c>
      <c r="N3" t="s">
        <v>749</v>
      </c>
      <c r="O3" t="s">
        <v>380</v>
      </c>
      <c r="Q3" t="s">
        <v>849</v>
      </c>
      <c r="R3" t="s">
        <v>166</v>
      </c>
      <c r="S3" t="s">
        <v>749</v>
      </c>
      <c r="T3" t="s">
        <v>380</v>
      </c>
    </row>
    <row r="4" spans="1:21" ht="15.75">
      <c r="A4">
        <v>38</v>
      </c>
      <c r="B4" s="41">
        <v>41660</v>
      </c>
      <c r="C4">
        <v>130</v>
      </c>
      <c r="D4" s="16">
        <v>3674</v>
      </c>
      <c r="F4" s="40">
        <v>39</v>
      </c>
      <c r="G4" s="68">
        <v>41661</v>
      </c>
      <c r="H4" s="40">
        <v>103</v>
      </c>
      <c r="I4" s="42">
        <v>3687</v>
      </c>
      <c r="J4" s="43"/>
      <c r="K4" s="40"/>
      <c r="L4" s="40">
        <v>37</v>
      </c>
      <c r="M4" s="68">
        <v>41662</v>
      </c>
      <c r="N4" s="40">
        <v>124</v>
      </c>
      <c r="O4" s="42">
        <v>3688</v>
      </c>
      <c r="P4" s="43"/>
      <c r="Q4" s="40">
        <v>379.5</v>
      </c>
      <c r="R4" s="68">
        <v>41663</v>
      </c>
      <c r="S4" s="40">
        <v>141</v>
      </c>
      <c r="T4" s="42">
        <v>3651</v>
      </c>
      <c r="U4" s="43"/>
    </row>
    <row r="5" spans="1:21" ht="15.75">
      <c r="B5" t="s">
        <v>770</v>
      </c>
      <c r="C5" t="s">
        <v>765</v>
      </c>
      <c r="D5" s="16" t="s">
        <v>850</v>
      </c>
      <c r="F5" s="40"/>
      <c r="G5" t="s">
        <v>770</v>
      </c>
      <c r="H5" t="s">
        <v>765</v>
      </c>
      <c r="I5" s="16" t="s">
        <v>851</v>
      </c>
      <c r="K5" s="40"/>
      <c r="L5" s="40"/>
      <c r="M5" t="s">
        <v>770</v>
      </c>
      <c r="N5" t="s">
        <v>765</v>
      </c>
      <c r="O5" s="16" t="s">
        <v>851</v>
      </c>
      <c r="Q5" s="40"/>
      <c r="R5" t="s">
        <v>770</v>
      </c>
      <c r="S5" t="s">
        <v>765</v>
      </c>
      <c r="T5" s="16" t="s">
        <v>851</v>
      </c>
    </row>
    <row r="6" spans="1:21">
      <c r="A6" s="11"/>
      <c r="B6" s="44">
        <v>0.40277777777777773</v>
      </c>
      <c r="C6" s="13">
        <f>(B6-B$9)*24</f>
        <v>-0.66666666666666829</v>
      </c>
      <c r="D6">
        <v>-24.4</v>
      </c>
      <c r="F6" s="45"/>
      <c r="G6" s="46">
        <v>0.51388888888889195</v>
      </c>
      <c r="H6" s="13">
        <f>(G6-G$9)*24</f>
        <v>-0.49999999999992628</v>
      </c>
      <c r="I6" s="40">
        <v>-17.7</v>
      </c>
      <c r="J6" s="47"/>
      <c r="K6" s="45"/>
      <c r="L6" s="40"/>
      <c r="M6" s="47">
        <v>0.45833333333333331</v>
      </c>
      <c r="N6" s="13">
        <f>(M6-M$9)*24</f>
        <v>-0.50000000000000089</v>
      </c>
      <c r="O6" s="40">
        <v>-13.9</v>
      </c>
      <c r="P6" s="45"/>
      <c r="Q6" s="40"/>
      <c r="R6" s="47">
        <v>0.52083333333333337</v>
      </c>
      <c r="S6" s="13">
        <f>(R6-R$10)*24</f>
        <v>-0.6666666666666643</v>
      </c>
      <c r="T6" s="48">
        <v>-19.5</v>
      </c>
      <c r="U6" s="40"/>
    </row>
    <row r="7" spans="1:21">
      <c r="B7" s="49">
        <v>0.40972222222222227</v>
      </c>
      <c r="C7" s="13">
        <f>(B7-B$9)*24</f>
        <v>-0.49999999999999956</v>
      </c>
      <c r="D7">
        <v>-24.7</v>
      </c>
      <c r="F7" s="45"/>
      <c r="G7" s="46">
        <v>0.52083333333333337</v>
      </c>
      <c r="H7" s="13">
        <f t="shared" ref="H7:H24" si="0">(G7-G$9)*24</f>
        <v>-0.33333333333333215</v>
      </c>
      <c r="I7" s="40">
        <v>-25.1</v>
      </c>
      <c r="J7" s="47"/>
      <c r="K7" s="45"/>
      <c r="L7" s="40"/>
      <c r="M7" s="47">
        <v>0.46527777777777773</v>
      </c>
      <c r="N7" s="13">
        <f>(M7-M$9)*24</f>
        <v>-0.33333333333333481</v>
      </c>
      <c r="O7" s="50">
        <v>-23.9</v>
      </c>
      <c r="P7" s="45"/>
      <c r="Q7" s="40"/>
      <c r="R7" s="47">
        <v>0.52777777777777779</v>
      </c>
      <c r="S7" s="13">
        <f t="shared" ref="S7:S25" si="1">(R7-R$10)*24</f>
        <v>-0.49999999999999822</v>
      </c>
      <c r="T7" s="40">
        <v>-26.5</v>
      </c>
      <c r="U7" s="40"/>
    </row>
    <row r="8" spans="1:21">
      <c r="B8" s="49">
        <v>0.41666666666666669</v>
      </c>
      <c r="C8" s="13" t="e">
        <f>'Spr2015'!#REF!</f>
        <v>#REF!</v>
      </c>
      <c r="D8">
        <v>-24.4</v>
      </c>
      <c r="F8" s="45"/>
      <c r="G8" s="46">
        <v>0.52777777777777779</v>
      </c>
      <c r="H8" s="13">
        <f t="shared" si="0"/>
        <v>-0.16666666666666607</v>
      </c>
      <c r="I8" s="40">
        <v>-26.5</v>
      </c>
      <c r="J8" s="47"/>
      <c r="K8" s="45"/>
      <c r="L8" s="40"/>
      <c r="M8" s="47">
        <v>0.47222222222222227</v>
      </c>
      <c r="N8" s="13">
        <f>(M8-M$9)*24</f>
        <v>-0.16666666666666607</v>
      </c>
      <c r="O8" s="50">
        <v>-21.9</v>
      </c>
      <c r="P8" s="45"/>
      <c r="Q8" s="40"/>
      <c r="R8" s="47">
        <v>0.53472222222222221</v>
      </c>
      <c r="S8" s="13">
        <f t="shared" si="1"/>
        <v>-0.33333333333333215</v>
      </c>
      <c r="T8" s="40">
        <v>-28.2</v>
      </c>
      <c r="U8" s="40"/>
    </row>
    <row r="9" spans="1:21" ht="15.75">
      <c r="A9" s="51" t="s">
        <v>309</v>
      </c>
      <c r="B9" s="52">
        <v>0.43055555555555558</v>
      </c>
      <c r="C9" s="53">
        <v>0</v>
      </c>
      <c r="F9" s="50"/>
      <c r="G9" s="54">
        <v>0.53472222222222221</v>
      </c>
      <c r="H9" s="55">
        <v>0</v>
      </c>
      <c r="I9" s="56">
        <v>-17.399999999999999</v>
      </c>
      <c r="J9" s="47"/>
      <c r="K9" s="45"/>
      <c r="L9" s="40"/>
      <c r="M9" s="57">
        <v>0.47916666666666669</v>
      </c>
      <c r="N9" s="58">
        <v>0</v>
      </c>
      <c r="O9" s="50">
        <v>-12.4</v>
      </c>
      <c r="P9" s="45"/>
      <c r="Q9" s="40"/>
      <c r="R9" s="47">
        <v>0.54166666666666663</v>
      </c>
      <c r="S9" s="13">
        <f t="shared" si="1"/>
        <v>-0.16666666666666607</v>
      </c>
      <c r="T9" s="40">
        <v>-28.4</v>
      </c>
      <c r="U9" s="40"/>
    </row>
    <row r="10" spans="1:21" ht="15.75">
      <c r="B10" s="59">
        <v>0.4375</v>
      </c>
      <c r="C10" s="13">
        <f t="shared" ref="C10:C33" si="2">(B10-B$9)*24</f>
        <v>0.16666666666666607</v>
      </c>
      <c r="D10" s="40">
        <v>-23.4</v>
      </c>
      <c r="E10" s="40"/>
      <c r="F10" s="45"/>
      <c r="G10" s="46">
        <v>0.54166666666666663</v>
      </c>
      <c r="H10" s="13">
        <f t="shared" si="0"/>
        <v>0.16666666666666607</v>
      </c>
      <c r="I10" s="60">
        <v>-25.2</v>
      </c>
      <c r="J10" s="47"/>
      <c r="K10" s="45"/>
      <c r="L10" s="40"/>
      <c r="M10" s="47">
        <v>0.4861111111111111</v>
      </c>
      <c r="N10" s="13">
        <f t="shared" ref="N10:N27" si="3">(M10-M$9)*24</f>
        <v>0.16666666666666607</v>
      </c>
      <c r="O10" s="50">
        <v>-25.6</v>
      </c>
      <c r="P10" s="40"/>
      <c r="Q10" s="61"/>
      <c r="R10" s="57">
        <v>0.54861111111111105</v>
      </c>
      <c r="S10" s="58">
        <v>0</v>
      </c>
      <c r="T10" s="50">
        <v>-26.8</v>
      </c>
      <c r="U10" s="40"/>
    </row>
    <row r="11" spans="1:21">
      <c r="B11" s="49">
        <v>0.44444444444444442</v>
      </c>
      <c r="C11" s="13">
        <f t="shared" si="2"/>
        <v>0.33333333333333215</v>
      </c>
      <c r="D11" s="40">
        <v>-24</v>
      </c>
      <c r="F11" s="45"/>
      <c r="G11" s="46">
        <v>0.54861111111111105</v>
      </c>
      <c r="H11" s="13">
        <f t="shared" si="0"/>
        <v>0.33333333333333215</v>
      </c>
      <c r="I11" s="60">
        <v>-21.6</v>
      </c>
      <c r="J11" s="47"/>
      <c r="K11" s="45"/>
      <c r="L11" s="40"/>
      <c r="M11" s="47">
        <v>0.49305555555555602</v>
      </c>
      <c r="N11" s="13">
        <f t="shared" si="3"/>
        <v>0.33333333333334414</v>
      </c>
      <c r="O11" s="50">
        <v>-22.5</v>
      </c>
      <c r="P11" s="45"/>
      <c r="Q11" s="40"/>
      <c r="R11" s="47">
        <v>0.55555555555555503</v>
      </c>
      <c r="S11" s="13">
        <f t="shared" si="1"/>
        <v>0.16666666666665542</v>
      </c>
      <c r="T11" s="50">
        <v>-26.6</v>
      </c>
      <c r="U11" s="40"/>
    </row>
    <row r="12" spans="1:21">
      <c r="B12" s="49">
        <v>0.4513888888888889</v>
      </c>
      <c r="C12" s="13">
        <f t="shared" si="2"/>
        <v>0.49999999999999956</v>
      </c>
      <c r="D12" s="40">
        <v>-23</v>
      </c>
      <c r="F12" s="45"/>
      <c r="G12" s="46">
        <v>0.55555555555555503</v>
      </c>
      <c r="H12" s="13">
        <f t="shared" si="0"/>
        <v>0.49999999999998757</v>
      </c>
      <c r="I12" s="60">
        <v>-19.7</v>
      </c>
      <c r="J12" s="47"/>
      <c r="K12" s="45"/>
      <c r="L12" s="40"/>
      <c r="M12" s="47">
        <v>0.5</v>
      </c>
      <c r="N12" s="45">
        <f t="shared" si="3"/>
        <v>0.49999999999999956</v>
      </c>
      <c r="O12" s="50">
        <v>-24.2</v>
      </c>
      <c r="P12" s="45"/>
      <c r="Q12" s="40"/>
      <c r="R12" s="47">
        <v>0.5625</v>
      </c>
      <c r="S12" s="13">
        <f t="shared" si="1"/>
        <v>0.33333333333333481</v>
      </c>
      <c r="T12" s="50">
        <v>-27.3</v>
      </c>
      <c r="U12" s="40"/>
    </row>
    <row r="13" spans="1:21">
      <c r="B13" s="59">
        <v>0.45833333333333298</v>
      </c>
      <c r="C13" s="13">
        <f t="shared" si="2"/>
        <v>0.66666666666665764</v>
      </c>
      <c r="D13" s="40">
        <v>-23</v>
      </c>
      <c r="F13" s="45"/>
      <c r="G13" s="46">
        <v>0.5625</v>
      </c>
      <c r="H13" s="13">
        <f t="shared" si="0"/>
        <v>0.66666666666666696</v>
      </c>
      <c r="I13" s="60">
        <v>-17.899999999999999</v>
      </c>
      <c r="J13" s="47"/>
      <c r="K13" s="45"/>
      <c r="L13" s="40"/>
      <c r="M13" s="47">
        <v>0.50694444444444398</v>
      </c>
      <c r="N13" s="45">
        <f t="shared" si="3"/>
        <v>0.66666666666665497</v>
      </c>
      <c r="O13" s="50">
        <v>-22.1</v>
      </c>
      <c r="P13" s="45"/>
      <c r="Q13" s="40"/>
      <c r="R13" s="47">
        <v>0.56944444444444398</v>
      </c>
      <c r="S13" s="13">
        <f t="shared" si="1"/>
        <v>0.49999999999999023</v>
      </c>
      <c r="T13" s="50">
        <v>-23.9</v>
      </c>
      <c r="U13" s="40"/>
    </row>
    <row r="14" spans="1:21">
      <c r="A14" s="11"/>
      <c r="B14" s="49">
        <v>0.46527777777777801</v>
      </c>
      <c r="C14" s="13">
        <f t="shared" si="2"/>
        <v>0.83333333333333837</v>
      </c>
      <c r="D14" s="40">
        <v>-22.8</v>
      </c>
      <c r="F14" s="13"/>
      <c r="G14" s="46">
        <v>0.56944444444444398</v>
      </c>
      <c r="H14" s="13">
        <f t="shared" si="0"/>
        <v>0.83333333333332238</v>
      </c>
      <c r="I14" s="60">
        <v>-15.5</v>
      </c>
      <c r="J14" s="11"/>
      <c r="K14" s="13"/>
      <c r="M14" s="47">
        <v>0.51388888888888895</v>
      </c>
      <c r="N14" s="45">
        <f t="shared" si="3"/>
        <v>0.83333333333333437</v>
      </c>
      <c r="O14" s="50">
        <v>-20.3</v>
      </c>
      <c r="P14" s="13"/>
      <c r="R14" s="11">
        <v>0.57638888888888895</v>
      </c>
      <c r="S14" s="13">
        <f t="shared" si="1"/>
        <v>0.66666666666666963</v>
      </c>
      <c r="T14" s="30">
        <v>-23.8</v>
      </c>
    </row>
    <row r="15" spans="1:21">
      <c r="A15" s="11"/>
      <c r="B15" s="49">
        <v>0.47222222222222199</v>
      </c>
      <c r="C15" s="13">
        <f t="shared" si="2"/>
        <v>0.99999999999999378</v>
      </c>
      <c r="D15" s="40">
        <v>-22.9</v>
      </c>
      <c r="F15" s="13"/>
      <c r="G15" s="46">
        <v>0.57638888888888895</v>
      </c>
      <c r="H15" s="13">
        <f t="shared" si="0"/>
        <v>1.0000000000000018</v>
      </c>
      <c r="I15" s="60">
        <v>-15.9</v>
      </c>
      <c r="J15" s="11"/>
      <c r="K15" s="13"/>
      <c r="M15" s="47">
        <v>0.52083333333333304</v>
      </c>
      <c r="N15" s="45">
        <f t="shared" si="3"/>
        <v>0.99999999999999245</v>
      </c>
      <c r="O15" s="50">
        <v>-19.8</v>
      </c>
      <c r="P15" s="13"/>
      <c r="R15" s="11">
        <v>0.58333333333333304</v>
      </c>
      <c r="S15" s="13">
        <f t="shared" si="1"/>
        <v>0.83333333333332771</v>
      </c>
      <c r="T15" s="30">
        <v>-22.7</v>
      </c>
    </row>
    <row r="16" spans="1:21">
      <c r="A16" s="11"/>
      <c r="B16" s="59">
        <v>0.47916666666666702</v>
      </c>
      <c r="C16" s="13">
        <f t="shared" si="2"/>
        <v>1.1666666666666745</v>
      </c>
      <c r="D16" s="40">
        <v>-22.5</v>
      </c>
      <c r="F16" s="13"/>
      <c r="G16" s="46">
        <v>0.58333333333333304</v>
      </c>
      <c r="H16" s="13">
        <f t="shared" si="0"/>
        <v>1.1666666666666599</v>
      </c>
      <c r="I16" s="60">
        <v>-16.8</v>
      </c>
      <c r="J16" s="11"/>
      <c r="K16" s="13"/>
      <c r="M16" s="47">
        <v>0.52777777777777801</v>
      </c>
      <c r="N16" s="45">
        <f t="shared" si="3"/>
        <v>1.1666666666666718</v>
      </c>
      <c r="O16" s="50">
        <v>-19</v>
      </c>
      <c r="P16" s="13"/>
      <c r="R16" s="11">
        <v>0.59027777777777801</v>
      </c>
      <c r="S16" s="13">
        <f t="shared" si="1"/>
        <v>1.0000000000000071</v>
      </c>
      <c r="T16" s="30">
        <v>-23.1</v>
      </c>
    </row>
    <row r="17" spans="1:20">
      <c r="A17" s="11"/>
      <c r="B17" s="49">
        <v>0.48611111111111099</v>
      </c>
      <c r="C17" s="13">
        <f t="shared" si="2"/>
        <v>1.3333333333333299</v>
      </c>
      <c r="D17" s="40">
        <v>-23.3</v>
      </c>
      <c r="F17" s="13"/>
      <c r="G17" s="46">
        <v>0.59027777777777801</v>
      </c>
      <c r="H17" s="13">
        <f t="shared" si="0"/>
        <v>1.3333333333333393</v>
      </c>
      <c r="I17" s="60">
        <v>-14.4</v>
      </c>
      <c r="J17" s="11"/>
      <c r="K17" s="13"/>
      <c r="M17" s="47">
        <v>0.53472222222222199</v>
      </c>
      <c r="N17" s="45">
        <f t="shared" si="3"/>
        <v>1.3333333333333273</v>
      </c>
      <c r="O17" s="50">
        <v>-18.600000000000001</v>
      </c>
      <c r="P17" s="13"/>
      <c r="R17" s="11">
        <v>0.59722222222222199</v>
      </c>
      <c r="S17" s="13">
        <f t="shared" si="1"/>
        <v>1.1666666666666625</v>
      </c>
      <c r="T17" s="30">
        <v>-20.6</v>
      </c>
    </row>
    <row r="18" spans="1:20">
      <c r="B18" s="49">
        <v>0.49305555555555702</v>
      </c>
      <c r="C18" s="13">
        <f t="shared" si="2"/>
        <v>1.5000000000000346</v>
      </c>
      <c r="D18" s="40">
        <v>-23.3</v>
      </c>
      <c r="F18" s="13"/>
      <c r="G18" s="46">
        <v>0.59722222222222199</v>
      </c>
      <c r="H18" s="13">
        <f t="shared" si="0"/>
        <v>1.4999999999999947</v>
      </c>
      <c r="I18" s="60">
        <v>-14.3</v>
      </c>
      <c r="J18" s="11"/>
      <c r="K18" s="13"/>
      <c r="M18" s="47">
        <v>0.54166666666666696</v>
      </c>
      <c r="N18" s="45">
        <f t="shared" si="3"/>
        <v>1.5000000000000067</v>
      </c>
      <c r="O18" s="50">
        <v>-18.5</v>
      </c>
      <c r="P18" s="13"/>
      <c r="R18" s="11">
        <v>0.60416666666666596</v>
      </c>
      <c r="S18" s="13">
        <f t="shared" si="1"/>
        <v>1.3333333333333179</v>
      </c>
      <c r="T18" s="30">
        <v>-22.1</v>
      </c>
    </row>
    <row r="19" spans="1:20">
      <c r="B19" s="59">
        <v>0.500000000000002</v>
      </c>
      <c r="C19" s="13">
        <f t="shared" si="2"/>
        <v>1.666666666666714</v>
      </c>
      <c r="D19" s="40">
        <v>-23.7</v>
      </c>
      <c r="F19" s="13"/>
      <c r="G19" s="46">
        <v>0.60416666666666596</v>
      </c>
      <c r="H19" s="13">
        <f t="shared" si="0"/>
        <v>1.6666666666666501</v>
      </c>
      <c r="I19" s="60">
        <v>-15.1</v>
      </c>
      <c r="J19" s="11"/>
      <c r="K19" s="13"/>
      <c r="M19" s="47">
        <v>0.54861111111111105</v>
      </c>
      <c r="N19" s="45">
        <f t="shared" si="3"/>
        <v>1.6666666666666647</v>
      </c>
      <c r="O19" s="50">
        <v>-16.399999999999999</v>
      </c>
      <c r="P19" s="13"/>
      <c r="R19" s="11">
        <v>0.61111111111111105</v>
      </c>
      <c r="S19" s="13">
        <f t="shared" si="1"/>
        <v>1.5</v>
      </c>
      <c r="T19" s="30">
        <v>-21.8</v>
      </c>
    </row>
    <row r="20" spans="1:20">
      <c r="B20" s="49">
        <v>0.50694444444444697</v>
      </c>
      <c r="C20" s="13">
        <f t="shared" si="2"/>
        <v>1.8333333333333934</v>
      </c>
      <c r="D20" s="40">
        <v>-22.5</v>
      </c>
      <c r="E20" s="11"/>
      <c r="F20" s="13"/>
      <c r="G20" s="46">
        <v>0.61111111111111105</v>
      </c>
      <c r="H20" s="13">
        <f t="shared" si="0"/>
        <v>1.8333333333333321</v>
      </c>
      <c r="I20" s="60">
        <v>-15.8</v>
      </c>
      <c r="J20" s="11"/>
      <c r="K20" s="13"/>
      <c r="M20" s="47">
        <v>0.55555555555555503</v>
      </c>
      <c r="N20" s="45">
        <f t="shared" si="3"/>
        <v>1.8333333333333202</v>
      </c>
      <c r="O20" s="50">
        <v>-17.100000000000001</v>
      </c>
      <c r="P20" s="13"/>
      <c r="R20" s="11">
        <v>0.61805555555555403</v>
      </c>
      <c r="S20" s="13">
        <f t="shared" si="1"/>
        <v>1.6666666666666314</v>
      </c>
      <c r="T20" s="30">
        <v>-21.6</v>
      </c>
    </row>
    <row r="21" spans="1:20">
      <c r="B21" s="49">
        <v>0.51388888888889195</v>
      </c>
      <c r="C21" s="13">
        <f t="shared" si="2"/>
        <v>2.0000000000000728</v>
      </c>
      <c r="D21" s="40">
        <v>-23</v>
      </c>
      <c r="E21" s="62"/>
      <c r="F21" s="13"/>
      <c r="G21" s="46">
        <v>0.61805555555555503</v>
      </c>
      <c r="H21" s="13">
        <f t="shared" si="0"/>
        <v>1.9999999999999876</v>
      </c>
      <c r="I21" s="60">
        <v>-17.899999999999999</v>
      </c>
      <c r="J21" s="11"/>
      <c r="K21" s="13"/>
      <c r="M21" s="47">
        <v>0.5625</v>
      </c>
      <c r="N21" s="45">
        <f t="shared" si="3"/>
        <v>1.9999999999999996</v>
      </c>
      <c r="O21" s="63">
        <v>-17.899999999999999</v>
      </c>
      <c r="P21" s="13"/>
      <c r="R21" s="11">
        <v>0.624999999999998</v>
      </c>
      <c r="S21" s="13">
        <f t="shared" si="1"/>
        <v>1.8333333333332869</v>
      </c>
      <c r="T21" s="30">
        <v>-21.4</v>
      </c>
    </row>
    <row r="22" spans="1:20">
      <c r="B22" s="59">
        <v>0.52083333333333703</v>
      </c>
      <c r="C22" s="13">
        <f t="shared" si="2"/>
        <v>2.1666666666667549</v>
      </c>
      <c r="D22" s="40">
        <v>-22.5</v>
      </c>
      <c r="F22" s="13"/>
      <c r="G22" s="46">
        <v>0.625</v>
      </c>
      <c r="H22" s="13">
        <f t="shared" si="0"/>
        <v>2.166666666666667</v>
      </c>
      <c r="I22" s="60">
        <v>-18.2</v>
      </c>
      <c r="J22" s="11"/>
      <c r="K22" s="13"/>
      <c r="M22" s="47">
        <v>0.56944444444444398</v>
      </c>
      <c r="N22" s="45">
        <f t="shared" si="3"/>
        <v>2.166666666666655</v>
      </c>
      <c r="O22" s="50">
        <v>-17.3</v>
      </c>
      <c r="P22" s="13"/>
      <c r="R22" s="11">
        <v>0.63194444444444198</v>
      </c>
      <c r="S22" s="13">
        <f t="shared" si="1"/>
        <v>1.9999999999999423</v>
      </c>
      <c r="T22" s="30"/>
    </row>
    <row r="23" spans="1:20">
      <c r="B23" s="49">
        <v>0.52777777777778201</v>
      </c>
      <c r="C23" s="13">
        <f t="shared" si="2"/>
        <v>2.3333333333334343</v>
      </c>
      <c r="D23" s="40">
        <v>-22.68</v>
      </c>
      <c r="F23" s="13"/>
      <c r="G23" s="46">
        <v>0.63194444444444398</v>
      </c>
      <c r="H23" s="13">
        <f t="shared" si="0"/>
        <v>2.3333333333333224</v>
      </c>
      <c r="I23" s="60">
        <v>-19.100000000000001</v>
      </c>
      <c r="J23" s="11"/>
      <c r="K23" s="13"/>
      <c r="M23" s="47">
        <v>0.57638888888888795</v>
      </c>
      <c r="N23" s="45">
        <f t="shared" si="3"/>
        <v>2.3333333333333104</v>
      </c>
      <c r="O23" s="50">
        <v>-18.2</v>
      </c>
      <c r="P23" s="13"/>
      <c r="R23" s="11">
        <v>0.63888888888888595</v>
      </c>
      <c r="S23" s="13">
        <f t="shared" si="1"/>
        <v>2.1666666666665977</v>
      </c>
      <c r="T23" s="30"/>
    </row>
    <row r="24" spans="1:20">
      <c r="B24" s="49">
        <v>0.53472222222222698</v>
      </c>
      <c r="C24" s="13">
        <f t="shared" si="2"/>
        <v>2.5000000000001137</v>
      </c>
      <c r="D24" s="40">
        <v>-22.9</v>
      </c>
      <c r="F24" s="13"/>
      <c r="G24" s="46">
        <v>0.63888888888888895</v>
      </c>
      <c r="H24" s="13">
        <f t="shared" si="0"/>
        <v>2.5000000000000018</v>
      </c>
      <c r="I24" s="63" t="s">
        <v>564</v>
      </c>
      <c r="J24" s="11"/>
      <c r="K24" s="13"/>
      <c r="M24" s="47">
        <v>0.58333333333333204</v>
      </c>
      <c r="N24" s="45">
        <f t="shared" si="3"/>
        <v>2.4999999999999685</v>
      </c>
      <c r="O24" s="63">
        <v>-18.100000000000001</v>
      </c>
      <c r="P24" s="13"/>
      <c r="R24" s="11">
        <v>0.64583333333333004</v>
      </c>
      <c r="S24" s="13">
        <f t="shared" si="1"/>
        <v>2.3333333333332558</v>
      </c>
      <c r="T24" s="30"/>
    </row>
    <row r="25" spans="1:20" ht="15.75">
      <c r="B25" s="59">
        <v>0.54166666666667196</v>
      </c>
      <c r="C25" s="13">
        <f t="shared" si="2"/>
        <v>2.6666666666667931</v>
      </c>
      <c r="D25" s="40">
        <v>-22.7</v>
      </c>
      <c r="F25" s="13"/>
      <c r="G25" s="64" t="s">
        <v>852</v>
      </c>
      <c r="H25" s="65"/>
      <c r="I25" s="66"/>
      <c r="J25" s="11"/>
      <c r="K25" s="13"/>
      <c r="M25" s="47">
        <v>0.59027777777777601</v>
      </c>
      <c r="N25" s="45">
        <f t="shared" si="3"/>
        <v>2.6666666666666239</v>
      </c>
      <c r="O25" s="50">
        <v>-19.5</v>
      </c>
      <c r="P25" s="13"/>
      <c r="R25" s="11">
        <v>0.65277777777777402</v>
      </c>
      <c r="S25" s="13">
        <f t="shared" si="1"/>
        <v>2.4999999999999112</v>
      </c>
      <c r="T25" s="30"/>
    </row>
    <row r="26" spans="1:20">
      <c r="B26" s="49">
        <v>0.54861111111111704</v>
      </c>
      <c r="C26" s="13">
        <f t="shared" si="2"/>
        <v>2.8333333333334751</v>
      </c>
      <c r="D26" s="40">
        <v>-22.7</v>
      </c>
      <c r="F26" s="13"/>
      <c r="G26" s="46"/>
      <c r="H26" s="13"/>
      <c r="I26" s="63"/>
      <c r="J26" s="11"/>
      <c r="K26" s="13"/>
      <c r="M26" s="47">
        <v>0.59722222222221999</v>
      </c>
      <c r="N26" s="45">
        <f t="shared" si="3"/>
        <v>2.8333333333332793</v>
      </c>
      <c r="O26" s="50">
        <v>-19</v>
      </c>
      <c r="P26" s="13"/>
      <c r="R26" s="11"/>
      <c r="S26" s="13"/>
      <c r="T26" s="30"/>
    </row>
    <row r="27" spans="1:20">
      <c r="B27" s="49">
        <v>0.55555555555556202</v>
      </c>
      <c r="C27" s="13">
        <f t="shared" si="2"/>
        <v>3.0000000000001545</v>
      </c>
      <c r="D27" s="40">
        <v>-22.6</v>
      </c>
      <c r="F27" s="13"/>
      <c r="G27" s="46"/>
      <c r="H27" s="13"/>
      <c r="I27" s="63"/>
      <c r="J27" s="11"/>
      <c r="K27" s="13"/>
      <c r="M27" s="11">
        <v>0.60416666666666663</v>
      </c>
      <c r="N27" s="45">
        <f t="shared" si="3"/>
        <v>2.9999999999999987</v>
      </c>
      <c r="O27" s="30">
        <v>-19.3</v>
      </c>
      <c r="P27" s="13"/>
      <c r="R27" s="11"/>
      <c r="S27" s="13"/>
    </row>
    <row r="28" spans="1:20">
      <c r="B28" s="59">
        <v>0.56250000000000699</v>
      </c>
      <c r="C28" s="13">
        <f t="shared" si="2"/>
        <v>3.1666666666668339</v>
      </c>
      <c r="D28" s="40">
        <v>-22.9</v>
      </c>
      <c r="F28" s="13"/>
      <c r="G28" s="46"/>
      <c r="H28" s="13"/>
      <c r="I28" s="63"/>
      <c r="J28" s="11"/>
      <c r="K28" s="13"/>
      <c r="O28" s="11" t="s">
        <v>460</v>
      </c>
      <c r="P28" s="13"/>
      <c r="R28" s="11"/>
      <c r="S28" s="13"/>
    </row>
    <row r="29" spans="1:20">
      <c r="B29" s="59">
        <v>0.56944444444444442</v>
      </c>
      <c r="C29" s="13">
        <f t="shared" si="2"/>
        <v>3.3333333333333321</v>
      </c>
      <c r="D29" s="40">
        <v>-22.6</v>
      </c>
      <c r="J29" s="11"/>
      <c r="K29" s="13"/>
      <c r="O29" s="11"/>
      <c r="P29" s="13"/>
    </row>
    <row r="30" spans="1:20">
      <c r="B30" s="59">
        <v>0.57638888888888895</v>
      </c>
      <c r="C30" s="13">
        <f t="shared" si="2"/>
        <v>3.5000000000000009</v>
      </c>
      <c r="D30" s="40">
        <v>-22.5</v>
      </c>
      <c r="J30" s="11"/>
      <c r="K30" s="13"/>
      <c r="O30" s="11"/>
      <c r="P30" s="13"/>
    </row>
    <row r="31" spans="1:20">
      <c r="B31" s="59">
        <v>0.58333333333333337</v>
      </c>
      <c r="C31" s="13">
        <f t="shared" si="2"/>
        <v>3.666666666666667</v>
      </c>
      <c r="D31" s="40">
        <v>-22.2</v>
      </c>
      <c r="O31" s="11"/>
      <c r="P31" s="13"/>
    </row>
    <row r="32" spans="1:20" ht="15.75">
      <c r="B32" s="59">
        <v>0.59027777777777779</v>
      </c>
      <c r="C32" s="13">
        <f t="shared" si="2"/>
        <v>3.833333333333333</v>
      </c>
      <c r="D32" s="40">
        <v>-23.4</v>
      </c>
      <c r="H32" s="67" t="s">
        <v>853</v>
      </c>
      <c r="N32" s="67" t="s">
        <v>853</v>
      </c>
      <c r="T32" s="67" t="s">
        <v>853</v>
      </c>
    </row>
    <row r="33" spans="2:7">
      <c r="B33" s="59">
        <v>0.59722222222222221</v>
      </c>
      <c r="C33" s="13">
        <f t="shared" si="2"/>
        <v>3.9999999999999991</v>
      </c>
      <c r="D33" t="s">
        <v>460</v>
      </c>
    </row>
    <row r="34" spans="2:7">
      <c r="B34" s="59"/>
      <c r="C34" s="13"/>
    </row>
    <row r="36" spans="2:7" ht="15.75">
      <c r="C36" s="67" t="s">
        <v>854</v>
      </c>
      <c r="F36" s="16">
        <v>3674</v>
      </c>
      <c r="G36" s="31">
        <v>-24.4</v>
      </c>
    </row>
    <row r="37" spans="2:7" ht="15.75">
      <c r="C37" s="67" t="s">
        <v>855</v>
      </c>
      <c r="F37" s="42">
        <v>3687</v>
      </c>
      <c r="G37" s="35">
        <v>-26.5</v>
      </c>
    </row>
    <row r="38" spans="2:7" ht="15.75">
      <c r="F38" s="42">
        <v>3688</v>
      </c>
      <c r="G38" s="94">
        <v>-21.9</v>
      </c>
    </row>
    <row r="39" spans="2:7" ht="15.75">
      <c r="F39" s="42">
        <v>3651</v>
      </c>
      <c r="G39" s="35">
        <v>-28.4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45"/>
  <sheetViews>
    <sheetView topLeftCell="A28" zoomScale="166" zoomScaleNormal="166" workbookViewId="0" xr3:uid="{34904945-5288-588E-9F07-34343C13E9F2}">
      <selection activeCell="A24" sqref="A24"/>
    </sheetView>
  </sheetViews>
  <sheetFormatPr defaultRowHeight="15"/>
  <cols>
    <col min="1" max="1" width="13.42578125" customWidth="1"/>
    <col min="2" max="2" width="14.42578125" customWidth="1"/>
    <col min="4" max="4" width="14.28515625" customWidth="1"/>
    <col min="5" max="5" width="16.140625" customWidth="1"/>
    <col min="10" max="10" width="13.28515625" customWidth="1"/>
    <col min="11" max="11" width="14.42578125" customWidth="1"/>
  </cols>
  <sheetData>
    <row r="1" spans="1:11" ht="18.75">
      <c r="A1" s="70" t="s">
        <v>856</v>
      </c>
      <c r="B1" s="39"/>
      <c r="D1" t="s">
        <v>857</v>
      </c>
    </row>
    <row r="2" spans="1:11" ht="15.75">
      <c r="B2" s="32" t="s">
        <v>858</v>
      </c>
      <c r="E2" s="32" t="s">
        <v>858</v>
      </c>
    </row>
    <row r="3" spans="1:11" ht="15.75">
      <c r="A3" s="32" t="s">
        <v>166</v>
      </c>
      <c r="B3" s="67">
        <v>3704</v>
      </c>
      <c r="C3" s="32"/>
      <c r="D3" s="32" t="s">
        <v>166</v>
      </c>
      <c r="E3" s="67">
        <v>3695</v>
      </c>
      <c r="J3" s="80">
        <v>41877</v>
      </c>
      <c r="K3" s="81"/>
    </row>
    <row r="4" spans="1:11" ht="31.5">
      <c r="A4" s="69">
        <v>41858</v>
      </c>
      <c r="B4" s="67" t="s">
        <v>859</v>
      </c>
      <c r="C4" s="32"/>
      <c r="D4" s="69">
        <v>41858</v>
      </c>
      <c r="E4" s="67" t="s">
        <v>859</v>
      </c>
      <c r="J4" s="67">
        <v>3719</v>
      </c>
      <c r="K4" s="82" t="s">
        <v>860</v>
      </c>
    </row>
    <row r="5" spans="1:11" ht="15.75">
      <c r="A5" s="32" t="s">
        <v>819</v>
      </c>
      <c r="B5" s="32" t="s">
        <v>861</v>
      </c>
      <c r="C5" s="32"/>
      <c r="D5" s="32" t="s">
        <v>765</v>
      </c>
      <c r="E5" s="32" t="s">
        <v>861</v>
      </c>
      <c r="J5" s="83" t="s">
        <v>819</v>
      </c>
      <c r="K5" s="83" t="s">
        <v>820</v>
      </c>
    </row>
    <row r="6" spans="1:11" ht="15.75">
      <c r="A6" s="71">
        <v>-0.31666666666666554</v>
      </c>
      <c r="B6" s="19"/>
      <c r="C6" s="72"/>
      <c r="D6" s="28">
        <v>-0.28333333333333499</v>
      </c>
      <c r="E6" s="73">
        <v>-13.83</v>
      </c>
      <c r="F6" s="31" t="s">
        <v>833</v>
      </c>
      <c r="G6" s="31"/>
      <c r="H6" s="31"/>
      <c r="J6" s="84">
        <v>-0.33333333333333481</v>
      </c>
      <c r="K6">
        <v>-18.87</v>
      </c>
    </row>
    <row r="7" spans="1:11" ht="15.75">
      <c r="A7" s="71">
        <v>-6.666666666666643E-2</v>
      </c>
      <c r="B7" s="72">
        <v>-20.13</v>
      </c>
      <c r="C7" s="72"/>
      <c r="D7" s="28">
        <v>-8.3333333333333037E-2</v>
      </c>
      <c r="E7" s="73">
        <v>-13.65</v>
      </c>
      <c r="F7" s="31" t="s">
        <v>833</v>
      </c>
      <c r="G7" s="31"/>
      <c r="H7" s="31"/>
      <c r="J7" s="84">
        <v>-8.3333333333333037E-2</v>
      </c>
      <c r="K7">
        <v>-18</v>
      </c>
    </row>
    <row r="8" spans="1:11" ht="15.75">
      <c r="A8" s="71">
        <v>0</v>
      </c>
      <c r="B8" s="19"/>
      <c r="C8" s="72" t="s">
        <v>33</v>
      </c>
      <c r="D8" s="28">
        <v>0</v>
      </c>
      <c r="E8" s="19"/>
      <c r="J8" s="84">
        <v>0</v>
      </c>
    </row>
    <row r="9" spans="1:11" ht="15.75">
      <c r="A9" s="71">
        <v>0.30000000000000199</v>
      </c>
      <c r="B9" s="72">
        <v>-12.1</v>
      </c>
      <c r="C9" s="72"/>
      <c r="D9" s="28">
        <v>0.19999999999999929</v>
      </c>
      <c r="E9" s="72">
        <v>-25.25</v>
      </c>
      <c r="F9" s="31" t="s">
        <v>862</v>
      </c>
      <c r="G9" s="31"/>
      <c r="H9" s="31"/>
      <c r="J9" s="84">
        <v>0.33333333333333215</v>
      </c>
      <c r="K9">
        <v>-6.99</v>
      </c>
    </row>
    <row r="10" spans="1:11" ht="15.75">
      <c r="A10" s="28">
        <v>0.55000000000000071</v>
      </c>
      <c r="B10" s="72">
        <v>1.49</v>
      </c>
      <c r="C10" s="72"/>
      <c r="D10" s="28">
        <v>0.41666666666666785</v>
      </c>
      <c r="E10" s="73">
        <v>-0.47</v>
      </c>
      <c r="F10" s="31" t="s">
        <v>833</v>
      </c>
      <c r="G10" s="31"/>
      <c r="H10" s="31"/>
      <c r="J10" s="84">
        <v>0.50000000000000089</v>
      </c>
      <c r="K10">
        <v>18.760000000000002</v>
      </c>
    </row>
    <row r="11" spans="1:11" ht="15.75">
      <c r="A11" s="28">
        <v>0.80000000000000115</v>
      </c>
      <c r="B11" s="72">
        <v>12.3</v>
      </c>
      <c r="C11" s="72"/>
      <c r="D11" s="28">
        <v>0.66666666666666696</v>
      </c>
      <c r="E11" s="72">
        <v>-4.1500000000000004</v>
      </c>
      <c r="F11" s="31"/>
      <c r="G11" s="31"/>
      <c r="H11" s="31"/>
      <c r="J11" s="84">
        <v>0.75</v>
      </c>
      <c r="K11">
        <v>36.090000000000003</v>
      </c>
    </row>
    <row r="12" spans="1:11" ht="15.75">
      <c r="A12" s="28">
        <v>1.0500000000000016</v>
      </c>
      <c r="B12" s="72">
        <v>22.47</v>
      </c>
      <c r="C12" s="72"/>
      <c r="D12" s="28">
        <v>0.91666666666666607</v>
      </c>
      <c r="E12" s="72">
        <v>5.49</v>
      </c>
      <c r="F12" s="31"/>
      <c r="G12" s="31"/>
      <c r="H12" s="31"/>
      <c r="J12" s="84">
        <v>0.99999999999999911</v>
      </c>
      <c r="K12">
        <v>43.57</v>
      </c>
    </row>
    <row r="13" spans="1:11" ht="15.75">
      <c r="A13" s="28">
        <v>1.3000000000000007</v>
      </c>
      <c r="B13" s="72">
        <v>29.16</v>
      </c>
      <c r="C13" s="19"/>
      <c r="D13" s="28">
        <v>1.1666666666666679</v>
      </c>
      <c r="E13" s="72">
        <v>6.95</v>
      </c>
      <c r="F13" s="31"/>
      <c r="G13" s="31"/>
      <c r="H13" s="31"/>
      <c r="J13" s="84">
        <v>1.2500000000000009</v>
      </c>
      <c r="K13">
        <v>48.86</v>
      </c>
    </row>
    <row r="14" spans="1:11" ht="15.75">
      <c r="A14" s="28">
        <v>1.5500000000000012</v>
      </c>
      <c r="B14" s="73">
        <v>19.27</v>
      </c>
      <c r="C14" s="19"/>
      <c r="D14" s="28">
        <v>1.416666666666667</v>
      </c>
      <c r="E14" s="72">
        <v>10.69</v>
      </c>
      <c r="F14" s="31"/>
      <c r="G14" s="31"/>
      <c r="H14" s="31"/>
      <c r="J14" s="84">
        <v>1.5</v>
      </c>
      <c r="K14">
        <v>50.15</v>
      </c>
    </row>
    <row r="15" spans="1:11" ht="15.75">
      <c r="A15" s="28">
        <v>1.8000000000000016</v>
      </c>
      <c r="B15" s="72">
        <v>28.98</v>
      </c>
      <c r="C15" s="19"/>
      <c r="D15" s="28">
        <v>1.6666666666666661</v>
      </c>
      <c r="E15" s="72">
        <v>9.0399999999999991</v>
      </c>
      <c r="F15" s="31"/>
      <c r="G15" s="31"/>
      <c r="H15" s="31"/>
      <c r="J15" s="84">
        <v>1.7499999999999991</v>
      </c>
      <c r="K15">
        <v>52.18</v>
      </c>
    </row>
    <row r="16" spans="1:11" ht="15.75">
      <c r="A16" s="28">
        <v>2.0500000000000007</v>
      </c>
      <c r="B16" s="72">
        <v>22.83</v>
      </c>
      <c r="C16" s="19"/>
      <c r="D16" s="28">
        <v>1.9166666666666679</v>
      </c>
      <c r="E16" s="72">
        <v>7.34</v>
      </c>
      <c r="F16" s="31"/>
      <c r="G16" s="31"/>
      <c r="H16" s="31"/>
      <c r="J16" s="84">
        <v>2.0000000000000009</v>
      </c>
      <c r="K16">
        <v>44.99</v>
      </c>
    </row>
    <row r="17" spans="1:11" ht="15.75">
      <c r="A17" s="19">
        <v>2.3000000000000012</v>
      </c>
      <c r="B17" s="73">
        <v>20.9</v>
      </c>
      <c r="C17" s="19"/>
      <c r="D17" s="28">
        <v>2.166666666666667</v>
      </c>
      <c r="E17" s="72">
        <v>6.88</v>
      </c>
      <c r="F17" s="31"/>
      <c r="G17" s="31"/>
      <c r="H17" s="31"/>
      <c r="J17" s="84">
        <v>2.25</v>
      </c>
      <c r="K17">
        <v>38.799999999999997</v>
      </c>
    </row>
    <row r="18" spans="1:11" ht="15.75">
      <c r="A18" s="19">
        <v>2.5500000000000016</v>
      </c>
      <c r="B18" s="72">
        <v>11.34</v>
      </c>
      <c r="C18" s="19"/>
      <c r="D18" s="28">
        <v>2.4166666666666661</v>
      </c>
      <c r="E18" s="72">
        <v>6.45</v>
      </c>
      <c r="F18" s="31"/>
      <c r="G18" s="31"/>
      <c r="H18" s="31"/>
      <c r="J18" s="84">
        <v>2.4999999999999991</v>
      </c>
      <c r="K18">
        <v>35.4</v>
      </c>
    </row>
    <row r="19" spans="1:11" ht="15.75">
      <c r="A19" s="19">
        <v>2.8000000000000007</v>
      </c>
      <c r="B19" s="72">
        <v>6.88</v>
      </c>
      <c r="C19" s="19"/>
      <c r="D19" s="28">
        <v>2.6666666666666679</v>
      </c>
      <c r="E19" s="72">
        <v>2.83</v>
      </c>
      <c r="F19" s="31"/>
      <c r="G19" s="31"/>
      <c r="H19" s="31"/>
    </row>
    <row r="20" spans="1:11" ht="15.75">
      <c r="A20" s="19">
        <v>3.0500000000000012</v>
      </c>
      <c r="B20" s="72">
        <v>5.29</v>
      </c>
      <c r="C20" s="19"/>
      <c r="D20" s="28">
        <v>2.916666666666667</v>
      </c>
      <c r="E20" s="72">
        <v>0.6</v>
      </c>
      <c r="F20" s="31"/>
      <c r="G20" s="31"/>
      <c r="H20" s="31"/>
    </row>
    <row r="21" spans="1:11">
      <c r="A21" s="71"/>
      <c r="B21" s="74"/>
      <c r="C21" s="19"/>
      <c r="D21" s="19"/>
      <c r="E21" s="29"/>
    </row>
    <row r="22" spans="1:11">
      <c r="A22" s="45"/>
      <c r="B22" s="40"/>
    </row>
    <row r="23" spans="1:11">
      <c r="A23" s="125" t="s">
        <v>863</v>
      </c>
      <c r="B23" s="40"/>
    </row>
    <row r="24" spans="1:11">
      <c r="A24" s="45" t="s">
        <v>864</v>
      </c>
      <c r="B24" s="40"/>
    </row>
    <row r="25" spans="1:11">
      <c r="A25" s="45"/>
      <c r="B25" s="40"/>
    </row>
    <row r="26" spans="1:11">
      <c r="A26" s="43">
        <v>42048</v>
      </c>
      <c r="B26" s="45" t="s">
        <v>743</v>
      </c>
      <c r="C26" s="13"/>
      <c r="D26" s="13"/>
      <c r="E26" s="41">
        <v>42048</v>
      </c>
      <c r="F26" s="13" t="s">
        <v>743</v>
      </c>
      <c r="G26" s="13"/>
    </row>
    <row r="27" spans="1:11">
      <c r="A27" s="136">
        <v>3787</v>
      </c>
      <c r="B27" s="13" t="s">
        <v>865</v>
      </c>
      <c r="C27" s="13"/>
      <c r="D27" s="13"/>
      <c r="E27" s="137">
        <v>3788</v>
      </c>
      <c r="F27" s="13" t="s">
        <v>865</v>
      </c>
      <c r="G27" s="13"/>
    </row>
    <row r="28" spans="1:11">
      <c r="A28" s="13" t="s">
        <v>819</v>
      </c>
      <c r="B28" s="13" t="s">
        <v>819</v>
      </c>
      <c r="C28" s="13"/>
      <c r="D28" s="13"/>
      <c r="E28" s="13" t="s">
        <v>819</v>
      </c>
      <c r="F28" s="13" t="s">
        <v>819</v>
      </c>
      <c r="G28" s="13"/>
    </row>
    <row r="29" spans="1:11">
      <c r="A29" s="28">
        <v>-0.49999999999999956</v>
      </c>
      <c r="B29" s="28">
        <v>0.34722222222222227</v>
      </c>
      <c r="C29" s="28">
        <v>1</v>
      </c>
      <c r="D29" s="28"/>
      <c r="E29" s="28">
        <v>-0.49999999999999822</v>
      </c>
      <c r="F29" s="28">
        <v>0.51388888888888895</v>
      </c>
      <c r="G29" s="28">
        <v>1</v>
      </c>
    </row>
    <row r="30" spans="1:11">
      <c r="A30" s="28">
        <v>-0.33333333333333348</v>
      </c>
      <c r="B30" s="28">
        <v>0.35416666666666669</v>
      </c>
      <c r="C30" s="28">
        <v>2</v>
      </c>
      <c r="D30" s="28"/>
      <c r="E30" s="28">
        <v>-0.33333333333333215</v>
      </c>
      <c r="F30" s="28">
        <v>0.52083333333333337</v>
      </c>
      <c r="G30" s="28">
        <v>2</v>
      </c>
    </row>
    <row r="31" spans="1:11">
      <c r="A31" s="28">
        <v>-0.16666666666666741</v>
      </c>
      <c r="B31" s="28">
        <v>0.3611111111111111</v>
      </c>
      <c r="C31" s="28">
        <v>3</v>
      </c>
      <c r="D31" s="28"/>
      <c r="E31" s="28">
        <v>-0.16666666666666607</v>
      </c>
      <c r="F31" s="28">
        <v>0.52777777777777779</v>
      </c>
      <c r="G31" s="28">
        <v>3</v>
      </c>
    </row>
    <row r="32" spans="1:11">
      <c r="A32" s="28">
        <v>0</v>
      </c>
      <c r="B32" s="28">
        <v>0.36805555555555558</v>
      </c>
      <c r="C32" s="28" t="s">
        <v>853</v>
      </c>
      <c r="D32" s="28"/>
      <c r="E32" s="28">
        <v>0</v>
      </c>
      <c r="F32" s="28">
        <v>0.53472222222222221</v>
      </c>
      <c r="G32" s="28" t="s">
        <v>853</v>
      </c>
    </row>
    <row r="33" spans="1:7">
      <c r="A33" s="28">
        <v>0.16666666666666607</v>
      </c>
      <c r="B33" s="28">
        <v>0.375</v>
      </c>
      <c r="C33" s="28">
        <v>4</v>
      </c>
      <c r="D33" s="28"/>
      <c r="E33" s="28">
        <v>0.16666666666666607</v>
      </c>
      <c r="F33" s="28">
        <v>0.54166666666666663</v>
      </c>
      <c r="G33" s="28">
        <v>4</v>
      </c>
    </row>
    <row r="34" spans="1:7">
      <c r="A34" s="28">
        <v>0.41666666666666652</v>
      </c>
      <c r="B34" s="28">
        <v>0.38541666666666669</v>
      </c>
      <c r="C34" s="28">
        <v>5</v>
      </c>
      <c r="D34" s="28"/>
      <c r="E34" s="28">
        <v>0.41666666666666785</v>
      </c>
      <c r="F34" s="28">
        <v>0.55208333333333337</v>
      </c>
      <c r="G34" s="28">
        <v>5</v>
      </c>
    </row>
    <row r="35" spans="1:7">
      <c r="A35" s="28">
        <v>0.66666666666666563</v>
      </c>
      <c r="B35" s="28">
        <v>0.39583333333333331</v>
      </c>
      <c r="C35" s="28">
        <v>6</v>
      </c>
      <c r="D35" s="28"/>
      <c r="E35" s="28">
        <v>0.66666666666666696</v>
      </c>
      <c r="F35" s="28">
        <v>0.5625</v>
      </c>
      <c r="G35" s="28">
        <v>6</v>
      </c>
    </row>
    <row r="36" spans="1:7">
      <c r="A36" s="28">
        <v>0.91666666666666607</v>
      </c>
      <c r="B36" s="28">
        <v>0.40625</v>
      </c>
      <c r="C36" s="28">
        <v>7</v>
      </c>
      <c r="D36" s="28"/>
      <c r="E36" s="28">
        <v>0.91666666666667407</v>
      </c>
      <c r="F36" s="28">
        <v>0.57291666666666696</v>
      </c>
      <c r="G36" s="28">
        <v>7</v>
      </c>
    </row>
    <row r="37" spans="1:7">
      <c r="A37" s="28">
        <v>1.1666666666666745</v>
      </c>
      <c r="B37" s="28">
        <v>0.41666666666666702</v>
      </c>
      <c r="C37" s="28">
        <v>8</v>
      </c>
      <c r="D37" s="28"/>
      <c r="E37" s="28">
        <v>1.1666666666666679</v>
      </c>
      <c r="F37" s="28">
        <v>0.58333333333333337</v>
      </c>
      <c r="G37" s="28">
        <v>8</v>
      </c>
    </row>
    <row r="38" spans="1:7">
      <c r="A38" s="28">
        <v>1.4166666666666576</v>
      </c>
      <c r="B38" s="28">
        <v>0.42708333333333298</v>
      </c>
      <c r="C38" s="28">
        <v>9</v>
      </c>
      <c r="D38" s="28"/>
      <c r="E38" s="28">
        <v>1.416666666666667</v>
      </c>
      <c r="F38" s="28">
        <v>0.59375</v>
      </c>
      <c r="G38" s="28">
        <v>9</v>
      </c>
    </row>
    <row r="39" spans="1:7">
      <c r="A39" s="28">
        <v>1.6666666666666661</v>
      </c>
      <c r="B39" s="28">
        <v>0.4375</v>
      </c>
      <c r="C39" s="28">
        <v>10</v>
      </c>
      <c r="D39" s="28"/>
      <c r="E39" s="28">
        <v>1.6666666666666741</v>
      </c>
      <c r="F39" s="28">
        <v>0.60416666666666696</v>
      </c>
      <c r="G39" s="28">
        <v>10</v>
      </c>
    </row>
    <row r="40" spans="1:7">
      <c r="A40" s="28">
        <v>1.9166666666666505</v>
      </c>
      <c r="B40" s="28">
        <v>0.44791666666666602</v>
      </c>
      <c r="C40" s="28">
        <v>11</v>
      </c>
      <c r="D40" s="28"/>
      <c r="E40" s="28">
        <v>1.9166666666666838</v>
      </c>
      <c r="F40" s="28">
        <v>0.61458333333333404</v>
      </c>
      <c r="G40" s="28">
        <v>11</v>
      </c>
    </row>
    <row r="41" spans="1:7">
      <c r="A41" s="28">
        <v>2.1666666666666576</v>
      </c>
      <c r="B41" s="28">
        <v>0.45833333333333298</v>
      </c>
      <c r="C41" s="28">
        <v>12</v>
      </c>
      <c r="D41" s="28"/>
      <c r="E41" s="28">
        <v>2.1666666666666909</v>
      </c>
      <c r="F41" s="28">
        <v>0.625000000000001</v>
      </c>
      <c r="G41" s="28">
        <v>12</v>
      </c>
    </row>
    <row r="42" spans="1:7">
      <c r="A42" s="28">
        <v>2.4166666666666661</v>
      </c>
      <c r="B42" s="28">
        <v>0.46875</v>
      </c>
      <c r="C42" s="28">
        <v>13</v>
      </c>
      <c r="D42" s="28"/>
      <c r="E42" s="28">
        <v>2.4166666666666661</v>
      </c>
      <c r="F42" s="28">
        <v>0.63541666666666663</v>
      </c>
      <c r="G42" s="28">
        <v>13</v>
      </c>
    </row>
    <row r="43" spans="1:7">
      <c r="A43" s="28">
        <v>2.6666666666666505</v>
      </c>
      <c r="B43" s="28">
        <v>0.47916666666666602</v>
      </c>
      <c r="C43" s="28">
        <v>14</v>
      </c>
      <c r="D43" s="28"/>
      <c r="E43" s="28">
        <v>2.6666666666666838</v>
      </c>
      <c r="F43" s="28">
        <v>0.64583333333333404</v>
      </c>
      <c r="G43" s="28">
        <v>14</v>
      </c>
    </row>
    <row r="44" spans="1:7">
      <c r="A44" s="28">
        <v>2.9166666666666576</v>
      </c>
      <c r="B44" s="28">
        <v>0.48958333333333298</v>
      </c>
      <c r="C44" s="28">
        <v>15</v>
      </c>
      <c r="D44" s="28"/>
      <c r="E44" s="28">
        <v>2.9166666666666909</v>
      </c>
      <c r="F44" s="28">
        <v>0.656250000000001</v>
      </c>
      <c r="G44" s="28">
        <v>15</v>
      </c>
    </row>
    <row r="45" spans="1:7">
      <c r="A45" s="28">
        <v>3.1666666666666661</v>
      </c>
      <c r="B45" s="28">
        <v>0.5</v>
      </c>
      <c r="C45" s="28">
        <v>16</v>
      </c>
      <c r="D45" s="28"/>
      <c r="E45" s="28">
        <v>3.166666666666698</v>
      </c>
      <c r="F45" s="28">
        <v>0.66666666666666796</v>
      </c>
      <c r="G45" s="28">
        <v>16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9"/>
  <sheetViews>
    <sheetView topLeftCell="B1" workbookViewId="0" xr3:uid="{731C365F-4EDE-5636-9D2D-917179ED8537}">
      <selection activeCell="D15" sqref="D15"/>
    </sheetView>
  </sheetViews>
  <sheetFormatPr defaultRowHeight="15"/>
  <cols>
    <col min="1" max="1" width="11" customWidth="1"/>
    <col min="2" max="2" width="19.85546875" customWidth="1"/>
    <col min="3" max="3" width="3.140625" customWidth="1"/>
    <col min="4" max="4" width="12.7109375" customWidth="1"/>
    <col min="5" max="5" width="15.42578125" customWidth="1"/>
    <col min="6" max="6" width="11.28515625" customWidth="1"/>
    <col min="7" max="7" width="15.42578125" customWidth="1"/>
    <col min="8" max="8" width="18.42578125" customWidth="1"/>
  </cols>
  <sheetData>
    <row r="1" spans="1:8" ht="18.75">
      <c r="A1" s="87" t="s">
        <v>866</v>
      </c>
    </row>
    <row r="2" spans="1:8">
      <c r="A2" s="24">
        <v>41876</v>
      </c>
      <c r="B2" s="25"/>
      <c r="D2" s="24">
        <v>41876</v>
      </c>
      <c r="E2" s="25"/>
      <c r="G2" s="24">
        <v>41878</v>
      </c>
      <c r="H2" s="25"/>
    </row>
    <row r="3" spans="1:8" ht="35.25" customHeight="1">
      <c r="A3" s="23">
        <v>3739</v>
      </c>
      <c r="B3" s="33" t="s">
        <v>867</v>
      </c>
      <c r="D3" s="23">
        <v>3781</v>
      </c>
      <c r="E3" s="33" t="s">
        <v>867</v>
      </c>
      <c r="G3" s="23">
        <v>3748</v>
      </c>
      <c r="H3" s="86" t="s">
        <v>868</v>
      </c>
    </row>
    <row r="4" spans="1:8">
      <c r="A4" s="6" t="s">
        <v>819</v>
      </c>
      <c r="B4" s="6" t="s">
        <v>820</v>
      </c>
      <c r="D4" s="6" t="s">
        <v>819</v>
      </c>
      <c r="E4" s="6" t="s">
        <v>820</v>
      </c>
      <c r="G4" s="6" t="s">
        <v>819</v>
      </c>
      <c r="H4" s="6" t="s">
        <v>820</v>
      </c>
    </row>
    <row r="5" spans="1:8" ht="15.75">
      <c r="A5" s="84">
        <v>-0.33333333333333481</v>
      </c>
      <c r="B5">
        <v>-19.98</v>
      </c>
      <c r="D5" s="84">
        <v>-0.33333333333333481</v>
      </c>
      <c r="E5">
        <v>-22.16</v>
      </c>
      <c r="G5" s="84">
        <v>-0.33333333333333481</v>
      </c>
      <c r="H5">
        <v>39.22</v>
      </c>
    </row>
    <row r="6" spans="1:8" ht="15.75">
      <c r="A6" s="84">
        <v>-8.3333333333333037E-2</v>
      </c>
      <c r="B6">
        <v>-19.489999999999998</v>
      </c>
      <c r="D6" s="84">
        <v>-8.3333333333333037E-2</v>
      </c>
      <c r="E6">
        <v>-20.79</v>
      </c>
      <c r="G6" s="84">
        <v>-8.3333333333333037E-2</v>
      </c>
      <c r="H6">
        <v>-18.75</v>
      </c>
    </row>
    <row r="7" spans="1:8" ht="15.75">
      <c r="A7" s="84">
        <v>0</v>
      </c>
      <c r="D7" s="84">
        <v>0</v>
      </c>
      <c r="G7" s="84">
        <v>0</v>
      </c>
    </row>
    <row r="8" spans="1:8" ht="15.75">
      <c r="A8" s="84">
        <v>0.33333333333333215</v>
      </c>
      <c r="B8">
        <v>-15.15</v>
      </c>
      <c r="D8" s="84">
        <v>0.33333333333333215</v>
      </c>
      <c r="E8">
        <v>-3.94</v>
      </c>
      <c r="G8" s="84">
        <v>0.33333333333333215</v>
      </c>
      <c r="H8">
        <v>-21.66</v>
      </c>
    </row>
    <row r="9" spans="1:8" ht="15.75">
      <c r="A9" s="84">
        <v>0.50000000000000089</v>
      </c>
      <c r="B9">
        <v>-7.23</v>
      </c>
      <c r="D9" s="84">
        <v>0.50000000000000089</v>
      </c>
      <c r="E9">
        <v>2.36</v>
      </c>
      <c r="G9" s="84">
        <v>0.50000000000000089</v>
      </c>
      <c r="H9">
        <v>-8.19</v>
      </c>
    </row>
    <row r="10" spans="1:8" ht="15.75">
      <c r="A10" s="84">
        <v>0.75</v>
      </c>
      <c r="B10">
        <v>-3.16</v>
      </c>
      <c r="D10" s="84">
        <v>0.75</v>
      </c>
      <c r="E10">
        <v>3.3</v>
      </c>
      <c r="G10" s="84">
        <v>0.75</v>
      </c>
      <c r="H10">
        <v>13.83</v>
      </c>
    </row>
    <row r="11" spans="1:8" ht="15.75">
      <c r="A11" s="84">
        <v>0.99999999999999911</v>
      </c>
      <c r="B11">
        <v>-2.5</v>
      </c>
      <c r="D11" s="84">
        <v>0.99999999999999911</v>
      </c>
      <c r="E11">
        <v>-1.1499999999999999</v>
      </c>
      <c r="G11" s="84">
        <v>0.99999999999999911</v>
      </c>
      <c r="H11">
        <v>29.71</v>
      </c>
    </row>
    <row r="12" spans="1:8" ht="15.75">
      <c r="A12" s="84">
        <v>1.2500000000000009</v>
      </c>
      <c r="B12">
        <v>-3.48</v>
      </c>
      <c r="D12" s="84">
        <v>1.2500000000000009</v>
      </c>
      <c r="E12">
        <v>-4.68</v>
      </c>
      <c r="G12" s="84">
        <v>1.2500000000000009</v>
      </c>
      <c r="H12">
        <v>35.909999999999997</v>
      </c>
    </row>
    <row r="13" spans="1:8" ht="15.75">
      <c r="A13" s="84">
        <v>1.5</v>
      </c>
      <c r="B13">
        <v>-3.53</v>
      </c>
      <c r="D13" s="84">
        <v>1.5</v>
      </c>
      <c r="E13">
        <v>-6.99</v>
      </c>
      <c r="G13" s="84">
        <v>1.5</v>
      </c>
      <c r="H13">
        <v>43.65</v>
      </c>
    </row>
    <row r="14" spans="1:8" ht="15.75">
      <c r="A14" s="84">
        <v>1.7499999999999991</v>
      </c>
      <c r="B14">
        <v>-11.22</v>
      </c>
      <c r="D14" s="84">
        <v>1.7499999999999991</v>
      </c>
      <c r="E14">
        <v>9.8699999999999992</v>
      </c>
      <c r="G14" s="84">
        <v>1.7499999999999991</v>
      </c>
      <c r="H14">
        <v>50.8</v>
      </c>
    </row>
    <row r="15" spans="1:8" ht="15.75">
      <c r="A15" s="84">
        <v>2.0000000000000009</v>
      </c>
      <c r="B15">
        <v>-13.4</v>
      </c>
      <c r="D15" s="84">
        <v>2.0000000000000009</v>
      </c>
      <c r="E15">
        <v>83.32</v>
      </c>
      <c r="G15" s="84">
        <v>2.0000000000000009</v>
      </c>
      <c r="H15">
        <v>56.94</v>
      </c>
    </row>
    <row r="16" spans="1:8" ht="15.75">
      <c r="A16" s="84">
        <v>2.25</v>
      </c>
      <c r="B16">
        <v>-13.4</v>
      </c>
      <c r="D16" s="84">
        <v>2.25</v>
      </c>
      <c r="E16">
        <v>121.95</v>
      </c>
      <c r="G16" s="84">
        <v>2.25</v>
      </c>
      <c r="H16">
        <v>62.87</v>
      </c>
    </row>
    <row r="17" spans="1:8" ht="15.75">
      <c r="A17" s="84">
        <v>2.4999999999999991</v>
      </c>
      <c r="B17">
        <v>2.39</v>
      </c>
      <c r="D17" s="84">
        <v>2.4999999999999991</v>
      </c>
      <c r="E17">
        <v>125.54</v>
      </c>
      <c r="G17" s="84">
        <v>2.4999999999999991</v>
      </c>
      <c r="H17">
        <v>73.92</v>
      </c>
    </row>
    <row r="18" spans="1:8">
      <c r="A18" s="13"/>
    </row>
    <row r="19" spans="1:8">
      <c r="A19" s="1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45"/>
  <sheetViews>
    <sheetView topLeftCell="A13" zoomScale="112" zoomScaleNormal="112" workbookViewId="0" xr3:uid="{0801C90D-E949-51CC-9495-7D82D7DEDABF}">
      <selection activeCell="B24" sqref="B24"/>
    </sheetView>
  </sheetViews>
  <sheetFormatPr defaultRowHeight="15"/>
  <cols>
    <col min="1" max="1" width="14" customWidth="1"/>
    <col min="2" max="2" width="16.140625" customWidth="1"/>
    <col min="3" max="3" width="1.85546875" customWidth="1"/>
    <col min="4" max="4" width="12" customWidth="1"/>
    <col min="5" max="5" width="18.140625" customWidth="1"/>
    <col min="6" max="6" width="2.140625" customWidth="1"/>
    <col min="7" max="7" width="10.7109375" customWidth="1"/>
    <col min="8" max="8" width="17.28515625" customWidth="1"/>
    <col min="9" max="9" width="1.140625" customWidth="1"/>
    <col min="10" max="10" width="13" customWidth="1"/>
    <col min="11" max="11" width="17" customWidth="1"/>
    <col min="12" max="12" width="1.28515625" customWidth="1"/>
    <col min="13" max="13" width="12.85546875" customWidth="1"/>
    <col min="14" max="14" width="15" customWidth="1"/>
    <col min="15" max="15" width="1.28515625" customWidth="1"/>
    <col min="16" max="16" width="11.42578125" customWidth="1"/>
    <col min="17" max="17" width="15.7109375" customWidth="1"/>
    <col min="18" max="18" width="0.85546875" customWidth="1"/>
    <col min="19" max="19" width="16.140625" customWidth="1"/>
    <col min="20" max="20" width="21.85546875" customWidth="1"/>
    <col min="21" max="21" width="1.42578125" customWidth="1"/>
    <col min="22" max="22" width="10" customWidth="1"/>
    <col min="23" max="23" width="19" customWidth="1"/>
  </cols>
  <sheetData>
    <row r="1" spans="1:23" ht="18.75">
      <c r="A1" s="87" t="s">
        <v>869</v>
      </c>
      <c r="E1" s="143" t="s">
        <v>870</v>
      </c>
    </row>
    <row r="2" spans="1:23" ht="37.5" customHeight="1">
      <c r="A2" s="24">
        <v>42046</v>
      </c>
      <c r="B2" s="2" t="s">
        <v>243</v>
      </c>
      <c r="D2" s="107">
        <v>42046</v>
      </c>
      <c r="E2" s="2" t="s">
        <v>243</v>
      </c>
      <c r="G2" s="107">
        <v>42047</v>
      </c>
      <c r="H2" s="2" t="s">
        <v>243</v>
      </c>
      <c r="J2" s="107">
        <v>42047</v>
      </c>
      <c r="K2" s="2" t="s">
        <v>243</v>
      </c>
      <c r="S2" s="3">
        <v>3787</v>
      </c>
      <c r="T2" s="101" t="s">
        <v>865</v>
      </c>
      <c r="V2" s="3">
        <v>3788</v>
      </c>
      <c r="W2" s="101" t="s">
        <v>865</v>
      </c>
    </row>
    <row r="3" spans="1:23" ht="30">
      <c r="A3" s="106">
        <v>3742</v>
      </c>
      <c r="B3" s="101" t="s">
        <v>867</v>
      </c>
      <c r="D3" s="2">
        <v>3749</v>
      </c>
      <c r="E3" s="101" t="s">
        <v>867</v>
      </c>
      <c r="G3" s="2">
        <v>3783</v>
      </c>
      <c r="H3" s="101" t="s">
        <v>867</v>
      </c>
      <c r="J3" s="2">
        <v>3785</v>
      </c>
      <c r="K3" s="101" t="s">
        <v>867</v>
      </c>
      <c r="R3" s="19"/>
      <c r="S3" s="3" t="s">
        <v>819</v>
      </c>
      <c r="T3" s="3" t="s">
        <v>819</v>
      </c>
      <c r="U3" s="19"/>
      <c r="V3" s="3" t="s">
        <v>819</v>
      </c>
      <c r="W3" s="3" t="s">
        <v>819</v>
      </c>
    </row>
    <row r="4" spans="1:23">
      <c r="A4" s="6" t="s">
        <v>819</v>
      </c>
      <c r="B4" s="6" t="s">
        <v>819</v>
      </c>
      <c r="C4" s="19"/>
      <c r="D4" s="3" t="s">
        <v>819</v>
      </c>
      <c r="E4" s="3" t="s">
        <v>819</v>
      </c>
      <c r="F4" s="19"/>
      <c r="G4" s="3" t="s">
        <v>819</v>
      </c>
      <c r="H4" s="3" t="s">
        <v>819</v>
      </c>
      <c r="I4" s="19"/>
      <c r="J4" s="3" t="s">
        <v>819</v>
      </c>
      <c r="K4" s="3" t="s">
        <v>819</v>
      </c>
      <c r="S4" s="28">
        <f>(T4-T$7)*24</f>
        <v>-0.49999999999999956</v>
      </c>
      <c r="T4" s="103">
        <v>0.34722222222222227</v>
      </c>
      <c r="V4" s="28">
        <f>(W4-W$7)*24</f>
        <v>-0.49999999999999822</v>
      </c>
      <c r="W4" s="103">
        <v>0.51388888888888895</v>
      </c>
    </row>
    <row r="5" spans="1:23" ht="15.75">
      <c r="A5" s="102">
        <f t="shared" ref="A5:A19" si="0">(B5-B$8)*24</f>
        <v>-0.66666666666666696</v>
      </c>
      <c r="B5" s="103">
        <v>0.36458333333333331</v>
      </c>
      <c r="D5" s="28">
        <f t="shared" ref="D5:D21" si="1">(E5-E$8)*24</f>
        <v>-0.49999999999999822</v>
      </c>
      <c r="E5" s="103">
        <v>0.52083333333333337</v>
      </c>
      <c r="G5" s="28">
        <f t="shared" ref="G5:G21" si="2">(H5-H$8)*24</f>
        <v>-0.50000000000000089</v>
      </c>
      <c r="H5" s="103">
        <v>0.36458333333333331</v>
      </c>
      <c r="J5" s="28">
        <f t="shared" ref="J5:J21" si="3">(K5-K$8)*24</f>
        <v>-0.49999999999999822</v>
      </c>
      <c r="K5" s="103">
        <v>0.52777777777777779</v>
      </c>
      <c r="S5" s="28">
        <f t="shared" ref="S5:S20" si="4">(T5-T$7)*24</f>
        <v>-0.33333333333333348</v>
      </c>
      <c r="T5" s="103">
        <v>0.35416666666666669</v>
      </c>
      <c r="V5" s="28">
        <f t="shared" ref="V5:V20" si="5">(W5-W$7)*24</f>
        <v>-0.33333333333333215</v>
      </c>
      <c r="W5" s="103">
        <v>0.52083333333333337</v>
      </c>
    </row>
    <row r="6" spans="1:23" ht="15.75">
      <c r="A6" s="102">
        <f t="shared" si="0"/>
        <v>-0.50000000000000089</v>
      </c>
      <c r="B6" s="103">
        <v>0.37152777777777773</v>
      </c>
      <c r="D6" s="28">
        <f t="shared" si="1"/>
        <v>-0.33333333333333215</v>
      </c>
      <c r="E6" s="103">
        <v>0.52777777777777779</v>
      </c>
      <c r="G6" s="28">
        <f t="shared" si="2"/>
        <v>-0.33333333333333481</v>
      </c>
      <c r="H6" s="103">
        <v>0.37152777777777773</v>
      </c>
      <c r="J6" s="28">
        <f t="shared" si="3"/>
        <v>-0.33333333333333215</v>
      </c>
      <c r="K6" s="103">
        <v>0.53472222222222221</v>
      </c>
      <c r="S6" s="28">
        <f t="shared" si="4"/>
        <v>-0.16666666666666741</v>
      </c>
      <c r="T6" s="103">
        <v>0.3611111111111111</v>
      </c>
      <c r="V6" s="28">
        <f t="shared" si="5"/>
        <v>-0.16666666666666607</v>
      </c>
      <c r="W6" s="103">
        <v>0.52777777777777779</v>
      </c>
    </row>
    <row r="7" spans="1:23" ht="15.75">
      <c r="A7" s="102">
        <f t="shared" si="0"/>
        <v>-0.33333333333333215</v>
      </c>
      <c r="B7" s="103">
        <v>0.37847222222222227</v>
      </c>
      <c r="D7" s="28">
        <f t="shared" si="1"/>
        <v>-0.16666666666666607</v>
      </c>
      <c r="E7" s="103">
        <v>0.53472222222222221</v>
      </c>
      <c r="G7" s="28">
        <f t="shared" si="2"/>
        <v>-0.16666666666666607</v>
      </c>
      <c r="H7" s="103">
        <v>0.37847222222222227</v>
      </c>
      <c r="J7" s="28">
        <f t="shared" si="3"/>
        <v>-0.16666666666666607</v>
      </c>
      <c r="K7" s="103">
        <v>0.54166666666666663</v>
      </c>
      <c r="S7" s="28">
        <f t="shared" si="4"/>
        <v>0</v>
      </c>
      <c r="T7" s="103">
        <v>0.36805555555555558</v>
      </c>
      <c r="V7" s="28">
        <f t="shared" si="5"/>
        <v>0</v>
      </c>
      <c r="W7" s="103">
        <v>0.53472222222222221</v>
      </c>
    </row>
    <row r="8" spans="1:23" ht="15.75">
      <c r="A8" s="102">
        <f t="shared" si="0"/>
        <v>0</v>
      </c>
      <c r="B8" s="103">
        <v>0.3923611111111111</v>
      </c>
      <c r="D8" s="28">
        <f t="shared" si="1"/>
        <v>0</v>
      </c>
      <c r="E8" s="103">
        <v>0.54166666666666663</v>
      </c>
      <c r="G8" s="28">
        <f t="shared" si="2"/>
        <v>0</v>
      </c>
      <c r="H8" s="103">
        <v>0.38541666666666669</v>
      </c>
      <c r="J8" s="28">
        <f t="shared" si="3"/>
        <v>0</v>
      </c>
      <c r="K8" s="103">
        <v>0.54861111111111105</v>
      </c>
      <c r="S8" s="28">
        <f t="shared" si="4"/>
        <v>0.16666666666666607</v>
      </c>
      <c r="T8" s="103">
        <v>0.375</v>
      </c>
      <c r="V8" s="28">
        <f t="shared" si="5"/>
        <v>0.16666666666666607</v>
      </c>
      <c r="W8" s="103">
        <v>0.54166666666666663</v>
      </c>
    </row>
    <row r="9" spans="1:23" ht="15.75">
      <c r="A9" s="102">
        <f t="shared" si="0"/>
        <v>0.16666666666666741</v>
      </c>
      <c r="B9" s="103">
        <v>0.39930555555555558</v>
      </c>
      <c r="D9" s="28">
        <f t="shared" si="1"/>
        <v>0.16666666666666607</v>
      </c>
      <c r="E9" s="103">
        <v>0.54861111111111105</v>
      </c>
      <c r="G9" s="28">
        <f t="shared" si="2"/>
        <v>0.16666666666666607</v>
      </c>
      <c r="H9" s="103">
        <v>0.3923611111111111</v>
      </c>
      <c r="J9" s="28">
        <f t="shared" si="3"/>
        <v>0.16666666666666874</v>
      </c>
      <c r="K9" s="103">
        <v>0.55555555555555558</v>
      </c>
      <c r="S9" s="28">
        <f t="shared" si="4"/>
        <v>0.41666666666666652</v>
      </c>
      <c r="T9" s="103">
        <v>0.38541666666666669</v>
      </c>
      <c r="V9" s="28">
        <f t="shared" si="5"/>
        <v>0.41666666666666785</v>
      </c>
      <c r="W9" s="103">
        <v>0.55208333333333337</v>
      </c>
    </row>
    <row r="10" spans="1:23" ht="15.75">
      <c r="A10" s="102">
        <f t="shared" si="0"/>
        <v>0.41666666666666785</v>
      </c>
      <c r="B10" s="103">
        <v>0.40972222222222227</v>
      </c>
      <c r="D10" s="28">
        <f t="shared" si="1"/>
        <v>0.41666666666666785</v>
      </c>
      <c r="E10" s="103">
        <v>0.55902777777777779</v>
      </c>
      <c r="G10" s="28">
        <f t="shared" si="2"/>
        <v>0.41666666666666519</v>
      </c>
      <c r="H10" s="103">
        <v>0.40277777777777773</v>
      </c>
      <c r="J10" s="28">
        <f t="shared" si="3"/>
        <v>0.41666666666666785</v>
      </c>
      <c r="K10" s="103">
        <v>0.56597222222222221</v>
      </c>
      <c r="S10" s="28">
        <f t="shared" si="4"/>
        <v>0.66666666666666563</v>
      </c>
      <c r="T10" s="103">
        <v>0.39583333333333331</v>
      </c>
      <c r="V10" s="28">
        <f t="shared" si="5"/>
        <v>0.66666666666666696</v>
      </c>
      <c r="W10" s="103">
        <v>0.5625</v>
      </c>
    </row>
    <row r="11" spans="1:23" ht="15.75">
      <c r="A11" s="102">
        <f t="shared" si="0"/>
        <v>0.66666666666666963</v>
      </c>
      <c r="B11" s="103">
        <v>0.42013888888888901</v>
      </c>
      <c r="D11" s="28">
        <f t="shared" si="1"/>
        <v>0.66666666666666696</v>
      </c>
      <c r="E11" s="103">
        <v>0.56944444444444442</v>
      </c>
      <c r="G11" s="28">
        <f t="shared" si="2"/>
        <v>0.66666666666666563</v>
      </c>
      <c r="H11" s="103">
        <v>0.41319444444444442</v>
      </c>
      <c r="J11" s="28">
        <f t="shared" si="3"/>
        <v>0.66666666666666963</v>
      </c>
      <c r="K11" s="103">
        <v>0.57638888888888895</v>
      </c>
      <c r="S11" s="28">
        <f t="shared" si="4"/>
        <v>0.91666666666666607</v>
      </c>
      <c r="T11" s="103">
        <v>0.40625</v>
      </c>
      <c r="V11" s="28">
        <f t="shared" si="5"/>
        <v>0.91666666666667407</v>
      </c>
      <c r="W11" s="103">
        <v>0.57291666666666696</v>
      </c>
    </row>
    <row r="12" spans="1:23" ht="15.75">
      <c r="A12" s="102">
        <f t="shared" si="0"/>
        <v>0.91666666666667806</v>
      </c>
      <c r="B12" s="103">
        <v>0.43055555555555602</v>
      </c>
      <c r="D12" s="28">
        <f t="shared" si="1"/>
        <v>0.91666666666666607</v>
      </c>
      <c r="E12" s="103">
        <v>0.57986111111111105</v>
      </c>
      <c r="G12" s="28">
        <f t="shared" si="2"/>
        <v>0.91666666666666607</v>
      </c>
      <c r="H12" s="103">
        <v>0.4236111111111111</v>
      </c>
      <c r="J12" s="28">
        <f t="shared" si="3"/>
        <v>0.91666666666665542</v>
      </c>
      <c r="K12" s="103">
        <v>0.58680555555555503</v>
      </c>
      <c r="S12" s="28">
        <f t="shared" si="4"/>
        <v>1.1666666666666745</v>
      </c>
      <c r="T12" s="103">
        <v>0.41666666666666702</v>
      </c>
      <c r="V12" s="28">
        <f t="shared" si="5"/>
        <v>1.1666666666666679</v>
      </c>
      <c r="W12" s="103">
        <v>0.58333333333333337</v>
      </c>
    </row>
    <row r="13" spans="1:23" ht="15.75">
      <c r="A13" s="102">
        <f t="shared" si="0"/>
        <v>1.1666666666666612</v>
      </c>
      <c r="B13" s="103">
        <v>0.44097222222222199</v>
      </c>
      <c r="D13" s="28">
        <f t="shared" si="1"/>
        <v>1.1666666666666679</v>
      </c>
      <c r="E13" s="103">
        <v>0.59027777777777779</v>
      </c>
      <c r="G13" s="28">
        <f t="shared" si="2"/>
        <v>1.1666666666666652</v>
      </c>
      <c r="H13" s="103">
        <v>0.43402777777777773</v>
      </c>
      <c r="J13" s="28">
        <f t="shared" si="3"/>
        <v>1.1666666666666625</v>
      </c>
      <c r="K13" s="103">
        <v>0.59722222222222199</v>
      </c>
      <c r="S13" s="28">
        <f t="shared" si="4"/>
        <v>1.4166666666666576</v>
      </c>
      <c r="T13" s="103">
        <v>0.42708333333333298</v>
      </c>
      <c r="V13" s="28">
        <f t="shared" si="5"/>
        <v>1.416666666666667</v>
      </c>
      <c r="W13" s="103">
        <v>0.59375</v>
      </c>
    </row>
    <row r="14" spans="1:23" ht="15.75">
      <c r="A14" s="102">
        <f t="shared" si="0"/>
        <v>1.4166666666666696</v>
      </c>
      <c r="B14" s="103">
        <v>0.45138888888888901</v>
      </c>
      <c r="D14" s="28">
        <f t="shared" si="1"/>
        <v>1.416666666666667</v>
      </c>
      <c r="E14" s="103">
        <v>0.60069444444444442</v>
      </c>
      <c r="G14" s="28">
        <f t="shared" si="2"/>
        <v>1.416666666666679</v>
      </c>
      <c r="H14" s="103">
        <v>0.44444444444444497</v>
      </c>
      <c r="J14" s="28">
        <f t="shared" si="3"/>
        <v>1.4166666666666696</v>
      </c>
      <c r="K14" s="103">
        <v>0.60763888888888895</v>
      </c>
      <c r="S14" s="28">
        <f t="shared" si="4"/>
        <v>1.6666666666666661</v>
      </c>
      <c r="T14" s="103">
        <v>0.4375</v>
      </c>
      <c r="V14" s="28">
        <f t="shared" si="5"/>
        <v>1.6666666666666741</v>
      </c>
      <c r="W14" s="103">
        <v>0.60416666666666696</v>
      </c>
    </row>
    <row r="15" spans="1:23" ht="15.75">
      <c r="A15" s="102">
        <f t="shared" si="0"/>
        <v>1.6666666666666781</v>
      </c>
      <c r="B15" s="103">
        <v>0.46180555555555602</v>
      </c>
      <c r="D15" s="28">
        <f t="shared" si="1"/>
        <v>1.6666666666666661</v>
      </c>
      <c r="E15" s="103">
        <v>0.61111111111111105</v>
      </c>
      <c r="G15" s="28">
        <f t="shared" si="2"/>
        <v>1.6666666666666634</v>
      </c>
      <c r="H15" s="103">
        <v>0.45486111111111099</v>
      </c>
      <c r="J15" s="28">
        <f t="shared" si="3"/>
        <v>1.6666666666666554</v>
      </c>
      <c r="K15" s="103">
        <v>0.61805555555555503</v>
      </c>
      <c r="S15" s="28">
        <f t="shared" si="4"/>
        <v>1.9166666666666505</v>
      </c>
      <c r="T15" s="103">
        <v>0.44791666666666602</v>
      </c>
      <c r="V15" s="28">
        <f t="shared" si="5"/>
        <v>1.9166666666666838</v>
      </c>
      <c r="W15" s="103">
        <v>0.61458333333333404</v>
      </c>
    </row>
    <row r="16" spans="1:23" ht="15.75">
      <c r="A16" s="102">
        <f t="shared" si="0"/>
        <v>1.9166666666666612</v>
      </c>
      <c r="B16" s="103">
        <v>0.47222222222222199</v>
      </c>
      <c r="D16" s="28">
        <f t="shared" si="1"/>
        <v>1.9166666666666679</v>
      </c>
      <c r="E16" s="103">
        <v>0.62152777777777779</v>
      </c>
      <c r="G16" s="28">
        <f t="shared" si="2"/>
        <v>1.9166666666666718</v>
      </c>
      <c r="H16" s="103">
        <v>0.46527777777777801</v>
      </c>
      <c r="J16" s="28">
        <f t="shared" si="3"/>
        <v>1.9166666666666625</v>
      </c>
      <c r="K16" s="103">
        <v>0.62847222222222199</v>
      </c>
      <c r="S16" s="28">
        <f t="shared" si="4"/>
        <v>2.1666666666666576</v>
      </c>
      <c r="T16" s="103">
        <v>0.45833333333333298</v>
      </c>
      <c r="V16" s="28">
        <f t="shared" si="5"/>
        <v>2.1666666666666909</v>
      </c>
      <c r="W16" s="103">
        <v>0.625000000000001</v>
      </c>
    </row>
    <row r="17" spans="1:23" ht="15.75">
      <c r="A17" s="102">
        <f t="shared" si="0"/>
        <v>2.1666666666666456</v>
      </c>
      <c r="B17" s="103">
        <v>0.48263888888888801</v>
      </c>
      <c r="D17" s="28">
        <f t="shared" si="1"/>
        <v>2.166666666666667</v>
      </c>
      <c r="E17" s="103">
        <v>0.63194444444444442</v>
      </c>
      <c r="G17" s="28">
        <f t="shared" si="2"/>
        <v>2.166666666666679</v>
      </c>
      <c r="H17" s="103">
        <v>0.47569444444444497</v>
      </c>
      <c r="J17" s="28">
        <f t="shared" si="3"/>
        <v>2.1666666666666696</v>
      </c>
      <c r="K17" s="103">
        <v>0.63888888888888895</v>
      </c>
      <c r="S17" s="28">
        <f t="shared" si="4"/>
        <v>2.4166666666666661</v>
      </c>
      <c r="T17" s="103">
        <v>0.46875</v>
      </c>
      <c r="V17" s="28">
        <f t="shared" si="5"/>
        <v>2.4166666666666661</v>
      </c>
      <c r="W17" s="103">
        <v>0.63541666666666663</v>
      </c>
    </row>
    <row r="18" spans="1:23" ht="15.75">
      <c r="A18" s="102">
        <f t="shared" si="0"/>
        <v>2.4166666666666301</v>
      </c>
      <c r="B18" s="103">
        <v>0.49305555555555403</v>
      </c>
      <c r="D18" s="28">
        <f t="shared" si="1"/>
        <v>2.4166666666666661</v>
      </c>
      <c r="E18" s="103">
        <v>0.64236111111111105</v>
      </c>
      <c r="G18" s="28">
        <f t="shared" si="2"/>
        <v>2.4166666666666874</v>
      </c>
      <c r="H18" s="103">
        <v>0.48611111111111199</v>
      </c>
      <c r="J18" s="28">
        <f t="shared" si="3"/>
        <v>2.4166666666666554</v>
      </c>
      <c r="K18" s="103">
        <v>0.64930555555555503</v>
      </c>
      <c r="S18" s="28">
        <f t="shared" si="4"/>
        <v>2.6666666666666505</v>
      </c>
      <c r="T18" s="103">
        <v>0.47916666666666602</v>
      </c>
      <c r="V18" s="28">
        <f t="shared" si="5"/>
        <v>2.6666666666666838</v>
      </c>
      <c r="W18" s="103">
        <v>0.64583333333333404</v>
      </c>
    </row>
    <row r="19" spans="1:23" ht="15.75">
      <c r="A19" s="102">
        <f t="shared" si="0"/>
        <v>2.6666666666666132</v>
      </c>
      <c r="B19" s="103">
        <v>0.50347222222221999</v>
      </c>
      <c r="D19" s="28">
        <f t="shared" si="1"/>
        <v>2.6666666666666679</v>
      </c>
      <c r="E19" s="103">
        <v>0.65277777777777779</v>
      </c>
      <c r="G19" s="28">
        <f t="shared" si="2"/>
        <v>2.6666666666666958</v>
      </c>
      <c r="H19" s="103">
        <v>0.49652777777777901</v>
      </c>
      <c r="J19" s="28">
        <f t="shared" si="3"/>
        <v>2.6666666666666625</v>
      </c>
      <c r="K19" s="103">
        <v>0.65972222222222199</v>
      </c>
      <c r="S19" s="28">
        <f t="shared" si="4"/>
        <v>2.9166666666666576</v>
      </c>
      <c r="T19" s="103">
        <v>0.48958333333333298</v>
      </c>
      <c r="V19" s="28">
        <f t="shared" si="5"/>
        <v>2.9166666666666909</v>
      </c>
      <c r="W19" s="103">
        <v>0.656250000000001</v>
      </c>
    </row>
    <row r="20" spans="1:23" ht="15.75">
      <c r="A20" s="102"/>
      <c r="B20" s="103"/>
      <c r="D20" s="28">
        <f t="shared" si="1"/>
        <v>2.916666666666667</v>
      </c>
      <c r="E20" s="103">
        <v>0.66319444444444442</v>
      </c>
      <c r="G20" s="28">
        <f t="shared" si="2"/>
        <v>2.9166666666667029</v>
      </c>
      <c r="H20" s="103">
        <v>0.50694444444444597</v>
      </c>
      <c r="J20" s="28">
        <f t="shared" si="3"/>
        <v>2.9166666666666696</v>
      </c>
      <c r="K20" s="103">
        <v>0.67013888888888895</v>
      </c>
      <c r="S20" s="28">
        <f t="shared" si="4"/>
        <v>3.1666666666666661</v>
      </c>
      <c r="T20" s="103">
        <v>0.5</v>
      </c>
      <c r="V20" s="28">
        <f t="shared" si="5"/>
        <v>3.166666666666698</v>
      </c>
      <c r="W20" s="103">
        <v>0.66666666666666796</v>
      </c>
    </row>
    <row r="21" spans="1:23" ht="15.75">
      <c r="A21" s="102"/>
      <c r="B21" s="103"/>
      <c r="D21" s="28">
        <f t="shared" si="1"/>
        <v>3.1666666666666687</v>
      </c>
      <c r="E21" s="103">
        <v>0.67361111111111116</v>
      </c>
      <c r="G21" s="28">
        <f t="shared" si="2"/>
        <v>3.1666666666667127</v>
      </c>
      <c r="H21" s="103">
        <v>0.51736111111111305</v>
      </c>
      <c r="J21" s="28">
        <f t="shared" si="3"/>
        <v>3.1666666666666794</v>
      </c>
      <c r="K21" s="103">
        <v>0.68055555555555602</v>
      </c>
      <c r="Q21" s="103"/>
    </row>
    <row r="22" spans="1:23" ht="15.75">
      <c r="G22" s="102"/>
      <c r="H22" s="103"/>
      <c r="Q22" s="103"/>
    </row>
    <row r="23" spans="1:23">
      <c r="A23" s="24">
        <v>42044</v>
      </c>
      <c r="B23" s="25" t="s">
        <v>243</v>
      </c>
      <c r="D23" s="24">
        <v>42045</v>
      </c>
      <c r="E23" s="2" t="s">
        <v>243</v>
      </c>
    </row>
    <row r="24" spans="1:23" ht="30">
      <c r="A24" s="23">
        <v>3718</v>
      </c>
      <c r="B24" s="33" t="s">
        <v>871</v>
      </c>
      <c r="D24" s="2">
        <v>3741</v>
      </c>
      <c r="E24" s="101" t="s">
        <v>867</v>
      </c>
    </row>
    <row r="25" spans="1:23">
      <c r="A25" s="6" t="s">
        <v>819</v>
      </c>
      <c r="B25" s="6" t="s">
        <v>819</v>
      </c>
      <c r="D25" s="6" t="s">
        <v>819</v>
      </c>
      <c r="E25" s="6" t="s">
        <v>819</v>
      </c>
    </row>
    <row r="26" spans="1:23" ht="15.75">
      <c r="A26" s="102">
        <v>-0.33333333333333481</v>
      </c>
      <c r="B26" s="103">
        <v>0.53819444444444442</v>
      </c>
      <c r="D26" s="102">
        <f t="shared" ref="D26:D45" si="6">(E26-E$29)*24</f>
        <v>-0.50000000000000089</v>
      </c>
      <c r="E26" s="103">
        <v>0.51736111111111105</v>
      </c>
    </row>
    <row r="27" spans="1:23" ht="15.75">
      <c r="A27" s="102">
        <v>-8.3333333333333037E-2</v>
      </c>
      <c r="B27" s="103">
        <v>0.54513888888888895</v>
      </c>
      <c r="D27" s="102">
        <f t="shared" si="6"/>
        <v>-0.33333333333333215</v>
      </c>
      <c r="E27" s="103">
        <v>0.52430555555555558</v>
      </c>
    </row>
    <row r="28" spans="1:23" ht="15.75">
      <c r="A28" s="102">
        <v>0</v>
      </c>
      <c r="B28" s="103">
        <v>0.57291666666666663</v>
      </c>
      <c r="D28" s="102">
        <f t="shared" si="6"/>
        <v>-0.16666666666666607</v>
      </c>
      <c r="E28" s="103">
        <v>0.53125</v>
      </c>
    </row>
    <row r="29" spans="1:23" ht="15.75">
      <c r="A29" s="102">
        <v>0.33333333333333215</v>
      </c>
      <c r="B29" s="103">
        <v>0.57986111111111105</v>
      </c>
      <c r="D29" s="102">
        <f t="shared" si="6"/>
        <v>0</v>
      </c>
      <c r="E29" s="103">
        <v>0.53819444444444442</v>
      </c>
    </row>
    <row r="30" spans="1:23" ht="15.75">
      <c r="A30" s="102">
        <v>0.50000000000000089</v>
      </c>
      <c r="B30" s="103">
        <v>0.58680555555555558</v>
      </c>
      <c r="D30" s="102">
        <f t="shared" si="6"/>
        <v>0.16666666666666874</v>
      </c>
      <c r="E30" s="103">
        <v>0.54513888888888895</v>
      </c>
    </row>
    <row r="31" spans="1:23" ht="15.75">
      <c r="A31" s="102">
        <v>0.75</v>
      </c>
      <c r="B31" s="103">
        <v>0.59375</v>
      </c>
      <c r="D31" s="102">
        <f t="shared" si="6"/>
        <v>0.33333333333333481</v>
      </c>
      <c r="E31" s="103">
        <v>0.55208333333333337</v>
      </c>
    </row>
    <row r="32" spans="1:23" ht="15.75">
      <c r="A32" s="102">
        <v>0.99999999999999911</v>
      </c>
      <c r="B32" s="103">
        <v>0.60069444444444442</v>
      </c>
      <c r="D32" s="102">
        <f t="shared" si="6"/>
        <v>0.50000000000000089</v>
      </c>
      <c r="E32" s="103">
        <v>0.55902777777777779</v>
      </c>
    </row>
    <row r="33" spans="1:5" ht="15.75">
      <c r="A33" s="102">
        <v>1.2500000000000009</v>
      </c>
      <c r="B33" s="103">
        <v>0.60763888888888895</v>
      </c>
      <c r="D33" s="102">
        <f t="shared" si="6"/>
        <v>0.66666666666666696</v>
      </c>
      <c r="E33" s="103">
        <v>0.56597222222222221</v>
      </c>
    </row>
    <row r="34" spans="1:5" ht="15.75">
      <c r="A34" s="102">
        <v>1.5</v>
      </c>
      <c r="B34" s="103">
        <v>0.61458333333333337</v>
      </c>
      <c r="D34" s="102">
        <f t="shared" si="6"/>
        <v>0.83333333333333304</v>
      </c>
      <c r="E34" s="103">
        <v>0.57291666666666663</v>
      </c>
    </row>
    <row r="35" spans="1:5" ht="15.75">
      <c r="A35" s="102"/>
      <c r="B35" s="19" t="s">
        <v>460</v>
      </c>
      <c r="D35" s="102">
        <f t="shared" si="6"/>
        <v>0.99999999999999911</v>
      </c>
      <c r="E35" s="103">
        <v>0.57986111111111105</v>
      </c>
    </row>
    <row r="36" spans="1:5" ht="15.75">
      <c r="A36" s="102"/>
      <c r="B36" s="19"/>
      <c r="D36" s="102">
        <f t="shared" si="6"/>
        <v>1.1666666666666679</v>
      </c>
      <c r="E36" s="103">
        <v>0.58680555555555558</v>
      </c>
    </row>
    <row r="37" spans="1:5" ht="15.75">
      <c r="A37" s="102"/>
      <c r="B37" s="19"/>
      <c r="D37" s="102">
        <f t="shared" si="6"/>
        <v>1.3333333333333339</v>
      </c>
      <c r="E37" s="103">
        <v>0.59375</v>
      </c>
    </row>
    <row r="38" spans="1:5" ht="15.75">
      <c r="A38" s="102"/>
      <c r="B38" s="19"/>
      <c r="D38" s="102">
        <f t="shared" si="6"/>
        <v>1.5</v>
      </c>
      <c r="E38" s="103">
        <v>0.60069444444444442</v>
      </c>
    </row>
    <row r="39" spans="1:5" ht="15.75">
      <c r="A39" s="19"/>
      <c r="B39" s="19"/>
      <c r="D39" s="102">
        <f t="shared" si="6"/>
        <v>1.6666666666666687</v>
      </c>
      <c r="E39" s="103">
        <v>0.60763888888888895</v>
      </c>
    </row>
    <row r="40" spans="1:5" ht="15.75">
      <c r="D40" s="102">
        <f t="shared" si="6"/>
        <v>1.8333333333333348</v>
      </c>
      <c r="E40" s="103">
        <v>0.61458333333333337</v>
      </c>
    </row>
    <row r="41" spans="1:5" ht="15.75">
      <c r="D41" s="102">
        <f t="shared" si="6"/>
        <v>2.0000000000000009</v>
      </c>
      <c r="E41" s="103">
        <v>0.62152777777777779</v>
      </c>
    </row>
    <row r="42" spans="1:5" ht="15.75">
      <c r="D42" s="102">
        <f t="shared" si="6"/>
        <v>2.166666666666667</v>
      </c>
      <c r="E42" s="103">
        <v>0.62847222222222221</v>
      </c>
    </row>
    <row r="43" spans="1:5" ht="15.75">
      <c r="D43" s="102">
        <f t="shared" si="6"/>
        <v>2.333333333333333</v>
      </c>
      <c r="E43" s="103">
        <v>0.63541666666666663</v>
      </c>
    </row>
    <row r="44" spans="1:5" ht="15.75">
      <c r="D44" s="102">
        <f t="shared" si="6"/>
        <v>2.4999999999999991</v>
      </c>
      <c r="E44" s="103">
        <v>0.64236111111111105</v>
      </c>
    </row>
    <row r="45" spans="1:5" ht="15.75">
      <c r="D45" s="102">
        <f t="shared" si="6"/>
        <v>2.6666666666666679</v>
      </c>
      <c r="E45" s="103">
        <v>0.64930555555555558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17"/>
  <sheetViews>
    <sheetView zoomScale="160" zoomScaleNormal="160" workbookViewId="0" xr3:uid="{AB5DE215-5931-5800-A1A6-141DC62B4C85}">
      <selection activeCell="B13" sqref="B13"/>
    </sheetView>
  </sheetViews>
  <sheetFormatPr defaultRowHeight="15"/>
  <cols>
    <col min="1" max="1" width="14.28515625" customWidth="1"/>
    <col min="2" max="2" width="12.5703125" customWidth="1"/>
    <col min="3" max="3" width="8.5703125" customWidth="1"/>
    <col min="4" max="4" width="7.42578125" customWidth="1"/>
    <col min="5" max="5" width="7" customWidth="1"/>
    <col min="6" max="6" width="8" customWidth="1"/>
    <col min="7" max="7" width="8.5703125" customWidth="1"/>
    <col min="10" max="10" width="8.42578125" customWidth="1"/>
    <col min="11" max="11" width="7" customWidth="1"/>
  </cols>
  <sheetData>
    <row r="1" spans="1:11" ht="75.75" customHeight="1">
      <c r="A1" s="112" t="s">
        <v>360</v>
      </c>
      <c r="B1" s="113" t="s">
        <v>168</v>
      </c>
      <c r="C1" s="113" t="s">
        <v>172</v>
      </c>
      <c r="D1" s="112" t="s">
        <v>173</v>
      </c>
      <c r="E1" s="116" t="s">
        <v>174</v>
      </c>
      <c r="F1" s="112" t="s">
        <v>175</v>
      </c>
      <c r="G1" s="112" t="s">
        <v>872</v>
      </c>
      <c r="H1" s="115" t="s">
        <v>873</v>
      </c>
      <c r="I1" s="115" t="s">
        <v>874</v>
      </c>
      <c r="J1" s="114" t="s">
        <v>875</v>
      </c>
      <c r="K1" s="115" t="s">
        <v>876</v>
      </c>
    </row>
    <row r="2" spans="1:11" ht="15.75">
      <c r="A2" s="112" t="s">
        <v>877</v>
      </c>
      <c r="B2" s="113"/>
      <c r="C2" s="113"/>
      <c r="D2" s="112"/>
      <c r="E2" s="116"/>
      <c r="F2" s="112"/>
      <c r="G2" s="112"/>
      <c r="H2" s="115"/>
      <c r="I2" s="115"/>
      <c r="J2" s="113"/>
      <c r="K2" s="115"/>
    </row>
    <row r="3" spans="1:11" ht="15.75">
      <c r="A3" s="117">
        <v>41561</v>
      </c>
      <c r="B3" s="111">
        <v>3634</v>
      </c>
      <c r="C3" s="111">
        <v>37</v>
      </c>
      <c r="D3" s="111">
        <v>0.16800000000000001</v>
      </c>
      <c r="E3" s="111" t="s">
        <v>233</v>
      </c>
      <c r="F3" s="111">
        <v>25</v>
      </c>
      <c r="G3" s="109">
        <f>D3*F3</f>
        <v>4.2</v>
      </c>
      <c r="H3" s="109">
        <f>(G3/50)*1000</f>
        <v>84</v>
      </c>
      <c r="I3" s="109">
        <f>1000-H3</f>
        <v>916</v>
      </c>
      <c r="J3" s="111"/>
      <c r="K3" s="118">
        <v>0.36458333333333331</v>
      </c>
    </row>
    <row r="4" spans="1:11" ht="15.75">
      <c r="A4" s="117">
        <v>41562</v>
      </c>
      <c r="B4" s="111">
        <v>3581</v>
      </c>
      <c r="C4" s="111">
        <v>35</v>
      </c>
      <c r="D4" s="110">
        <v>0.16</v>
      </c>
      <c r="E4" s="111" t="s">
        <v>233</v>
      </c>
      <c r="F4" s="111">
        <v>25</v>
      </c>
      <c r="G4" s="109">
        <f>D4*F4</f>
        <v>4</v>
      </c>
      <c r="H4" s="109">
        <f>(G4/50)*1000</f>
        <v>80</v>
      </c>
      <c r="I4" s="109">
        <f>1000-H4</f>
        <v>920</v>
      </c>
      <c r="J4" s="111"/>
      <c r="K4" s="118">
        <v>0.34375</v>
      </c>
    </row>
    <row r="5" spans="1:11" ht="15.75">
      <c r="A5" s="117">
        <v>41563</v>
      </c>
      <c r="B5" s="111">
        <v>3652</v>
      </c>
      <c r="C5" s="111">
        <v>36</v>
      </c>
      <c r="D5" s="120">
        <v>0.17199999999999999</v>
      </c>
      <c r="E5" s="111" t="s">
        <v>233</v>
      </c>
      <c r="F5" s="111">
        <v>25</v>
      </c>
      <c r="G5" s="109">
        <f>D5*F5</f>
        <v>4.3</v>
      </c>
      <c r="H5" s="109">
        <f>(G5/50)*1000</f>
        <v>86</v>
      </c>
      <c r="I5" s="109">
        <f>1000-H5</f>
        <v>914</v>
      </c>
      <c r="J5" s="111"/>
      <c r="K5" s="119">
        <v>0.34375</v>
      </c>
    </row>
    <row r="6" spans="1:11" ht="15.75">
      <c r="A6" s="117"/>
      <c r="B6" s="111"/>
      <c r="C6" s="111"/>
      <c r="D6" s="120"/>
      <c r="E6" s="111"/>
      <c r="F6" s="111"/>
      <c r="G6" s="109"/>
      <c r="H6" s="109"/>
      <c r="I6" s="109"/>
      <c r="J6" s="111"/>
      <c r="K6" s="119"/>
    </row>
    <row r="7" spans="1:11" ht="15.75">
      <c r="A7" s="117" t="s">
        <v>878</v>
      </c>
      <c r="B7" s="111"/>
      <c r="C7" s="111"/>
      <c r="D7" s="120"/>
      <c r="E7" s="111"/>
      <c r="F7" s="111"/>
      <c r="G7" s="109"/>
      <c r="H7" s="109"/>
      <c r="I7" s="109"/>
      <c r="J7" s="111"/>
      <c r="K7" s="119"/>
    </row>
    <row r="8" spans="1:11" ht="15.75">
      <c r="A8" s="121">
        <v>41653</v>
      </c>
      <c r="B8" s="111">
        <v>3596</v>
      </c>
      <c r="C8" s="111">
        <v>37</v>
      </c>
      <c r="D8" s="110">
        <v>0.14499999999999999</v>
      </c>
      <c r="E8" s="111" t="s">
        <v>233</v>
      </c>
      <c r="F8" s="111">
        <v>25</v>
      </c>
      <c r="G8" s="109">
        <f>D8*F8</f>
        <v>3.6249999999999996</v>
      </c>
      <c r="H8" s="109">
        <f>(G8/50)*1000</f>
        <v>72.5</v>
      </c>
      <c r="I8" s="109">
        <f>1000-H8</f>
        <v>927.5</v>
      </c>
      <c r="J8" s="111">
        <v>4</v>
      </c>
      <c r="K8" s="118">
        <v>0.25694444444444448</v>
      </c>
    </row>
    <row r="9" spans="1:11" ht="15.75">
      <c r="A9" s="121">
        <v>41654</v>
      </c>
      <c r="B9" s="111">
        <v>3635</v>
      </c>
      <c r="C9" s="111">
        <v>38</v>
      </c>
      <c r="D9" s="110">
        <v>0.107</v>
      </c>
      <c r="E9" s="111" t="s">
        <v>233</v>
      </c>
      <c r="F9" s="111">
        <v>25</v>
      </c>
      <c r="G9" s="109">
        <f>D9*F9</f>
        <v>2.6749999999999998</v>
      </c>
      <c r="H9" s="109">
        <f>(G9/50)*1000</f>
        <v>53.5</v>
      </c>
      <c r="I9" s="109">
        <f>1000-H9</f>
        <v>946.5</v>
      </c>
      <c r="J9" s="111">
        <v>4.0999999999999996</v>
      </c>
      <c r="K9" s="118">
        <v>0.25</v>
      </c>
    </row>
    <row r="10" spans="1:11" ht="15.75">
      <c r="A10" s="121">
        <v>41655</v>
      </c>
      <c r="B10" s="111">
        <v>3653</v>
      </c>
      <c r="C10" s="111">
        <v>36</v>
      </c>
      <c r="D10" s="110">
        <v>0.14699999999999999</v>
      </c>
      <c r="E10" s="111" t="s">
        <v>233</v>
      </c>
      <c r="F10" s="111">
        <v>25</v>
      </c>
      <c r="G10" s="109">
        <f>D10*F10</f>
        <v>3.6749999999999998</v>
      </c>
      <c r="H10" s="109">
        <f>(G10/50)*1000</f>
        <v>73.5</v>
      </c>
      <c r="I10" s="109">
        <f>1000-H10</f>
        <v>926.5</v>
      </c>
      <c r="J10" s="111">
        <v>4.0999999999999996</v>
      </c>
      <c r="K10" s="118">
        <v>0.25</v>
      </c>
    </row>
    <row r="12" spans="1:11" ht="15.75">
      <c r="A12" s="113" t="s">
        <v>689</v>
      </c>
      <c r="B12" s="35"/>
      <c r="C12" s="111"/>
      <c r="D12" s="111"/>
      <c r="E12" s="111"/>
      <c r="F12" s="111"/>
      <c r="G12" s="111"/>
      <c r="H12" s="113"/>
      <c r="I12" s="111"/>
    </row>
    <row r="13" spans="1:11" ht="15.75">
      <c r="A13" s="117">
        <v>41526</v>
      </c>
      <c r="B13" s="111">
        <v>3579</v>
      </c>
      <c r="C13" s="111">
        <v>35</v>
      </c>
      <c r="D13" s="110">
        <v>0.19939999999999999</v>
      </c>
      <c r="E13" s="111" t="s">
        <v>233</v>
      </c>
      <c r="F13" s="111">
        <v>25</v>
      </c>
      <c r="G13" s="109">
        <f>D13*F13</f>
        <v>4.9849999999999994</v>
      </c>
      <c r="H13" s="109">
        <f>(G13/50)*1000</f>
        <v>99.699999999999989</v>
      </c>
      <c r="I13" s="109">
        <f>1000-H13</f>
        <v>900.3</v>
      </c>
    </row>
    <row r="14" spans="1:11" ht="15.75">
      <c r="A14" s="117">
        <v>41527</v>
      </c>
      <c r="B14" s="111">
        <v>3633</v>
      </c>
      <c r="C14" s="111">
        <v>38</v>
      </c>
      <c r="D14" s="110">
        <v>0.16739999999999999</v>
      </c>
      <c r="E14" s="111" t="s">
        <v>233</v>
      </c>
      <c r="F14" s="111">
        <v>25</v>
      </c>
      <c r="G14" s="109">
        <f>D14*F14</f>
        <v>4.1849999999999996</v>
      </c>
      <c r="H14" s="109">
        <f>(G14/50)*1000</f>
        <v>83.7</v>
      </c>
      <c r="I14" s="109">
        <f>1000-H14</f>
        <v>916.3</v>
      </c>
    </row>
    <row r="15" spans="1:11" ht="15.75">
      <c r="A15" s="117">
        <v>41529</v>
      </c>
      <c r="B15" s="111" t="s">
        <v>693</v>
      </c>
      <c r="C15" s="111">
        <v>38</v>
      </c>
      <c r="D15" s="110">
        <v>0.16300000000000001</v>
      </c>
      <c r="E15" s="111" t="s">
        <v>233</v>
      </c>
      <c r="F15" s="111">
        <v>25</v>
      </c>
      <c r="G15" s="109">
        <f>D15*F15</f>
        <v>4.0750000000000002</v>
      </c>
      <c r="H15" s="109">
        <f>(G15/50)*1000</f>
        <v>81.5</v>
      </c>
      <c r="I15" s="109">
        <f>1000-H15</f>
        <v>918.5</v>
      </c>
    </row>
    <row r="17" spans="1:1">
      <c r="A17" t="s">
        <v>695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D151"/>
  <sheetViews>
    <sheetView zoomScale="142" zoomScaleNormal="142" workbookViewId="0" xr3:uid="{96AA9D09-0E06-52DD-9EE1-B522AFA11096}">
      <selection activeCell="A95" sqref="A95"/>
    </sheetView>
  </sheetViews>
  <sheetFormatPr defaultRowHeight="15"/>
  <cols>
    <col min="1" max="1" width="13" customWidth="1"/>
    <col min="2" max="2" width="9.85546875" customWidth="1"/>
    <col min="3" max="3" width="11.140625" customWidth="1"/>
    <col min="4" max="4" width="5.85546875" customWidth="1"/>
    <col min="5" max="5" width="13" customWidth="1"/>
    <col min="6" max="6" width="9.85546875" customWidth="1"/>
    <col min="7" max="7" width="11" customWidth="1"/>
    <col min="8" max="8" width="7.7109375" customWidth="1"/>
    <col min="9" max="9" width="11.7109375" customWidth="1"/>
    <col min="10" max="10" width="11.140625" customWidth="1"/>
    <col min="11" max="11" width="10.85546875" customWidth="1"/>
    <col min="12" max="12" width="6" customWidth="1"/>
    <col min="13" max="13" width="7.140625" customWidth="1"/>
    <col min="14" max="14" width="22.140625" customWidth="1"/>
    <col min="15" max="15" width="10.140625" customWidth="1"/>
    <col min="16" max="16" width="10.28515625" customWidth="1"/>
    <col min="17" max="17" width="6.7109375" customWidth="1"/>
    <col min="18" max="18" width="9.42578125" customWidth="1"/>
    <col min="19" max="19" width="11.85546875" customWidth="1"/>
    <col min="20" max="20" width="10.5703125" customWidth="1"/>
    <col min="22" max="22" width="11.7109375" customWidth="1"/>
  </cols>
  <sheetData>
    <row r="1" spans="1:15">
      <c r="A1" s="2" t="s">
        <v>879</v>
      </c>
      <c r="J1" s="93" t="s">
        <v>880</v>
      </c>
    </row>
    <row r="2" spans="1:15" ht="15.75">
      <c r="A2" s="2" t="s">
        <v>689</v>
      </c>
      <c r="J2" s="51" t="s">
        <v>881</v>
      </c>
      <c r="N2" s="123">
        <v>41876</v>
      </c>
    </row>
    <row r="3" spans="1:15">
      <c r="A3" s="41">
        <v>41526</v>
      </c>
      <c r="B3" t="s">
        <v>243</v>
      </c>
      <c r="C3" s="22">
        <v>3579</v>
      </c>
      <c r="D3" s="1"/>
      <c r="E3" s="139">
        <v>41527</v>
      </c>
      <c r="F3" t="s">
        <v>243</v>
      </c>
      <c r="G3" s="140">
        <v>3633</v>
      </c>
      <c r="H3" s="1"/>
      <c r="I3" s="139">
        <v>41529</v>
      </c>
      <c r="J3" t="s">
        <v>243</v>
      </c>
      <c r="K3" s="22">
        <v>3690</v>
      </c>
      <c r="L3" s="138"/>
      <c r="M3" t="s">
        <v>243</v>
      </c>
      <c r="N3" s="23">
        <v>3781</v>
      </c>
      <c r="O3" s="1"/>
    </row>
    <row r="4" spans="1:15">
      <c r="A4" t="s">
        <v>768</v>
      </c>
      <c r="B4" t="s">
        <v>765</v>
      </c>
      <c r="C4" s="138" t="s">
        <v>882</v>
      </c>
      <c r="D4" s="1"/>
      <c r="E4" s="1" t="s">
        <v>768</v>
      </c>
      <c r="F4" s="1" t="s">
        <v>765</v>
      </c>
      <c r="G4" s="138" t="s">
        <v>882</v>
      </c>
      <c r="H4" s="1"/>
      <c r="I4" s="1" t="s">
        <v>768</v>
      </c>
      <c r="J4" s="1" t="s">
        <v>765</v>
      </c>
      <c r="K4" s="138" t="s">
        <v>882</v>
      </c>
      <c r="L4" s="1"/>
      <c r="M4" s="124" t="s">
        <v>819</v>
      </c>
      <c r="N4" s="138" t="s">
        <v>882</v>
      </c>
      <c r="O4" s="1"/>
    </row>
    <row r="5" spans="1:15" ht="15.75">
      <c r="A5" s="11">
        <v>0.52361111111111114</v>
      </c>
      <c r="B5" s="13">
        <f t="shared" ref="B5:B22" si="0">(A5-A$5)*24</f>
        <v>0</v>
      </c>
      <c r="C5">
        <v>-21.48</v>
      </c>
      <c r="E5" s="11">
        <v>0.3840277777777778</v>
      </c>
      <c r="F5" s="13">
        <f t="shared" ref="F5:F25" si="1">(E5-E$7)*24</f>
        <v>-0.33333333333333348</v>
      </c>
      <c r="G5">
        <v>-22.77</v>
      </c>
      <c r="I5" s="11">
        <v>0.375</v>
      </c>
      <c r="J5" s="13">
        <f t="shared" ref="J5:J20" si="2">(I5-I$5)*24</f>
        <v>0</v>
      </c>
      <c r="K5">
        <v>-21.42</v>
      </c>
      <c r="M5" s="84">
        <v>-0.33333333333333481</v>
      </c>
      <c r="N5">
        <v>-22.16</v>
      </c>
    </row>
    <row r="6" spans="1:15" ht="15.75">
      <c r="A6" s="11">
        <v>0.53402777777777777</v>
      </c>
      <c r="B6" s="13">
        <f t="shared" si="0"/>
        <v>0.24999999999999911</v>
      </c>
      <c r="C6">
        <v>-21.44</v>
      </c>
      <c r="E6" s="11">
        <v>0.39027777777777778</v>
      </c>
      <c r="F6" s="13">
        <f t="shared" si="1"/>
        <v>-0.18333333333333401</v>
      </c>
      <c r="G6">
        <v>-22.11</v>
      </c>
      <c r="I6" s="11">
        <v>0.37986111111111115</v>
      </c>
      <c r="J6" s="13">
        <f t="shared" si="2"/>
        <v>0.11666666666666758</v>
      </c>
      <c r="K6">
        <v>-20.97</v>
      </c>
      <c r="M6" s="84">
        <v>-8.3333333333333037E-2</v>
      </c>
      <c r="N6">
        <v>-20.79</v>
      </c>
    </row>
    <row r="7" spans="1:15" ht="15.75">
      <c r="A7" s="11">
        <v>0.54097222222222219</v>
      </c>
      <c r="B7" s="13">
        <f t="shared" si="0"/>
        <v>0.41666666666666519</v>
      </c>
      <c r="E7" s="11">
        <v>0.3979166666666667</v>
      </c>
      <c r="F7" s="13">
        <f t="shared" si="1"/>
        <v>0</v>
      </c>
      <c r="G7">
        <v>-22.54</v>
      </c>
      <c r="I7" s="11">
        <v>0.38472222222222219</v>
      </c>
      <c r="J7" s="13">
        <f t="shared" si="2"/>
        <v>0.2333333333333325</v>
      </c>
      <c r="M7" s="84">
        <v>0</v>
      </c>
    </row>
    <row r="8" spans="1:15" ht="15.75">
      <c r="A8" s="11">
        <v>0.54791666666666672</v>
      </c>
      <c r="B8" s="13">
        <f t="shared" si="0"/>
        <v>0.58333333333333393</v>
      </c>
      <c r="C8">
        <v>-3.77</v>
      </c>
      <c r="E8" s="11">
        <v>0.40347222222222223</v>
      </c>
      <c r="F8" s="13">
        <f t="shared" si="1"/>
        <v>0.13333333333333286</v>
      </c>
      <c r="G8">
        <v>-23.1</v>
      </c>
      <c r="I8" s="11">
        <v>0.39027777777777778</v>
      </c>
      <c r="J8" s="13">
        <f t="shared" si="2"/>
        <v>0.3666666666666667</v>
      </c>
      <c r="K8">
        <v>-18.36</v>
      </c>
      <c r="M8" s="84">
        <v>0.33333333333333215</v>
      </c>
      <c r="N8">
        <v>-3.94</v>
      </c>
    </row>
    <row r="9" spans="1:15" ht="15.75">
      <c r="A9" s="11">
        <v>0.55486111111111114</v>
      </c>
      <c r="B9" s="13">
        <f t="shared" si="0"/>
        <v>0.75</v>
      </c>
      <c r="C9">
        <v>-2.1</v>
      </c>
      <c r="E9" s="11">
        <v>0.40625</v>
      </c>
      <c r="F9" s="13">
        <f t="shared" si="1"/>
        <v>0.19999999999999929</v>
      </c>
      <c r="I9" s="11">
        <v>0.39861111111111108</v>
      </c>
      <c r="J9" s="13">
        <f t="shared" si="2"/>
        <v>0.56666666666666599</v>
      </c>
      <c r="K9">
        <v>-6.32</v>
      </c>
      <c r="M9" s="84">
        <v>0.50000000000000089</v>
      </c>
      <c r="N9">
        <v>2.36</v>
      </c>
    </row>
    <row r="10" spans="1:15" ht="15.75">
      <c r="A10" s="11">
        <v>0.56180555555555556</v>
      </c>
      <c r="B10" s="13">
        <f t="shared" si="0"/>
        <v>0.91666666666666607</v>
      </c>
      <c r="C10">
        <v>-6.61</v>
      </c>
      <c r="E10" s="11">
        <v>0.41319444444444442</v>
      </c>
      <c r="F10" s="13">
        <f t="shared" si="1"/>
        <v>0.36666666666666536</v>
      </c>
      <c r="G10">
        <v>-15.72</v>
      </c>
      <c r="I10" s="11">
        <v>0.40486111111111112</v>
      </c>
      <c r="J10" s="13">
        <f t="shared" si="2"/>
        <v>0.71666666666666679</v>
      </c>
      <c r="K10">
        <v>7.96</v>
      </c>
      <c r="M10" s="84">
        <v>0.75</v>
      </c>
      <c r="N10">
        <v>3.3</v>
      </c>
    </row>
    <row r="11" spans="1:15" ht="15.75">
      <c r="A11" s="11">
        <v>0.56874999999999998</v>
      </c>
      <c r="B11" s="13">
        <f t="shared" si="0"/>
        <v>1.0833333333333321</v>
      </c>
      <c r="C11">
        <v>-7.65</v>
      </c>
      <c r="E11" s="11">
        <v>0.4201388888888889</v>
      </c>
      <c r="F11" s="13">
        <f t="shared" si="1"/>
        <v>0.53333333333333277</v>
      </c>
      <c r="G11">
        <v>-10.08</v>
      </c>
      <c r="I11" s="11">
        <v>0.41111111111111115</v>
      </c>
      <c r="J11" s="13">
        <f t="shared" si="2"/>
        <v>0.86666666666666758</v>
      </c>
      <c r="K11">
        <v>18.850000000000001</v>
      </c>
      <c r="M11" s="84">
        <v>0.99999999999999911</v>
      </c>
      <c r="N11">
        <v>-1.1499999999999999</v>
      </c>
    </row>
    <row r="12" spans="1:15" ht="15.75">
      <c r="A12" s="11">
        <v>0.5756944444444444</v>
      </c>
      <c r="B12" s="13">
        <f t="shared" si="0"/>
        <v>1.2499999999999982</v>
      </c>
      <c r="C12">
        <v>-9.61</v>
      </c>
      <c r="E12" s="11">
        <v>0.42708333333333331</v>
      </c>
      <c r="F12" s="13">
        <f t="shared" si="1"/>
        <v>0.69999999999999885</v>
      </c>
      <c r="G12">
        <v>-4.45</v>
      </c>
      <c r="I12" s="11">
        <v>0.41666666666666669</v>
      </c>
      <c r="J12" s="13">
        <f t="shared" si="2"/>
        <v>1.0000000000000004</v>
      </c>
      <c r="K12">
        <v>20.5</v>
      </c>
      <c r="M12" s="84">
        <v>1.2500000000000009</v>
      </c>
      <c r="N12">
        <v>-4.68</v>
      </c>
    </row>
    <row r="13" spans="1:15" ht="15.75">
      <c r="A13" s="11">
        <v>0.58263888888888882</v>
      </c>
      <c r="B13" s="13">
        <f t="shared" si="0"/>
        <v>1.4166666666666643</v>
      </c>
      <c r="C13">
        <v>-4.78</v>
      </c>
      <c r="E13" s="11">
        <v>0.43402777777777773</v>
      </c>
      <c r="F13" s="13">
        <f t="shared" si="1"/>
        <v>0.86666666666666492</v>
      </c>
      <c r="G13">
        <v>-2.42</v>
      </c>
      <c r="I13" s="11">
        <v>0.42569444444444443</v>
      </c>
      <c r="J13" s="13">
        <f t="shared" si="2"/>
        <v>1.2166666666666663</v>
      </c>
      <c r="K13">
        <v>12.94</v>
      </c>
      <c r="M13" s="84">
        <v>1.5</v>
      </c>
      <c r="N13">
        <v>-6.99</v>
      </c>
    </row>
    <row r="14" spans="1:15" ht="15.75">
      <c r="A14" s="11">
        <v>0.58958333333333335</v>
      </c>
      <c r="B14" s="13">
        <f t="shared" si="0"/>
        <v>1.583333333333333</v>
      </c>
      <c r="C14">
        <v>29.68</v>
      </c>
      <c r="E14" s="11">
        <v>0.44097222222222227</v>
      </c>
      <c r="F14" s="13">
        <f t="shared" si="1"/>
        <v>1.0333333333333337</v>
      </c>
      <c r="G14">
        <v>-2.77</v>
      </c>
      <c r="I14" s="11">
        <v>0.43402777777777773</v>
      </c>
      <c r="J14" s="13">
        <f t="shared" si="2"/>
        <v>1.4166666666666656</v>
      </c>
      <c r="K14">
        <v>23.58</v>
      </c>
      <c r="M14" s="84">
        <v>1.7499999999999991</v>
      </c>
      <c r="N14">
        <v>9.8699999999999992</v>
      </c>
    </row>
    <row r="15" spans="1:15" ht="15.75">
      <c r="A15" s="11">
        <v>0.59652777777777777</v>
      </c>
      <c r="B15" s="13">
        <f t="shared" si="0"/>
        <v>1.7499999999999991</v>
      </c>
      <c r="C15">
        <v>68.7</v>
      </c>
      <c r="E15" s="11">
        <v>0.44791666666666669</v>
      </c>
      <c r="F15" s="13">
        <f t="shared" si="1"/>
        <v>1.1999999999999997</v>
      </c>
      <c r="G15">
        <v>4.1100000000000003</v>
      </c>
      <c r="I15" s="11">
        <v>0.43958333333333338</v>
      </c>
      <c r="J15" s="13">
        <f t="shared" si="2"/>
        <v>1.5500000000000012</v>
      </c>
      <c r="K15">
        <v>52.92</v>
      </c>
      <c r="M15" s="84">
        <v>2.0000000000000009</v>
      </c>
      <c r="N15">
        <v>83.32</v>
      </c>
    </row>
    <row r="16" spans="1:15" ht="15.75">
      <c r="A16" s="11">
        <v>0.60347222222222219</v>
      </c>
      <c r="B16" s="13">
        <f t="shared" si="0"/>
        <v>1.9166666666666652</v>
      </c>
      <c r="C16">
        <v>101.77</v>
      </c>
      <c r="E16" s="11">
        <v>0.4548611111111111</v>
      </c>
      <c r="F16" s="13">
        <f t="shared" si="1"/>
        <v>1.3666666666666658</v>
      </c>
      <c r="G16">
        <v>12.73</v>
      </c>
      <c r="I16" s="11">
        <v>0.4458333333333333</v>
      </c>
      <c r="J16" s="13">
        <f t="shared" si="2"/>
        <v>1.6999999999999993</v>
      </c>
      <c r="K16">
        <v>78.05</v>
      </c>
      <c r="M16" s="84">
        <v>2.25</v>
      </c>
      <c r="N16">
        <v>121.95</v>
      </c>
    </row>
    <row r="17" spans="1:14" ht="15.75">
      <c r="A17" s="11">
        <v>0.61041666666666672</v>
      </c>
      <c r="B17" s="13">
        <f t="shared" si="0"/>
        <v>2.0833333333333339</v>
      </c>
      <c r="C17">
        <v>144.16</v>
      </c>
      <c r="E17" s="11">
        <v>0.46180555555555558</v>
      </c>
      <c r="F17" s="13">
        <f t="shared" si="1"/>
        <v>1.5333333333333332</v>
      </c>
      <c r="G17">
        <v>19.73</v>
      </c>
      <c r="I17" s="11">
        <v>0.45416666666666666</v>
      </c>
      <c r="J17" s="13">
        <f t="shared" si="2"/>
        <v>1.9</v>
      </c>
      <c r="K17">
        <v>144.46</v>
      </c>
      <c r="M17" s="84">
        <v>2.4999999999999991</v>
      </c>
      <c r="N17">
        <v>125.54</v>
      </c>
    </row>
    <row r="18" spans="1:14">
      <c r="A18" s="11">
        <v>0.61736111111111114</v>
      </c>
      <c r="B18" s="13">
        <f t="shared" si="0"/>
        <v>2.25</v>
      </c>
      <c r="E18" s="11">
        <v>0.46875</v>
      </c>
      <c r="F18" s="13">
        <f t="shared" si="1"/>
        <v>1.6999999999999993</v>
      </c>
      <c r="G18">
        <v>20.6</v>
      </c>
      <c r="I18" s="11">
        <v>0.4597222222222222</v>
      </c>
      <c r="J18" s="13">
        <f t="shared" si="2"/>
        <v>2.0333333333333328</v>
      </c>
      <c r="K18">
        <v>162.75</v>
      </c>
    </row>
    <row r="19" spans="1:14">
      <c r="A19" s="11">
        <v>0.62430555555555556</v>
      </c>
      <c r="B19" s="13">
        <f t="shared" si="0"/>
        <v>2.4166666666666661</v>
      </c>
      <c r="C19">
        <v>177.66</v>
      </c>
      <c r="E19" s="11">
        <v>0.47569444444444442</v>
      </c>
      <c r="F19" s="13">
        <f t="shared" si="1"/>
        <v>1.8666666666666654</v>
      </c>
      <c r="G19">
        <v>23.6</v>
      </c>
      <c r="I19" s="11">
        <v>0.46666666666666662</v>
      </c>
      <c r="J19" s="13">
        <f t="shared" si="2"/>
        <v>2.1999999999999988</v>
      </c>
      <c r="K19">
        <v>133.33000000000001</v>
      </c>
    </row>
    <row r="20" spans="1:14">
      <c r="A20" s="11">
        <v>0.62708333333333333</v>
      </c>
      <c r="B20" s="13">
        <f t="shared" si="0"/>
        <v>2.4833333333333325</v>
      </c>
      <c r="C20">
        <v>179.63</v>
      </c>
      <c r="E20" s="11">
        <v>0.4826388888888889</v>
      </c>
      <c r="F20" s="13">
        <f t="shared" si="1"/>
        <v>2.0333333333333328</v>
      </c>
      <c r="G20">
        <v>40.15</v>
      </c>
      <c r="I20" s="11">
        <v>0.47361111111111115</v>
      </c>
      <c r="J20" s="13">
        <f t="shared" si="2"/>
        <v>2.3666666666666676</v>
      </c>
      <c r="K20">
        <v>117.28</v>
      </c>
    </row>
    <row r="21" spans="1:14">
      <c r="A21" s="11">
        <v>0.63124999999999998</v>
      </c>
      <c r="B21" s="13">
        <f t="shared" si="0"/>
        <v>2.5833333333333321</v>
      </c>
      <c r="C21">
        <v>183.89</v>
      </c>
      <c r="E21" s="11">
        <v>0.48958333333333331</v>
      </c>
      <c r="F21" s="13">
        <f t="shared" si="1"/>
        <v>2.1999999999999988</v>
      </c>
      <c r="G21">
        <v>96.43</v>
      </c>
    </row>
    <row r="22" spans="1:14" ht="15.75">
      <c r="A22" s="11">
        <v>0.63680555555555551</v>
      </c>
      <c r="B22" s="13">
        <f t="shared" si="0"/>
        <v>2.716666666666665</v>
      </c>
      <c r="C22">
        <v>161.82</v>
      </c>
      <c r="E22" s="11">
        <v>0.49652777777777773</v>
      </c>
      <c r="F22" s="13">
        <f t="shared" si="1"/>
        <v>2.3666666666666649</v>
      </c>
      <c r="G22">
        <v>161.46</v>
      </c>
      <c r="K22" s="122"/>
      <c r="L22" s="122"/>
    </row>
    <row r="23" spans="1:14">
      <c r="E23" s="11">
        <v>0.50347222222222221</v>
      </c>
      <c r="F23" s="13">
        <f t="shared" si="1"/>
        <v>2.5333333333333323</v>
      </c>
      <c r="G23">
        <v>177.43</v>
      </c>
    </row>
    <row r="24" spans="1:14" ht="15.75">
      <c r="B24" s="122"/>
      <c r="E24" s="11">
        <v>0.51041666666666663</v>
      </c>
      <c r="F24" s="13">
        <f t="shared" si="1"/>
        <v>2.6999999999999984</v>
      </c>
      <c r="G24">
        <v>142.43</v>
      </c>
    </row>
    <row r="25" spans="1:14">
      <c r="E25" s="11">
        <v>0.51388888888888895</v>
      </c>
      <c r="F25" s="13">
        <f t="shared" si="1"/>
        <v>2.7833333333333341</v>
      </c>
      <c r="G25">
        <v>138</v>
      </c>
    </row>
    <row r="26" spans="1:14">
      <c r="A26" s="2" t="s">
        <v>879</v>
      </c>
    </row>
    <row r="27" spans="1:14">
      <c r="A27" s="2" t="s">
        <v>877</v>
      </c>
    </row>
    <row r="28" spans="1:14">
      <c r="A28" t="s">
        <v>166</v>
      </c>
      <c r="C28" t="s">
        <v>243</v>
      </c>
      <c r="E28" t="s">
        <v>166</v>
      </c>
      <c r="G28" t="s">
        <v>243</v>
      </c>
      <c r="I28" t="s">
        <v>166</v>
      </c>
      <c r="K28" t="s">
        <v>243</v>
      </c>
    </row>
    <row r="29" spans="1:14">
      <c r="A29" s="41">
        <v>41561</v>
      </c>
      <c r="B29">
        <v>168.3</v>
      </c>
      <c r="C29" s="22">
        <v>3634</v>
      </c>
      <c r="E29" s="141">
        <v>41562</v>
      </c>
      <c r="F29">
        <v>160</v>
      </c>
      <c r="G29" s="22">
        <v>3581</v>
      </c>
      <c r="I29" s="41">
        <v>41563</v>
      </c>
      <c r="J29">
        <v>172</v>
      </c>
      <c r="K29" s="22">
        <v>3652</v>
      </c>
    </row>
    <row r="30" spans="1:14">
      <c r="A30" t="s">
        <v>770</v>
      </c>
      <c r="B30" t="s">
        <v>765</v>
      </c>
      <c r="C30" s="138" t="s">
        <v>882</v>
      </c>
      <c r="E30" t="s">
        <v>770</v>
      </c>
      <c r="F30" t="s">
        <v>765</v>
      </c>
      <c r="G30" s="138" t="s">
        <v>882</v>
      </c>
      <c r="I30" t="s">
        <v>770</v>
      </c>
      <c r="J30" t="s">
        <v>765</v>
      </c>
      <c r="K30" s="138" t="s">
        <v>882</v>
      </c>
    </row>
    <row r="31" spans="1:14">
      <c r="A31" s="11">
        <v>0.47291666666666665</v>
      </c>
      <c r="B31" s="13">
        <f t="shared" ref="B31:B54" si="3">(A31-A$8)*24</f>
        <v>-1.8000000000000016</v>
      </c>
      <c r="E31" s="11">
        <v>0.49722222222222223</v>
      </c>
      <c r="F31" s="13">
        <f t="shared" ref="F31:F53" si="4">(E31-E$6)*24</f>
        <v>2.5666666666666669</v>
      </c>
      <c r="G31">
        <v>-25.16</v>
      </c>
      <c r="I31" s="11">
        <v>0.50069444444444444</v>
      </c>
      <c r="J31" s="13">
        <f>(I31-I$7)*24</f>
        <v>2.7833333333333341</v>
      </c>
      <c r="K31">
        <v>-22.81</v>
      </c>
    </row>
    <row r="32" spans="1:14">
      <c r="A32" s="11">
        <v>0.48194444444444445</v>
      </c>
      <c r="B32" s="13">
        <f t="shared" si="3"/>
        <v>-1.5833333333333344</v>
      </c>
      <c r="C32">
        <v>-23.62</v>
      </c>
      <c r="E32" s="11">
        <v>0.50555555555555554</v>
      </c>
      <c r="F32" s="13">
        <f t="shared" si="4"/>
        <v>2.7666666666666662</v>
      </c>
      <c r="G32">
        <v>-23.39</v>
      </c>
      <c r="I32" s="11">
        <v>0.50694444444444442</v>
      </c>
      <c r="J32" s="13">
        <f>(I32-I$7)*24</f>
        <v>2.9333333333333336</v>
      </c>
      <c r="K32">
        <v>-21.77</v>
      </c>
    </row>
    <row r="33" spans="1:11">
      <c r="A33" s="11">
        <v>0.4861111111111111</v>
      </c>
      <c r="B33" s="13">
        <f t="shared" si="3"/>
        <v>-1.4833333333333347</v>
      </c>
      <c r="C33">
        <v>-23.95</v>
      </c>
      <c r="E33" s="47">
        <v>0.51180555555555551</v>
      </c>
      <c r="F33" s="45">
        <f t="shared" si="4"/>
        <v>2.9166666666666656</v>
      </c>
      <c r="G33" s="40"/>
      <c r="I33" s="11">
        <v>0.51041666666666663</v>
      </c>
      <c r="J33" s="13">
        <f>(I33-I$7)*24</f>
        <v>3.0166666666666666</v>
      </c>
      <c r="K33">
        <v>-21.51</v>
      </c>
    </row>
    <row r="34" spans="1:11">
      <c r="A34" s="11">
        <v>0.48888888888888887</v>
      </c>
      <c r="B34" s="13">
        <f t="shared" si="3"/>
        <v>-1.4166666666666683</v>
      </c>
      <c r="C34">
        <v>-23.58</v>
      </c>
      <c r="E34" s="11">
        <v>0.51736111111111105</v>
      </c>
      <c r="F34" s="13">
        <f t="shared" si="4"/>
        <v>3.0499999999999985</v>
      </c>
      <c r="G34">
        <v>-21.58</v>
      </c>
      <c r="I34" s="11">
        <v>0.51388888888888895</v>
      </c>
      <c r="J34" s="13">
        <v>0</v>
      </c>
      <c r="K34">
        <v>-21.62</v>
      </c>
    </row>
    <row r="35" spans="1:11">
      <c r="A35" s="11">
        <v>0.49722222222222223</v>
      </c>
      <c r="B35" s="13">
        <f t="shared" si="3"/>
        <v>-1.2166666666666677</v>
      </c>
      <c r="E35" s="11">
        <v>0.52638888888888891</v>
      </c>
      <c r="F35" s="13">
        <f t="shared" si="4"/>
        <v>3.2666666666666671</v>
      </c>
      <c r="G35">
        <v>-15.92</v>
      </c>
      <c r="I35" s="11">
        <v>0.52083333333333337</v>
      </c>
      <c r="J35" s="13">
        <f t="shared" ref="J35:J57" si="5">(I35-I$7)*24</f>
        <v>3.2666666666666684</v>
      </c>
      <c r="K35">
        <v>-21.72</v>
      </c>
    </row>
    <row r="36" spans="1:11">
      <c r="A36" s="11">
        <v>0.50208333333333333</v>
      </c>
      <c r="B36" s="13">
        <f t="shared" si="3"/>
        <v>-1.1000000000000014</v>
      </c>
      <c r="E36" s="11">
        <v>0.53333333333333333</v>
      </c>
      <c r="F36" s="13">
        <f t="shared" si="4"/>
        <v>3.4333333333333331</v>
      </c>
      <c r="G36">
        <v>-13.4</v>
      </c>
      <c r="I36" s="11">
        <v>0.52777777777777779</v>
      </c>
      <c r="J36" s="13">
        <f t="shared" si="5"/>
        <v>3.4333333333333345</v>
      </c>
      <c r="K36">
        <v>-17.95</v>
      </c>
    </row>
    <row r="37" spans="1:11">
      <c r="A37" s="11">
        <v>0.50694444444444442</v>
      </c>
      <c r="B37" s="13">
        <f t="shared" si="3"/>
        <v>-0.98333333333333517</v>
      </c>
      <c r="C37">
        <v>-19.05</v>
      </c>
      <c r="E37" s="11">
        <v>0.54027777777777775</v>
      </c>
      <c r="F37" s="13">
        <f t="shared" si="4"/>
        <v>3.5999999999999992</v>
      </c>
      <c r="G37">
        <v>-14.1</v>
      </c>
      <c r="I37" s="11">
        <v>0.53472222222222221</v>
      </c>
      <c r="J37" s="13">
        <f t="shared" si="5"/>
        <v>3.6000000000000005</v>
      </c>
      <c r="K37">
        <v>-13.97</v>
      </c>
    </row>
    <row r="38" spans="1:11">
      <c r="A38" s="11">
        <v>0.52083333333333337</v>
      </c>
      <c r="B38" s="13">
        <f t="shared" si="3"/>
        <v>-0.65000000000000036</v>
      </c>
      <c r="C38">
        <v>-13.24</v>
      </c>
      <c r="E38" s="11">
        <v>0.54722222222222217</v>
      </c>
      <c r="F38" s="13">
        <f t="shared" si="4"/>
        <v>3.7666666666666653</v>
      </c>
      <c r="G38">
        <v>-12.9</v>
      </c>
      <c r="I38" s="11">
        <v>0.54166666666666663</v>
      </c>
      <c r="J38" s="13">
        <f t="shared" si="5"/>
        <v>3.7666666666666666</v>
      </c>
      <c r="K38">
        <v>-13.33</v>
      </c>
    </row>
    <row r="39" spans="1:11">
      <c r="A39" s="11">
        <v>0.52430555555555558</v>
      </c>
      <c r="B39" s="13">
        <f t="shared" si="3"/>
        <v>-0.56666666666666732</v>
      </c>
      <c r="C39">
        <v>-11.11</v>
      </c>
      <c r="E39" s="11">
        <v>0.55416666666666703</v>
      </c>
      <c r="F39" s="13">
        <f t="shared" si="4"/>
        <v>3.933333333333342</v>
      </c>
      <c r="G39">
        <v>-13.3</v>
      </c>
      <c r="I39" s="11">
        <v>0.54861111111111105</v>
      </c>
      <c r="J39" s="13">
        <f t="shared" si="5"/>
        <v>3.9333333333333327</v>
      </c>
      <c r="K39">
        <v>-11.85</v>
      </c>
    </row>
    <row r="40" spans="1:11">
      <c r="A40" s="11">
        <v>0.53125</v>
      </c>
      <c r="B40" s="13">
        <f t="shared" si="3"/>
        <v>-0.40000000000000124</v>
      </c>
      <c r="C40">
        <v>-8.68</v>
      </c>
      <c r="E40" s="11">
        <v>0.56111111111111101</v>
      </c>
      <c r="F40" s="13">
        <f t="shared" si="4"/>
        <v>4.0999999999999979</v>
      </c>
      <c r="G40">
        <v>-13.6</v>
      </c>
      <c r="I40" s="11">
        <v>0.55555555555555558</v>
      </c>
      <c r="J40" s="13">
        <f t="shared" si="5"/>
        <v>4.1000000000000014</v>
      </c>
      <c r="K40">
        <v>-11.375999999999999</v>
      </c>
    </row>
    <row r="41" spans="1:11">
      <c r="A41" s="11">
        <v>0.53819444444444442</v>
      </c>
      <c r="B41" s="13">
        <f t="shared" si="3"/>
        <v>-0.23333333333333517</v>
      </c>
      <c r="C41">
        <v>-7.74</v>
      </c>
      <c r="E41" s="11">
        <v>0.56805555555555498</v>
      </c>
      <c r="F41" s="13">
        <f t="shared" si="4"/>
        <v>4.2666666666666533</v>
      </c>
      <c r="G41">
        <v>-12.9</v>
      </c>
      <c r="I41" s="11">
        <v>0.5625</v>
      </c>
      <c r="J41" s="13">
        <f t="shared" si="5"/>
        <v>4.2666666666666675</v>
      </c>
      <c r="K41">
        <v>-11.88</v>
      </c>
    </row>
    <row r="42" spans="1:11">
      <c r="A42" s="11">
        <v>0.54513888888888895</v>
      </c>
      <c r="B42" s="13">
        <f t="shared" si="3"/>
        <v>-6.666666666666643E-2</v>
      </c>
      <c r="C42">
        <v>-4.91</v>
      </c>
      <c r="E42" s="11">
        <v>0.57499999999999996</v>
      </c>
      <c r="F42" s="13">
        <f t="shared" si="4"/>
        <v>4.4333333333333318</v>
      </c>
      <c r="G42" s="30">
        <v>-13.98</v>
      </c>
      <c r="I42" s="11">
        <v>0.56944444444444442</v>
      </c>
      <c r="J42" s="13">
        <f t="shared" si="5"/>
        <v>4.4333333333333336</v>
      </c>
      <c r="K42">
        <v>-11.58</v>
      </c>
    </row>
    <row r="43" spans="1:11">
      <c r="A43" s="11">
        <v>0.55208333333333337</v>
      </c>
      <c r="B43" s="13">
        <f t="shared" si="3"/>
        <v>9.9999999999999645E-2</v>
      </c>
      <c r="C43">
        <v>-2.0499999999999998</v>
      </c>
      <c r="E43" s="11">
        <v>0.58194444444444304</v>
      </c>
      <c r="F43" s="13">
        <f t="shared" si="4"/>
        <v>4.5999999999999659</v>
      </c>
      <c r="G43">
        <v>-13.6</v>
      </c>
      <c r="I43" s="11">
        <v>0.57638888888888895</v>
      </c>
      <c r="J43" s="13">
        <f t="shared" si="5"/>
        <v>4.6000000000000023</v>
      </c>
      <c r="K43">
        <v>-15.71</v>
      </c>
    </row>
    <row r="44" spans="1:11">
      <c r="A44" s="11">
        <v>0.55902777777777779</v>
      </c>
      <c r="B44" s="13">
        <f t="shared" si="3"/>
        <v>0.26666666666666572</v>
      </c>
      <c r="C44">
        <v>0.69</v>
      </c>
      <c r="E44" s="11">
        <v>0.58888888888888702</v>
      </c>
      <c r="F44" s="13">
        <f t="shared" si="4"/>
        <v>4.7666666666666213</v>
      </c>
      <c r="G44">
        <v>-14.5</v>
      </c>
      <c r="I44" s="11">
        <v>0.58333333333333337</v>
      </c>
      <c r="J44" s="13">
        <f t="shared" si="5"/>
        <v>4.7666666666666684</v>
      </c>
      <c r="K44">
        <v>-14.71</v>
      </c>
    </row>
    <row r="45" spans="1:11">
      <c r="A45" s="11">
        <v>0.56666666666666665</v>
      </c>
      <c r="B45" s="13">
        <f t="shared" si="3"/>
        <v>0.4499999999999984</v>
      </c>
      <c r="C45">
        <v>12.23</v>
      </c>
      <c r="E45" s="11">
        <v>0.59583333333333099</v>
      </c>
      <c r="F45" s="13">
        <f t="shared" si="4"/>
        <v>4.9333333333332767</v>
      </c>
      <c r="G45">
        <v>-13.4</v>
      </c>
      <c r="I45" s="11">
        <v>0.59027777777777779</v>
      </c>
      <c r="J45" s="13">
        <f t="shared" si="5"/>
        <v>4.9333333333333345</v>
      </c>
      <c r="K45">
        <v>-14.01</v>
      </c>
    </row>
    <row r="46" spans="1:11">
      <c r="A46" s="11">
        <v>0.57291666666666663</v>
      </c>
      <c r="B46" s="13">
        <f t="shared" si="3"/>
        <v>0.59999999999999787</v>
      </c>
      <c r="C46">
        <v>26.96</v>
      </c>
      <c r="E46" s="11">
        <v>0.60277777777777497</v>
      </c>
      <c r="F46" s="13">
        <f t="shared" si="4"/>
        <v>5.0999999999999321</v>
      </c>
      <c r="G46">
        <v>-12.7</v>
      </c>
      <c r="I46" s="11">
        <v>0.59722222222222221</v>
      </c>
      <c r="J46" s="13">
        <f t="shared" si="5"/>
        <v>5.1000000000000005</v>
      </c>
      <c r="K46">
        <v>-13.81</v>
      </c>
    </row>
    <row r="47" spans="1:11">
      <c r="A47" s="11">
        <v>0.58124999999999993</v>
      </c>
      <c r="B47" s="13">
        <f t="shared" si="3"/>
        <v>0.79999999999999716</v>
      </c>
      <c r="C47">
        <v>38.92</v>
      </c>
      <c r="E47" s="11">
        <v>0.60972222222221895</v>
      </c>
      <c r="F47" s="13">
        <f t="shared" si="4"/>
        <v>5.2666666666665876</v>
      </c>
      <c r="G47">
        <v>-10.56</v>
      </c>
      <c r="I47" s="11">
        <v>0.60416666666666663</v>
      </c>
      <c r="J47" s="13">
        <f t="shared" si="5"/>
        <v>5.2666666666666666</v>
      </c>
      <c r="K47">
        <v>-14.11</v>
      </c>
    </row>
    <row r="48" spans="1:11">
      <c r="A48" s="11">
        <v>0.58750000000000002</v>
      </c>
      <c r="B48" s="13">
        <f t="shared" si="3"/>
        <v>0.94999999999999929</v>
      </c>
      <c r="C48">
        <v>51.570999999999998</v>
      </c>
      <c r="E48" s="11">
        <v>0.61666666666666303</v>
      </c>
      <c r="F48" s="13">
        <f t="shared" si="4"/>
        <v>5.4333333333332465</v>
      </c>
      <c r="G48">
        <v>-8.2799999999999994</v>
      </c>
      <c r="I48" s="11">
        <v>0.61111111111111105</v>
      </c>
      <c r="J48" s="13">
        <f t="shared" si="5"/>
        <v>5.4333333333333327</v>
      </c>
      <c r="K48">
        <v>-14.31</v>
      </c>
    </row>
    <row r="49" spans="1:11">
      <c r="A49" s="11">
        <v>0.59444444444444444</v>
      </c>
      <c r="B49" s="13">
        <f t="shared" si="3"/>
        <v>1.1166666666666654</v>
      </c>
      <c r="C49">
        <v>64.296999999999997</v>
      </c>
      <c r="E49" s="11">
        <v>0.62361111111111112</v>
      </c>
      <c r="F49" s="13">
        <f t="shared" si="4"/>
        <v>5.6</v>
      </c>
      <c r="G49">
        <v>-4.6500000000000004</v>
      </c>
      <c r="I49" s="11">
        <v>0.61805555555555558</v>
      </c>
      <c r="J49" s="13">
        <f t="shared" si="5"/>
        <v>5.6000000000000014</v>
      </c>
      <c r="K49">
        <v>1.52</v>
      </c>
    </row>
    <row r="50" spans="1:11">
      <c r="A50" s="11">
        <v>0.60555555555555551</v>
      </c>
      <c r="B50" s="13">
        <f t="shared" si="3"/>
        <v>1.3833333333333311</v>
      </c>
      <c r="C50">
        <v>65</v>
      </c>
      <c r="E50" s="11">
        <v>0.63055555555555554</v>
      </c>
      <c r="F50" s="13">
        <f t="shared" si="4"/>
        <v>5.7666666666666657</v>
      </c>
      <c r="G50">
        <v>-0.56999999999999995</v>
      </c>
      <c r="I50" s="11">
        <v>0.625</v>
      </c>
      <c r="J50" s="13">
        <f t="shared" si="5"/>
        <v>5.7666666666666675</v>
      </c>
      <c r="K50">
        <v>19.989999999999998</v>
      </c>
    </row>
    <row r="51" spans="1:11">
      <c r="A51" s="11">
        <v>0.61319444444444449</v>
      </c>
      <c r="B51" s="13">
        <f t="shared" si="3"/>
        <v>1.5666666666666664</v>
      </c>
      <c r="C51">
        <v>72</v>
      </c>
      <c r="E51" s="11">
        <v>0.63750000000000007</v>
      </c>
      <c r="F51" s="13">
        <f t="shared" si="4"/>
        <v>5.9333333333333353</v>
      </c>
      <c r="G51">
        <v>1.1000000000000001</v>
      </c>
      <c r="I51" s="11">
        <v>0.63194444444444442</v>
      </c>
      <c r="J51" s="13">
        <f t="shared" si="5"/>
        <v>5.9333333333333336</v>
      </c>
      <c r="K51">
        <v>51.21</v>
      </c>
    </row>
    <row r="52" spans="1:11">
      <c r="A52" s="11">
        <v>0.61736111111111114</v>
      </c>
      <c r="B52" s="13">
        <f t="shared" si="3"/>
        <v>1.6666666666666661</v>
      </c>
      <c r="C52">
        <v>64.685000000000002</v>
      </c>
      <c r="E52" s="11">
        <v>0.64444444444444449</v>
      </c>
      <c r="F52" s="13">
        <f t="shared" si="4"/>
        <v>6.1000000000000014</v>
      </c>
      <c r="G52">
        <v>3.6</v>
      </c>
      <c r="I52" s="11">
        <v>0.63888888888888895</v>
      </c>
      <c r="J52" s="13">
        <f t="shared" si="5"/>
        <v>6.1000000000000023</v>
      </c>
      <c r="K52">
        <v>79.41</v>
      </c>
    </row>
    <row r="53" spans="1:11">
      <c r="A53" s="11">
        <v>0.62361111111111112</v>
      </c>
      <c r="B53" s="13">
        <f t="shared" si="3"/>
        <v>1.8166666666666655</v>
      </c>
      <c r="C53">
        <v>67.834000000000003</v>
      </c>
      <c r="E53" s="11">
        <v>0.64722222222222225</v>
      </c>
      <c r="F53" s="13">
        <f t="shared" si="4"/>
        <v>6.1666666666666679</v>
      </c>
      <c r="G53">
        <v>4.2</v>
      </c>
      <c r="I53" s="11">
        <v>0.64583333333333337</v>
      </c>
      <c r="J53" s="13">
        <f t="shared" si="5"/>
        <v>6.2666666666666684</v>
      </c>
      <c r="K53">
        <v>118.32</v>
      </c>
    </row>
    <row r="54" spans="1:11">
      <c r="A54" s="11">
        <v>0.63124999999999998</v>
      </c>
      <c r="B54" s="13">
        <f t="shared" si="3"/>
        <v>1.9999999999999982</v>
      </c>
      <c r="C54">
        <v>50.534999999999997</v>
      </c>
      <c r="I54" s="11">
        <v>0.65277777777777779</v>
      </c>
      <c r="J54" s="13">
        <f t="shared" si="5"/>
        <v>6.4333333333333345</v>
      </c>
      <c r="K54">
        <v>141.32</v>
      </c>
    </row>
    <row r="55" spans="1:11">
      <c r="I55" s="11">
        <v>0.65972222222222221</v>
      </c>
      <c r="J55" s="13">
        <f t="shared" si="5"/>
        <v>6.6000000000000005</v>
      </c>
      <c r="K55">
        <v>148.11000000000001</v>
      </c>
    </row>
    <row r="56" spans="1:11">
      <c r="I56" s="11">
        <v>0.66666666666666663</v>
      </c>
      <c r="J56" s="13">
        <f t="shared" si="5"/>
        <v>6.7666666666666666</v>
      </c>
      <c r="K56">
        <v>128.68</v>
      </c>
    </row>
    <row r="57" spans="1:11">
      <c r="I57" s="11">
        <v>0.67361111111111116</v>
      </c>
      <c r="J57" s="13">
        <f t="shared" si="5"/>
        <v>6.9333333333333353</v>
      </c>
      <c r="K57">
        <v>113.76</v>
      </c>
    </row>
    <row r="59" spans="1:11">
      <c r="A59" s="2" t="s">
        <v>878</v>
      </c>
    </row>
    <row r="60" spans="1:11">
      <c r="A60" s="41">
        <v>41653</v>
      </c>
      <c r="B60">
        <v>145</v>
      </c>
      <c r="C60" s="22">
        <v>3596</v>
      </c>
      <c r="E60" s="41">
        <v>41654</v>
      </c>
      <c r="F60">
        <v>107</v>
      </c>
      <c r="G60" s="22">
        <v>3635</v>
      </c>
      <c r="I60" s="41">
        <v>41655</v>
      </c>
      <c r="J60">
        <v>147</v>
      </c>
      <c r="K60" s="22">
        <v>3653</v>
      </c>
    </row>
    <row r="61" spans="1:11">
      <c r="A61" t="s">
        <v>770</v>
      </c>
      <c r="B61" t="s">
        <v>765</v>
      </c>
      <c r="C61" s="138" t="s">
        <v>882</v>
      </c>
      <c r="E61" t="s">
        <v>770</v>
      </c>
      <c r="F61" t="s">
        <v>765</v>
      </c>
      <c r="G61" s="138" t="s">
        <v>882</v>
      </c>
      <c r="I61" t="s">
        <v>770</v>
      </c>
      <c r="J61" t="s">
        <v>765</v>
      </c>
      <c r="K61" s="138" t="s">
        <v>882</v>
      </c>
    </row>
    <row r="62" spans="1:11">
      <c r="A62" s="142">
        <v>0.375</v>
      </c>
      <c r="B62" s="45">
        <f>(A62-A$66)*24</f>
        <v>-0.66666666666666563</v>
      </c>
      <c r="C62" s="40">
        <v>-13.3</v>
      </c>
      <c r="D62" s="40"/>
      <c r="E62" s="47">
        <v>0.3611111111111111</v>
      </c>
      <c r="F62" s="45">
        <f>(E62-E$8)*24</f>
        <v>-1.0166666666666671</v>
      </c>
      <c r="G62" s="40">
        <v>-23.6</v>
      </c>
      <c r="H62" s="40"/>
      <c r="I62" s="47">
        <v>0.3611111111111111</v>
      </c>
      <c r="J62" s="45">
        <f>(I62-I$66)*24</f>
        <v>-0.66666666666666696</v>
      </c>
      <c r="K62" s="48">
        <v>-18.5</v>
      </c>
    </row>
    <row r="63" spans="1:11">
      <c r="A63" s="59">
        <v>0.3840277777777778</v>
      </c>
      <c r="B63" s="45">
        <f>(A63-A$66)*24</f>
        <v>-0.4499999999999984</v>
      </c>
      <c r="C63" s="40">
        <v>-26.3</v>
      </c>
      <c r="D63" s="40"/>
      <c r="E63" s="47">
        <v>0.36805555555555558</v>
      </c>
      <c r="F63" s="45">
        <f t="shared" ref="F63:F84" si="6">(E63-E$8)*24</f>
        <v>-0.84999999999999964</v>
      </c>
      <c r="G63" s="40">
        <v>-25</v>
      </c>
      <c r="H63" s="40"/>
      <c r="I63" s="47">
        <v>0.36805555555555558</v>
      </c>
      <c r="J63" s="45">
        <f>(I63-I$66)*24</f>
        <v>-0.49999999999999956</v>
      </c>
      <c r="K63" s="40">
        <v>-12.1</v>
      </c>
    </row>
    <row r="64" spans="1:11">
      <c r="A64" s="59">
        <v>0.3888888888888889</v>
      </c>
      <c r="B64" s="45">
        <f>(A64-A$66)*24</f>
        <v>-0.33333333333333215</v>
      </c>
      <c r="C64" s="40">
        <v>-25.7</v>
      </c>
      <c r="D64" s="40"/>
      <c r="E64" s="47">
        <v>0.375</v>
      </c>
      <c r="F64" s="45">
        <f t="shared" si="6"/>
        <v>-0.68333333333333357</v>
      </c>
      <c r="G64" s="40">
        <v>-25.3</v>
      </c>
      <c r="H64" s="40"/>
      <c r="I64" s="47">
        <v>0.375</v>
      </c>
      <c r="J64" s="45">
        <f>(I64-I$66)*24</f>
        <v>-0.33333333333333348</v>
      </c>
      <c r="K64" s="40">
        <v>-27</v>
      </c>
    </row>
    <row r="65" spans="1:11">
      <c r="A65" s="59">
        <v>0.39583333333333331</v>
      </c>
      <c r="B65" s="45">
        <f>(A65-A$66)*24</f>
        <v>-0.16666666666666607</v>
      </c>
      <c r="C65" s="40">
        <v>-26.4</v>
      </c>
      <c r="D65" s="40"/>
      <c r="E65" s="47">
        <v>0.38194444444444497</v>
      </c>
      <c r="F65" s="45">
        <f t="shared" si="6"/>
        <v>-0.51666666666665417</v>
      </c>
      <c r="G65" s="40">
        <v>-12.8</v>
      </c>
      <c r="H65" s="40"/>
      <c r="I65" s="47">
        <v>0.38194444444444442</v>
      </c>
      <c r="J65" s="45">
        <f>(I65-I$66)*24</f>
        <v>-0.16666666666666741</v>
      </c>
      <c r="K65" s="40">
        <v>-28.1</v>
      </c>
    </row>
    <row r="66" spans="1:11">
      <c r="A66" s="59">
        <v>0.40277777777777773</v>
      </c>
      <c r="B66" s="45">
        <f>(A66-A$66)*24</f>
        <v>0</v>
      </c>
      <c r="C66" s="40">
        <v>-14.4</v>
      </c>
      <c r="D66" s="40"/>
      <c r="E66" s="47">
        <v>0.38888888888888901</v>
      </c>
      <c r="F66" s="45">
        <f t="shared" si="6"/>
        <v>-0.34999999999999742</v>
      </c>
      <c r="G66" s="40">
        <v>-16.8</v>
      </c>
      <c r="H66" s="40"/>
      <c r="I66" s="47">
        <v>0.3888888888888889</v>
      </c>
      <c r="J66" s="45">
        <f>(I66-I$66)*24</f>
        <v>0</v>
      </c>
      <c r="K66" s="50">
        <v>-13.64</v>
      </c>
    </row>
    <row r="67" spans="1:11">
      <c r="A67" s="59">
        <v>0.40972222222222227</v>
      </c>
      <c r="B67" s="45">
        <f t="shared" ref="B67:B85" si="7">(A67-A$66)*24</f>
        <v>0.16666666666666874</v>
      </c>
      <c r="C67" s="40">
        <v>-22.8</v>
      </c>
      <c r="D67" s="40"/>
      <c r="E67" s="47">
        <v>0.39583333333333298</v>
      </c>
      <c r="F67" s="45">
        <f t="shared" si="6"/>
        <v>-0.18333333333334201</v>
      </c>
      <c r="G67" s="40">
        <v>-18.3</v>
      </c>
      <c r="H67" s="40"/>
      <c r="I67" s="47">
        <v>0.39583333333333331</v>
      </c>
      <c r="J67" s="45">
        <f t="shared" ref="J67:J82" si="8">(I67-I$66)*24</f>
        <v>0.16666666666666607</v>
      </c>
      <c r="K67" s="50">
        <v>-22.46</v>
      </c>
    </row>
    <row r="68" spans="1:11">
      <c r="A68" s="59">
        <v>0.41666666666666669</v>
      </c>
      <c r="B68" s="45">
        <f t="shared" si="7"/>
        <v>0.33333333333333481</v>
      </c>
      <c r="C68" s="40">
        <v>-17.3</v>
      </c>
      <c r="D68" s="40"/>
      <c r="E68" s="47">
        <v>0.40277777777777801</v>
      </c>
      <c r="F68" s="45">
        <f t="shared" si="6"/>
        <v>-1.6666666666661278E-2</v>
      </c>
      <c r="G68" s="40">
        <v>-16.899999999999999</v>
      </c>
      <c r="H68" s="40"/>
      <c r="I68" s="47">
        <v>0.40277777777777773</v>
      </c>
      <c r="J68" s="45">
        <f t="shared" si="8"/>
        <v>0.33333333333333215</v>
      </c>
      <c r="K68" s="50">
        <v>-17.899999999999999</v>
      </c>
    </row>
    <row r="69" spans="1:11">
      <c r="A69" s="59">
        <v>0.4236111111111111</v>
      </c>
      <c r="B69" s="45">
        <f t="shared" si="7"/>
        <v>0.50000000000000089</v>
      </c>
      <c r="C69" s="40">
        <v>-16.8</v>
      </c>
      <c r="D69" s="40"/>
      <c r="E69" s="47">
        <v>0.40972222222222199</v>
      </c>
      <c r="F69" s="45">
        <f t="shared" si="6"/>
        <v>0.14999999999999414</v>
      </c>
      <c r="G69" s="40">
        <v>-16.7</v>
      </c>
      <c r="H69" s="40"/>
      <c r="I69" s="47">
        <v>0.40972222222222227</v>
      </c>
      <c r="J69" s="45">
        <f t="shared" si="8"/>
        <v>0.50000000000000089</v>
      </c>
      <c r="K69" s="50">
        <v>-15.5</v>
      </c>
    </row>
    <row r="70" spans="1:11">
      <c r="A70" s="59">
        <v>0.43055555555555558</v>
      </c>
      <c r="B70" s="45">
        <f t="shared" si="7"/>
        <v>0.66666666666666829</v>
      </c>
      <c r="C70" s="40">
        <v>-15.3</v>
      </c>
      <c r="D70" s="40"/>
      <c r="E70" s="47">
        <v>0.41666666666666702</v>
      </c>
      <c r="F70" s="45">
        <f t="shared" si="6"/>
        <v>0.31666666666667487</v>
      </c>
      <c r="G70" s="40">
        <v>-16.3</v>
      </c>
      <c r="H70" s="40"/>
      <c r="I70" s="47">
        <v>0.41666666666666702</v>
      </c>
      <c r="J70" s="45">
        <f t="shared" si="8"/>
        <v>0.66666666666667496</v>
      </c>
      <c r="K70" s="50">
        <v>-15.7</v>
      </c>
    </row>
    <row r="71" spans="1:11">
      <c r="A71" s="59">
        <v>0.4375</v>
      </c>
      <c r="B71" s="45">
        <f t="shared" si="7"/>
        <v>0.83333333333333437</v>
      </c>
      <c r="C71" s="40">
        <v>-15.5</v>
      </c>
      <c r="D71" s="40"/>
      <c r="E71" s="47">
        <v>0.42361111111111099</v>
      </c>
      <c r="F71" s="45">
        <f t="shared" si="6"/>
        <v>0.48333333333333028</v>
      </c>
      <c r="G71" s="40">
        <v>-15.7</v>
      </c>
      <c r="H71" s="40"/>
      <c r="I71" s="47">
        <v>0.42361111111111099</v>
      </c>
      <c r="J71" s="45">
        <f t="shared" si="8"/>
        <v>0.83333333333333037</v>
      </c>
      <c r="K71" s="50">
        <v>-15.2</v>
      </c>
    </row>
    <row r="72" spans="1:11">
      <c r="A72" s="49">
        <v>0.44444444444444442</v>
      </c>
      <c r="B72" s="45">
        <f t="shared" si="7"/>
        <v>1.0000000000000004</v>
      </c>
      <c r="C72">
        <v>-14.9</v>
      </c>
      <c r="E72" s="11">
        <v>0.43055555555555602</v>
      </c>
      <c r="F72" s="13">
        <f t="shared" si="6"/>
        <v>0.65000000000001101</v>
      </c>
      <c r="G72">
        <v>-15.4</v>
      </c>
      <c r="I72" s="11">
        <v>0.43055555555555503</v>
      </c>
      <c r="J72" s="45">
        <f t="shared" si="8"/>
        <v>0.99999999999998712</v>
      </c>
      <c r="K72" s="30">
        <v>-13.11</v>
      </c>
    </row>
    <row r="73" spans="1:11">
      <c r="A73" s="49">
        <v>0.4513888888888889</v>
      </c>
      <c r="B73" s="45">
        <f t="shared" si="7"/>
        <v>1.1666666666666679</v>
      </c>
      <c r="C73">
        <v>-14.3</v>
      </c>
      <c r="E73" s="11">
        <v>0.4375</v>
      </c>
      <c r="F73" s="13">
        <f t="shared" si="6"/>
        <v>0.81666666666666643</v>
      </c>
      <c r="G73">
        <v>-16.100000000000001</v>
      </c>
      <c r="I73" s="11">
        <v>0.4375</v>
      </c>
      <c r="J73" s="45">
        <f t="shared" si="8"/>
        <v>1.1666666666666665</v>
      </c>
      <c r="K73" s="30">
        <v>-11.7</v>
      </c>
    </row>
    <row r="74" spans="1:11">
      <c r="A74" s="49">
        <v>0.45833333333333331</v>
      </c>
      <c r="B74" s="45">
        <f t="shared" si="7"/>
        <v>1.3333333333333339</v>
      </c>
      <c r="C74">
        <v>-14.7</v>
      </c>
      <c r="E74" s="11">
        <v>0.44444444444444497</v>
      </c>
      <c r="F74" s="13">
        <f t="shared" si="6"/>
        <v>0.98333333333334583</v>
      </c>
      <c r="G74">
        <v>-16.5</v>
      </c>
      <c r="I74" s="11">
        <v>0.44444444444444398</v>
      </c>
      <c r="J74" s="45">
        <f t="shared" si="8"/>
        <v>1.3333333333333219</v>
      </c>
      <c r="K74" s="30">
        <v>-10.6</v>
      </c>
    </row>
    <row r="75" spans="1:11">
      <c r="A75" s="49">
        <v>0.46527777777777773</v>
      </c>
      <c r="B75" s="45">
        <f t="shared" si="7"/>
        <v>1.5</v>
      </c>
      <c r="C75">
        <v>-14.4</v>
      </c>
      <c r="E75" s="11">
        <v>0.45138888888888901</v>
      </c>
      <c r="F75" s="13">
        <f t="shared" si="6"/>
        <v>1.1500000000000026</v>
      </c>
      <c r="G75">
        <v>-17.3</v>
      </c>
      <c r="I75" s="11">
        <v>0.45138888888888901</v>
      </c>
      <c r="J75" s="45">
        <f t="shared" si="8"/>
        <v>1.5000000000000027</v>
      </c>
      <c r="K75" s="30">
        <v>-10.36</v>
      </c>
    </row>
    <row r="76" spans="1:11">
      <c r="A76" s="49">
        <v>0.47222222222222227</v>
      </c>
      <c r="B76" s="45">
        <f t="shared" si="7"/>
        <v>1.6666666666666687</v>
      </c>
      <c r="C76">
        <v>-14.9</v>
      </c>
      <c r="E76" s="11">
        <v>0.45833333333333398</v>
      </c>
      <c r="F76" s="13">
        <f t="shared" si="6"/>
        <v>1.316666666666682</v>
      </c>
      <c r="G76">
        <v>-18.100000000000001</v>
      </c>
      <c r="I76" s="11">
        <v>0.45833333333333298</v>
      </c>
      <c r="J76" s="45">
        <f t="shared" si="8"/>
        <v>1.6666666666666581</v>
      </c>
      <c r="K76" s="30">
        <v>-12.281000000000001</v>
      </c>
    </row>
    <row r="77" spans="1:11">
      <c r="A77" s="49">
        <v>0.47916666666666669</v>
      </c>
      <c r="B77" s="45">
        <f t="shared" si="7"/>
        <v>1.8333333333333348</v>
      </c>
      <c r="C77">
        <v>-14.3</v>
      </c>
      <c r="E77" s="11">
        <v>0.46527777777777801</v>
      </c>
      <c r="F77" s="13">
        <f t="shared" si="6"/>
        <v>1.4833333333333387</v>
      </c>
      <c r="G77">
        <v>-17.8</v>
      </c>
      <c r="I77" s="11">
        <v>0.46527777777777801</v>
      </c>
      <c r="J77" s="45">
        <f t="shared" si="8"/>
        <v>1.8333333333333388</v>
      </c>
      <c r="K77" s="30">
        <v>-12.4</v>
      </c>
    </row>
    <row r="78" spans="1:11">
      <c r="A78" s="49">
        <v>0.4861111111111111</v>
      </c>
      <c r="B78" s="45">
        <f t="shared" si="7"/>
        <v>2.0000000000000009</v>
      </c>
      <c r="C78">
        <v>-17</v>
      </c>
      <c r="E78" s="11">
        <v>0.47222222222222299</v>
      </c>
      <c r="F78" s="13">
        <f t="shared" si="6"/>
        <v>1.6500000000000181</v>
      </c>
      <c r="G78">
        <v>-12.3</v>
      </c>
      <c r="I78" s="11">
        <v>0.47222222222222199</v>
      </c>
      <c r="J78" s="45">
        <f t="shared" si="8"/>
        <v>1.9999999999999942</v>
      </c>
      <c r="K78" s="30">
        <v>-11.4</v>
      </c>
    </row>
    <row r="79" spans="1:11">
      <c r="A79" s="49">
        <v>0.49305555555555558</v>
      </c>
      <c r="B79" s="45">
        <f t="shared" si="7"/>
        <v>2.1666666666666683</v>
      </c>
      <c r="C79">
        <v>-18.8</v>
      </c>
      <c r="E79" s="11">
        <v>0.47916666666666702</v>
      </c>
      <c r="F79" s="13">
        <f t="shared" si="6"/>
        <v>1.8166666666666749</v>
      </c>
      <c r="G79">
        <v>-6</v>
      </c>
      <c r="I79" s="11">
        <v>0.47916666666666602</v>
      </c>
      <c r="J79" s="45">
        <f t="shared" si="8"/>
        <v>2.166666666666651</v>
      </c>
      <c r="K79" s="30">
        <v>-11.9</v>
      </c>
    </row>
    <row r="80" spans="1:11">
      <c r="A80" s="49">
        <v>0.5</v>
      </c>
      <c r="B80" s="45">
        <f t="shared" si="7"/>
        <v>2.3333333333333344</v>
      </c>
      <c r="C80">
        <v>-18.8</v>
      </c>
      <c r="E80" s="11">
        <v>0.48611111111111199</v>
      </c>
      <c r="F80" s="13">
        <f t="shared" si="6"/>
        <v>1.9833333333333543</v>
      </c>
      <c r="G80">
        <v>-3.6</v>
      </c>
      <c r="I80" s="11">
        <v>0.48611111111111099</v>
      </c>
      <c r="J80" s="45">
        <f t="shared" si="8"/>
        <v>2.3333333333333304</v>
      </c>
      <c r="K80" s="30">
        <v>-14.1</v>
      </c>
    </row>
    <row r="81" spans="1:30">
      <c r="A81" s="49">
        <v>0.50694444444444497</v>
      </c>
      <c r="B81" s="45">
        <f t="shared" si="7"/>
        <v>2.5000000000000138</v>
      </c>
      <c r="C81">
        <v>-19.2</v>
      </c>
      <c r="E81" s="11">
        <v>0.49305555555555602</v>
      </c>
      <c r="F81" s="13">
        <f t="shared" si="6"/>
        <v>2.150000000000011</v>
      </c>
      <c r="G81">
        <v>-4.0999999999999996</v>
      </c>
      <c r="I81" s="11">
        <v>0.49305555555555503</v>
      </c>
      <c r="J81" s="45">
        <f t="shared" si="8"/>
        <v>2.4999999999999871</v>
      </c>
      <c r="K81" s="30">
        <v>-14.5</v>
      </c>
    </row>
    <row r="82" spans="1:30">
      <c r="A82" s="49">
        <v>0.51388888888888895</v>
      </c>
      <c r="B82" s="45">
        <f t="shared" si="7"/>
        <v>2.6666666666666692</v>
      </c>
      <c r="C82">
        <v>-19.3</v>
      </c>
      <c r="E82" s="11">
        <v>0.500000000000001</v>
      </c>
      <c r="F82" s="13">
        <f t="shared" si="6"/>
        <v>2.3166666666666904</v>
      </c>
      <c r="G82">
        <v>-8.8000000000000007</v>
      </c>
      <c r="I82" s="11">
        <v>0.499999999999999</v>
      </c>
      <c r="J82" s="45">
        <f t="shared" si="8"/>
        <v>2.6666666666666425</v>
      </c>
      <c r="K82" s="30">
        <v>-17.100000000000001</v>
      </c>
    </row>
    <row r="83" spans="1:30">
      <c r="A83" s="49">
        <v>0.52083333333333304</v>
      </c>
      <c r="B83" s="45">
        <f t="shared" si="7"/>
        <v>2.8333333333333273</v>
      </c>
      <c r="C83">
        <v>-19.5</v>
      </c>
      <c r="E83" s="11">
        <v>0.50694444444444497</v>
      </c>
      <c r="F83" s="13">
        <f t="shared" si="6"/>
        <v>2.4833333333333458</v>
      </c>
      <c r="G83">
        <v>-9.8000000000000007</v>
      </c>
    </row>
    <row r="84" spans="1:30">
      <c r="A84" s="49">
        <v>0.52777777777777701</v>
      </c>
      <c r="B84" s="45">
        <f t="shared" si="7"/>
        <v>2.9999999999999827</v>
      </c>
      <c r="C84">
        <v>-19.7</v>
      </c>
      <c r="E84" s="11">
        <v>0.51388888888888895</v>
      </c>
      <c r="F84" s="13">
        <f t="shared" si="6"/>
        <v>2.6500000000000012</v>
      </c>
      <c r="G84">
        <v>-11.7</v>
      </c>
    </row>
    <row r="85" spans="1:30">
      <c r="A85" s="49">
        <v>0.53472222222222099</v>
      </c>
      <c r="B85" s="45">
        <f t="shared" si="7"/>
        <v>3.1666666666666381</v>
      </c>
      <c r="C85">
        <v>-20.6</v>
      </c>
    </row>
    <row r="87" spans="1:30">
      <c r="A87" s="2" t="s">
        <v>430</v>
      </c>
    </row>
    <row r="88" spans="1:30">
      <c r="A88" s="129">
        <v>42045</v>
      </c>
    </row>
    <row r="89" spans="1:30">
      <c r="A89" s="132" t="s">
        <v>243</v>
      </c>
      <c r="B89" s="133">
        <v>3741</v>
      </c>
      <c r="C89" s="129">
        <v>42046</v>
      </c>
      <c r="D89" s="130"/>
      <c r="F89" s="132" t="s">
        <v>243</v>
      </c>
      <c r="G89" s="133">
        <v>3749</v>
      </c>
      <c r="H89" s="152">
        <v>42047</v>
      </c>
      <c r="I89" s="130"/>
      <c r="J89" s="132" t="s">
        <v>243</v>
      </c>
      <c r="K89" s="133">
        <v>3783</v>
      </c>
      <c r="L89" s="130"/>
      <c r="M89" s="152">
        <v>42047</v>
      </c>
      <c r="N89" s="130"/>
      <c r="O89" s="132" t="s">
        <v>243</v>
      </c>
      <c r="P89" s="133">
        <v>3785</v>
      </c>
      <c r="Q89" s="130"/>
      <c r="R89" s="130"/>
      <c r="S89" s="130"/>
      <c r="T89" s="132" t="s">
        <v>243</v>
      </c>
      <c r="U89" s="133">
        <v>3742</v>
      </c>
      <c r="V89" s="129">
        <v>42046</v>
      </c>
      <c r="W89" s="130"/>
      <c r="Y89" s="130"/>
      <c r="Z89" s="130"/>
      <c r="AD89" s="130"/>
    </row>
    <row r="90" spans="1:30">
      <c r="A90" s="131" t="s">
        <v>819</v>
      </c>
      <c r="B90" s="131" t="s">
        <v>883</v>
      </c>
      <c r="C90" s="131" t="s">
        <v>884</v>
      </c>
      <c r="D90" s="131"/>
      <c r="F90" s="131" t="s">
        <v>819</v>
      </c>
      <c r="G90" s="131" t="s">
        <v>883</v>
      </c>
      <c r="H90" s="131" t="s">
        <v>884</v>
      </c>
      <c r="I90" s="131" t="s">
        <v>765</v>
      </c>
      <c r="J90" s="131" t="s">
        <v>819</v>
      </c>
      <c r="K90" s="131" t="s">
        <v>883</v>
      </c>
      <c r="L90" s="131" t="s">
        <v>884</v>
      </c>
      <c r="M90" s="131" t="s">
        <v>765</v>
      </c>
      <c r="N90" s="130"/>
      <c r="O90" s="131" t="s">
        <v>819</v>
      </c>
      <c r="P90" s="131" t="s">
        <v>883</v>
      </c>
      <c r="Q90" s="131" t="s">
        <v>884</v>
      </c>
      <c r="R90" s="131" t="s">
        <v>765</v>
      </c>
      <c r="S90" s="130"/>
      <c r="T90" s="131" t="s">
        <v>819</v>
      </c>
      <c r="U90" s="131" t="s">
        <v>883</v>
      </c>
      <c r="V90" s="131" t="s">
        <v>884</v>
      </c>
      <c r="W90" s="131" t="s">
        <v>765</v>
      </c>
      <c r="Y90" s="130"/>
      <c r="Z90" s="130"/>
      <c r="AD90" s="130"/>
    </row>
    <row r="91" spans="1:30">
      <c r="A91" s="103">
        <v>0.51736111111111105</v>
      </c>
      <c r="B91" s="19">
        <v>1</v>
      </c>
      <c r="C91" s="19">
        <v>-20.449999999999996</v>
      </c>
      <c r="D91" s="127">
        <v>-0.50000000000000089</v>
      </c>
      <c r="F91" s="103">
        <v>0.52083333333333337</v>
      </c>
      <c r="G91" s="19">
        <v>1</v>
      </c>
      <c r="H91" s="19">
        <v>-20.74</v>
      </c>
      <c r="I91" s="28">
        <v>-0.49999999999999822</v>
      </c>
      <c r="J91" s="103">
        <v>0.36458333333333331</v>
      </c>
      <c r="K91" s="19">
        <v>1</v>
      </c>
      <c r="L91" s="19">
        <v>-20.81</v>
      </c>
      <c r="M91" s="28">
        <v>-0.50000000000000089</v>
      </c>
      <c r="N91" s="19"/>
      <c r="O91" s="103">
        <v>0.52777777777777779</v>
      </c>
      <c r="P91" s="19">
        <v>1</v>
      </c>
      <c r="Q91" s="19">
        <v>-1.4199999999999995</v>
      </c>
      <c r="R91" s="28">
        <v>-0.49999999999999822</v>
      </c>
      <c r="T91" s="128">
        <v>0.36458333333333331</v>
      </c>
      <c r="U91" s="4">
        <v>1</v>
      </c>
      <c r="V91" s="19">
        <v>-2.5899999999999994</v>
      </c>
      <c r="W91" s="127">
        <v>-0.66666666666666696</v>
      </c>
    </row>
    <row r="92" spans="1:30">
      <c r="A92" s="103">
        <v>0.52430555555555558</v>
      </c>
      <c r="B92" s="19">
        <v>2</v>
      </c>
      <c r="C92" s="19">
        <v>-21.049999999999997</v>
      </c>
      <c r="D92" s="127">
        <v>-0.33333333333333215</v>
      </c>
      <c r="F92" s="103">
        <v>0.52777777777777779</v>
      </c>
      <c r="G92" s="19">
        <v>2</v>
      </c>
      <c r="H92" s="19">
        <v>-21.29</v>
      </c>
      <c r="I92" s="28">
        <v>-0.33333333333333215</v>
      </c>
      <c r="J92" s="103">
        <v>0.37152777777777773</v>
      </c>
      <c r="K92" s="19">
        <v>2</v>
      </c>
      <c r="L92" s="19">
        <v>-21.2</v>
      </c>
      <c r="M92" s="28">
        <v>-0.33333333333333481</v>
      </c>
      <c r="N92" s="19"/>
      <c r="O92" s="103">
        <v>0.53472222222222221</v>
      </c>
      <c r="P92" s="19">
        <v>2</v>
      </c>
      <c r="Q92" s="19">
        <v>-18.159999999999997</v>
      </c>
      <c r="R92" s="28">
        <v>-0.33333333333333215</v>
      </c>
      <c r="T92" s="128">
        <v>0.37152777777777773</v>
      </c>
      <c r="U92" s="4">
        <v>2</v>
      </c>
      <c r="V92" s="19">
        <v>-18.22</v>
      </c>
      <c r="W92" s="127">
        <v>-0.50000000000000089</v>
      </c>
    </row>
    <row r="93" spans="1:30">
      <c r="A93" s="103">
        <v>0.53125</v>
      </c>
      <c r="B93" s="19">
        <v>3</v>
      </c>
      <c r="C93" s="19">
        <v>-20.759999999999998</v>
      </c>
      <c r="D93" s="127">
        <v>-0.16666666666666607</v>
      </c>
      <c r="F93" s="103">
        <v>0.53472222222222221</v>
      </c>
      <c r="G93" s="19">
        <v>3</v>
      </c>
      <c r="H93" s="19">
        <v>-20.91</v>
      </c>
      <c r="I93" s="28">
        <v>-0.16666666666666607</v>
      </c>
      <c r="J93" s="103">
        <v>0.37847222222222227</v>
      </c>
      <c r="K93" s="19">
        <v>3</v>
      </c>
      <c r="L93" s="19">
        <v>-20.9</v>
      </c>
      <c r="M93" s="28">
        <v>-0.16666666666666607</v>
      </c>
      <c r="N93" s="19"/>
      <c r="O93" s="103">
        <v>0.54166666666666663</v>
      </c>
      <c r="P93" s="19">
        <v>3</v>
      </c>
      <c r="Q93" s="19">
        <v>-19.97</v>
      </c>
      <c r="R93" s="28">
        <v>-0.16666666666666607</v>
      </c>
      <c r="T93" s="128">
        <v>0.37847222222222227</v>
      </c>
      <c r="U93" s="4">
        <v>3</v>
      </c>
      <c r="V93" s="19">
        <v>-21.47</v>
      </c>
      <c r="W93" s="127">
        <v>-0.33333333333333215</v>
      </c>
    </row>
    <row r="94" spans="1:30">
      <c r="A94" s="103">
        <v>0.53819444444444442</v>
      </c>
      <c r="B94" s="19" t="s">
        <v>885</v>
      </c>
      <c r="C94" s="19"/>
      <c r="D94" s="127">
        <v>0</v>
      </c>
      <c r="F94" s="103">
        <v>0.54166666666666663</v>
      </c>
      <c r="G94" s="19" t="s">
        <v>233</v>
      </c>
      <c r="H94" s="19"/>
      <c r="I94" s="28">
        <v>0</v>
      </c>
      <c r="J94" s="103">
        <v>0.38541666666666669</v>
      </c>
      <c r="K94" s="19" t="s">
        <v>233</v>
      </c>
      <c r="L94" s="19"/>
      <c r="M94" s="28">
        <v>0</v>
      </c>
      <c r="N94" s="19"/>
      <c r="O94" s="103">
        <v>0.54861111111111105</v>
      </c>
      <c r="P94" s="19" t="s">
        <v>233</v>
      </c>
      <c r="Q94" s="19"/>
      <c r="R94" s="28">
        <v>0</v>
      </c>
      <c r="T94" s="128">
        <v>0.3923611111111111</v>
      </c>
      <c r="U94" s="4" t="s">
        <v>233</v>
      </c>
      <c r="V94" s="19"/>
      <c r="W94" s="127">
        <v>0</v>
      </c>
    </row>
    <row r="95" spans="1:30">
      <c r="A95" s="103">
        <v>0.54513888888888895</v>
      </c>
      <c r="B95" s="19">
        <v>4</v>
      </c>
      <c r="C95" s="19">
        <v>-19.019999999999996</v>
      </c>
      <c r="D95" s="127">
        <v>0.16666666666666874</v>
      </c>
      <c r="F95" s="103">
        <v>0.54861111111111105</v>
      </c>
      <c r="G95" s="19">
        <v>4</v>
      </c>
      <c r="H95" s="19">
        <v>-16.809999999999999</v>
      </c>
      <c r="I95" s="28">
        <v>0.16666666666666607</v>
      </c>
      <c r="J95" s="103">
        <v>0.3923611111111111</v>
      </c>
      <c r="K95" s="19">
        <v>4</v>
      </c>
      <c r="L95" s="19">
        <v>-15.73</v>
      </c>
      <c r="M95" s="28">
        <v>0.16666666666666607</v>
      </c>
      <c r="N95" s="19"/>
      <c r="O95" s="103">
        <v>0.55555555555555558</v>
      </c>
      <c r="P95" s="19">
        <v>4</v>
      </c>
      <c r="Q95" s="19">
        <v>-15.34</v>
      </c>
      <c r="R95" s="28">
        <v>0.16666666666666874</v>
      </c>
      <c r="T95" s="128">
        <v>0.39930555555555558</v>
      </c>
      <c r="U95" s="4">
        <v>4</v>
      </c>
      <c r="V95" s="19">
        <v>-15.799999999999999</v>
      </c>
      <c r="W95" s="127">
        <v>0.16666666666666741</v>
      </c>
    </row>
    <row r="96" spans="1:30">
      <c r="A96" s="103">
        <v>0.55208333333333337</v>
      </c>
      <c r="B96" s="19">
        <v>5</v>
      </c>
      <c r="C96" s="19">
        <v>-13.36</v>
      </c>
      <c r="D96" s="127">
        <v>0.33333333333333481</v>
      </c>
      <c r="F96" s="103">
        <v>0.55902777777777779</v>
      </c>
      <c r="G96" s="19">
        <v>5</v>
      </c>
      <c r="H96" s="19">
        <v>-14.99</v>
      </c>
      <c r="I96" s="28">
        <v>0.41666666666666785</v>
      </c>
      <c r="J96" s="103">
        <v>0.40277777777777773</v>
      </c>
      <c r="K96" s="19">
        <v>5</v>
      </c>
      <c r="L96" s="19">
        <v>-10.44</v>
      </c>
      <c r="M96" s="28">
        <v>0.41666666666666519</v>
      </c>
      <c r="N96" s="19"/>
      <c r="O96" s="103">
        <v>0.56597222222222221</v>
      </c>
      <c r="P96" s="19">
        <v>5</v>
      </c>
      <c r="Q96" s="19">
        <v>-11.98</v>
      </c>
      <c r="R96" s="28">
        <v>0.41666666666666785</v>
      </c>
      <c r="T96" s="128">
        <v>0.40972222222222227</v>
      </c>
      <c r="U96" s="4">
        <v>5</v>
      </c>
      <c r="V96" s="19">
        <v>-9.34</v>
      </c>
      <c r="W96" s="127">
        <v>0.41666666666666785</v>
      </c>
    </row>
    <row r="97" spans="1:23">
      <c r="A97" s="103">
        <v>0.55902777777777779</v>
      </c>
      <c r="B97" s="19">
        <v>6</v>
      </c>
      <c r="C97" s="19">
        <v>-8.0499999999999989</v>
      </c>
      <c r="D97" s="127">
        <v>0.50000000000000089</v>
      </c>
      <c r="F97" s="103">
        <v>0.56944444444444442</v>
      </c>
      <c r="G97" s="19">
        <v>6</v>
      </c>
      <c r="H97" s="19">
        <v>-11.879999999999999</v>
      </c>
      <c r="I97" s="28">
        <v>0.66666666666666696</v>
      </c>
      <c r="J97" s="103">
        <v>0.41319444444444442</v>
      </c>
      <c r="K97" s="19">
        <v>6</v>
      </c>
      <c r="L97" s="19">
        <v>-3.4699999999999998</v>
      </c>
      <c r="M97" s="28">
        <v>0.66666666666666563</v>
      </c>
      <c r="N97" s="19"/>
      <c r="O97" s="103">
        <v>0.57638888888888895</v>
      </c>
      <c r="P97" s="19">
        <v>6</v>
      </c>
      <c r="Q97" s="19">
        <v>-7.58</v>
      </c>
      <c r="R97" s="28">
        <v>0.66666666666666963</v>
      </c>
      <c r="T97" s="128">
        <v>0.42013888888888901</v>
      </c>
      <c r="U97" s="4">
        <v>6</v>
      </c>
      <c r="V97" s="19">
        <v>-7.5299999999999994</v>
      </c>
      <c r="W97" s="127">
        <v>0.66666666666666963</v>
      </c>
    </row>
    <row r="98" spans="1:23">
      <c r="A98" s="103">
        <v>0.56597222222222221</v>
      </c>
      <c r="B98" s="19">
        <v>7</v>
      </c>
      <c r="C98" s="19">
        <v>-5.8199999999999994</v>
      </c>
      <c r="D98" s="127">
        <v>0.66666666666666696</v>
      </c>
      <c r="F98" s="103">
        <v>0.57986111111111105</v>
      </c>
      <c r="G98" s="19">
        <v>7</v>
      </c>
      <c r="H98" s="19">
        <v>-10.01</v>
      </c>
      <c r="I98" s="28">
        <v>0.91666666666666607</v>
      </c>
      <c r="J98" s="103">
        <v>0.4236111111111111</v>
      </c>
      <c r="K98" s="19">
        <v>7</v>
      </c>
      <c r="L98" s="19">
        <v>1.6700000000000004</v>
      </c>
      <c r="M98" s="28">
        <v>0.91666666666666607</v>
      </c>
      <c r="N98" s="19"/>
      <c r="O98" s="103">
        <v>0.58680555555555503</v>
      </c>
      <c r="P98" s="19">
        <v>7</v>
      </c>
      <c r="Q98" s="19">
        <v>-2.9299999999999997</v>
      </c>
      <c r="R98" s="28">
        <v>0.91666666666665542</v>
      </c>
      <c r="T98" s="128">
        <v>0.43055555555555602</v>
      </c>
      <c r="U98" s="4">
        <v>7</v>
      </c>
      <c r="V98" s="19">
        <v>-10.309999999999999</v>
      </c>
      <c r="W98" s="127">
        <v>0.91666666666667806</v>
      </c>
    </row>
    <row r="99" spans="1:23">
      <c r="A99" s="103">
        <v>0.57291666666666663</v>
      </c>
      <c r="B99" s="19">
        <v>8</v>
      </c>
      <c r="C99" s="19">
        <v>-3.5399999999999991</v>
      </c>
      <c r="D99" s="127">
        <v>0.83333333333333304</v>
      </c>
      <c r="F99" s="103">
        <v>0.59027777777777779</v>
      </c>
      <c r="G99" s="19">
        <v>8</v>
      </c>
      <c r="H99" s="19">
        <v>-9.26</v>
      </c>
      <c r="I99" s="28">
        <v>1.1666666666666679</v>
      </c>
      <c r="J99" s="103">
        <v>0.43402777777777773</v>
      </c>
      <c r="K99" s="19">
        <v>8</v>
      </c>
      <c r="L99" s="19">
        <v>-3.2799999999999994</v>
      </c>
      <c r="M99" s="28">
        <v>1.1666666666666652</v>
      </c>
      <c r="N99" s="19"/>
      <c r="O99" s="103">
        <v>0.59722222222222199</v>
      </c>
      <c r="P99" s="19">
        <v>8</v>
      </c>
      <c r="Q99" s="19">
        <v>-3.0199999999999996</v>
      </c>
      <c r="R99" s="28">
        <v>1.1666666666666625</v>
      </c>
      <c r="T99" s="128">
        <v>0.44097222222222199</v>
      </c>
      <c r="U99" s="4">
        <v>8</v>
      </c>
      <c r="V99" s="19">
        <v>-6.6899999999999995</v>
      </c>
      <c r="W99" s="127">
        <v>1.1666666666666612</v>
      </c>
    </row>
    <row r="100" spans="1:23">
      <c r="A100" s="103">
        <v>0.57986111111111105</v>
      </c>
      <c r="B100" s="19">
        <v>9</v>
      </c>
      <c r="C100" s="19">
        <v>-2.6999999999999993</v>
      </c>
      <c r="D100" s="127">
        <v>0.99999999999999911</v>
      </c>
      <c r="F100" s="103">
        <v>0.60069444444444442</v>
      </c>
      <c r="G100" s="19">
        <v>9</v>
      </c>
      <c r="H100" s="19">
        <v>-9.85</v>
      </c>
      <c r="I100" s="28">
        <v>1.416666666666667</v>
      </c>
      <c r="J100" s="103">
        <v>0.44444444444444497</v>
      </c>
      <c r="K100" s="19">
        <v>9</v>
      </c>
      <c r="L100" s="19">
        <v>-0.16999999999999957</v>
      </c>
      <c r="M100" s="28">
        <v>1.416666666666679</v>
      </c>
      <c r="N100" s="19"/>
      <c r="O100" s="103">
        <v>0.60763888888888895</v>
      </c>
      <c r="P100" s="19">
        <v>9</v>
      </c>
      <c r="Q100" s="19">
        <v>-1.88</v>
      </c>
      <c r="R100" s="28">
        <v>1.4166666666666696</v>
      </c>
      <c r="T100" s="128">
        <v>0.45138888888888901</v>
      </c>
      <c r="U100" s="4">
        <v>9</v>
      </c>
      <c r="V100" s="19">
        <v>-10.09</v>
      </c>
      <c r="W100" s="127">
        <v>1.4166666666666696</v>
      </c>
    </row>
    <row r="101" spans="1:23">
      <c r="A101" s="103">
        <v>0.58680555555555558</v>
      </c>
      <c r="B101" s="19">
        <v>10</v>
      </c>
      <c r="C101" s="19">
        <v>-2.5399999999999991</v>
      </c>
      <c r="D101" s="127">
        <v>1.1666666666666679</v>
      </c>
      <c r="F101" s="103">
        <v>0.61111111111111105</v>
      </c>
      <c r="G101" s="19">
        <v>10</v>
      </c>
      <c r="H101" s="19">
        <v>-11.03</v>
      </c>
      <c r="I101" s="28">
        <v>1.6666666666666661</v>
      </c>
      <c r="J101" s="103">
        <v>0.45486111111111099</v>
      </c>
      <c r="K101" s="19">
        <v>10</v>
      </c>
      <c r="L101" s="19">
        <v>-4.63</v>
      </c>
      <c r="M101" s="28">
        <v>1.6666666666666634</v>
      </c>
      <c r="N101" s="19"/>
      <c r="O101" s="103">
        <v>0.61805555555555503</v>
      </c>
      <c r="P101" s="19">
        <v>10</v>
      </c>
      <c r="Q101" s="19">
        <v>-3.25</v>
      </c>
      <c r="R101" s="28">
        <v>1.6666666666666554</v>
      </c>
      <c r="T101" s="128">
        <v>0.46180555555555602</v>
      </c>
      <c r="U101" s="4">
        <v>10</v>
      </c>
      <c r="V101" s="19">
        <v>-11.83</v>
      </c>
      <c r="W101" s="127">
        <v>1.6666666666666781</v>
      </c>
    </row>
    <row r="102" spans="1:23">
      <c r="A102" s="103">
        <v>0.59375</v>
      </c>
      <c r="B102" s="19">
        <v>11</v>
      </c>
      <c r="C102" s="19">
        <v>-2.0399999999999991</v>
      </c>
      <c r="D102" s="127">
        <v>1.3333333333333339</v>
      </c>
      <c r="F102" s="103">
        <v>0.62152777777777779</v>
      </c>
      <c r="G102" s="19">
        <v>11</v>
      </c>
      <c r="H102" s="19">
        <v>-10.01</v>
      </c>
      <c r="I102" s="28">
        <v>1.9166666666666679</v>
      </c>
      <c r="J102" s="103">
        <v>0.46527777777777801</v>
      </c>
      <c r="K102" s="19">
        <v>11</v>
      </c>
      <c r="L102" s="19">
        <v>-5.3599999999999994</v>
      </c>
      <c r="M102" s="28">
        <v>1.9166666666666718</v>
      </c>
      <c r="N102" s="19"/>
      <c r="O102" s="103">
        <v>0.62847222222222199</v>
      </c>
      <c r="P102" s="19">
        <v>11</v>
      </c>
      <c r="Q102" s="19">
        <v>-3.27</v>
      </c>
      <c r="R102" s="28">
        <v>1.9166666666666625</v>
      </c>
      <c r="T102" s="128">
        <v>0.47222222222222199</v>
      </c>
      <c r="U102" s="4">
        <v>11</v>
      </c>
      <c r="V102" s="19">
        <v>-11.12</v>
      </c>
      <c r="W102" s="127">
        <v>1.9166666666666612</v>
      </c>
    </row>
    <row r="103" spans="1:23">
      <c r="A103" s="103">
        <v>0.60069444444444442</v>
      </c>
      <c r="B103" s="19">
        <v>12</v>
      </c>
      <c r="C103" s="19">
        <v>-3.5599999999999996</v>
      </c>
      <c r="D103" s="127">
        <v>1.5</v>
      </c>
      <c r="F103" s="103">
        <v>0.63194444444444442</v>
      </c>
      <c r="G103" s="19">
        <v>12</v>
      </c>
      <c r="H103" s="19">
        <v>-10.36</v>
      </c>
      <c r="I103" s="28">
        <v>2.166666666666667</v>
      </c>
      <c r="J103" s="103">
        <v>0.47569444444444497</v>
      </c>
      <c r="K103" s="19">
        <v>12</v>
      </c>
      <c r="L103" s="19">
        <v>-6.3199999999999994</v>
      </c>
      <c r="M103" s="28">
        <v>2.166666666666679</v>
      </c>
      <c r="N103" s="19"/>
      <c r="O103" s="103">
        <v>0.63888888888888895</v>
      </c>
      <c r="P103" s="19">
        <v>12</v>
      </c>
      <c r="Q103" s="19">
        <v>-4.5199999999999996</v>
      </c>
      <c r="R103" s="28">
        <v>2.1666666666666696</v>
      </c>
      <c r="T103" s="128">
        <v>0.48263888888888801</v>
      </c>
      <c r="U103" s="4">
        <v>12</v>
      </c>
      <c r="V103" s="19">
        <v>-11.049999999999999</v>
      </c>
      <c r="W103" s="127">
        <v>2.1666666666666456</v>
      </c>
    </row>
    <row r="104" spans="1:23">
      <c r="A104" s="103">
        <v>0.60763888888888895</v>
      </c>
      <c r="B104" s="19">
        <v>13</v>
      </c>
      <c r="C104" s="19">
        <v>-1.7699999999999991</v>
      </c>
      <c r="D104" s="127">
        <v>1.6666666666666687</v>
      </c>
      <c r="F104" s="103">
        <v>0.64236111111111105</v>
      </c>
      <c r="G104" s="19">
        <v>13</v>
      </c>
      <c r="H104" s="19">
        <v>-11.16</v>
      </c>
      <c r="I104" s="28">
        <v>2.4166666666666661</v>
      </c>
      <c r="J104" s="103">
        <v>0.48611111111111199</v>
      </c>
      <c r="K104" s="19">
        <v>13</v>
      </c>
      <c r="L104" s="19">
        <v>-0.69999999999999962</v>
      </c>
      <c r="M104" s="28">
        <v>2.4166666666666874</v>
      </c>
      <c r="N104" s="19"/>
      <c r="O104" s="103">
        <v>0.64930555555555503</v>
      </c>
      <c r="P104" s="19">
        <v>13</v>
      </c>
      <c r="Q104" s="19">
        <v>-5.68</v>
      </c>
      <c r="R104" s="28">
        <v>2.4166666666666554</v>
      </c>
      <c r="T104" s="128">
        <v>0.49305555555555403</v>
      </c>
      <c r="U104" s="4">
        <v>13</v>
      </c>
      <c r="V104" s="19">
        <v>-10.98</v>
      </c>
      <c r="W104" s="127">
        <v>2.4166666666666301</v>
      </c>
    </row>
    <row r="105" spans="1:23">
      <c r="A105" s="103">
        <v>0.61458333333333337</v>
      </c>
      <c r="B105" s="19">
        <v>14</v>
      </c>
      <c r="C105" s="134">
        <v>-13.399999999999999</v>
      </c>
      <c r="D105" s="127">
        <v>1.8333333333333348</v>
      </c>
      <c r="F105" s="103">
        <v>0.65277777777777779</v>
      </c>
      <c r="G105" s="19">
        <v>14</v>
      </c>
      <c r="H105" s="19">
        <v>-9.73</v>
      </c>
      <c r="I105" s="28">
        <v>2.6666666666666679</v>
      </c>
      <c r="J105" s="103">
        <v>0.49652777777777901</v>
      </c>
      <c r="K105" s="19">
        <v>14</v>
      </c>
      <c r="L105" s="19">
        <v>31.73</v>
      </c>
      <c r="M105" s="28">
        <v>2.6666666666666958</v>
      </c>
      <c r="N105" s="19"/>
      <c r="O105" s="103">
        <v>0.65972222222222199</v>
      </c>
      <c r="P105" s="19">
        <v>14</v>
      </c>
      <c r="Q105" s="19">
        <v>-2.81</v>
      </c>
      <c r="R105" s="28">
        <v>2.6666666666666625</v>
      </c>
      <c r="T105" s="128">
        <v>0.50347222222221999</v>
      </c>
      <c r="U105" s="4">
        <v>14</v>
      </c>
      <c r="V105" s="19">
        <v>-10.389999999999999</v>
      </c>
      <c r="W105" s="127">
        <v>2.6666666666666132</v>
      </c>
    </row>
    <row r="106" spans="1:23">
      <c r="A106" s="103">
        <v>0.62152777777777779</v>
      </c>
      <c r="B106" s="19">
        <v>15</v>
      </c>
      <c r="C106" s="19">
        <v>34.1</v>
      </c>
      <c r="D106" s="127">
        <v>2.0000000000000009</v>
      </c>
      <c r="E106" s="19"/>
      <c r="F106" s="103">
        <v>0.66319444444444442</v>
      </c>
      <c r="G106" s="19">
        <v>15</v>
      </c>
      <c r="H106" s="19">
        <v>-3.3699999999999997</v>
      </c>
      <c r="I106" s="28">
        <v>2.916666666666667</v>
      </c>
      <c r="J106" s="103">
        <v>0.50694444444444597</v>
      </c>
      <c r="K106" s="19">
        <v>15</v>
      </c>
      <c r="L106" s="19">
        <v>42.489999999999995</v>
      </c>
      <c r="M106" s="28">
        <v>2.9166666666667029</v>
      </c>
      <c r="N106" s="19"/>
      <c r="O106" s="103">
        <v>0.67013888888888895</v>
      </c>
      <c r="P106" s="19">
        <v>15</v>
      </c>
      <c r="Q106" s="19">
        <v>-2.1</v>
      </c>
      <c r="R106" s="28">
        <v>2.9166666666666696</v>
      </c>
    </row>
    <row r="107" spans="1:23">
      <c r="A107" s="103">
        <v>0.62847222222222221</v>
      </c>
      <c r="B107" s="19">
        <v>16</v>
      </c>
      <c r="C107" s="19">
        <v>64.38</v>
      </c>
      <c r="D107" s="127">
        <v>2.166666666666667</v>
      </c>
      <c r="E107" s="19"/>
      <c r="F107" s="103">
        <v>0.67361111111111116</v>
      </c>
      <c r="G107" s="19">
        <v>16</v>
      </c>
      <c r="H107" s="19">
        <v>5.1000000000000005</v>
      </c>
      <c r="I107" s="28">
        <v>3.1666666666666687</v>
      </c>
      <c r="J107" s="103">
        <v>0.51736111111111305</v>
      </c>
      <c r="K107" s="19">
        <v>16</v>
      </c>
      <c r="L107" s="19">
        <v>90.83</v>
      </c>
      <c r="M107" s="28">
        <v>3.1666666666667127</v>
      </c>
      <c r="N107" s="19"/>
      <c r="O107" s="103">
        <v>0.68055555555555602</v>
      </c>
      <c r="P107" s="19">
        <v>16</v>
      </c>
      <c r="Q107" s="19">
        <v>10.920000000000002</v>
      </c>
      <c r="R107" s="28">
        <v>3.1666666666666794</v>
      </c>
    </row>
    <row r="108" spans="1:23">
      <c r="A108" s="103">
        <v>0.63541666666666663</v>
      </c>
      <c r="B108" s="19">
        <v>17</v>
      </c>
      <c r="C108" s="19">
        <v>86.649999999999991</v>
      </c>
      <c r="D108" s="127">
        <v>2.333333333333333</v>
      </c>
    </row>
    <row r="109" spans="1:23">
      <c r="A109" s="103">
        <v>0.64236111111111105</v>
      </c>
      <c r="B109" s="19">
        <v>18</v>
      </c>
      <c r="C109" s="19">
        <v>106.39</v>
      </c>
      <c r="D109" s="127">
        <v>2.4999999999999991</v>
      </c>
      <c r="H109" s="135"/>
      <c r="M109" s="135" t="s">
        <v>886</v>
      </c>
      <c r="R109" s="135" t="s">
        <v>886</v>
      </c>
    </row>
    <row r="110" spans="1:23">
      <c r="A110" s="103">
        <v>0.64930555555555558</v>
      </c>
      <c r="B110" s="19">
        <v>19</v>
      </c>
      <c r="C110" s="19">
        <v>124.85</v>
      </c>
      <c r="D110" s="127">
        <v>2.6666666666666679</v>
      </c>
    </row>
    <row r="112" spans="1:23">
      <c r="B112" s="153"/>
      <c r="C112" s="97"/>
    </row>
    <row r="137" spans="1:4">
      <c r="A137" s="2" t="s">
        <v>887</v>
      </c>
    </row>
    <row r="138" spans="1:4">
      <c r="A138" t="s">
        <v>166</v>
      </c>
      <c r="B138" t="s">
        <v>749</v>
      </c>
      <c r="C138" t="s">
        <v>380</v>
      </c>
    </row>
    <row r="139" spans="1:4">
      <c r="A139" s="41">
        <v>42044</v>
      </c>
      <c r="C139" s="22">
        <v>3718</v>
      </c>
    </row>
    <row r="140" spans="1:4">
      <c r="A140" t="s">
        <v>770</v>
      </c>
      <c r="B140" t="s">
        <v>765</v>
      </c>
      <c r="C140" s="22" t="s">
        <v>888</v>
      </c>
    </row>
    <row r="141" spans="1:4" ht="30">
      <c r="A141" s="124" t="s">
        <v>819</v>
      </c>
      <c r="B141" s="124" t="s">
        <v>765</v>
      </c>
      <c r="C141" s="19" t="s">
        <v>884</v>
      </c>
    </row>
    <row r="142" spans="1:4" ht="15.75">
      <c r="A142" s="103">
        <v>0.53819444444444442</v>
      </c>
      <c r="B142" s="102">
        <v>-0.33333333333333481</v>
      </c>
      <c r="C142" s="19">
        <v>-18.899999999999999</v>
      </c>
    </row>
    <row r="143" spans="1:4" ht="15.75">
      <c r="A143" s="103">
        <v>0.54513888888888895</v>
      </c>
      <c r="B143" s="102">
        <v>-8.3333333333333037E-2</v>
      </c>
      <c r="C143" s="19">
        <v>-20.83</v>
      </c>
    </row>
    <row r="144" spans="1:4" ht="15.75">
      <c r="A144" s="103">
        <v>0.57291666666666663</v>
      </c>
      <c r="B144" s="102">
        <v>0</v>
      </c>
      <c r="C144" s="19">
        <v>-20.04</v>
      </c>
      <c r="D144" s="19" t="s">
        <v>185</v>
      </c>
    </row>
    <row r="145" spans="1:3" ht="15.75">
      <c r="A145" s="103">
        <v>0.57986111111111105</v>
      </c>
      <c r="B145" s="102">
        <v>0.33333333333333215</v>
      </c>
      <c r="C145" s="19">
        <v>-19.549999999999997</v>
      </c>
    </row>
    <row r="146" spans="1:3" ht="15.75">
      <c r="A146" s="103">
        <v>0.58680555555555558</v>
      </c>
      <c r="B146" s="102">
        <v>0.50000000000000089</v>
      </c>
      <c r="C146" s="19">
        <v>-19.07</v>
      </c>
    </row>
    <row r="147" spans="1:3" ht="15.75">
      <c r="A147" s="103">
        <v>0.59375</v>
      </c>
      <c r="B147" s="102">
        <v>0.75</v>
      </c>
      <c r="C147" s="19">
        <v>-19.03</v>
      </c>
    </row>
    <row r="148" spans="1:3" ht="15.75">
      <c r="A148" s="103">
        <v>0.60069444444444442</v>
      </c>
      <c r="B148" s="102">
        <v>0.99999999999999911</v>
      </c>
      <c r="C148" s="19">
        <v>-18.72</v>
      </c>
    </row>
    <row r="149" spans="1:3" ht="15.75">
      <c r="A149" s="103">
        <v>0.60763888888888895</v>
      </c>
      <c r="B149" s="102">
        <v>1.2500000000000009</v>
      </c>
      <c r="C149" s="19">
        <v>-18.799999999999997</v>
      </c>
    </row>
    <row r="150" spans="1:3" ht="15.75">
      <c r="A150" s="103">
        <v>0.61458333333333337</v>
      </c>
      <c r="B150" s="102">
        <v>1.5</v>
      </c>
      <c r="C150" s="19">
        <v>-18.519999999999996</v>
      </c>
    </row>
    <row r="151" spans="1:3">
      <c r="A151" s="19"/>
      <c r="B151" s="19"/>
    </row>
  </sheetData>
  <pageMargins left="0.25" right="0.2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BB05-B5E7-40B1-874E-155B1F431472}">
  <dimension ref="A1:Q394"/>
  <sheetViews>
    <sheetView tabSelected="1" topLeftCell="A382" workbookViewId="0" xr3:uid="{CEFF1BA5-7050-5F01-A987-02BA987CBC37}">
      <selection activeCell="E394" sqref="E394"/>
    </sheetView>
  </sheetViews>
  <sheetFormatPr defaultRowHeight="15"/>
  <cols>
    <col min="1" max="1" width="28.42578125" customWidth="1"/>
    <col min="2" max="2" width="11.42578125" customWidth="1"/>
    <col min="3" max="3" width="24.85546875" customWidth="1"/>
    <col min="4" max="4" width="18.5703125" customWidth="1"/>
    <col min="5" max="5" width="11.42578125" customWidth="1"/>
    <col min="9" max="9" width="19.140625" customWidth="1"/>
    <col min="10" max="10" width="11" customWidth="1"/>
    <col min="11" max="11" width="21.42578125" customWidth="1"/>
    <col min="12" max="12" width="18.5703125" customWidth="1"/>
    <col min="13" max="13" width="14" customWidth="1"/>
  </cols>
  <sheetData>
    <row r="1" spans="1:14" ht="15.75">
      <c r="C1" s="143" t="s">
        <v>265</v>
      </c>
    </row>
    <row r="2" spans="1:14" ht="18">
      <c r="A2" s="341">
        <v>43034</v>
      </c>
      <c r="C2" s="343" t="s">
        <v>266</v>
      </c>
      <c r="D2" s="343" t="s">
        <v>267</v>
      </c>
      <c r="I2" s="341">
        <v>43096</v>
      </c>
      <c r="K2" s="343" t="s">
        <v>268</v>
      </c>
      <c r="L2" s="343" t="s">
        <v>269</v>
      </c>
    </row>
    <row r="3" spans="1:14" ht="18">
      <c r="A3" s="341"/>
      <c r="C3" s="343" t="s">
        <v>258</v>
      </c>
      <c r="D3" s="344"/>
      <c r="I3" s="341"/>
      <c r="K3" s="343" t="s">
        <v>270</v>
      </c>
      <c r="L3" s="344"/>
    </row>
    <row r="4" spans="1:14" ht="36">
      <c r="A4" s="251" t="s">
        <v>271</v>
      </c>
      <c r="B4" s="313"/>
      <c r="C4" s="263">
        <v>4051</v>
      </c>
      <c r="D4" s="342" t="s">
        <v>272</v>
      </c>
      <c r="E4" s="231" t="s">
        <v>5</v>
      </c>
      <c r="I4" s="251" t="s">
        <v>273</v>
      </c>
      <c r="J4" s="313"/>
      <c r="K4" s="263">
        <v>4024</v>
      </c>
      <c r="L4" s="342" t="s">
        <v>274</v>
      </c>
      <c r="M4" s="231" t="s">
        <v>69</v>
      </c>
    </row>
    <row r="5" spans="1:14" ht="75">
      <c r="A5" s="177" t="s">
        <v>6</v>
      </c>
      <c r="B5" s="232" t="s">
        <v>7</v>
      </c>
      <c r="C5" s="231"/>
      <c r="D5" s="230" t="s">
        <v>8</v>
      </c>
      <c r="E5" s="231" t="s">
        <v>9</v>
      </c>
      <c r="I5" s="177" t="s">
        <v>6</v>
      </c>
      <c r="J5" s="232" t="s">
        <v>7</v>
      </c>
      <c r="K5" s="231"/>
      <c r="L5" s="230" t="s">
        <v>8</v>
      </c>
      <c r="M5" s="231" t="s">
        <v>9</v>
      </c>
    </row>
    <row r="6" spans="1:14" ht="23.25">
      <c r="A6" s="177"/>
      <c r="B6" s="232"/>
      <c r="C6" s="231"/>
      <c r="D6" s="230"/>
      <c r="E6" s="231"/>
      <c r="I6" s="318">
        <v>0.2986111111111111</v>
      </c>
      <c r="J6" s="232"/>
      <c r="K6" s="345" t="s">
        <v>275</v>
      </c>
      <c r="L6" s="230"/>
      <c r="M6" s="231"/>
    </row>
    <row r="7" spans="1:14" ht="23.25">
      <c r="A7" s="318">
        <v>0.40208333333333335</v>
      </c>
      <c r="B7" s="234">
        <f t="shared" ref="B7:B9" si="0">(A7-A$11)*24</f>
        <v>-1.2499999999999996</v>
      </c>
      <c r="C7" s="317" t="s">
        <v>11</v>
      </c>
      <c r="D7" s="230"/>
      <c r="E7" s="231"/>
      <c r="I7" s="318">
        <v>0.4236111111111111</v>
      </c>
      <c r="J7" s="234">
        <f t="shared" ref="J7:J9" si="1">(I7-I$11)*24</f>
        <v>-1.4666666666666668</v>
      </c>
      <c r="K7" s="317" t="s">
        <v>276</v>
      </c>
      <c r="L7" s="230"/>
      <c r="M7" s="231"/>
      <c r="N7" t="s">
        <v>277</v>
      </c>
    </row>
    <row r="8" spans="1:14" ht="23.25">
      <c r="A8" s="306">
        <v>0.42499999999999999</v>
      </c>
      <c r="B8" s="234">
        <f t="shared" si="0"/>
        <v>-0.70000000000000018</v>
      </c>
      <c r="C8" s="317" t="s">
        <v>13</v>
      </c>
      <c r="D8" s="242">
        <v>-22.53</v>
      </c>
      <c r="E8" s="242">
        <v>0.98</v>
      </c>
      <c r="I8" s="306">
        <v>0.45277777777777778</v>
      </c>
      <c r="J8" s="234">
        <f>(I8-I$11)*24</f>
        <v>-0.76666666666666661</v>
      </c>
      <c r="K8" s="317" t="s">
        <v>13</v>
      </c>
      <c r="L8" s="242">
        <v>-25.01</v>
      </c>
      <c r="M8" s="242">
        <v>1.07</v>
      </c>
    </row>
    <row r="9" spans="1:14" ht="23.25">
      <c r="A9" s="306">
        <v>0.4368055555555555</v>
      </c>
      <c r="B9" s="234">
        <f t="shared" si="0"/>
        <v>-0.41666666666666785</v>
      </c>
      <c r="C9" s="317" t="s">
        <v>13</v>
      </c>
      <c r="D9" s="319">
        <v>-20.059999999999999</v>
      </c>
      <c r="E9" s="242">
        <v>1.02</v>
      </c>
      <c r="I9" s="306">
        <v>0.46597222222222223</v>
      </c>
      <c r="J9" s="234">
        <f t="shared" si="1"/>
        <v>-0.44999999999999973</v>
      </c>
      <c r="K9" s="317" t="s">
        <v>13</v>
      </c>
      <c r="L9" s="319">
        <v>-25.08</v>
      </c>
      <c r="M9" s="242">
        <v>0.91</v>
      </c>
    </row>
    <row r="10" spans="1:14" ht="23.25">
      <c r="A10" s="306">
        <v>0.44930555555555557</v>
      </c>
      <c r="B10" s="234">
        <f>(A10-A$11)*24</f>
        <v>-0.11666666666666625</v>
      </c>
      <c r="C10" s="317" t="s">
        <v>13</v>
      </c>
      <c r="D10" s="242">
        <v>-20.239999999999998</v>
      </c>
      <c r="E10" s="242">
        <v>1</v>
      </c>
      <c r="I10" s="306">
        <v>0.47916666666666669</v>
      </c>
      <c r="J10" s="234">
        <f>(I10-I$11)*24</f>
        <v>-0.13333333333333286</v>
      </c>
      <c r="K10" s="317" t="s">
        <v>13</v>
      </c>
      <c r="L10" s="242">
        <v>-25.26</v>
      </c>
      <c r="M10" s="242">
        <v>0.87</v>
      </c>
    </row>
    <row r="11" spans="1:14" ht="18.75">
      <c r="A11" s="306">
        <v>0.45416666666666666</v>
      </c>
      <c r="B11" s="234">
        <v>0</v>
      </c>
      <c r="C11" s="236" t="s">
        <v>14</v>
      </c>
      <c r="D11" s="242"/>
      <c r="E11" s="242"/>
      <c r="I11" s="306">
        <v>0.48472222222222222</v>
      </c>
      <c r="J11" s="234">
        <v>0</v>
      </c>
      <c r="K11" s="236" t="s">
        <v>14</v>
      </c>
      <c r="L11" s="242"/>
      <c r="M11" s="242"/>
    </row>
    <row r="12" spans="1:14" ht="18.75">
      <c r="A12" s="306">
        <v>0.46180555555555558</v>
      </c>
      <c r="B12" s="234">
        <f>(A12-A$11)*24</f>
        <v>0.18333333333333401</v>
      </c>
      <c r="C12" s="236" t="s">
        <v>18</v>
      </c>
      <c r="D12" s="242">
        <v>-20.83</v>
      </c>
      <c r="E12" s="242">
        <v>1.08</v>
      </c>
      <c r="I12" s="306">
        <v>0.4916666666666667</v>
      </c>
      <c r="J12" s="234">
        <f>(I12-I$11)*24</f>
        <v>0.16666666666666741</v>
      </c>
      <c r="K12" s="236" t="s">
        <v>16</v>
      </c>
      <c r="L12" s="242">
        <v>-23.07</v>
      </c>
      <c r="M12" s="242">
        <v>0.89</v>
      </c>
    </row>
    <row r="13" spans="1:14" ht="18.75">
      <c r="A13" s="306">
        <v>0.47430555555555554</v>
      </c>
      <c r="B13" s="234">
        <f t="shared" ref="B13:B20" si="2">(A13-A$11)*24</f>
        <v>0.48333333333333295</v>
      </c>
      <c r="C13" s="236" t="s">
        <v>19</v>
      </c>
      <c r="D13" s="242">
        <v>-17.27</v>
      </c>
      <c r="E13" s="242">
        <v>0.91</v>
      </c>
      <c r="I13" s="306">
        <v>0.50486111111111109</v>
      </c>
      <c r="J13" s="234">
        <f t="shared" ref="J13:J20" si="3">(I13-I$11)*24</f>
        <v>0.48333333333333295</v>
      </c>
      <c r="K13" s="236" t="s">
        <v>18</v>
      </c>
      <c r="L13" s="242">
        <v>52.95</v>
      </c>
      <c r="M13" s="242">
        <v>1.1000000000000001</v>
      </c>
    </row>
    <row r="14" spans="1:14" ht="18.75">
      <c r="A14" s="306">
        <v>0.48680555555555555</v>
      </c>
      <c r="B14" s="234">
        <f t="shared" si="2"/>
        <v>0.78333333333333321</v>
      </c>
      <c r="C14" s="236" t="s">
        <v>20</v>
      </c>
      <c r="D14" s="242">
        <v>-18.53</v>
      </c>
      <c r="E14" s="242">
        <v>0.88</v>
      </c>
      <c r="I14" s="306">
        <v>0.5180555555555556</v>
      </c>
      <c r="J14" s="234">
        <f t="shared" si="3"/>
        <v>0.80000000000000115</v>
      </c>
      <c r="K14" s="236" t="s">
        <v>19</v>
      </c>
      <c r="L14" s="242">
        <v>158.61000000000001</v>
      </c>
      <c r="M14" s="242">
        <v>1.05</v>
      </c>
    </row>
    <row r="15" spans="1:14" ht="18.75">
      <c r="A15" s="306">
        <v>0.49861111111111112</v>
      </c>
      <c r="B15" s="234">
        <f t="shared" si="2"/>
        <v>1.0666666666666669</v>
      </c>
      <c r="C15" s="236" t="s">
        <v>21</v>
      </c>
      <c r="D15" s="242">
        <v>-14.39</v>
      </c>
      <c r="E15" s="242">
        <v>1</v>
      </c>
      <c r="I15" s="306">
        <v>0.53194444444444444</v>
      </c>
      <c r="J15" s="234">
        <f t="shared" si="3"/>
        <v>1.1333333333333333</v>
      </c>
      <c r="K15" s="236" t="s">
        <v>20</v>
      </c>
      <c r="L15" s="242">
        <v>212.6</v>
      </c>
      <c r="M15" s="242">
        <v>0.76</v>
      </c>
    </row>
    <row r="16" spans="1:14" ht="18.75">
      <c r="A16" s="306">
        <v>0.51111111111111118</v>
      </c>
      <c r="B16" s="234">
        <f t="shared" si="2"/>
        <v>1.3666666666666685</v>
      </c>
      <c r="C16" s="236" t="s">
        <v>22</v>
      </c>
      <c r="D16" s="242">
        <v>682.75</v>
      </c>
      <c r="E16" s="242">
        <v>1.1299999999999999</v>
      </c>
      <c r="I16" s="306">
        <v>0.54375000000000007</v>
      </c>
      <c r="J16" s="234">
        <f t="shared" si="3"/>
        <v>1.4166666666666683</v>
      </c>
      <c r="K16" s="236" t="s">
        <v>21</v>
      </c>
      <c r="L16" s="242">
        <v>245.64</v>
      </c>
      <c r="M16" s="242">
        <v>0.89</v>
      </c>
    </row>
    <row r="17" spans="1:13" ht="18.75">
      <c r="A17" s="306">
        <v>0.53611111111111109</v>
      </c>
      <c r="B17" s="234">
        <f t="shared" si="2"/>
        <v>1.9666666666666663</v>
      </c>
      <c r="C17" s="236" t="s">
        <v>23</v>
      </c>
      <c r="D17" s="242">
        <v>1234.51</v>
      </c>
      <c r="E17" s="242">
        <v>0.81</v>
      </c>
      <c r="I17" s="306">
        <v>0.56458333333333333</v>
      </c>
      <c r="J17" s="234">
        <f t="shared" si="3"/>
        <v>1.9166666666666665</v>
      </c>
      <c r="K17" s="236" t="s">
        <v>22</v>
      </c>
      <c r="L17" s="242">
        <v>382.54</v>
      </c>
      <c r="M17" s="242">
        <v>0.77</v>
      </c>
    </row>
    <row r="18" spans="1:13" ht="18.75">
      <c r="A18" s="306">
        <v>0.54861111111111105</v>
      </c>
      <c r="B18" s="234">
        <f t="shared" si="2"/>
        <v>2.2666666666666653</v>
      </c>
      <c r="C18" s="236" t="s">
        <v>39</v>
      </c>
      <c r="D18" s="242">
        <v>1251.18</v>
      </c>
      <c r="E18" s="242">
        <v>1.1599999999999999</v>
      </c>
      <c r="I18" s="306">
        <v>0.56944444444444442</v>
      </c>
      <c r="J18" s="234">
        <f t="shared" si="3"/>
        <v>2.0333333333333328</v>
      </c>
      <c r="K18" s="236" t="s">
        <v>28</v>
      </c>
      <c r="L18" s="242"/>
      <c r="M18" s="242"/>
    </row>
    <row r="19" spans="1:13" ht="18.75">
      <c r="A19" s="306">
        <v>0.5625</v>
      </c>
      <c r="B19" s="234">
        <f t="shared" si="2"/>
        <v>2.6</v>
      </c>
      <c r="C19" s="236" t="s">
        <v>55</v>
      </c>
      <c r="D19" s="242">
        <v>1081.08</v>
      </c>
      <c r="E19" s="242">
        <v>0.95</v>
      </c>
      <c r="I19" s="306"/>
      <c r="J19" s="234"/>
      <c r="K19" s="236"/>
      <c r="L19" s="242"/>
      <c r="M19" s="242"/>
    </row>
    <row r="20" spans="1:13" ht="18.75">
      <c r="A20" s="306">
        <v>0.56527777777777777</v>
      </c>
      <c r="B20" s="234">
        <f t="shared" si="2"/>
        <v>2.6666666666666665</v>
      </c>
      <c r="C20" s="177" t="s">
        <v>28</v>
      </c>
      <c r="I20" s="306"/>
      <c r="J20" s="234"/>
      <c r="K20" s="177"/>
    </row>
    <row r="23" spans="1:13" ht="18">
      <c r="A23" s="341">
        <v>43097</v>
      </c>
      <c r="C23" s="343" t="s">
        <v>266</v>
      </c>
      <c r="D23" s="343" t="s">
        <v>269</v>
      </c>
      <c r="I23" s="341">
        <v>43105</v>
      </c>
      <c r="K23" s="343" t="s">
        <v>266</v>
      </c>
      <c r="L23" s="343" t="s">
        <v>267</v>
      </c>
    </row>
    <row r="24" spans="1:13" ht="18">
      <c r="A24" s="341"/>
      <c r="C24" s="343" t="s">
        <v>278</v>
      </c>
      <c r="D24" s="344"/>
      <c r="I24" s="341"/>
      <c r="K24" s="343" t="s">
        <v>279</v>
      </c>
      <c r="L24" s="344"/>
    </row>
    <row r="25" spans="1:13" ht="18.75">
      <c r="A25" s="251" t="s">
        <v>273</v>
      </c>
      <c r="B25" s="313"/>
      <c r="C25" s="263">
        <v>3977</v>
      </c>
      <c r="D25" s="342" t="s">
        <v>274</v>
      </c>
      <c r="E25" s="231" t="s">
        <v>69</v>
      </c>
      <c r="I25" s="251" t="s">
        <v>273</v>
      </c>
      <c r="J25" s="313"/>
      <c r="K25" s="263">
        <v>3979</v>
      </c>
      <c r="L25" s="342" t="s">
        <v>272</v>
      </c>
      <c r="M25" s="231" t="s">
        <v>5</v>
      </c>
    </row>
    <row r="26" spans="1:13" ht="56.25">
      <c r="A26" s="177" t="s">
        <v>6</v>
      </c>
      <c r="B26" s="232" t="s">
        <v>7</v>
      </c>
      <c r="C26" s="231"/>
      <c r="D26" s="230" t="s">
        <v>8</v>
      </c>
      <c r="E26" s="231" t="s">
        <v>9</v>
      </c>
      <c r="I26" s="177" t="s">
        <v>6</v>
      </c>
      <c r="J26" s="232" t="s">
        <v>7</v>
      </c>
      <c r="K26" s="231"/>
      <c r="L26" s="230" t="s">
        <v>8</v>
      </c>
      <c r="M26" s="231" t="s">
        <v>9</v>
      </c>
    </row>
    <row r="27" spans="1:13" ht="23.25">
      <c r="A27" s="318">
        <v>0.3</v>
      </c>
      <c r="B27" s="232"/>
      <c r="C27" s="345" t="s">
        <v>275</v>
      </c>
      <c r="D27" s="230"/>
      <c r="E27" s="231"/>
      <c r="I27" s="318">
        <v>0.3</v>
      </c>
      <c r="J27" s="232"/>
      <c r="K27" s="345" t="s">
        <v>275</v>
      </c>
      <c r="L27" s="230"/>
      <c r="M27" s="231"/>
    </row>
    <row r="28" spans="1:13" ht="23.25">
      <c r="A28" s="318">
        <v>0.4069444444444445</v>
      </c>
      <c r="B28" s="234">
        <f t="shared" ref="B28:B30" si="4">(A28-A$32)*24</f>
        <v>-1.316666666666666</v>
      </c>
      <c r="C28" s="346" t="s">
        <v>276</v>
      </c>
      <c r="D28" s="230"/>
      <c r="E28" s="231"/>
      <c r="I28" s="318">
        <v>0.40208333333333335</v>
      </c>
      <c r="J28" s="234">
        <f>(I28-I$33)*24</f>
        <v>-1.4499999999999988</v>
      </c>
      <c r="K28" s="346" t="s">
        <v>276</v>
      </c>
      <c r="L28" s="230"/>
      <c r="M28" s="231"/>
    </row>
    <row r="29" spans="1:13" ht="23.25">
      <c r="A29" s="306">
        <v>0.42777777777777781</v>
      </c>
      <c r="B29" s="234">
        <f t="shared" si="4"/>
        <v>-0.81666666666666643</v>
      </c>
      <c r="C29" s="346" t="s">
        <v>13</v>
      </c>
      <c r="D29" s="242">
        <v>-25.86</v>
      </c>
      <c r="E29" s="242">
        <v>0.95</v>
      </c>
      <c r="I29" s="306">
        <v>0.42083333333333334</v>
      </c>
      <c r="J29" s="234">
        <f>(I29-I$33)*24</f>
        <v>-0.99999999999999911</v>
      </c>
      <c r="K29" s="346" t="s">
        <v>13</v>
      </c>
      <c r="L29" s="242">
        <v>-25.62</v>
      </c>
      <c r="M29" s="242">
        <v>0.81</v>
      </c>
    </row>
    <row r="30" spans="1:13" ht="23.25">
      <c r="A30" s="306">
        <v>0.44097222222222227</v>
      </c>
      <c r="B30" s="234">
        <f t="shared" si="4"/>
        <v>-0.49999999999999956</v>
      </c>
      <c r="C30" s="346" t="s">
        <v>13</v>
      </c>
      <c r="D30" s="319">
        <v>-25.81</v>
      </c>
      <c r="E30" s="242">
        <v>0.97</v>
      </c>
      <c r="I30" s="306">
        <v>0.43194444444444446</v>
      </c>
      <c r="J30" s="234">
        <f>(I30-I$33)*24</f>
        <v>-0.73333333333333206</v>
      </c>
      <c r="K30" s="346" t="s">
        <v>13</v>
      </c>
      <c r="L30" s="319">
        <v>-24.98</v>
      </c>
      <c r="M30" s="242">
        <v>0.61</v>
      </c>
    </row>
    <row r="31" spans="1:13" ht="23.25">
      <c r="A31" s="306">
        <v>0.45416666666666666</v>
      </c>
      <c r="B31" s="234">
        <f>(A31-A$32)*24</f>
        <v>-0.18333333333333401</v>
      </c>
      <c r="C31" s="346" t="s">
        <v>13</v>
      </c>
      <c r="D31" s="242">
        <v>-26.15</v>
      </c>
      <c r="E31" s="242">
        <v>1.01</v>
      </c>
      <c r="I31" s="306">
        <v>0.44305555555555554</v>
      </c>
      <c r="J31" s="234">
        <f>(I31-I$33)*24</f>
        <v>-0.46666666666666634</v>
      </c>
      <c r="K31" s="346" t="s">
        <v>13</v>
      </c>
      <c r="L31" s="242">
        <v>-26.06</v>
      </c>
      <c r="M31" s="242">
        <v>0.66</v>
      </c>
    </row>
    <row r="32" spans="1:13" ht="23.25">
      <c r="A32" s="306">
        <v>0.46180555555555558</v>
      </c>
      <c r="B32" s="234">
        <f t="shared" ref="B32:B40" si="5">(A32-A$32)*24</f>
        <v>0</v>
      </c>
      <c r="C32" s="346" t="s">
        <v>14</v>
      </c>
      <c r="D32" s="242"/>
      <c r="E32" s="242"/>
      <c r="I32" s="306">
        <v>0.4548611111111111</v>
      </c>
      <c r="J32" s="234">
        <f>(I32-I$33)*24</f>
        <v>-0.18333333333333268</v>
      </c>
      <c r="K32" s="346" t="s">
        <v>13</v>
      </c>
      <c r="L32" s="242">
        <v>-25.49</v>
      </c>
      <c r="M32" s="242">
        <v>0.99</v>
      </c>
    </row>
    <row r="33" spans="1:13" ht="23.25">
      <c r="A33" s="306">
        <v>0.46736111111111112</v>
      </c>
      <c r="B33" s="234">
        <f t="shared" si="5"/>
        <v>0.13333333333333286</v>
      </c>
      <c r="C33" s="346" t="s">
        <v>16</v>
      </c>
      <c r="D33" s="242">
        <v>-32.840000000000003</v>
      </c>
      <c r="E33" s="242">
        <v>0.57999999999999996</v>
      </c>
      <c r="F33" t="s">
        <v>280</v>
      </c>
      <c r="I33" s="306">
        <v>0.46249999999999997</v>
      </c>
      <c r="J33" s="234">
        <f>(I33-I$33)*24</f>
        <v>0</v>
      </c>
      <c r="K33" s="346" t="s">
        <v>14</v>
      </c>
      <c r="L33" s="242"/>
      <c r="M33" s="242"/>
    </row>
    <row r="34" spans="1:13" ht="23.25">
      <c r="A34" s="306">
        <v>0.47916666666666669</v>
      </c>
      <c r="B34" s="234">
        <f t="shared" si="5"/>
        <v>0.41666666666666652</v>
      </c>
      <c r="C34" s="346" t="s">
        <v>18</v>
      </c>
      <c r="D34" s="242">
        <v>17.07</v>
      </c>
      <c r="E34" s="242">
        <v>0.94</v>
      </c>
      <c r="I34" s="306">
        <v>0.47500000000000003</v>
      </c>
      <c r="J34" s="234">
        <f>(I34-I$33)*24</f>
        <v>0.3000000000000016</v>
      </c>
      <c r="K34" s="346" t="s">
        <v>16</v>
      </c>
      <c r="L34" s="242">
        <v>-28.16</v>
      </c>
      <c r="M34" s="242">
        <v>1.05</v>
      </c>
    </row>
    <row r="35" spans="1:13" ht="23.25">
      <c r="A35" s="306">
        <v>0.4916666666666667</v>
      </c>
      <c r="B35" s="234">
        <f t="shared" si="5"/>
        <v>0.71666666666666679</v>
      </c>
      <c r="C35" s="346" t="s">
        <v>19</v>
      </c>
      <c r="D35" s="242">
        <v>105.87</v>
      </c>
      <c r="E35" s="242">
        <v>0.55000000000000004</v>
      </c>
      <c r="I35" s="306">
        <v>0.49027777777777781</v>
      </c>
      <c r="J35" s="234">
        <f>(I35-I$33)*24</f>
        <v>0.66666666666666829</v>
      </c>
      <c r="K35" s="346" t="s">
        <v>18</v>
      </c>
      <c r="L35" s="242">
        <v>-25.61</v>
      </c>
      <c r="M35" s="242">
        <v>0.56000000000000005</v>
      </c>
    </row>
    <row r="36" spans="1:13" ht="23.25">
      <c r="A36" s="306">
        <v>0.50347222222222221</v>
      </c>
      <c r="B36" s="234">
        <f t="shared" si="5"/>
        <v>0.99999999999999911</v>
      </c>
      <c r="C36" s="346" t="s">
        <v>20</v>
      </c>
      <c r="D36" s="242">
        <v>160.52000000000001</v>
      </c>
      <c r="E36" s="242">
        <v>1.08</v>
      </c>
      <c r="I36" s="306">
        <v>0.50208333333333333</v>
      </c>
      <c r="J36" s="234">
        <f>(I36-I$33)*24</f>
        <v>0.95000000000000062</v>
      </c>
      <c r="K36" s="346" t="s">
        <v>19</v>
      </c>
      <c r="L36" s="242">
        <v>-24.94</v>
      </c>
      <c r="M36" s="242">
        <v>0.56000000000000005</v>
      </c>
    </row>
    <row r="37" spans="1:13" ht="23.25">
      <c r="A37" s="306">
        <v>0.5180555555555556</v>
      </c>
      <c r="B37" s="234">
        <f t="shared" si="5"/>
        <v>1.3500000000000005</v>
      </c>
      <c r="C37" s="346" t="s">
        <v>21</v>
      </c>
      <c r="D37" s="242">
        <v>209.95</v>
      </c>
      <c r="E37" s="242">
        <v>0.94</v>
      </c>
      <c r="I37" s="306">
        <v>0.51944444444444449</v>
      </c>
      <c r="J37" s="234">
        <f>(I37-I$33)*24</f>
        <v>1.3666666666666685</v>
      </c>
      <c r="K37" s="346" t="s">
        <v>20</v>
      </c>
      <c r="L37" s="242">
        <v>-24.97</v>
      </c>
      <c r="M37" s="242">
        <v>0.72</v>
      </c>
    </row>
    <row r="38" spans="1:13" ht="23.25">
      <c r="A38" s="306">
        <v>0.53125</v>
      </c>
      <c r="B38" s="234">
        <f t="shared" si="5"/>
        <v>1.6666666666666661</v>
      </c>
      <c r="C38" s="346" t="s">
        <v>22</v>
      </c>
      <c r="D38" s="242">
        <v>231.71</v>
      </c>
      <c r="E38" s="242">
        <v>0.68</v>
      </c>
      <c r="I38" s="306">
        <v>0.53125</v>
      </c>
      <c r="J38" s="234">
        <f>(I38-I$33)*24</f>
        <v>1.6500000000000008</v>
      </c>
      <c r="K38" s="346" t="s">
        <v>21</v>
      </c>
      <c r="L38" s="242">
        <v>-25.37</v>
      </c>
      <c r="M38" s="242">
        <v>1.1399999999999999</v>
      </c>
    </row>
    <row r="39" spans="1:13" ht="23.25">
      <c r="A39" s="306">
        <v>0.54305555555555551</v>
      </c>
      <c r="B39" s="234">
        <f t="shared" si="5"/>
        <v>1.9499999999999984</v>
      </c>
      <c r="C39" s="346" t="s">
        <v>23</v>
      </c>
      <c r="D39" s="242">
        <v>239.7</v>
      </c>
      <c r="E39" s="242">
        <v>0.85</v>
      </c>
      <c r="I39" s="306">
        <v>0.5444444444444444</v>
      </c>
      <c r="J39" s="234">
        <f>(I39-I$33)*24</f>
        <v>1.9666666666666663</v>
      </c>
      <c r="K39" s="346" t="s">
        <v>22</v>
      </c>
      <c r="L39" s="242">
        <v>-24.17</v>
      </c>
      <c r="M39" s="242">
        <v>0.56000000000000005</v>
      </c>
    </row>
    <row r="40" spans="1:13" ht="23.25">
      <c r="A40" s="306">
        <v>0.54791666666666672</v>
      </c>
      <c r="B40" s="234">
        <f t="shared" si="5"/>
        <v>2.0666666666666673</v>
      </c>
      <c r="C40" s="347" t="s">
        <v>28</v>
      </c>
      <c r="I40" s="306">
        <v>0.55555555555555558</v>
      </c>
      <c r="J40" s="234">
        <f>(I40-I$33)*24</f>
        <v>2.2333333333333347</v>
      </c>
      <c r="K40" s="346" t="s">
        <v>23</v>
      </c>
      <c r="L40" s="242">
        <v>-22.92</v>
      </c>
      <c r="M40" s="242">
        <v>0.56000000000000005</v>
      </c>
    </row>
    <row r="41" spans="1:13" ht="23.25">
      <c r="I41" s="306">
        <v>0.56666666666666665</v>
      </c>
      <c r="J41" s="234">
        <f>(I41-I$33)*24</f>
        <v>2.5000000000000004</v>
      </c>
      <c r="K41" s="346" t="s">
        <v>39</v>
      </c>
      <c r="L41" s="242">
        <v>-22.58</v>
      </c>
      <c r="M41" s="242">
        <v>0.74</v>
      </c>
    </row>
    <row r="42" spans="1:13" ht="23.25">
      <c r="I42" s="306">
        <v>0.57013888888888886</v>
      </c>
      <c r="J42" s="234">
        <f>(I42-I$33)*24</f>
        <v>2.5833333333333335</v>
      </c>
      <c r="K42" s="308" t="s">
        <v>155</v>
      </c>
    </row>
    <row r="45" spans="1:13" ht="18">
      <c r="A45" s="341">
        <v>43108</v>
      </c>
      <c r="C45" s="343" t="s">
        <v>268</v>
      </c>
      <c r="D45" s="343" t="s">
        <v>267</v>
      </c>
      <c r="I45" s="341">
        <v>43109</v>
      </c>
      <c r="K45" s="343" t="s">
        <v>268</v>
      </c>
      <c r="L45" s="343" t="s">
        <v>267</v>
      </c>
    </row>
    <row r="46" spans="1:13" ht="18">
      <c r="A46" s="341"/>
      <c r="C46" s="343" t="s">
        <v>281</v>
      </c>
      <c r="D46" s="344"/>
      <c r="I46" s="341"/>
      <c r="K46" s="343" t="s">
        <v>282</v>
      </c>
      <c r="L46" s="344"/>
    </row>
    <row r="47" spans="1:13" ht="36">
      <c r="A47" s="251" t="s">
        <v>283</v>
      </c>
      <c r="B47" s="313"/>
      <c r="C47" s="263">
        <v>3969</v>
      </c>
      <c r="D47" s="342" t="s">
        <v>272</v>
      </c>
      <c r="E47" s="231" t="s">
        <v>5</v>
      </c>
      <c r="I47" s="251" t="s">
        <v>283</v>
      </c>
      <c r="J47" s="313"/>
      <c r="K47" s="263">
        <v>4041</v>
      </c>
      <c r="L47" s="342" t="s">
        <v>272</v>
      </c>
      <c r="M47" s="231" t="s">
        <v>5</v>
      </c>
    </row>
    <row r="48" spans="1:13" ht="56.25">
      <c r="A48" s="177" t="s">
        <v>6</v>
      </c>
      <c r="B48" s="232" t="s">
        <v>7</v>
      </c>
      <c r="C48" s="231"/>
      <c r="D48" s="230" t="s">
        <v>8</v>
      </c>
      <c r="E48" s="231" t="s">
        <v>9</v>
      </c>
      <c r="I48" s="177" t="s">
        <v>6</v>
      </c>
      <c r="J48" s="232" t="s">
        <v>7</v>
      </c>
      <c r="K48" s="231"/>
      <c r="L48" s="230" t="s">
        <v>8</v>
      </c>
      <c r="M48" s="231" t="s">
        <v>9</v>
      </c>
    </row>
    <row r="49" spans="1:17" ht="23.25">
      <c r="A49" s="318">
        <v>0.3034722222222222</v>
      </c>
      <c r="B49" s="232"/>
      <c r="C49" s="345" t="s">
        <v>275</v>
      </c>
      <c r="D49" s="230"/>
      <c r="E49" s="231"/>
      <c r="I49" s="318">
        <v>0.29930555555555555</v>
      </c>
      <c r="J49" s="232"/>
      <c r="K49" s="345" t="s">
        <v>275</v>
      </c>
      <c r="L49" s="230"/>
      <c r="M49" s="231"/>
    </row>
    <row r="50" spans="1:17" ht="23.25">
      <c r="A50" s="318"/>
      <c r="B50" s="234">
        <f>(A50-A$54)*24</f>
        <v>-10.983333333333333</v>
      </c>
      <c r="C50" s="346" t="s">
        <v>276</v>
      </c>
      <c r="D50" s="230"/>
      <c r="E50" s="231"/>
      <c r="I50" s="306" t="s">
        <v>284</v>
      </c>
      <c r="J50" s="234">
        <f>(I51-I$54)*24</f>
        <v>-0.85000000000000231</v>
      </c>
      <c r="K50" s="346" t="s">
        <v>276</v>
      </c>
    </row>
    <row r="51" spans="1:17" ht="22.5">
      <c r="A51" s="306">
        <v>0.4236111111111111</v>
      </c>
      <c r="B51" s="234">
        <f t="shared" ref="B51:B63" si="6">(A51-A$54)*24</f>
        <v>-0.81666666666666643</v>
      </c>
      <c r="C51" s="346" t="s">
        <v>13</v>
      </c>
      <c r="D51" s="242">
        <v>-24.62</v>
      </c>
      <c r="E51" s="242">
        <v>0.76</v>
      </c>
      <c r="I51" s="306">
        <v>0.43402777777777773</v>
      </c>
      <c r="J51" s="234">
        <f>(I51-I$54)*24</f>
        <v>-0.85000000000000231</v>
      </c>
      <c r="K51" s="346" t="s">
        <v>13</v>
      </c>
      <c r="L51" s="329">
        <v>-23.78</v>
      </c>
      <c r="M51" s="348">
        <v>0.56000000000000005</v>
      </c>
    </row>
    <row r="52" spans="1:17" ht="23.25">
      <c r="A52" s="306">
        <v>0.43611111111111112</v>
      </c>
      <c r="B52" s="234">
        <f t="shared" si="6"/>
        <v>-0.51666666666666616</v>
      </c>
      <c r="C52" s="346" t="s">
        <v>13</v>
      </c>
      <c r="D52" s="319">
        <v>-24.47</v>
      </c>
      <c r="E52" s="242">
        <v>0.71</v>
      </c>
      <c r="I52" s="306">
        <v>0.44444444444444442</v>
      </c>
      <c r="J52" s="234">
        <f t="shared" ref="J51:J63" si="7">(I52-I$54)*24</f>
        <v>-0.60000000000000187</v>
      </c>
      <c r="K52" s="346" t="s">
        <v>13</v>
      </c>
      <c r="L52" s="319">
        <v>-23.44</v>
      </c>
      <c r="M52" s="242">
        <v>0.89</v>
      </c>
    </row>
    <row r="53" spans="1:17" ht="23.25">
      <c r="A53" s="306">
        <v>0.44861111111111113</v>
      </c>
      <c r="B53" s="234">
        <f t="shared" si="6"/>
        <v>-0.2166666666666659</v>
      </c>
      <c r="C53" s="346" t="s">
        <v>13</v>
      </c>
      <c r="D53" s="242">
        <v>-24.07</v>
      </c>
      <c r="E53" s="242">
        <v>0.78</v>
      </c>
      <c r="I53" s="306">
        <v>0.45694444444444443</v>
      </c>
      <c r="J53" s="234">
        <f t="shared" si="7"/>
        <v>-0.3000000000000016</v>
      </c>
      <c r="K53" s="346" t="s">
        <v>13</v>
      </c>
      <c r="L53" s="242">
        <v>-23.81</v>
      </c>
      <c r="M53" s="242">
        <v>1</v>
      </c>
    </row>
    <row r="54" spans="1:17" ht="23.25">
      <c r="A54" s="306">
        <v>0.45763888888888887</v>
      </c>
      <c r="B54" s="234">
        <f t="shared" si="6"/>
        <v>0</v>
      </c>
      <c r="C54" s="346" t="s">
        <v>14</v>
      </c>
      <c r="I54" s="306">
        <v>0.4694444444444445</v>
      </c>
      <c r="J54" s="234">
        <f t="shared" si="7"/>
        <v>0</v>
      </c>
      <c r="K54" s="346" t="s">
        <v>14</v>
      </c>
      <c r="N54" s="349" t="s">
        <v>285</v>
      </c>
      <c r="O54" s="79"/>
      <c r="P54" s="79"/>
      <c r="Q54" s="79"/>
    </row>
    <row r="55" spans="1:17" ht="23.25">
      <c r="A55" s="306">
        <v>0.46527777777777773</v>
      </c>
      <c r="B55" s="234">
        <f t="shared" si="6"/>
        <v>0.18333333333333268</v>
      </c>
      <c r="C55" s="346" t="s">
        <v>16</v>
      </c>
      <c r="D55" s="242">
        <v>-29.19</v>
      </c>
      <c r="E55" s="242">
        <v>0.76</v>
      </c>
      <c r="I55" s="306">
        <v>0.4861111111111111</v>
      </c>
      <c r="J55" s="234">
        <f>(I55-I$54)*24</f>
        <v>0.39999999999999858</v>
      </c>
      <c r="K55" s="346" t="s">
        <v>16</v>
      </c>
      <c r="L55" s="242">
        <v>-24.64</v>
      </c>
      <c r="M55" s="242">
        <v>0.91</v>
      </c>
    </row>
    <row r="56" spans="1:17" ht="23.25">
      <c r="A56" s="306">
        <v>0.48194444444444445</v>
      </c>
      <c r="B56" s="234">
        <f t="shared" si="6"/>
        <v>0.58333333333333393</v>
      </c>
      <c r="C56" s="346" t="s">
        <v>18</v>
      </c>
      <c r="D56" s="242">
        <v>-24.38</v>
      </c>
      <c r="E56" s="242">
        <v>0.99</v>
      </c>
      <c r="I56" s="306">
        <v>0.49374999999999997</v>
      </c>
      <c r="J56" s="234">
        <f t="shared" si="7"/>
        <v>0.58333333333333126</v>
      </c>
      <c r="K56" s="346" t="s">
        <v>18</v>
      </c>
      <c r="L56" s="242">
        <v>-23.76</v>
      </c>
      <c r="M56" s="242">
        <v>0.87</v>
      </c>
    </row>
    <row r="57" spans="1:17" ht="23.25">
      <c r="A57" s="306">
        <v>0.49513888888888885</v>
      </c>
      <c r="B57" s="234">
        <f t="shared" si="6"/>
        <v>0.89999999999999947</v>
      </c>
      <c r="C57" s="346" t="s">
        <v>19</v>
      </c>
      <c r="D57" s="242">
        <v>-21.5</v>
      </c>
      <c r="E57" s="242">
        <v>0.6</v>
      </c>
      <c r="I57" s="306">
        <v>0.50555555555555554</v>
      </c>
      <c r="J57" s="234">
        <f t="shared" si="7"/>
        <v>0.86666666666666492</v>
      </c>
      <c r="K57" s="346" t="s">
        <v>19</v>
      </c>
      <c r="L57" s="242">
        <v>-23.16</v>
      </c>
      <c r="M57" s="242">
        <v>0.88</v>
      </c>
    </row>
    <row r="58" spans="1:17" ht="23.25">
      <c r="A58" s="306">
        <v>0.51111111111111118</v>
      </c>
      <c r="B58" s="234">
        <f t="shared" si="6"/>
        <v>1.2833333333333354</v>
      </c>
      <c r="C58" s="346" t="s">
        <v>20</v>
      </c>
      <c r="D58" s="242">
        <v>-11.65</v>
      </c>
      <c r="E58" s="242">
        <v>1.1100000000000001</v>
      </c>
      <c r="I58" s="306">
        <v>0.5180555555555556</v>
      </c>
      <c r="J58" s="234">
        <f t="shared" si="7"/>
        <v>1.1666666666666665</v>
      </c>
      <c r="K58" s="346" t="s">
        <v>20</v>
      </c>
      <c r="L58" s="242">
        <v>-22.61</v>
      </c>
      <c r="M58" s="242">
        <v>0.83</v>
      </c>
    </row>
    <row r="59" spans="1:17" ht="23.25">
      <c r="A59" s="306">
        <v>0.52569444444444446</v>
      </c>
      <c r="B59" s="234">
        <f t="shared" si="6"/>
        <v>1.6333333333333342</v>
      </c>
      <c r="C59" s="346" t="s">
        <v>21</v>
      </c>
      <c r="D59" s="242">
        <v>-1.06</v>
      </c>
      <c r="E59" s="242">
        <v>1.1599999999999999</v>
      </c>
      <c r="I59" s="306">
        <v>0.52986111111111112</v>
      </c>
      <c r="J59" s="234">
        <f t="shared" si="7"/>
        <v>1.4499999999999988</v>
      </c>
      <c r="K59" s="346" t="s">
        <v>21</v>
      </c>
      <c r="L59" s="242">
        <v>-21.17</v>
      </c>
      <c r="M59" s="242">
        <v>0.8</v>
      </c>
    </row>
    <row r="60" spans="1:17" ht="23.25">
      <c r="A60" s="306">
        <v>0.54166666666666663</v>
      </c>
      <c r="B60" s="234">
        <f t="shared" si="6"/>
        <v>2.0166666666666662</v>
      </c>
      <c r="C60" s="346" t="s">
        <v>22</v>
      </c>
      <c r="D60" s="242">
        <v>16.11</v>
      </c>
      <c r="E60" s="242">
        <v>1.1000000000000001</v>
      </c>
      <c r="H60" s="11"/>
      <c r="I60" s="306">
        <v>0.54583333333333328</v>
      </c>
      <c r="J60" s="234">
        <f t="shared" si="7"/>
        <v>1.8333333333333308</v>
      </c>
      <c r="K60" s="346" t="s">
        <v>22</v>
      </c>
      <c r="L60" s="242">
        <v>-21.59</v>
      </c>
      <c r="M60" s="242">
        <v>0.8</v>
      </c>
    </row>
    <row r="61" spans="1:17" ht="23.25">
      <c r="A61" s="306">
        <v>0.55625000000000002</v>
      </c>
      <c r="B61" s="234">
        <f t="shared" si="6"/>
        <v>2.3666666666666676</v>
      </c>
      <c r="C61" s="346" t="s">
        <v>23</v>
      </c>
      <c r="D61" s="242">
        <v>28.5</v>
      </c>
      <c r="E61" s="242">
        <v>0.98</v>
      </c>
      <c r="H61" s="11"/>
      <c r="I61" s="306">
        <v>0.55763888888888891</v>
      </c>
      <c r="J61" s="234">
        <f t="shared" si="7"/>
        <v>2.1166666666666658</v>
      </c>
      <c r="K61" s="346" t="s">
        <v>23</v>
      </c>
      <c r="L61" s="242">
        <v>-19.32</v>
      </c>
      <c r="M61" s="242">
        <v>0.72</v>
      </c>
    </row>
    <row r="62" spans="1:17" ht="23.25">
      <c r="A62" s="306">
        <v>0.56944444444444442</v>
      </c>
      <c r="B62" s="234">
        <f t="shared" si="6"/>
        <v>2.6833333333333331</v>
      </c>
      <c r="C62" s="346" t="s">
        <v>39</v>
      </c>
      <c r="D62" s="242">
        <v>38.96</v>
      </c>
      <c r="E62" s="242">
        <v>1.02</v>
      </c>
      <c r="I62" s="306">
        <v>0.56944444444444442</v>
      </c>
      <c r="J62" s="234">
        <f t="shared" si="7"/>
        <v>2.3999999999999981</v>
      </c>
      <c r="K62" s="346" t="s">
        <v>39</v>
      </c>
      <c r="L62" s="242">
        <v>-18.809999999999999</v>
      </c>
      <c r="M62" s="242">
        <v>0.71</v>
      </c>
    </row>
    <row r="63" spans="1:17" ht="23.25">
      <c r="A63" s="306">
        <v>0.57430555555555551</v>
      </c>
      <c r="B63" s="234">
        <f t="shared" si="6"/>
        <v>2.7999999999999994</v>
      </c>
      <c r="C63" s="308" t="s">
        <v>155</v>
      </c>
      <c r="H63" s="11"/>
      <c r="I63" s="306">
        <v>0.57916666666666672</v>
      </c>
      <c r="J63" s="234">
        <f t="shared" si="7"/>
        <v>2.6333333333333333</v>
      </c>
      <c r="K63" s="308" t="s">
        <v>155</v>
      </c>
    </row>
    <row r="64" spans="1:17">
      <c r="H64" s="11"/>
    </row>
    <row r="66" spans="1:14" ht="18">
      <c r="A66" s="341">
        <v>43110</v>
      </c>
      <c r="C66" s="343" t="s">
        <v>268</v>
      </c>
      <c r="D66" s="343" t="s">
        <v>286</v>
      </c>
      <c r="I66" s="341">
        <v>43111</v>
      </c>
      <c r="K66" s="343" t="s">
        <v>268</v>
      </c>
      <c r="L66" s="343" t="s">
        <v>267</v>
      </c>
    </row>
    <row r="67" spans="1:14" ht="18">
      <c r="A67" s="341"/>
      <c r="C67" s="343" t="s">
        <v>287</v>
      </c>
      <c r="D67" s="344"/>
      <c r="I67" s="341"/>
      <c r="K67" s="343" t="s">
        <v>288</v>
      </c>
      <c r="L67" s="344"/>
    </row>
    <row r="68" spans="1:14" ht="18.75">
      <c r="A68" s="251" t="s">
        <v>283</v>
      </c>
      <c r="B68" s="313"/>
      <c r="C68" s="263">
        <v>3976</v>
      </c>
      <c r="D68" s="342"/>
      <c r="E68" s="231" t="s">
        <v>2</v>
      </c>
      <c r="I68" s="251" t="s">
        <v>283</v>
      </c>
      <c r="J68" s="313"/>
      <c r="K68" s="263">
        <v>4039</v>
      </c>
      <c r="L68" s="342" t="s">
        <v>272</v>
      </c>
      <c r="M68" s="231" t="s">
        <v>5</v>
      </c>
    </row>
    <row r="69" spans="1:14" ht="56.25">
      <c r="A69" s="177" t="s">
        <v>6</v>
      </c>
      <c r="B69" s="232" t="s">
        <v>7</v>
      </c>
      <c r="C69" s="231"/>
      <c r="D69" s="230" t="s">
        <v>8</v>
      </c>
      <c r="E69" s="231" t="s">
        <v>9</v>
      </c>
      <c r="I69" s="177" t="s">
        <v>6</v>
      </c>
      <c r="J69" s="232" t="s">
        <v>7</v>
      </c>
      <c r="K69" s="231"/>
      <c r="L69" s="230" t="s">
        <v>8</v>
      </c>
      <c r="M69" s="231" t="s">
        <v>9</v>
      </c>
    </row>
    <row r="70" spans="1:14" ht="23.25">
      <c r="A70" s="318">
        <v>0.29722222222222222</v>
      </c>
      <c r="B70" s="232"/>
      <c r="C70" s="345" t="s">
        <v>275</v>
      </c>
      <c r="D70" s="230"/>
      <c r="E70" s="231"/>
      <c r="I70" s="318">
        <v>0.2986111111111111</v>
      </c>
      <c r="J70" s="232"/>
      <c r="K70" s="345" t="s">
        <v>275</v>
      </c>
      <c r="L70" s="230"/>
      <c r="M70" s="231"/>
    </row>
    <row r="71" spans="1:14" ht="23.25">
      <c r="A71" s="306">
        <v>0.37708333333333338</v>
      </c>
      <c r="B71" s="234">
        <f>(A71-A$75)*24</f>
        <v>-2.1166666666666645</v>
      </c>
      <c r="C71" s="346" t="s">
        <v>276</v>
      </c>
      <c r="D71" s="230"/>
      <c r="E71" s="231"/>
      <c r="I71" s="306">
        <v>0.38541666666666669</v>
      </c>
      <c r="J71" s="234">
        <f t="shared" ref="J71:J76" si="8">(I71-I$78)*24</f>
        <v>-1.6833333333333327</v>
      </c>
      <c r="K71" s="346" t="s">
        <v>276</v>
      </c>
    </row>
    <row r="72" spans="1:14" ht="22.5">
      <c r="A72" s="306">
        <v>0.42222222222222222</v>
      </c>
      <c r="B72" s="234">
        <f t="shared" ref="B72:B86" si="9">(A72-A$75)*24</f>
        <v>-1.0333333333333323</v>
      </c>
      <c r="C72" s="346" t="s">
        <v>13</v>
      </c>
      <c r="D72" s="242">
        <v>-24.86</v>
      </c>
      <c r="E72" s="242">
        <v>0.97</v>
      </c>
      <c r="I72" s="306">
        <v>0.39166666666666666</v>
      </c>
      <c r="J72" s="234">
        <f t="shared" si="8"/>
        <v>-1.5333333333333332</v>
      </c>
      <c r="K72" s="346" t="s">
        <v>13</v>
      </c>
      <c r="L72" s="329">
        <v>-24.69</v>
      </c>
      <c r="M72" s="348">
        <v>1.03</v>
      </c>
    </row>
    <row r="73" spans="1:14" ht="23.25">
      <c r="A73" s="306">
        <v>0.44166666666666665</v>
      </c>
      <c r="B73" s="234">
        <f t="shared" si="9"/>
        <v>-0.56666666666666599</v>
      </c>
      <c r="C73" s="346" t="s">
        <v>13</v>
      </c>
      <c r="D73" s="319">
        <v>-24.85</v>
      </c>
      <c r="E73" s="242">
        <v>0.92</v>
      </c>
      <c r="I73" s="306">
        <v>0.40208333333333335</v>
      </c>
      <c r="J73" s="234">
        <f t="shared" si="8"/>
        <v>-1.2833333333333328</v>
      </c>
      <c r="K73" s="346" t="s">
        <v>13</v>
      </c>
      <c r="L73" s="319">
        <v>-24.4</v>
      </c>
      <c r="M73" s="242">
        <v>0.97</v>
      </c>
    </row>
    <row r="74" spans="1:14" ht="23.25">
      <c r="A74" s="306">
        <v>0.45347222222222222</v>
      </c>
      <c r="B74" s="234">
        <f t="shared" si="9"/>
        <v>-0.28333333333333233</v>
      </c>
      <c r="C74" s="346" t="s">
        <v>13</v>
      </c>
      <c r="D74" s="242">
        <v>-24.62</v>
      </c>
      <c r="E74" s="242">
        <v>0.89</v>
      </c>
      <c r="I74" s="306">
        <v>0.41250000000000003</v>
      </c>
      <c r="J74" s="234">
        <f t="shared" si="8"/>
        <v>-1.0333333333333323</v>
      </c>
      <c r="K74" s="346" t="s">
        <v>13</v>
      </c>
      <c r="L74" s="242">
        <v>-24.11</v>
      </c>
      <c r="M74" s="242">
        <v>0.8</v>
      </c>
    </row>
    <row r="75" spans="1:14" ht="23.25">
      <c r="A75" s="306">
        <v>0.46527777777777773</v>
      </c>
      <c r="B75" s="234">
        <f t="shared" si="9"/>
        <v>0</v>
      </c>
      <c r="C75" s="346" t="s">
        <v>14</v>
      </c>
      <c r="D75" s="242"/>
      <c r="E75" s="242"/>
      <c r="I75" s="306">
        <v>0.42291666666666666</v>
      </c>
      <c r="J75" s="234">
        <f t="shared" si="8"/>
        <v>-0.78333333333333321</v>
      </c>
      <c r="K75" s="346" t="s">
        <v>13</v>
      </c>
      <c r="L75" s="242">
        <v>-24.08</v>
      </c>
      <c r="M75" s="242">
        <v>0.83</v>
      </c>
    </row>
    <row r="76" spans="1:14" ht="23.25">
      <c r="A76" s="306">
        <v>0.47638888888888892</v>
      </c>
      <c r="B76" s="234">
        <f t="shared" si="9"/>
        <v>0.26666666666666838</v>
      </c>
      <c r="C76" s="346" t="s">
        <v>16</v>
      </c>
      <c r="D76" s="242">
        <v>-29.12</v>
      </c>
      <c r="E76" s="242">
        <v>1.22</v>
      </c>
      <c r="I76" s="306">
        <v>0.43333333333333335</v>
      </c>
      <c r="J76" s="234">
        <f t="shared" si="8"/>
        <v>-0.53333333333333277</v>
      </c>
      <c r="K76" s="346" t="s">
        <v>13</v>
      </c>
      <c r="L76" s="242">
        <v>-24.58</v>
      </c>
      <c r="M76" s="242">
        <v>0.67</v>
      </c>
    </row>
    <row r="77" spans="1:14" ht="23.25">
      <c r="A77" s="306">
        <v>0.49027777777777781</v>
      </c>
      <c r="B77" s="234">
        <f t="shared" si="9"/>
        <v>0.60000000000000187</v>
      </c>
      <c r="C77" s="346" t="s">
        <v>18</v>
      </c>
      <c r="D77" s="242">
        <v>-23.74</v>
      </c>
      <c r="E77" s="242">
        <v>1.04</v>
      </c>
      <c r="I77" s="306">
        <v>0.44305555555555554</v>
      </c>
      <c r="J77" s="234">
        <f>(I77-I$78)*24</f>
        <v>-0.30000000000000027</v>
      </c>
      <c r="K77" s="346" t="s">
        <v>13</v>
      </c>
      <c r="L77" s="242">
        <v>-24.46</v>
      </c>
      <c r="M77" s="242">
        <v>1.08</v>
      </c>
    </row>
    <row r="78" spans="1:14" ht="23.25">
      <c r="A78" s="306">
        <v>0.50277777777777777</v>
      </c>
      <c r="B78" s="234">
        <f t="shared" si="9"/>
        <v>0.9000000000000008</v>
      </c>
      <c r="C78" s="346" t="s">
        <v>19</v>
      </c>
      <c r="D78" s="242">
        <v>-20.81</v>
      </c>
      <c r="E78" s="242">
        <v>0.97</v>
      </c>
      <c r="I78" s="306">
        <v>0.45555555555555555</v>
      </c>
      <c r="J78" s="234">
        <f t="shared" ref="J78:J87" si="10">(I78-I$78)*24</f>
        <v>0</v>
      </c>
      <c r="K78" s="346" t="s">
        <v>14</v>
      </c>
      <c r="L78" s="242"/>
      <c r="M78" s="242"/>
      <c r="N78" t="s">
        <v>289</v>
      </c>
    </row>
    <row r="79" spans="1:14" ht="23.25">
      <c r="A79" s="306">
        <v>0.51458333333333328</v>
      </c>
      <c r="B79" s="234">
        <f t="shared" si="9"/>
        <v>1.1833333333333331</v>
      </c>
      <c r="C79" s="346" t="s">
        <v>20</v>
      </c>
      <c r="D79" s="242">
        <v>-20.36</v>
      </c>
      <c r="E79" s="242">
        <v>0.56000000000000005</v>
      </c>
      <c r="I79" s="306">
        <v>0.46319444444444446</v>
      </c>
      <c r="J79" s="234">
        <f t="shared" si="10"/>
        <v>0.18333333333333401</v>
      </c>
      <c r="K79" s="346" t="s">
        <v>16</v>
      </c>
      <c r="L79" s="242">
        <v>-25.2</v>
      </c>
      <c r="M79" s="242">
        <v>0.85</v>
      </c>
    </row>
    <row r="80" spans="1:14" ht="23.25">
      <c r="A80" s="306">
        <v>0.52500000000000002</v>
      </c>
      <c r="B80" s="234">
        <f t="shared" si="9"/>
        <v>1.4333333333333349</v>
      </c>
      <c r="C80" s="346" t="s">
        <v>21</v>
      </c>
      <c r="D80" s="242">
        <v>-19.739999999999998</v>
      </c>
      <c r="E80" s="242">
        <v>0.68</v>
      </c>
      <c r="I80" s="306">
        <v>0.47361111111111115</v>
      </c>
      <c r="J80" s="234">
        <f t="shared" si="10"/>
        <v>0.43333333333333446</v>
      </c>
      <c r="K80" s="346" t="s">
        <v>18</v>
      </c>
      <c r="L80" s="242">
        <v>-23.17</v>
      </c>
      <c r="M80" s="242">
        <v>0.64</v>
      </c>
    </row>
    <row r="81" spans="1:13" ht="23.25">
      <c r="A81" s="306">
        <v>0.53611111111111109</v>
      </c>
      <c r="B81" s="234">
        <f t="shared" si="9"/>
        <v>1.7000000000000006</v>
      </c>
      <c r="C81" s="346" t="s">
        <v>22</v>
      </c>
      <c r="D81" s="242">
        <v>-19.71</v>
      </c>
      <c r="E81" s="242">
        <v>0.92</v>
      </c>
      <c r="I81" s="306">
        <v>0.48402777777777778</v>
      </c>
      <c r="J81" s="234">
        <f t="shared" si="10"/>
        <v>0.68333333333333357</v>
      </c>
      <c r="K81" s="346" t="s">
        <v>19</v>
      </c>
      <c r="L81" s="242">
        <v>-22.34</v>
      </c>
      <c r="M81" s="242">
        <v>0.74</v>
      </c>
    </row>
    <row r="82" spans="1:13" ht="23.25">
      <c r="A82" s="306">
        <v>0.54791666666666672</v>
      </c>
      <c r="B82" s="234">
        <f t="shared" si="9"/>
        <v>1.9833333333333356</v>
      </c>
      <c r="C82" s="346" t="s">
        <v>23</v>
      </c>
      <c r="D82" s="242">
        <v>-17.760000000000002</v>
      </c>
      <c r="E82" s="242">
        <v>1.08</v>
      </c>
      <c r="I82" s="306">
        <v>0.49444444444444446</v>
      </c>
      <c r="J82" s="234">
        <f t="shared" si="10"/>
        <v>0.93333333333333401</v>
      </c>
      <c r="K82" s="346" t="s">
        <v>20</v>
      </c>
      <c r="L82" s="242">
        <v>-20.72</v>
      </c>
      <c r="M82" s="242">
        <v>1.05</v>
      </c>
    </row>
    <row r="83" spans="1:13" ht="23.25">
      <c r="A83" s="306">
        <v>0.56041666666666667</v>
      </c>
      <c r="B83" s="234">
        <f t="shared" si="9"/>
        <v>2.2833333333333345</v>
      </c>
      <c r="C83" s="346" t="s">
        <v>39</v>
      </c>
      <c r="D83" s="242">
        <v>-13.46</v>
      </c>
      <c r="E83" s="242">
        <v>0.65</v>
      </c>
      <c r="I83" s="306">
        <v>0.50486111111111109</v>
      </c>
      <c r="J83" s="234">
        <f t="shared" si="10"/>
        <v>1.1833333333333331</v>
      </c>
      <c r="K83" s="346" t="s">
        <v>21</v>
      </c>
      <c r="L83" s="242">
        <v>-13.88</v>
      </c>
      <c r="M83" s="242">
        <v>0.81</v>
      </c>
    </row>
    <row r="84" spans="1:13" ht="23.25">
      <c r="A84" s="306">
        <v>0.5708333333333333</v>
      </c>
      <c r="B84" s="234">
        <f t="shared" si="9"/>
        <v>2.5333333333333337</v>
      </c>
      <c r="C84" s="346" t="s">
        <v>55</v>
      </c>
      <c r="D84" s="242">
        <v>-5.5</v>
      </c>
      <c r="E84" s="242">
        <v>0.92</v>
      </c>
      <c r="I84" s="306">
        <v>0.51527777777777783</v>
      </c>
      <c r="J84" s="234">
        <f t="shared" si="10"/>
        <v>1.4333333333333349</v>
      </c>
      <c r="K84" s="346" t="s">
        <v>22</v>
      </c>
      <c r="L84" s="242">
        <v>-8.66</v>
      </c>
      <c r="M84" s="242">
        <v>0.9</v>
      </c>
    </row>
    <row r="85" spans="1:13" ht="23.25">
      <c r="A85" s="306">
        <v>0.58263888888888882</v>
      </c>
      <c r="B85" s="234">
        <f t="shared" si="9"/>
        <v>2.816666666666666</v>
      </c>
      <c r="C85" s="346" t="s">
        <v>56</v>
      </c>
      <c r="D85" s="242">
        <v>1.38</v>
      </c>
      <c r="E85" s="242">
        <v>0.63</v>
      </c>
      <c r="I85" s="306">
        <v>0.52638888888888891</v>
      </c>
      <c r="J85" s="234">
        <f t="shared" si="10"/>
        <v>1.7000000000000006</v>
      </c>
      <c r="K85" s="346" t="s">
        <v>23</v>
      </c>
      <c r="L85" s="242">
        <v>42.56</v>
      </c>
      <c r="M85" s="242">
        <v>0.94</v>
      </c>
    </row>
    <row r="86" spans="1:13" ht="23.25">
      <c r="A86" s="306">
        <v>0.59375</v>
      </c>
      <c r="B86" s="234">
        <f t="shared" si="9"/>
        <v>3.0833333333333344</v>
      </c>
      <c r="C86" s="308" t="s">
        <v>155</v>
      </c>
      <c r="I86" s="306">
        <v>0.53680555555555554</v>
      </c>
      <c r="J86" s="234">
        <f t="shared" si="10"/>
        <v>1.9499999999999997</v>
      </c>
      <c r="K86" s="346" t="s">
        <v>39</v>
      </c>
      <c r="L86" s="242">
        <v>100.1</v>
      </c>
      <c r="M86" s="242">
        <v>0.91</v>
      </c>
    </row>
    <row r="87" spans="1:13" ht="23.25">
      <c r="I87" s="306">
        <v>0.54722222222222217</v>
      </c>
      <c r="J87" s="234">
        <f t="shared" ref="J87:J88" si="11">(I87-I$78)*24</f>
        <v>2.1999999999999988</v>
      </c>
      <c r="K87" s="346" t="s">
        <v>55</v>
      </c>
      <c r="L87" s="242">
        <v>167.37</v>
      </c>
      <c r="M87" s="242">
        <v>1.21</v>
      </c>
    </row>
    <row r="88" spans="1:13" ht="23.25">
      <c r="I88" s="306">
        <v>0.55833333333333335</v>
      </c>
      <c r="J88" s="234">
        <f t="shared" ref="J88:J89" si="12">(I88-I$78)*24</f>
        <v>2.4666666666666672</v>
      </c>
      <c r="K88" s="346" t="s">
        <v>56</v>
      </c>
      <c r="L88" s="242">
        <v>207.43</v>
      </c>
      <c r="M88" s="242">
        <v>0.62</v>
      </c>
    </row>
    <row r="89" spans="1:13" ht="23.25">
      <c r="I89" s="306">
        <v>0.56458333333333333</v>
      </c>
      <c r="J89" s="234">
        <f t="shared" si="12"/>
        <v>2.6166666666666667</v>
      </c>
      <c r="K89" s="308" t="s">
        <v>155</v>
      </c>
    </row>
    <row r="92" spans="1:13" ht="18">
      <c r="A92" s="341">
        <v>43112</v>
      </c>
      <c r="C92" s="343" t="s">
        <v>266</v>
      </c>
      <c r="D92" s="343" t="s">
        <v>267</v>
      </c>
      <c r="I92" s="341">
        <v>43112</v>
      </c>
      <c r="K92" s="343" t="s">
        <v>266</v>
      </c>
      <c r="L92" s="343" t="s">
        <v>267</v>
      </c>
    </row>
    <row r="93" spans="1:13" ht="18">
      <c r="A93" s="341"/>
      <c r="C93" s="343" t="s">
        <v>290</v>
      </c>
      <c r="D93" s="344"/>
      <c r="I93" s="341"/>
      <c r="K93" s="343" t="s">
        <v>291</v>
      </c>
      <c r="L93" s="344"/>
    </row>
    <row r="94" spans="1:13" ht="36">
      <c r="A94" s="251" t="s">
        <v>283</v>
      </c>
      <c r="B94" s="313"/>
      <c r="C94" s="263">
        <v>3971</v>
      </c>
      <c r="D94" s="342" t="s">
        <v>272</v>
      </c>
      <c r="E94" s="231" t="s">
        <v>5</v>
      </c>
      <c r="I94" s="251" t="s">
        <v>283</v>
      </c>
      <c r="J94" s="313"/>
      <c r="K94" s="263">
        <v>3996</v>
      </c>
      <c r="L94" s="342" t="s">
        <v>272</v>
      </c>
      <c r="M94" s="231" t="s">
        <v>5</v>
      </c>
    </row>
    <row r="95" spans="1:13" ht="56.25">
      <c r="A95" s="177" t="s">
        <v>6</v>
      </c>
      <c r="B95" s="232" t="s">
        <v>7</v>
      </c>
      <c r="C95" s="231"/>
      <c r="D95" s="230" t="s">
        <v>8</v>
      </c>
      <c r="E95" s="231" t="s">
        <v>9</v>
      </c>
      <c r="I95" s="177" t="s">
        <v>6</v>
      </c>
      <c r="J95" s="232" t="s">
        <v>7</v>
      </c>
      <c r="K95" s="231"/>
      <c r="L95" s="230" t="s">
        <v>8</v>
      </c>
      <c r="M95" s="231" t="s">
        <v>9</v>
      </c>
    </row>
    <row r="96" spans="1:13" ht="23.25">
      <c r="A96" s="318">
        <v>0.24861111111111112</v>
      </c>
      <c r="B96" s="232"/>
      <c r="C96" s="345" t="s">
        <v>275</v>
      </c>
      <c r="D96" s="230"/>
      <c r="E96" s="231"/>
      <c r="I96" s="318">
        <v>0.39652777777777781</v>
      </c>
      <c r="J96" s="232"/>
      <c r="K96" s="345" t="s">
        <v>275</v>
      </c>
      <c r="L96" s="230"/>
      <c r="M96" s="231"/>
    </row>
    <row r="97" spans="1:14" ht="23.25">
      <c r="A97" s="306">
        <v>0.30833333333333335</v>
      </c>
      <c r="B97" s="234">
        <f>(A97-A$107)*24</f>
        <v>-2.7666666666666662</v>
      </c>
      <c r="C97" s="346" t="s">
        <v>276</v>
      </c>
      <c r="I97" s="306">
        <v>0.52847222222222223</v>
      </c>
      <c r="J97" s="234">
        <f t="shared" ref="J97:J101" si="13">(I97-I$102)*24</f>
        <v>-1.133333333333332</v>
      </c>
      <c r="K97" s="346" t="s">
        <v>276</v>
      </c>
    </row>
    <row r="98" spans="1:14" ht="22.5">
      <c r="A98" s="306">
        <v>0.31666666666666665</v>
      </c>
      <c r="B98" s="234">
        <f>(A98-A$107)*24</f>
        <v>-2.5666666666666669</v>
      </c>
      <c r="C98" s="346" t="s">
        <v>13</v>
      </c>
      <c r="D98" s="329">
        <v>-24.39</v>
      </c>
      <c r="E98" s="348">
        <v>0.94</v>
      </c>
      <c r="I98" s="306">
        <v>0.53125</v>
      </c>
      <c r="J98" s="234">
        <f t="shared" si="13"/>
        <v>-1.0666666666666655</v>
      </c>
      <c r="K98" s="346" t="s">
        <v>13</v>
      </c>
      <c r="L98" s="329">
        <v>-12.34</v>
      </c>
      <c r="M98" s="348">
        <v>0.91</v>
      </c>
      <c r="N98" t="s">
        <v>292</v>
      </c>
    </row>
    <row r="99" spans="1:14" ht="23.25">
      <c r="A99" s="306">
        <v>0.32916666666666666</v>
      </c>
      <c r="B99" s="234">
        <f>(A99-A$107)*24</f>
        <v>-2.2666666666666666</v>
      </c>
      <c r="C99" s="346" t="s">
        <v>13</v>
      </c>
      <c r="D99" s="319">
        <v>-25.1</v>
      </c>
      <c r="E99" s="242">
        <v>0.65</v>
      </c>
      <c r="I99" s="306">
        <v>0.54305555555555551</v>
      </c>
      <c r="J99" s="234">
        <f t="shared" si="13"/>
        <v>-0.78333333333333321</v>
      </c>
      <c r="K99" s="346" t="s">
        <v>13</v>
      </c>
      <c r="L99" s="319">
        <v>-22.96</v>
      </c>
      <c r="M99" s="242">
        <v>0.76</v>
      </c>
    </row>
    <row r="100" spans="1:14" ht="23.25">
      <c r="A100" s="306">
        <v>0.34027777777777773</v>
      </c>
      <c r="B100" s="234">
        <f>(A100-A$107)*24</f>
        <v>-2.0000000000000009</v>
      </c>
      <c r="C100" s="346" t="s">
        <v>13</v>
      </c>
      <c r="D100" s="242">
        <v>-25.42</v>
      </c>
      <c r="E100" s="242">
        <v>1.03</v>
      </c>
      <c r="I100" s="306">
        <v>0.55486111111111114</v>
      </c>
      <c r="J100" s="234">
        <f t="shared" si="13"/>
        <v>-0.49999999999999822</v>
      </c>
      <c r="K100" s="346" t="s">
        <v>13</v>
      </c>
      <c r="L100" s="242">
        <v>-23.86</v>
      </c>
      <c r="M100" s="242">
        <v>1.06</v>
      </c>
    </row>
    <row r="101" spans="1:14" ht="23.25">
      <c r="A101" s="306">
        <v>0.3527777777777778</v>
      </c>
      <c r="B101" s="234">
        <f>(A101-A$107)*24</f>
        <v>-1.6999999999999993</v>
      </c>
      <c r="C101" s="346" t="s">
        <v>13</v>
      </c>
      <c r="D101" s="242">
        <v>-25.35</v>
      </c>
      <c r="E101" s="242">
        <v>1</v>
      </c>
      <c r="I101" s="306">
        <v>0.56736111111111109</v>
      </c>
      <c r="J101" s="234">
        <f t="shared" si="13"/>
        <v>-0.19999999999999929</v>
      </c>
      <c r="K101" s="346" t="s">
        <v>13</v>
      </c>
      <c r="L101" s="242">
        <v>-23.88</v>
      </c>
      <c r="M101" s="242">
        <v>1.0900000000000001</v>
      </c>
    </row>
    <row r="102" spans="1:14" ht="23.25">
      <c r="A102" s="306">
        <v>0.36527777777777781</v>
      </c>
      <c r="B102" s="234">
        <f>(A102-A$107)*24</f>
        <v>-1.399999999999999</v>
      </c>
      <c r="C102" s="346" t="s">
        <v>13</v>
      </c>
      <c r="D102" s="242">
        <v>-23.86</v>
      </c>
      <c r="E102" s="242">
        <v>0.63</v>
      </c>
      <c r="I102" s="306">
        <v>0.5756944444444444</v>
      </c>
      <c r="J102" s="234">
        <f>(I102-I$102)*24</f>
        <v>0</v>
      </c>
      <c r="K102" s="346" t="s">
        <v>14</v>
      </c>
      <c r="L102" s="242"/>
      <c r="M102" s="242"/>
    </row>
    <row r="103" spans="1:14" ht="23.25">
      <c r="A103" s="306">
        <v>0.3756944444444445</v>
      </c>
      <c r="B103" s="234">
        <f>(A103-A$107)*24</f>
        <v>-1.1499999999999986</v>
      </c>
      <c r="C103" s="346" t="s">
        <v>13</v>
      </c>
      <c r="D103" s="242">
        <v>-24.17</v>
      </c>
      <c r="E103" s="242">
        <v>0.91</v>
      </c>
      <c r="I103" s="306">
        <v>0.57986111111111105</v>
      </c>
      <c r="J103" s="234">
        <f t="shared" ref="J103:J112" si="14">(I103-I$102)*24</f>
        <v>9.9999999999999645E-2</v>
      </c>
      <c r="K103" s="346" t="s">
        <v>16</v>
      </c>
      <c r="L103" s="242">
        <v>-31.31</v>
      </c>
      <c r="M103" s="242">
        <v>0.84</v>
      </c>
    </row>
    <row r="104" spans="1:14" ht="23.25">
      <c r="A104" s="306">
        <v>0.38819444444444445</v>
      </c>
      <c r="B104" s="234">
        <f>(A104-A$107)*24</f>
        <v>-0.84999999999999964</v>
      </c>
      <c r="C104" s="346" t="s">
        <v>13</v>
      </c>
      <c r="D104" s="242">
        <v>-24.47</v>
      </c>
      <c r="E104" s="242">
        <v>0.73</v>
      </c>
      <c r="I104" s="306">
        <v>0.59166666666666667</v>
      </c>
      <c r="J104" s="234">
        <f t="shared" si="14"/>
        <v>0.38333333333333464</v>
      </c>
      <c r="K104" s="346" t="s">
        <v>18</v>
      </c>
      <c r="L104" s="242">
        <v>-24.43</v>
      </c>
      <c r="M104" s="242">
        <v>0.85</v>
      </c>
    </row>
    <row r="105" spans="1:14" ht="23.25">
      <c r="A105" s="306">
        <v>0.39999999999999997</v>
      </c>
      <c r="B105" s="234">
        <f>(A105-A$107)*24</f>
        <v>-0.56666666666666732</v>
      </c>
      <c r="C105" s="346" t="s">
        <v>13</v>
      </c>
      <c r="D105" s="242">
        <v>-24.75</v>
      </c>
      <c r="E105" s="242">
        <v>0.87</v>
      </c>
      <c r="I105" s="306">
        <v>0.60277777777777775</v>
      </c>
      <c r="J105" s="234">
        <f t="shared" si="14"/>
        <v>0.65000000000000036</v>
      </c>
      <c r="K105" s="346" t="s">
        <v>19</v>
      </c>
      <c r="L105" s="242">
        <v>-20.64</v>
      </c>
      <c r="M105" s="242">
        <v>1.1200000000000001</v>
      </c>
    </row>
    <row r="106" spans="1:14" ht="23.25">
      <c r="A106" s="306">
        <v>0.41180555555555554</v>
      </c>
      <c r="B106" s="234">
        <f>(A106-A$107)*24</f>
        <v>-0.28333333333333366</v>
      </c>
      <c r="C106" s="346" t="s">
        <v>13</v>
      </c>
      <c r="D106" s="242">
        <v>-24.22</v>
      </c>
      <c r="E106" s="242">
        <v>0.89</v>
      </c>
      <c r="I106" s="306">
        <v>0.61527777777777781</v>
      </c>
      <c r="J106" s="234">
        <f t="shared" si="14"/>
        <v>0.95000000000000195</v>
      </c>
      <c r="K106" s="346" t="s">
        <v>20</v>
      </c>
      <c r="L106" s="242">
        <v>-7.62</v>
      </c>
      <c r="M106" s="242">
        <v>0.89</v>
      </c>
    </row>
    <row r="107" spans="1:14" ht="23.25">
      <c r="A107" s="306">
        <v>0.4236111111111111</v>
      </c>
      <c r="B107" s="234">
        <f>(A107-A$107)*24</f>
        <v>0</v>
      </c>
      <c r="C107" s="346" t="s">
        <v>14</v>
      </c>
      <c r="D107" s="242"/>
      <c r="E107" s="242"/>
      <c r="I107" s="306">
        <v>0.62708333333333333</v>
      </c>
      <c r="J107" s="234">
        <f t="shared" si="14"/>
        <v>1.2333333333333343</v>
      </c>
      <c r="K107" s="346" t="s">
        <v>21</v>
      </c>
      <c r="L107" s="242">
        <v>17.16</v>
      </c>
      <c r="M107" s="242">
        <v>1.02</v>
      </c>
    </row>
    <row r="108" spans="1:14" ht="23.25">
      <c r="A108" s="306">
        <v>0.43194444444444446</v>
      </c>
      <c r="B108" s="234">
        <f>(A108-A$107)*24</f>
        <v>0.20000000000000062</v>
      </c>
      <c r="C108" s="346" t="s">
        <v>16</v>
      </c>
      <c r="D108" s="242">
        <v>-26.46</v>
      </c>
      <c r="E108" s="242">
        <v>0.71</v>
      </c>
      <c r="I108" s="306">
        <v>0.63958333333333328</v>
      </c>
      <c r="J108" s="234">
        <f t="shared" si="14"/>
        <v>1.5333333333333332</v>
      </c>
      <c r="K108" s="346" t="s">
        <v>22</v>
      </c>
      <c r="L108" s="242">
        <v>46.68</v>
      </c>
      <c r="M108" s="242">
        <v>0.93</v>
      </c>
    </row>
    <row r="109" spans="1:14" ht="23.25">
      <c r="A109" s="306">
        <v>0.44375000000000003</v>
      </c>
      <c r="B109" s="234">
        <f>(A109-A$107)*24</f>
        <v>0.48333333333333428</v>
      </c>
      <c r="C109" s="346" t="s">
        <v>18</v>
      </c>
      <c r="D109" s="242">
        <v>-24.89</v>
      </c>
      <c r="E109" s="242">
        <v>0.87</v>
      </c>
      <c r="I109" s="306">
        <v>0.65138888888888891</v>
      </c>
      <c r="J109" s="234">
        <f t="shared" si="14"/>
        <v>1.8166666666666682</v>
      </c>
      <c r="K109" s="346" t="s">
        <v>23</v>
      </c>
      <c r="L109" s="242">
        <v>98.16</v>
      </c>
      <c r="M109" s="242">
        <v>0.99</v>
      </c>
    </row>
    <row r="110" spans="1:14" ht="23.25">
      <c r="A110" s="306">
        <v>0.45555555555555555</v>
      </c>
      <c r="B110" s="234">
        <f>(A110-A$107)*24</f>
        <v>0.76666666666666661</v>
      </c>
      <c r="C110" s="346" t="s">
        <v>19</v>
      </c>
      <c r="D110" s="242">
        <v>-24.15</v>
      </c>
      <c r="E110" s="242">
        <v>0.96</v>
      </c>
      <c r="I110" s="306">
        <v>0.66388888888888886</v>
      </c>
      <c r="J110" s="234">
        <f t="shared" si="14"/>
        <v>2.1166666666666671</v>
      </c>
      <c r="K110" s="346" t="s">
        <v>39</v>
      </c>
      <c r="L110" s="242">
        <v>142.69999999999999</v>
      </c>
      <c r="M110" s="242">
        <v>1.22</v>
      </c>
    </row>
    <row r="111" spans="1:14" ht="23.25">
      <c r="A111" s="306">
        <v>0.46736111111111112</v>
      </c>
      <c r="B111" s="234">
        <f>(A111-A$107)*24</f>
        <v>1.0500000000000003</v>
      </c>
      <c r="C111" s="346" t="s">
        <v>20</v>
      </c>
      <c r="D111" s="242">
        <v>-24.32</v>
      </c>
      <c r="E111" s="242">
        <v>1.1200000000000001</v>
      </c>
      <c r="I111" s="306">
        <v>0.6777777777777777</v>
      </c>
      <c r="J111" s="234">
        <f t="shared" si="14"/>
        <v>2.4499999999999993</v>
      </c>
      <c r="K111" s="346" t="s">
        <v>55</v>
      </c>
      <c r="L111" s="242">
        <v>209.23</v>
      </c>
      <c r="M111" s="242">
        <v>1.03</v>
      </c>
    </row>
    <row r="112" spans="1:14" ht="23.25">
      <c r="A112" s="306">
        <v>0.48055555555555557</v>
      </c>
      <c r="B112" s="234">
        <f>(A112-A$107)*24</f>
        <v>1.3666666666666671</v>
      </c>
      <c r="C112" s="346" t="s">
        <v>21</v>
      </c>
      <c r="D112" s="242">
        <v>-24.09</v>
      </c>
      <c r="E112" s="242">
        <v>0.99</v>
      </c>
      <c r="I112" s="306">
        <v>0.68194444444444446</v>
      </c>
      <c r="J112" s="234">
        <f t="shared" si="14"/>
        <v>2.5500000000000016</v>
      </c>
      <c r="K112" s="308" t="s">
        <v>155</v>
      </c>
    </row>
    <row r="113" spans="1:13" ht="23.25">
      <c r="A113" s="306">
        <v>0.49305555555555558</v>
      </c>
      <c r="B113" s="234">
        <f>(A113-A$107)*24</f>
        <v>1.6666666666666674</v>
      </c>
      <c r="C113" s="346" t="s">
        <v>22</v>
      </c>
      <c r="D113" s="242">
        <v>-23.18</v>
      </c>
      <c r="E113" s="242">
        <v>1.22</v>
      </c>
    </row>
    <row r="114" spans="1:13" ht="23.25">
      <c r="A114" s="306">
        <v>0.50624999999999998</v>
      </c>
      <c r="B114" s="234">
        <f>(A114-A$107)*24</f>
        <v>1.9833333333333329</v>
      </c>
      <c r="C114" s="346" t="s">
        <v>23</v>
      </c>
      <c r="D114" s="242">
        <v>-20.49</v>
      </c>
      <c r="E114" s="242">
        <v>1.07</v>
      </c>
    </row>
    <row r="115" spans="1:13" ht="23.25">
      <c r="A115" s="306">
        <v>0.51944444444444449</v>
      </c>
      <c r="B115" s="234">
        <f>(A115-A$107)*24</f>
        <v>2.3000000000000012</v>
      </c>
      <c r="C115" s="346" t="s">
        <v>39</v>
      </c>
      <c r="D115" s="242">
        <v>-14.69</v>
      </c>
      <c r="E115" s="242">
        <v>0.9</v>
      </c>
    </row>
    <row r="116" spans="1:13" ht="23.25">
      <c r="A116" s="306">
        <v>0.52847222222222223</v>
      </c>
      <c r="B116" s="234">
        <f>(A116-A$107)*24</f>
        <v>2.5166666666666671</v>
      </c>
      <c r="C116" s="308" t="s">
        <v>155</v>
      </c>
      <c r="D116" s="242"/>
      <c r="E116" s="242"/>
    </row>
    <row r="118" spans="1:13" ht="18">
      <c r="I118" s="341">
        <v>43117</v>
      </c>
      <c r="K118" s="343" t="s">
        <v>266</v>
      </c>
      <c r="L118" s="343" t="s">
        <v>267</v>
      </c>
    </row>
    <row r="119" spans="1:13" ht="18">
      <c r="A119" s="341">
        <v>42751</v>
      </c>
      <c r="C119" s="343" t="s">
        <v>266</v>
      </c>
      <c r="D119" s="343" t="s">
        <v>267</v>
      </c>
      <c r="I119" s="341"/>
      <c r="K119" s="343" t="s">
        <v>293</v>
      </c>
      <c r="L119" s="344"/>
    </row>
    <row r="120" spans="1:13" ht="18.75">
      <c r="A120" s="341"/>
      <c r="C120" s="343" t="s">
        <v>294</v>
      </c>
      <c r="D120" s="344"/>
      <c r="I120" s="251" t="s">
        <v>283</v>
      </c>
      <c r="J120" s="313"/>
      <c r="K120" s="263">
        <v>4005</v>
      </c>
      <c r="L120" s="342" t="s">
        <v>272</v>
      </c>
      <c r="M120" s="231" t="s">
        <v>5</v>
      </c>
    </row>
    <row r="121" spans="1:13" ht="56.25">
      <c r="A121" s="251" t="s">
        <v>283</v>
      </c>
      <c r="B121" s="313"/>
      <c r="C121" s="263">
        <v>4047</v>
      </c>
      <c r="D121" s="342" t="s">
        <v>272</v>
      </c>
      <c r="E121" s="231" t="s">
        <v>5</v>
      </c>
      <c r="I121" s="177" t="s">
        <v>6</v>
      </c>
      <c r="J121" s="232" t="s">
        <v>7</v>
      </c>
      <c r="K121" s="231"/>
      <c r="L121" s="230" t="s">
        <v>8</v>
      </c>
      <c r="M121" s="231" t="s">
        <v>9</v>
      </c>
    </row>
    <row r="122" spans="1:13" ht="56.25">
      <c r="A122" s="177" t="s">
        <v>6</v>
      </c>
      <c r="B122" s="232" t="s">
        <v>7</v>
      </c>
      <c r="C122" s="231"/>
      <c r="D122" s="230" t="s">
        <v>8</v>
      </c>
      <c r="E122" s="231" t="s">
        <v>9</v>
      </c>
      <c r="I122" s="318">
        <v>0.22847222222222222</v>
      </c>
      <c r="J122" s="232"/>
      <c r="K122" s="345" t="s">
        <v>275</v>
      </c>
      <c r="L122" s="230"/>
      <c r="M122" s="231"/>
    </row>
    <row r="123" spans="1:13" ht="23.25">
      <c r="A123" s="318">
        <v>0.30069444444444443</v>
      </c>
      <c r="B123" s="232"/>
      <c r="C123" s="345" t="s">
        <v>275</v>
      </c>
      <c r="D123" s="230"/>
      <c r="E123" s="231"/>
      <c r="I123" s="306">
        <v>0.3125</v>
      </c>
      <c r="J123" s="234">
        <f>(I123-I$131)*24</f>
        <v>-1.9999999999999996</v>
      </c>
      <c r="K123" s="346" t="s">
        <v>276</v>
      </c>
    </row>
    <row r="124" spans="1:13" ht="22.5">
      <c r="A124" s="306">
        <v>0.34375</v>
      </c>
      <c r="B124" s="234">
        <f>(A124-A$134)*24</f>
        <v>-2.6999999999999997</v>
      </c>
      <c r="C124" s="346" t="s">
        <v>276</v>
      </c>
      <c r="I124" s="306">
        <v>0.31458333333333333</v>
      </c>
      <c r="J124" s="234">
        <f t="shared" ref="J124:J140" si="15">(I124-I$131)*24</f>
        <v>-1.9499999999999997</v>
      </c>
      <c r="K124" s="346" t="s">
        <v>13</v>
      </c>
      <c r="L124" s="329">
        <v>-24.4</v>
      </c>
      <c r="M124" s="348">
        <v>0.78</v>
      </c>
    </row>
    <row r="125" spans="1:13" ht="23.25">
      <c r="A125" s="306">
        <v>0.35138888888888892</v>
      </c>
      <c r="B125" s="234">
        <f t="shared" ref="B125:B143" si="16">(A125-A$134)*24</f>
        <v>-2.5166666666666657</v>
      </c>
      <c r="C125" s="346" t="s">
        <v>13</v>
      </c>
      <c r="D125" s="329">
        <v>-23.48</v>
      </c>
      <c r="E125" s="348">
        <v>0.94</v>
      </c>
      <c r="I125" s="306">
        <v>0.32569444444444445</v>
      </c>
      <c r="J125" s="234">
        <f t="shared" si="15"/>
        <v>-1.6833333333333327</v>
      </c>
      <c r="K125" s="346" t="s">
        <v>13</v>
      </c>
      <c r="L125" s="319">
        <v>-24.05</v>
      </c>
      <c r="M125" s="242">
        <v>0.8</v>
      </c>
    </row>
    <row r="126" spans="1:13" ht="23.25">
      <c r="A126" s="306">
        <v>0.36388888888888887</v>
      </c>
      <c r="B126" s="234">
        <f t="shared" si="16"/>
        <v>-2.2166666666666668</v>
      </c>
      <c r="C126" s="346" t="s">
        <v>13</v>
      </c>
      <c r="D126" s="319">
        <v>-24.89</v>
      </c>
      <c r="E126" s="242">
        <v>0.92</v>
      </c>
      <c r="I126" s="306">
        <v>0.33749999999999997</v>
      </c>
      <c r="J126" s="234">
        <f t="shared" si="15"/>
        <v>-1.4000000000000004</v>
      </c>
      <c r="K126" s="346" t="s">
        <v>13</v>
      </c>
      <c r="L126" s="242">
        <v>-24.78</v>
      </c>
      <c r="M126" s="242">
        <v>0.83</v>
      </c>
    </row>
    <row r="127" spans="1:13" ht="23.25">
      <c r="A127" s="306">
        <v>0.3756944444444445</v>
      </c>
      <c r="B127" s="234">
        <f t="shared" si="16"/>
        <v>-1.9333333333333318</v>
      </c>
      <c r="C127" s="346" t="s">
        <v>13</v>
      </c>
      <c r="D127" s="242">
        <v>-25.1</v>
      </c>
      <c r="E127" s="242">
        <v>1.02</v>
      </c>
      <c r="I127" s="306">
        <v>0.34930555555555554</v>
      </c>
      <c r="J127" s="234">
        <f t="shared" si="15"/>
        <v>-1.1166666666666667</v>
      </c>
      <c r="K127" s="346" t="s">
        <v>13</v>
      </c>
      <c r="L127" s="242">
        <v>-24.94</v>
      </c>
      <c r="M127" s="242">
        <v>1.08</v>
      </c>
    </row>
    <row r="128" spans="1:13" ht="23.25">
      <c r="A128" s="306">
        <v>0.38819444444444445</v>
      </c>
      <c r="B128" s="234">
        <f t="shared" si="16"/>
        <v>-1.6333333333333329</v>
      </c>
      <c r="C128" s="346" t="s">
        <v>13</v>
      </c>
      <c r="D128" s="242">
        <v>-25.66</v>
      </c>
      <c r="E128" s="242">
        <v>1.1399999999999999</v>
      </c>
      <c r="I128" s="306">
        <v>0.36180555555555555</v>
      </c>
      <c r="J128" s="234">
        <f t="shared" si="15"/>
        <v>-0.81666666666666643</v>
      </c>
      <c r="K128" s="346" t="s">
        <v>13</v>
      </c>
      <c r="L128" s="242">
        <v>-25</v>
      </c>
      <c r="M128" s="242">
        <v>1.1499999999999999</v>
      </c>
    </row>
    <row r="129" spans="1:13" ht="23.25">
      <c r="A129" s="306">
        <v>0.40138888888888885</v>
      </c>
      <c r="B129" s="234">
        <f t="shared" si="16"/>
        <v>-1.3166666666666673</v>
      </c>
      <c r="C129" s="346" t="s">
        <v>13</v>
      </c>
      <c r="D129" s="242">
        <v>-24.73</v>
      </c>
      <c r="E129" s="242">
        <v>0.83</v>
      </c>
      <c r="I129" s="306">
        <v>0.3743055555555555</v>
      </c>
      <c r="J129" s="234">
        <f t="shared" si="15"/>
        <v>-0.5166666666666675</v>
      </c>
      <c r="K129" s="346" t="s">
        <v>13</v>
      </c>
      <c r="L129" s="242">
        <v>-24.58</v>
      </c>
      <c r="M129" s="242">
        <v>1.04</v>
      </c>
    </row>
    <row r="130" spans="1:13" ht="23.25">
      <c r="A130" s="306">
        <v>0.41319444444444442</v>
      </c>
      <c r="B130" s="234">
        <f t="shared" si="16"/>
        <v>-1.0333333333333337</v>
      </c>
      <c r="C130" s="346" t="s">
        <v>13</v>
      </c>
      <c r="D130" s="242">
        <v>-23.84</v>
      </c>
      <c r="E130" s="242">
        <v>0.83</v>
      </c>
      <c r="I130" s="306">
        <v>0.38680555555555557</v>
      </c>
      <c r="J130" s="234">
        <f t="shared" si="15"/>
        <v>-0.2166666666666659</v>
      </c>
      <c r="K130" s="346" t="s">
        <v>13</v>
      </c>
      <c r="L130" s="242">
        <v>-25.23</v>
      </c>
      <c r="M130" s="242">
        <v>0.96</v>
      </c>
    </row>
    <row r="131" spans="1:13" ht="23.25">
      <c r="A131" s="306">
        <v>0.42499999999999999</v>
      </c>
      <c r="B131" s="234">
        <f t="shared" si="16"/>
        <v>-0.75</v>
      </c>
      <c r="C131" s="346" t="s">
        <v>13</v>
      </c>
      <c r="D131" s="242">
        <v>-24.63</v>
      </c>
      <c r="E131" s="242">
        <v>0.96</v>
      </c>
      <c r="I131" s="306">
        <v>0.39583333333333331</v>
      </c>
      <c r="J131" s="234">
        <f t="shared" si="15"/>
        <v>0</v>
      </c>
      <c r="K131" s="346" t="s">
        <v>14</v>
      </c>
      <c r="L131" s="242"/>
      <c r="M131" s="242"/>
    </row>
    <row r="132" spans="1:13" ht="23.25">
      <c r="A132" s="306">
        <v>0.4368055555555555</v>
      </c>
      <c r="B132" s="234">
        <f t="shared" si="16"/>
        <v>-0.46666666666666767</v>
      </c>
      <c r="C132" s="346" t="s">
        <v>13</v>
      </c>
      <c r="D132" s="242">
        <v>-25.39</v>
      </c>
      <c r="E132" s="242">
        <v>0.82</v>
      </c>
      <c r="I132" s="306">
        <v>0.40347222222222223</v>
      </c>
      <c r="J132" s="234">
        <f t="shared" si="15"/>
        <v>0.18333333333333401</v>
      </c>
      <c r="K132" s="346" t="s">
        <v>16</v>
      </c>
      <c r="L132" s="242">
        <v>-26.47</v>
      </c>
      <c r="M132" s="242">
        <v>0.83</v>
      </c>
    </row>
    <row r="133" spans="1:13" ht="23.25">
      <c r="A133" s="306">
        <v>0.44861111111111113</v>
      </c>
      <c r="B133" s="234">
        <f t="shared" si="16"/>
        <v>-0.18333333333333268</v>
      </c>
      <c r="C133" s="346" t="s">
        <v>13</v>
      </c>
      <c r="D133" s="242">
        <v>-24.65</v>
      </c>
      <c r="E133" s="242">
        <v>0.88</v>
      </c>
      <c r="I133" s="306">
        <v>0.4152777777777778</v>
      </c>
      <c r="J133" s="234">
        <f t="shared" si="15"/>
        <v>0.46666666666666767</v>
      </c>
      <c r="K133" s="346" t="s">
        <v>18</v>
      </c>
      <c r="L133" s="242">
        <v>-23.86</v>
      </c>
      <c r="M133" s="242">
        <v>0.61</v>
      </c>
    </row>
    <row r="134" spans="1:13" ht="23.25">
      <c r="A134" s="306">
        <v>0.45624999999999999</v>
      </c>
      <c r="B134" s="234">
        <f t="shared" si="16"/>
        <v>0</v>
      </c>
      <c r="C134" s="346" t="s">
        <v>14</v>
      </c>
      <c r="D134" s="242"/>
      <c r="E134" s="242"/>
      <c r="I134" s="306">
        <v>0.4291666666666667</v>
      </c>
      <c r="J134" s="234">
        <f t="shared" si="15"/>
        <v>0.80000000000000115</v>
      </c>
      <c r="K134" s="346" t="s">
        <v>19</v>
      </c>
      <c r="L134" s="242">
        <v>-24.63</v>
      </c>
      <c r="M134" s="242">
        <v>0.78</v>
      </c>
    </row>
    <row r="135" spans="1:13" ht="23.25">
      <c r="A135" s="306">
        <v>0.46527777777777773</v>
      </c>
      <c r="B135" s="234">
        <f t="shared" si="16"/>
        <v>0.2166666666666659</v>
      </c>
      <c r="C135" s="346" t="s">
        <v>16</v>
      </c>
      <c r="D135" s="242">
        <v>-27.65</v>
      </c>
      <c r="E135" s="242">
        <v>0.85</v>
      </c>
      <c r="I135" s="306">
        <v>0.44236111111111115</v>
      </c>
      <c r="J135" s="234">
        <f t="shared" si="15"/>
        <v>1.116666666666668</v>
      </c>
      <c r="K135" s="346" t="s">
        <v>20</v>
      </c>
      <c r="L135" s="242">
        <v>-24.24</v>
      </c>
      <c r="M135" s="242">
        <v>0.74</v>
      </c>
    </row>
    <row r="136" spans="1:13" ht="23.25">
      <c r="A136" s="306">
        <v>0.4770833333333333</v>
      </c>
      <c r="B136" s="234">
        <f t="shared" si="16"/>
        <v>0.49999999999999956</v>
      </c>
      <c r="C136" s="346" t="s">
        <v>18</v>
      </c>
      <c r="D136" s="242">
        <v>-26.04</v>
      </c>
      <c r="E136" s="242">
        <v>0.93</v>
      </c>
      <c r="I136" s="306">
        <v>0.45347222222222222</v>
      </c>
      <c r="J136" s="234">
        <f t="shared" si="15"/>
        <v>1.3833333333333337</v>
      </c>
      <c r="K136" s="346" t="s">
        <v>21</v>
      </c>
      <c r="L136" s="242">
        <v>-22.81</v>
      </c>
      <c r="M136" s="242">
        <v>1.1599999999999999</v>
      </c>
    </row>
    <row r="137" spans="1:13" ht="23.25">
      <c r="A137" s="306">
        <v>0.48888888888888887</v>
      </c>
      <c r="B137" s="234">
        <f t="shared" si="16"/>
        <v>0.78333333333333321</v>
      </c>
      <c r="C137" s="346" t="s">
        <v>19</v>
      </c>
      <c r="D137" s="242">
        <v>-24.5</v>
      </c>
      <c r="E137" s="242">
        <v>0.92</v>
      </c>
      <c r="I137" s="306">
        <v>0.46666666666666662</v>
      </c>
      <c r="J137" s="234">
        <f t="shared" si="15"/>
        <v>1.6999999999999993</v>
      </c>
      <c r="K137" s="346" t="s">
        <v>22</v>
      </c>
      <c r="L137" s="242">
        <v>-22.23</v>
      </c>
      <c r="M137" s="242">
        <v>0.83</v>
      </c>
    </row>
    <row r="138" spans="1:13" ht="23.25">
      <c r="A138" s="306">
        <v>0.50138888888888888</v>
      </c>
      <c r="B138" s="234">
        <f t="shared" si="16"/>
        <v>1.0833333333333335</v>
      </c>
      <c r="C138" s="346" t="s">
        <v>20</v>
      </c>
      <c r="D138" s="242">
        <v>-24.07</v>
      </c>
      <c r="E138" s="242">
        <v>0.83</v>
      </c>
      <c r="I138" s="306">
        <v>0.47847222222222219</v>
      </c>
      <c r="J138" s="234">
        <f t="shared" si="15"/>
        <v>1.9833333333333329</v>
      </c>
      <c r="K138" s="346" t="s">
        <v>23</v>
      </c>
      <c r="L138" s="242">
        <v>-20.89</v>
      </c>
      <c r="M138" s="242">
        <v>0.87</v>
      </c>
    </row>
    <row r="139" spans="1:13" ht="23.25">
      <c r="A139" s="306">
        <v>0.5131944444444444</v>
      </c>
      <c r="B139" s="234">
        <f t="shared" si="16"/>
        <v>1.3666666666666658</v>
      </c>
      <c r="C139" s="346" t="s">
        <v>21</v>
      </c>
      <c r="D139" s="242">
        <v>-24.45</v>
      </c>
      <c r="E139" s="242">
        <v>0.9</v>
      </c>
      <c r="I139" s="306">
        <v>0.49027777777777781</v>
      </c>
      <c r="J139" s="234">
        <f t="shared" si="15"/>
        <v>2.2666666666666679</v>
      </c>
      <c r="K139" s="346" t="s">
        <v>39</v>
      </c>
      <c r="L139" s="242">
        <v>-20.73</v>
      </c>
      <c r="M139" s="242">
        <v>0.85</v>
      </c>
    </row>
    <row r="140" spans="1:13" ht="23.25">
      <c r="A140" s="306">
        <v>0.52500000000000002</v>
      </c>
      <c r="B140" s="234">
        <f t="shared" si="16"/>
        <v>1.6500000000000008</v>
      </c>
      <c r="C140" s="346" t="s">
        <v>22</v>
      </c>
      <c r="D140" s="242">
        <v>-23.68</v>
      </c>
      <c r="E140" s="242">
        <v>0.94</v>
      </c>
      <c r="I140" s="306">
        <v>0.50208333333333333</v>
      </c>
      <c r="J140" s="234">
        <f t="shared" si="15"/>
        <v>2.5500000000000003</v>
      </c>
      <c r="K140" s="346" t="s">
        <v>55</v>
      </c>
      <c r="L140" s="242">
        <v>-18.829999999999998</v>
      </c>
      <c r="M140" s="242">
        <v>1.03</v>
      </c>
    </row>
    <row r="141" spans="1:13" ht="23.25">
      <c r="A141" s="306">
        <v>0.53680555555555554</v>
      </c>
      <c r="B141" s="234">
        <f t="shared" si="16"/>
        <v>1.9333333333333331</v>
      </c>
      <c r="C141" s="346" t="s">
        <v>23</v>
      </c>
      <c r="D141" s="242">
        <v>-24.22</v>
      </c>
      <c r="E141" s="242">
        <v>0.99</v>
      </c>
      <c r="I141" s="306">
        <v>0.50624999999999998</v>
      </c>
      <c r="K141" s="308" t="s">
        <v>155</v>
      </c>
      <c r="L141" s="242"/>
      <c r="M141" s="242"/>
    </row>
    <row r="142" spans="1:13" ht="23.25">
      <c r="A142" s="306">
        <v>0.5493055555555556</v>
      </c>
      <c r="B142" s="234">
        <f t="shared" si="16"/>
        <v>2.2333333333333347</v>
      </c>
      <c r="C142" s="346" t="s">
        <v>39</v>
      </c>
      <c r="D142" s="242">
        <v>-23.99</v>
      </c>
      <c r="E142" s="242">
        <v>1</v>
      </c>
      <c r="L142" s="242"/>
      <c r="M142" s="242"/>
    </row>
    <row r="143" spans="1:13" ht="23.25">
      <c r="A143" s="306">
        <v>0.56111111111111112</v>
      </c>
      <c r="B143" s="234">
        <f t="shared" si="16"/>
        <v>2.5166666666666671</v>
      </c>
      <c r="C143" s="346" t="s">
        <v>55</v>
      </c>
      <c r="D143" s="242">
        <v>-24.68</v>
      </c>
      <c r="E143" s="242">
        <v>0.75</v>
      </c>
      <c r="I143" s="306"/>
    </row>
    <row r="144" spans="1:13" ht="23.25">
      <c r="A144" s="306">
        <v>0.56666666666666665</v>
      </c>
      <c r="C144" s="308" t="s">
        <v>155</v>
      </c>
    </row>
    <row r="147" spans="1:13" ht="18">
      <c r="A147" s="341">
        <v>42752</v>
      </c>
      <c r="C147" s="343" t="s">
        <v>268</v>
      </c>
      <c r="D147" s="343" t="s">
        <v>267</v>
      </c>
      <c r="I147" s="341">
        <v>43118</v>
      </c>
      <c r="K147" s="343" t="s">
        <v>268</v>
      </c>
      <c r="L147" s="343" t="s">
        <v>267</v>
      </c>
    </row>
    <row r="148" spans="1:13" ht="18">
      <c r="A148" s="341"/>
      <c r="C148" s="343" t="s">
        <v>295</v>
      </c>
      <c r="D148" s="344"/>
      <c r="I148" s="341"/>
      <c r="K148" s="343" t="s">
        <v>296</v>
      </c>
      <c r="L148" s="344"/>
    </row>
    <row r="149" spans="1:13" ht="36">
      <c r="A149" s="251" t="s">
        <v>283</v>
      </c>
      <c r="B149" s="313"/>
      <c r="C149" s="263">
        <v>3974</v>
      </c>
      <c r="D149" s="342" t="s">
        <v>272</v>
      </c>
      <c r="E149" s="231" t="s">
        <v>5</v>
      </c>
      <c r="I149" s="251" t="s">
        <v>283</v>
      </c>
      <c r="J149" s="313"/>
      <c r="K149" s="263">
        <v>4021</v>
      </c>
      <c r="L149" s="342" t="s">
        <v>272</v>
      </c>
      <c r="M149" s="231" t="s">
        <v>5</v>
      </c>
    </row>
    <row r="150" spans="1:13" ht="56.25">
      <c r="A150" s="177" t="s">
        <v>6</v>
      </c>
      <c r="B150" s="232" t="s">
        <v>7</v>
      </c>
      <c r="C150" s="231"/>
      <c r="D150" s="230" t="s">
        <v>8</v>
      </c>
      <c r="E150" s="231" t="s">
        <v>9</v>
      </c>
      <c r="I150" s="177" t="s">
        <v>6</v>
      </c>
      <c r="J150" s="232" t="s">
        <v>7</v>
      </c>
      <c r="K150" s="231"/>
      <c r="L150" s="230" t="s">
        <v>8</v>
      </c>
      <c r="M150" s="231" t="s">
        <v>9</v>
      </c>
    </row>
    <row r="151" spans="1:13" ht="23.25">
      <c r="A151" s="318">
        <v>0.37847222222222227</v>
      </c>
      <c r="B151" s="232"/>
      <c r="C151" s="345" t="s">
        <v>275</v>
      </c>
      <c r="D151" s="230"/>
      <c r="E151" s="231"/>
      <c r="I151" s="318">
        <v>0.22916666666666666</v>
      </c>
      <c r="J151" s="232"/>
      <c r="K151" s="345" t="s">
        <v>275</v>
      </c>
      <c r="L151" s="230"/>
      <c r="M151" s="231"/>
    </row>
    <row r="152" spans="1:13" ht="23.25">
      <c r="A152" s="306">
        <v>0.50763888888888886</v>
      </c>
      <c r="B152" s="234">
        <f t="shared" ref="B152:B155" si="17">(A152-A$156)*24</f>
        <v>-0.91666666666666607</v>
      </c>
      <c r="C152" s="346" t="s">
        <v>276</v>
      </c>
      <c r="I152" s="306">
        <v>0.28263888888888888</v>
      </c>
      <c r="J152" s="234">
        <f t="shared" ref="J152:J161" si="18">(I152-I$162)*24</f>
        <v>-2.8000000000000007</v>
      </c>
      <c r="K152" s="346" t="s">
        <v>276</v>
      </c>
    </row>
    <row r="153" spans="1:13" ht="22.5">
      <c r="A153" s="306">
        <v>0.51458333333333328</v>
      </c>
      <c r="B153" s="234">
        <f t="shared" si="17"/>
        <v>-0.75</v>
      </c>
      <c r="C153" s="346" t="s">
        <v>13</v>
      </c>
      <c r="D153" s="329">
        <v>-22.87</v>
      </c>
      <c r="E153" s="348">
        <v>0.55000000000000004</v>
      </c>
      <c r="I153" s="306">
        <v>0.28611111111111115</v>
      </c>
      <c r="J153" s="234">
        <f t="shared" si="18"/>
        <v>-2.7166666666666663</v>
      </c>
      <c r="K153" s="346" t="s">
        <v>13</v>
      </c>
      <c r="L153" s="329">
        <v>-25.09</v>
      </c>
      <c r="M153" s="348">
        <v>0.95</v>
      </c>
    </row>
    <row r="154" spans="1:13" ht="23.25">
      <c r="A154" s="306">
        <v>0.52569444444444446</v>
      </c>
      <c r="B154" s="234">
        <f t="shared" si="17"/>
        <v>-0.48333333333333162</v>
      </c>
      <c r="C154" s="346" t="s">
        <v>13</v>
      </c>
      <c r="D154" s="319">
        <v>-25.22</v>
      </c>
      <c r="E154" s="242">
        <v>0.63</v>
      </c>
      <c r="I154" s="306">
        <v>0.2986111111111111</v>
      </c>
      <c r="J154" s="234">
        <f t="shared" si="18"/>
        <v>-2.4166666666666674</v>
      </c>
      <c r="K154" s="346" t="s">
        <v>13</v>
      </c>
      <c r="L154" s="319">
        <v>-24.14</v>
      </c>
      <c r="M154" s="242">
        <v>0.71</v>
      </c>
    </row>
    <row r="155" spans="1:13" ht="23.25">
      <c r="A155" s="306">
        <v>0.53680555555555554</v>
      </c>
      <c r="B155" s="234">
        <f t="shared" si="17"/>
        <v>-0.2166666666666659</v>
      </c>
      <c r="C155" s="346" t="s">
        <v>13</v>
      </c>
      <c r="D155" s="242">
        <v>-25.11</v>
      </c>
      <c r="E155" s="242">
        <v>0.75</v>
      </c>
      <c r="I155" s="306">
        <v>0.30972222222222223</v>
      </c>
      <c r="J155" s="234">
        <f t="shared" si="18"/>
        <v>-2.1500000000000004</v>
      </c>
      <c r="K155" s="346" t="s">
        <v>13</v>
      </c>
      <c r="L155" s="242">
        <v>-24.61</v>
      </c>
      <c r="M155" s="242">
        <v>1.04</v>
      </c>
    </row>
    <row r="156" spans="1:13" ht="23.25">
      <c r="A156" s="306">
        <v>0.54583333333333328</v>
      </c>
      <c r="B156" s="234">
        <f>(A156-A$156)*24</f>
        <v>0</v>
      </c>
      <c r="C156" s="346" t="s">
        <v>14</v>
      </c>
      <c r="D156" s="242"/>
      <c r="E156" s="242"/>
      <c r="F156" t="s">
        <v>297</v>
      </c>
      <c r="I156" s="306">
        <v>0.32222222222222224</v>
      </c>
      <c r="J156" s="234">
        <f t="shared" si="18"/>
        <v>-1.85</v>
      </c>
      <c r="K156" s="346" t="s">
        <v>13</v>
      </c>
      <c r="L156" s="242">
        <v>-25.07</v>
      </c>
      <c r="M156" s="242">
        <v>1.23</v>
      </c>
    </row>
    <row r="157" spans="1:13" ht="23.25">
      <c r="A157" s="306">
        <v>0.55972222222222223</v>
      </c>
      <c r="B157" s="234">
        <f t="shared" ref="B157:B165" si="19">(A157-A$156)*24</f>
        <v>0.33333333333333481</v>
      </c>
      <c r="C157" s="346" t="s">
        <v>16</v>
      </c>
      <c r="D157" s="242">
        <v>-26.51</v>
      </c>
      <c r="E157" s="242">
        <v>0.6</v>
      </c>
      <c r="I157" s="306">
        <v>0.33611111111111108</v>
      </c>
      <c r="J157" s="234">
        <f t="shared" si="18"/>
        <v>-1.5166666666666679</v>
      </c>
      <c r="K157" s="346" t="s">
        <v>13</v>
      </c>
      <c r="L157" s="242">
        <v>-24.01</v>
      </c>
      <c r="M157" s="242">
        <v>0.9</v>
      </c>
    </row>
    <row r="158" spans="1:13" ht="23.25">
      <c r="A158" s="306">
        <v>0.5708333333333333</v>
      </c>
      <c r="B158" s="234">
        <f t="shared" si="19"/>
        <v>0.60000000000000053</v>
      </c>
      <c r="C158" s="346" t="s">
        <v>18</v>
      </c>
      <c r="D158" s="242">
        <v>-26.12</v>
      </c>
      <c r="E158" s="242">
        <v>0.92</v>
      </c>
      <c r="I158" s="306">
        <v>0.34791666666666665</v>
      </c>
      <c r="J158" s="234">
        <f t="shared" si="18"/>
        <v>-1.2333333333333343</v>
      </c>
      <c r="K158" s="346" t="s">
        <v>13</v>
      </c>
      <c r="L158" s="242">
        <v>-24.08</v>
      </c>
      <c r="M158" s="242">
        <v>0.92</v>
      </c>
    </row>
    <row r="159" spans="1:13" ht="23.25">
      <c r="A159" s="306">
        <v>0.58263888888888882</v>
      </c>
      <c r="B159" s="234">
        <f t="shared" si="19"/>
        <v>0.88333333333333286</v>
      </c>
      <c r="C159" s="346" t="s">
        <v>19</v>
      </c>
      <c r="D159" s="242">
        <v>-25.4</v>
      </c>
      <c r="E159" s="242">
        <v>0.94</v>
      </c>
      <c r="I159" s="306">
        <v>0.35972222222222222</v>
      </c>
      <c r="J159" s="234">
        <f t="shared" si="18"/>
        <v>-0.95000000000000062</v>
      </c>
      <c r="K159" s="346" t="s">
        <v>13</v>
      </c>
      <c r="L159" s="242">
        <v>-24.47</v>
      </c>
      <c r="M159" s="242">
        <v>0.8</v>
      </c>
    </row>
    <row r="160" spans="1:13" ht="23.25">
      <c r="A160" s="306">
        <v>0.59444444444444444</v>
      </c>
      <c r="B160" s="234">
        <f t="shared" si="19"/>
        <v>1.1666666666666679</v>
      </c>
      <c r="C160" s="346" t="s">
        <v>20</v>
      </c>
      <c r="D160" s="242">
        <v>-23.61</v>
      </c>
      <c r="E160" s="242">
        <v>0.69</v>
      </c>
      <c r="I160" s="306">
        <v>0.37291666666666662</v>
      </c>
      <c r="J160" s="234">
        <f t="shared" si="18"/>
        <v>-0.63333333333333508</v>
      </c>
      <c r="K160" s="346" t="s">
        <v>13</v>
      </c>
      <c r="L160" s="242">
        <v>-24.22</v>
      </c>
      <c r="M160" s="242">
        <v>0.93</v>
      </c>
    </row>
    <row r="161" spans="1:13" ht="23.25">
      <c r="A161" s="306">
        <v>0.60555555555555551</v>
      </c>
      <c r="B161" s="234">
        <f t="shared" si="19"/>
        <v>1.4333333333333336</v>
      </c>
      <c r="C161" s="346" t="s">
        <v>21</v>
      </c>
      <c r="D161" s="242">
        <v>-23.87</v>
      </c>
      <c r="E161" s="242">
        <v>0.73</v>
      </c>
      <c r="I161" s="306">
        <v>0.38541666666666669</v>
      </c>
      <c r="J161" s="234">
        <f t="shared" si="18"/>
        <v>-0.33333333333333348</v>
      </c>
      <c r="K161" s="346" t="s">
        <v>13</v>
      </c>
      <c r="L161" s="242">
        <v>-23.93</v>
      </c>
      <c r="M161" s="242">
        <v>0.57999999999999996</v>
      </c>
    </row>
    <row r="162" spans="1:13" ht="23.25">
      <c r="A162" s="306">
        <v>0.61736111111111114</v>
      </c>
      <c r="B162" s="234">
        <f t="shared" si="19"/>
        <v>1.7166666666666686</v>
      </c>
      <c r="C162" s="346" t="s">
        <v>22</v>
      </c>
      <c r="D162" s="242">
        <v>-22.95</v>
      </c>
      <c r="E162" s="242">
        <v>1.04</v>
      </c>
      <c r="I162" s="306">
        <v>0.39930555555555558</v>
      </c>
      <c r="J162" s="234">
        <f>(I162-I$162)*24</f>
        <v>0</v>
      </c>
      <c r="K162" s="346" t="s">
        <v>14</v>
      </c>
      <c r="L162" s="242"/>
      <c r="M162" s="242"/>
    </row>
    <row r="163" spans="1:13" ht="23.25">
      <c r="A163" s="306">
        <v>0.62986111111111109</v>
      </c>
      <c r="B163" s="234">
        <f t="shared" si="19"/>
        <v>2.0166666666666675</v>
      </c>
      <c r="C163" s="346" t="s">
        <v>23</v>
      </c>
      <c r="D163" s="242">
        <v>-22.59</v>
      </c>
      <c r="E163" s="242">
        <v>0.98</v>
      </c>
      <c r="I163" s="306">
        <v>0.40486111111111112</v>
      </c>
      <c r="J163" s="234">
        <f t="shared" ref="J163:J171" si="20">(I163-I$162)*24</f>
        <v>0.13333333333333286</v>
      </c>
      <c r="K163" s="346" t="s">
        <v>16</v>
      </c>
      <c r="L163" s="242">
        <v>-28.25</v>
      </c>
      <c r="M163" s="242">
        <v>0.62</v>
      </c>
    </row>
    <row r="164" spans="1:13" ht="23.25">
      <c r="A164" s="306">
        <v>0.64166666666666672</v>
      </c>
      <c r="B164" s="234">
        <f t="shared" si="19"/>
        <v>2.3000000000000025</v>
      </c>
      <c r="C164" s="346" t="s">
        <v>39</v>
      </c>
      <c r="D164" s="242">
        <v>-21.88</v>
      </c>
      <c r="E164" s="242">
        <v>0.83</v>
      </c>
      <c r="I164" s="306">
        <v>0.41597222222222219</v>
      </c>
      <c r="J164" s="234">
        <f t="shared" si="20"/>
        <v>0.39999999999999858</v>
      </c>
      <c r="K164" s="346" t="s">
        <v>18</v>
      </c>
      <c r="L164" s="242">
        <v>-18.91</v>
      </c>
      <c r="M164" s="242">
        <v>0.92</v>
      </c>
    </row>
    <row r="165" spans="1:13" ht="23.25">
      <c r="A165" s="306">
        <v>0.65347222222222223</v>
      </c>
      <c r="B165" s="234">
        <f t="shared" si="19"/>
        <v>2.5833333333333348</v>
      </c>
      <c r="C165" s="346" t="s">
        <v>55</v>
      </c>
      <c r="D165" s="242">
        <v>-21.44</v>
      </c>
      <c r="E165" s="242">
        <v>0.87</v>
      </c>
      <c r="I165" s="306">
        <v>0.4284722222222222</v>
      </c>
      <c r="J165" s="234">
        <f t="shared" si="20"/>
        <v>0.69999999999999885</v>
      </c>
      <c r="K165" s="346" t="s">
        <v>19</v>
      </c>
      <c r="L165" s="242">
        <v>5.41</v>
      </c>
      <c r="M165" s="242">
        <v>0.89</v>
      </c>
    </row>
    <row r="166" spans="1:13" ht="23.25">
      <c r="A166" s="306">
        <v>0.65833333333333333</v>
      </c>
      <c r="C166" s="308" t="s">
        <v>155</v>
      </c>
      <c r="I166" s="306">
        <v>0.43958333333333338</v>
      </c>
      <c r="J166" s="234">
        <f t="shared" si="20"/>
        <v>0.96666666666666723</v>
      </c>
      <c r="K166" s="346" t="s">
        <v>20</v>
      </c>
      <c r="L166" s="242">
        <v>16.850000000000001</v>
      </c>
      <c r="M166" s="242">
        <v>0.87</v>
      </c>
    </row>
    <row r="167" spans="1:13" ht="23.25">
      <c r="I167" s="306">
        <v>0.45208333333333334</v>
      </c>
      <c r="J167" s="234">
        <f t="shared" si="20"/>
        <v>1.2666666666666662</v>
      </c>
      <c r="K167" s="346" t="s">
        <v>21</v>
      </c>
      <c r="L167" s="242">
        <v>102.6</v>
      </c>
      <c r="M167" s="242">
        <v>0.92</v>
      </c>
    </row>
    <row r="168" spans="1:13" ht="23.25">
      <c r="I168" s="306">
        <v>0.46388888888888885</v>
      </c>
      <c r="J168" s="234">
        <f t="shared" si="20"/>
        <v>1.5499999999999985</v>
      </c>
      <c r="K168" s="346" t="s">
        <v>22</v>
      </c>
      <c r="L168" s="242">
        <v>168.38</v>
      </c>
      <c r="M168" s="242">
        <v>0.95</v>
      </c>
    </row>
    <row r="169" spans="1:13" ht="23.25">
      <c r="I169" s="306">
        <v>0.47638888888888892</v>
      </c>
      <c r="J169" s="234">
        <f t="shared" si="20"/>
        <v>1.85</v>
      </c>
      <c r="K169" s="346" t="s">
        <v>23</v>
      </c>
      <c r="L169" s="242">
        <v>236.94</v>
      </c>
      <c r="M169" s="242">
        <v>0.94</v>
      </c>
    </row>
    <row r="170" spans="1:13" ht="23.25">
      <c r="I170" s="306">
        <v>0.48819444444444443</v>
      </c>
      <c r="J170" s="234">
        <f t="shared" si="20"/>
        <v>2.1333333333333324</v>
      </c>
      <c r="K170" s="346" t="s">
        <v>39</v>
      </c>
      <c r="L170" s="242">
        <v>289.04000000000002</v>
      </c>
      <c r="M170" s="242">
        <v>1.08</v>
      </c>
    </row>
    <row r="171" spans="1:13" ht="23.25">
      <c r="I171" s="306">
        <v>0.50138888888888888</v>
      </c>
      <c r="J171" s="234">
        <f t="shared" si="20"/>
        <v>2.4499999999999993</v>
      </c>
      <c r="K171" s="346" t="s">
        <v>55</v>
      </c>
      <c r="L171" s="242">
        <v>411.33</v>
      </c>
      <c r="M171" s="242">
        <v>1.08</v>
      </c>
    </row>
    <row r="172" spans="1:13" ht="23.25">
      <c r="I172" s="306">
        <v>0.5083333333333333</v>
      </c>
      <c r="K172" s="308" t="s">
        <v>155</v>
      </c>
    </row>
    <row r="173" spans="1:13" ht="23.25">
      <c r="J173" s="234"/>
      <c r="K173" s="346"/>
    </row>
    <row r="174" spans="1:13" ht="23.25">
      <c r="J174" s="234"/>
      <c r="K174" s="346"/>
    </row>
    <row r="175" spans="1:13" ht="18">
      <c r="A175" s="341">
        <v>42753</v>
      </c>
      <c r="C175" s="343" t="s">
        <v>268</v>
      </c>
      <c r="D175" s="343" t="s">
        <v>267</v>
      </c>
      <c r="I175" s="341">
        <v>43118</v>
      </c>
      <c r="K175" s="343" t="s">
        <v>266</v>
      </c>
      <c r="L175" s="343" t="s">
        <v>298</v>
      </c>
    </row>
    <row r="176" spans="1:13" ht="18">
      <c r="A176" s="341"/>
      <c r="C176" s="343" t="s">
        <v>299</v>
      </c>
      <c r="D176" s="344"/>
      <c r="I176" s="341"/>
      <c r="K176" s="343" t="s">
        <v>300</v>
      </c>
      <c r="L176" s="344"/>
    </row>
    <row r="177" spans="1:14" ht="36">
      <c r="A177" s="251" t="s">
        <v>283</v>
      </c>
      <c r="B177" s="313"/>
      <c r="C177" s="263">
        <v>3980</v>
      </c>
      <c r="D177" s="342" t="s">
        <v>272</v>
      </c>
      <c r="E177" s="231" t="s">
        <v>5</v>
      </c>
      <c r="I177" s="251" t="s">
        <v>283</v>
      </c>
      <c r="J177" s="313"/>
      <c r="K177" s="263">
        <v>4006</v>
      </c>
      <c r="L177" s="342" t="s">
        <v>301</v>
      </c>
      <c r="M177" s="231" t="s">
        <v>30</v>
      </c>
    </row>
    <row r="178" spans="1:14" ht="56.25">
      <c r="A178" s="177" t="s">
        <v>6</v>
      </c>
      <c r="B178" s="232" t="s">
        <v>7</v>
      </c>
      <c r="C178" s="231"/>
      <c r="D178" s="230" t="s">
        <v>8</v>
      </c>
      <c r="E178" s="231" t="s">
        <v>9</v>
      </c>
      <c r="I178" s="177" t="s">
        <v>6</v>
      </c>
      <c r="J178" s="232" t="s">
        <v>7</v>
      </c>
      <c r="K178" s="231"/>
      <c r="L178" s="230" t="s">
        <v>8</v>
      </c>
      <c r="M178" s="231" t="s">
        <v>9</v>
      </c>
    </row>
    <row r="179" spans="1:14" ht="23.25">
      <c r="A179" s="318">
        <v>0.3888888888888889</v>
      </c>
      <c r="B179" s="232"/>
      <c r="C179" s="345" t="s">
        <v>275</v>
      </c>
      <c r="D179" s="230"/>
      <c r="E179" s="231"/>
      <c r="I179" s="318">
        <v>0.3215277777777778</v>
      </c>
      <c r="J179" s="232"/>
      <c r="K179" s="345" t="s">
        <v>275</v>
      </c>
      <c r="L179" s="230"/>
      <c r="M179" s="231"/>
    </row>
    <row r="180" spans="1:14" ht="23.25">
      <c r="A180" s="306">
        <v>0.5083333333333333</v>
      </c>
      <c r="B180" s="234">
        <f>(A180-A$185)*24</f>
        <v>-1.2500000000000009</v>
      </c>
      <c r="C180" s="346" t="s">
        <v>276</v>
      </c>
      <c r="I180" s="306">
        <v>0.38472222222222219</v>
      </c>
      <c r="J180" s="234">
        <f t="shared" ref="J180:J188" si="21">(I180-I$189)*24</f>
        <v>-2.4000000000000008</v>
      </c>
      <c r="K180" s="346" t="s">
        <v>276</v>
      </c>
    </row>
    <row r="181" spans="1:14" ht="22.5">
      <c r="A181" s="306">
        <v>0.51388888888888895</v>
      </c>
      <c r="B181" s="234">
        <f t="shared" ref="B181:B194" si="22">(A181-A$185)*24</f>
        <v>-1.1166666666666654</v>
      </c>
      <c r="C181" s="346" t="s">
        <v>13</v>
      </c>
      <c r="D181" s="329">
        <v>-13.66</v>
      </c>
      <c r="E181" s="348">
        <v>1.05</v>
      </c>
      <c r="I181" s="306">
        <v>0.38611111111111113</v>
      </c>
      <c r="J181" s="234">
        <f t="shared" si="21"/>
        <v>-2.3666666666666663</v>
      </c>
      <c r="K181" s="346" t="s">
        <v>13</v>
      </c>
      <c r="L181" s="329">
        <v>-24.27</v>
      </c>
      <c r="M181" s="348">
        <v>0.8</v>
      </c>
    </row>
    <row r="182" spans="1:14" ht="23.25">
      <c r="A182" s="306">
        <v>0.52708333333333335</v>
      </c>
      <c r="B182" s="234">
        <f t="shared" si="22"/>
        <v>-0.79999999999999982</v>
      </c>
      <c r="C182" s="346" t="s">
        <v>13</v>
      </c>
      <c r="D182" s="319">
        <v>-23.94</v>
      </c>
      <c r="E182" s="242">
        <v>0.84</v>
      </c>
      <c r="I182" s="306">
        <v>0.3979166666666667</v>
      </c>
      <c r="J182" s="234">
        <f t="shared" si="21"/>
        <v>-2.0833333333333326</v>
      </c>
      <c r="K182" s="346" t="s">
        <v>13</v>
      </c>
      <c r="L182" s="319">
        <v>-24.78</v>
      </c>
      <c r="M182" s="242">
        <v>1.04</v>
      </c>
    </row>
    <row r="183" spans="1:14" ht="23.25">
      <c r="A183" s="306">
        <v>0.53888888888888886</v>
      </c>
      <c r="B183" s="234">
        <f t="shared" si="22"/>
        <v>-0.5166666666666675</v>
      </c>
      <c r="C183" s="346" t="s">
        <v>13</v>
      </c>
      <c r="D183" s="242">
        <v>-22.4</v>
      </c>
      <c r="E183" s="242">
        <v>0.95</v>
      </c>
      <c r="I183" s="306">
        <v>0.41041666666666665</v>
      </c>
      <c r="J183" s="234">
        <f t="shared" si="21"/>
        <v>-1.7833333333333337</v>
      </c>
      <c r="K183" s="346" t="s">
        <v>13</v>
      </c>
      <c r="L183" s="242">
        <v>-24.95</v>
      </c>
      <c r="M183" s="242">
        <v>1.03</v>
      </c>
    </row>
    <row r="184" spans="1:14" ht="22.5">
      <c r="A184" s="306">
        <v>0.55138888888888882</v>
      </c>
      <c r="B184" s="234">
        <f t="shared" si="22"/>
        <v>-0.21666666666666856</v>
      </c>
      <c r="C184" s="346" t="s">
        <v>13</v>
      </c>
      <c r="D184" s="242">
        <v>-25.46</v>
      </c>
      <c r="E184" s="242">
        <v>0.81</v>
      </c>
      <c r="I184" s="306">
        <v>0.42499999999999999</v>
      </c>
      <c r="J184" s="234">
        <f t="shared" si="21"/>
        <v>-1.4333333333333336</v>
      </c>
      <c r="K184" s="346" t="s">
        <v>13</v>
      </c>
      <c r="L184" s="329">
        <v>-24.86</v>
      </c>
      <c r="M184" s="348">
        <v>0.8</v>
      </c>
    </row>
    <row r="185" spans="1:14" ht="23.25">
      <c r="A185" s="306">
        <v>0.56041666666666667</v>
      </c>
      <c r="B185" s="234">
        <f t="shared" si="22"/>
        <v>0</v>
      </c>
      <c r="C185" s="346" t="s">
        <v>14</v>
      </c>
      <c r="D185" s="242"/>
      <c r="E185" s="242"/>
      <c r="I185" s="306">
        <v>0.4368055555555555</v>
      </c>
      <c r="J185" s="234">
        <f t="shared" si="21"/>
        <v>-1.1500000000000012</v>
      </c>
      <c r="K185" s="346" t="s">
        <v>13</v>
      </c>
      <c r="L185" s="319">
        <v>-24.54</v>
      </c>
      <c r="M185" s="242">
        <v>0.86</v>
      </c>
    </row>
    <row r="186" spans="1:14" ht="23.25">
      <c r="A186" s="306">
        <v>0.56805555555555554</v>
      </c>
      <c r="B186" s="234">
        <f t="shared" si="22"/>
        <v>0.18333333333333268</v>
      </c>
      <c r="C186" s="346" t="s">
        <v>16</v>
      </c>
      <c r="D186" s="242">
        <v>-27.59</v>
      </c>
      <c r="E186" s="242">
        <v>0.71</v>
      </c>
      <c r="I186" s="306">
        <v>0.44930555555555557</v>
      </c>
      <c r="J186" s="234">
        <f t="shared" si="21"/>
        <v>-0.84999999999999964</v>
      </c>
      <c r="K186" s="346" t="s">
        <v>13</v>
      </c>
      <c r="L186" s="242">
        <v>-24.35</v>
      </c>
      <c r="M186" s="242">
        <v>1.06</v>
      </c>
    </row>
    <row r="187" spans="1:14" ht="23.25">
      <c r="A187" s="306">
        <v>0.57916666666666672</v>
      </c>
      <c r="B187" s="234">
        <f t="shared" si="22"/>
        <v>0.45000000000000107</v>
      </c>
      <c r="C187" s="346" t="s">
        <v>18</v>
      </c>
      <c r="D187" s="242">
        <v>-24.72</v>
      </c>
      <c r="E187" s="242">
        <v>1.04</v>
      </c>
      <c r="I187" s="306">
        <v>0.46180555555555558</v>
      </c>
      <c r="J187" s="234">
        <f t="shared" si="21"/>
        <v>-0.54999999999999938</v>
      </c>
      <c r="K187" s="346" t="s">
        <v>13</v>
      </c>
      <c r="L187" s="319">
        <v>-24.35</v>
      </c>
      <c r="M187" s="242">
        <v>1.02</v>
      </c>
    </row>
    <row r="188" spans="1:14" ht="23.25">
      <c r="A188" s="306">
        <v>0.59166666666666667</v>
      </c>
      <c r="B188" s="234">
        <f t="shared" si="22"/>
        <v>0.75</v>
      </c>
      <c r="C188" s="346" t="s">
        <v>19</v>
      </c>
      <c r="D188" s="242">
        <v>-20.25</v>
      </c>
      <c r="E188" s="242">
        <v>0.85</v>
      </c>
      <c r="I188" s="306">
        <v>0.47500000000000003</v>
      </c>
      <c r="J188" s="234">
        <f t="shared" si="21"/>
        <v>-0.2333333333333325</v>
      </c>
      <c r="K188" s="346" t="s">
        <v>13</v>
      </c>
      <c r="L188" s="242">
        <v>-24.37</v>
      </c>
      <c r="M188" s="242">
        <v>0.92</v>
      </c>
    </row>
    <row r="189" spans="1:14" ht="23.25">
      <c r="A189" s="306">
        <v>0.60347222222222219</v>
      </c>
      <c r="B189" s="234">
        <f t="shared" si="22"/>
        <v>1.0333333333333323</v>
      </c>
      <c r="C189" s="346" t="s">
        <v>20</v>
      </c>
      <c r="D189" s="242">
        <v>-7.06</v>
      </c>
      <c r="E189" s="242">
        <v>0.9</v>
      </c>
      <c r="I189" s="306">
        <v>0.48472222222222222</v>
      </c>
      <c r="J189" s="234">
        <f>(I189-I$189)*24</f>
        <v>0</v>
      </c>
      <c r="K189" s="346" t="s">
        <v>14</v>
      </c>
      <c r="L189" s="242"/>
      <c r="M189" s="242"/>
      <c r="N189" t="s">
        <v>302</v>
      </c>
    </row>
    <row r="190" spans="1:14" ht="23.25">
      <c r="A190" s="306">
        <v>0.61597222222222225</v>
      </c>
      <c r="B190" s="234">
        <f t="shared" si="22"/>
        <v>1.3333333333333339</v>
      </c>
      <c r="C190" s="346" t="s">
        <v>21</v>
      </c>
      <c r="D190" s="242">
        <v>15.9</v>
      </c>
      <c r="E190" s="242">
        <v>1.02</v>
      </c>
      <c r="I190" s="306">
        <v>0.49444444444444446</v>
      </c>
      <c r="J190" s="234">
        <f t="shared" ref="J190:J198" si="23">(I190-I$189)*24</f>
        <v>0.23333333333333384</v>
      </c>
      <c r="K190" s="346" t="s">
        <v>16</v>
      </c>
      <c r="L190" s="242">
        <v>67.92</v>
      </c>
      <c r="M190" s="242">
        <v>0.69</v>
      </c>
    </row>
    <row r="191" spans="1:14" ht="23.25">
      <c r="A191" s="306">
        <v>0.62847222222222221</v>
      </c>
      <c r="B191" s="234">
        <f t="shared" si="22"/>
        <v>1.6333333333333329</v>
      </c>
      <c r="C191" s="346" t="s">
        <v>22</v>
      </c>
      <c r="D191" s="242">
        <v>48.09</v>
      </c>
      <c r="E191" s="242">
        <v>0.96</v>
      </c>
      <c r="I191" s="306">
        <v>0.50624999999999998</v>
      </c>
      <c r="J191" s="234">
        <f t="shared" si="23"/>
        <v>0.51666666666666616</v>
      </c>
      <c r="K191" s="346" t="s">
        <v>18</v>
      </c>
      <c r="L191" s="242">
        <v>119.98</v>
      </c>
      <c r="M191" s="242">
        <v>1.1200000000000001</v>
      </c>
    </row>
    <row r="192" spans="1:14" ht="23.25">
      <c r="A192" s="306">
        <v>0.64097222222222217</v>
      </c>
      <c r="B192" s="234">
        <f t="shared" si="22"/>
        <v>1.9333333333333318</v>
      </c>
      <c r="C192" s="346" t="s">
        <v>23</v>
      </c>
      <c r="D192" s="242">
        <v>76.61</v>
      </c>
      <c r="E192" s="242">
        <v>1.04</v>
      </c>
      <c r="I192" s="306">
        <v>0.51944444444444449</v>
      </c>
      <c r="J192" s="234">
        <f t="shared" si="23"/>
        <v>0.83333333333333437</v>
      </c>
      <c r="K192" s="346" t="s">
        <v>19</v>
      </c>
      <c r="L192" s="242">
        <v>142.75</v>
      </c>
      <c r="M192" s="242">
        <v>0.86</v>
      </c>
    </row>
    <row r="193" spans="1:13" ht="23.25">
      <c r="A193" s="306">
        <v>0.65902777777777777</v>
      </c>
      <c r="B193" s="234">
        <f t="shared" si="22"/>
        <v>2.3666666666666663</v>
      </c>
      <c r="C193" s="346" t="s">
        <v>39</v>
      </c>
      <c r="D193" s="242">
        <v>110.8</v>
      </c>
      <c r="E193" s="242">
        <v>0.96</v>
      </c>
      <c r="I193" s="306">
        <v>0.53125</v>
      </c>
      <c r="J193" s="234">
        <f t="shared" si="23"/>
        <v>1.1166666666666667</v>
      </c>
      <c r="K193" s="346" t="s">
        <v>20</v>
      </c>
      <c r="L193" s="242">
        <v>165.99</v>
      </c>
      <c r="M193" s="242">
        <v>0.96</v>
      </c>
    </row>
    <row r="194" spans="1:13" ht="23.25">
      <c r="A194" s="306">
        <v>0.66249999999999998</v>
      </c>
      <c r="B194" s="234">
        <f t="shared" si="22"/>
        <v>2.4499999999999993</v>
      </c>
      <c r="C194" s="308" t="s">
        <v>155</v>
      </c>
      <c r="I194" s="306">
        <v>0.54375000000000007</v>
      </c>
      <c r="J194" s="234">
        <f t="shared" si="23"/>
        <v>1.4166666666666683</v>
      </c>
      <c r="K194" s="346" t="s">
        <v>21</v>
      </c>
      <c r="L194" s="242">
        <v>189.24</v>
      </c>
      <c r="M194" s="242">
        <v>1.08</v>
      </c>
    </row>
    <row r="195" spans="1:13" ht="23.25">
      <c r="I195" s="306">
        <v>0.55694444444444446</v>
      </c>
      <c r="J195" s="234">
        <f t="shared" si="23"/>
        <v>1.7333333333333338</v>
      </c>
      <c r="K195" s="346" t="s">
        <v>22</v>
      </c>
      <c r="L195" s="242">
        <v>174.15</v>
      </c>
      <c r="M195" s="242">
        <v>1.03</v>
      </c>
    </row>
    <row r="196" spans="1:13" ht="23.25">
      <c r="I196" s="306">
        <v>0.57013888888888886</v>
      </c>
      <c r="J196" s="234">
        <f t="shared" si="23"/>
        <v>2.0499999999999994</v>
      </c>
      <c r="K196" s="346" t="s">
        <v>23</v>
      </c>
      <c r="L196" s="242">
        <v>165.31</v>
      </c>
      <c r="M196" s="242">
        <v>1.02</v>
      </c>
    </row>
    <row r="197" spans="1:13" ht="23.25">
      <c r="I197" s="306">
        <v>0.58263888888888882</v>
      </c>
      <c r="J197" s="234">
        <f t="shared" si="23"/>
        <v>2.3499999999999983</v>
      </c>
      <c r="K197" s="346" t="s">
        <v>39</v>
      </c>
      <c r="L197" s="242">
        <v>142.32</v>
      </c>
      <c r="M197" s="242">
        <v>1.2</v>
      </c>
    </row>
    <row r="198" spans="1:13" ht="23.25">
      <c r="I198" s="306">
        <v>0.59652777777777777</v>
      </c>
      <c r="J198" s="234">
        <f t="shared" si="23"/>
        <v>2.6833333333333331</v>
      </c>
      <c r="K198" s="346" t="s">
        <v>55</v>
      </c>
      <c r="L198" s="242">
        <v>125.54</v>
      </c>
      <c r="M198" s="242">
        <v>1.23</v>
      </c>
    </row>
    <row r="199" spans="1:13" ht="23.25">
      <c r="I199" s="306">
        <v>0.61041666666666672</v>
      </c>
      <c r="J199" s="234">
        <f t="shared" ref="J199:J209" si="24">(I199-I$189)*24</f>
        <v>3.0166666666666679</v>
      </c>
      <c r="K199" s="346" t="s">
        <v>56</v>
      </c>
      <c r="L199" s="242">
        <v>108.29</v>
      </c>
      <c r="M199" s="242">
        <v>0.85</v>
      </c>
    </row>
    <row r="200" spans="1:13" ht="23.25">
      <c r="I200" s="306">
        <v>0.62222222222222223</v>
      </c>
      <c r="J200" s="234">
        <f t="shared" si="24"/>
        <v>3.3000000000000003</v>
      </c>
      <c r="K200" s="346" t="s">
        <v>57</v>
      </c>
      <c r="L200" s="242">
        <v>114.96</v>
      </c>
      <c r="M200" s="242">
        <v>0.81</v>
      </c>
    </row>
    <row r="201" spans="1:13" ht="23.25">
      <c r="I201" s="306">
        <v>0.63402777777777775</v>
      </c>
      <c r="J201" s="234">
        <f t="shared" si="24"/>
        <v>3.5833333333333326</v>
      </c>
      <c r="K201" s="346" t="s">
        <v>58</v>
      </c>
      <c r="L201" s="242">
        <v>138.19</v>
      </c>
      <c r="M201" s="242">
        <v>0.89</v>
      </c>
    </row>
    <row r="202" spans="1:13" ht="23.25">
      <c r="I202" s="306">
        <v>0.64652777777777781</v>
      </c>
      <c r="J202" s="234">
        <f t="shared" si="24"/>
        <v>3.8833333333333342</v>
      </c>
      <c r="K202" s="346" t="s">
        <v>60</v>
      </c>
      <c r="L202" s="242">
        <v>141.11000000000001</v>
      </c>
      <c r="M202" s="242">
        <v>0.82</v>
      </c>
    </row>
    <row r="203" spans="1:13" ht="23.25">
      <c r="I203" s="306">
        <v>0.65833333333333333</v>
      </c>
      <c r="J203" s="234">
        <f t="shared" si="24"/>
        <v>4.1666666666666661</v>
      </c>
      <c r="K203" s="346" t="s">
        <v>74</v>
      </c>
      <c r="L203" s="242">
        <v>161.69999999999999</v>
      </c>
      <c r="M203" s="242">
        <v>0.83</v>
      </c>
    </row>
    <row r="204" spans="1:13" ht="23.25">
      <c r="I204" s="306">
        <v>0.67013888888888884</v>
      </c>
      <c r="J204" s="234">
        <f t="shared" si="24"/>
        <v>4.4499999999999993</v>
      </c>
      <c r="K204" s="346" t="s">
        <v>142</v>
      </c>
      <c r="L204" s="242">
        <v>165.44</v>
      </c>
      <c r="M204" s="242">
        <v>0.86</v>
      </c>
    </row>
    <row r="205" spans="1:13" ht="23.25">
      <c r="I205" s="306">
        <v>0.67499999999999993</v>
      </c>
      <c r="J205" s="234">
        <f t="shared" si="24"/>
        <v>4.5666666666666647</v>
      </c>
      <c r="K205" s="347" t="s">
        <v>155</v>
      </c>
      <c r="L205" s="242"/>
      <c r="M205" s="242"/>
    </row>
    <row r="206" spans="1:13" ht="23.25">
      <c r="I206" s="306"/>
      <c r="J206" s="234"/>
      <c r="K206" s="346"/>
      <c r="L206" s="242"/>
      <c r="M206" s="242"/>
    </row>
    <row r="207" spans="1:13" ht="23.25">
      <c r="I207" s="306"/>
      <c r="J207" s="234"/>
      <c r="K207" s="346"/>
      <c r="L207" s="19"/>
      <c r="M207" s="19"/>
    </row>
    <row r="208" spans="1:13" ht="18">
      <c r="A208" s="341">
        <v>43122</v>
      </c>
      <c r="C208" s="343" t="s">
        <v>266</v>
      </c>
      <c r="D208" s="343" t="s">
        <v>243</v>
      </c>
      <c r="I208" s="341">
        <v>43123</v>
      </c>
      <c r="K208" s="343" t="s">
        <v>266</v>
      </c>
      <c r="L208" s="343" t="s">
        <v>243</v>
      </c>
    </row>
    <row r="209" spans="1:13" ht="18">
      <c r="A209" s="341"/>
      <c r="C209" s="343" t="s">
        <v>303</v>
      </c>
      <c r="D209" s="344"/>
      <c r="I209" s="341"/>
      <c r="K209" s="343" t="s">
        <v>304</v>
      </c>
      <c r="L209" s="344"/>
    </row>
    <row r="210" spans="1:13" ht="36">
      <c r="A210" s="251" t="s">
        <v>283</v>
      </c>
      <c r="B210" s="313"/>
      <c r="C210" s="263">
        <v>4013</v>
      </c>
      <c r="D210" s="342" t="s">
        <v>301</v>
      </c>
      <c r="E210" s="231" t="s">
        <v>30</v>
      </c>
      <c r="I210" s="251" t="s">
        <v>305</v>
      </c>
      <c r="J210" s="313"/>
      <c r="K210" s="263">
        <v>4028</v>
      </c>
      <c r="L210" s="342" t="s">
        <v>301</v>
      </c>
      <c r="M210" s="231" t="s">
        <v>30</v>
      </c>
    </row>
    <row r="211" spans="1:13" ht="56.25">
      <c r="A211" s="177" t="s">
        <v>6</v>
      </c>
      <c r="B211" s="232" t="s">
        <v>7</v>
      </c>
      <c r="C211" s="231"/>
      <c r="D211" s="230" t="s">
        <v>8</v>
      </c>
      <c r="E211" s="231" t="s">
        <v>9</v>
      </c>
      <c r="I211" s="177" t="s">
        <v>6</v>
      </c>
      <c r="J211" s="232" t="s">
        <v>7</v>
      </c>
      <c r="K211" s="231"/>
      <c r="L211" s="230" t="s">
        <v>8</v>
      </c>
      <c r="M211" s="231" t="s">
        <v>9</v>
      </c>
    </row>
    <row r="212" spans="1:13" ht="23.25">
      <c r="A212" s="318">
        <v>0.25138888888888888</v>
      </c>
      <c r="B212" s="232"/>
      <c r="C212" s="345" t="s">
        <v>275</v>
      </c>
      <c r="D212" s="230"/>
      <c r="E212" s="231"/>
      <c r="I212" s="318">
        <v>0.26944444444444443</v>
      </c>
      <c r="J212" s="232"/>
      <c r="K212" s="345" t="s">
        <v>275</v>
      </c>
      <c r="L212" s="230"/>
      <c r="M212" s="231"/>
    </row>
    <row r="213" spans="1:13" ht="23.25">
      <c r="A213" s="306">
        <v>0.30694444444444441</v>
      </c>
      <c r="B213" s="234">
        <f t="shared" ref="B213:B220" si="25">(A213-A$223)*24</f>
        <v>-2.6666666666666679</v>
      </c>
      <c r="C213" s="346" t="s">
        <v>276</v>
      </c>
      <c r="I213" s="306">
        <v>0.34027777777777773</v>
      </c>
      <c r="J213" s="234">
        <f>(I213-I$219)*24</f>
        <v>-1.8500000000000014</v>
      </c>
      <c r="K213" s="346" t="s">
        <v>276</v>
      </c>
    </row>
    <row r="214" spans="1:13" ht="22.5">
      <c r="A214" s="306">
        <v>0.31180555555555556</v>
      </c>
      <c r="B214" s="234">
        <f t="shared" si="25"/>
        <v>-2.5500000000000003</v>
      </c>
      <c r="C214" s="346" t="s">
        <v>13</v>
      </c>
      <c r="D214" s="329">
        <v>-25.05</v>
      </c>
      <c r="E214" s="348">
        <v>0.91</v>
      </c>
      <c r="I214" s="306">
        <v>0.3527777777777778</v>
      </c>
      <c r="J214" s="234">
        <f t="shared" ref="J214:J235" si="26">(I214-I$219)*24</f>
        <v>-1.5499999999999998</v>
      </c>
      <c r="K214" s="346" t="s">
        <v>13</v>
      </c>
      <c r="L214" s="329">
        <v>-24.23</v>
      </c>
      <c r="M214" s="348">
        <v>0.74</v>
      </c>
    </row>
    <row r="215" spans="1:13" ht="23.25">
      <c r="A215" s="306">
        <v>0.32291666666666669</v>
      </c>
      <c r="B215" s="234">
        <f t="shared" si="25"/>
        <v>-2.2833333333333332</v>
      </c>
      <c r="C215" s="346" t="s">
        <v>13</v>
      </c>
      <c r="D215" s="319">
        <v>-24.47</v>
      </c>
      <c r="E215" s="242">
        <v>0.92</v>
      </c>
      <c r="I215" s="306">
        <v>0.36458333333333331</v>
      </c>
      <c r="J215" s="234">
        <f t="shared" si="26"/>
        <v>-1.2666666666666675</v>
      </c>
      <c r="K215" s="346" t="s">
        <v>13</v>
      </c>
      <c r="L215" s="319">
        <v>-24.78</v>
      </c>
      <c r="M215" s="242">
        <v>0.88</v>
      </c>
    </row>
    <row r="216" spans="1:13" ht="23.25">
      <c r="A216" s="306">
        <v>0.3347222222222222</v>
      </c>
      <c r="B216" s="234">
        <f t="shared" si="25"/>
        <v>-2.0000000000000009</v>
      </c>
      <c r="C216" s="346" t="s">
        <v>13</v>
      </c>
      <c r="D216" s="242">
        <v>-25.13</v>
      </c>
      <c r="E216" s="242">
        <v>1.21</v>
      </c>
      <c r="I216" s="306">
        <v>0.38680555555555557</v>
      </c>
      <c r="J216" s="234">
        <f t="shared" si="26"/>
        <v>-0.73333333333333339</v>
      </c>
      <c r="K216" s="346" t="s">
        <v>13</v>
      </c>
      <c r="L216" s="242">
        <v>-24.02</v>
      </c>
      <c r="M216" s="242">
        <v>1.02</v>
      </c>
    </row>
    <row r="217" spans="1:13" ht="23.25">
      <c r="A217" s="306">
        <v>0.34722222222222227</v>
      </c>
      <c r="B217" s="234">
        <f t="shared" si="25"/>
        <v>-1.6999999999999993</v>
      </c>
      <c r="C217" s="346" t="s">
        <v>13</v>
      </c>
      <c r="D217" s="242">
        <v>-24.62</v>
      </c>
      <c r="E217" s="242">
        <v>1</v>
      </c>
      <c r="I217" s="306">
        <v>0.39999999999999997</v>
      </c>
      <c r="J217" s="234">
        <f t="shared" si="26"/>
        <v>-0.41666666666666785</v>
      </c>
      <c r="K217" s="346" t="s">
        <v>13</v>
      </c>
      <c r="L217" s="242">
        <v>-24.43</v>
      </c>
      <c r="M217" s="242">
        <v>0.76</v>
      </c>
    </row>
    <row r="218" spans="1:13" ht="23.25">
      <c r="A218" s="306">
        <v>0.35902777777777778</v>
      </c>
      <c r="B218" s="234">
        <f t="shared" si="25"/>
        <v>-1.416666666666667</v>
      </c>
      <c r="C218" s="346" t="s">
        <v>13</v>
      </c>
      <c r="D218" s="242">
        <v>-24.22</v>
      </c>
      <c r="E218" s="242">
        <v>0.9</v>
      </c>
      <c r="I218" s="306">
        <v>0.41111111111111115</v>
      </c>
      <c r="J218" s="234">
        <f t="shared" si="26"/>
        <v>-0.14999999999999947</v>
      </c>
      <c r="K218" s="346" t="s">
        <v>13</v>
      </c>
      <c r="L218" s="242">
        <v>-25.32</v>
      </c>
      <c r="M218" s="242">
        <v>0.73</v>
      </c>
    </row>
    <row r="219" spans="1:13" ht="23.25">
      <c r="A219" s="306">
        <v>0.37013888888888885</v>
      </c>
      <c r="B219" s="234">
        <f t="shared" si="25"/>
        <v>-1.1500000000000012</v>
      </c>
      <c r="C219" s="346" t="s">
        <v>13</v>
      </c>
      <c r="D219" s="242">
        <v>-25.02</v>
      </c>
      <c r="E219" s="242">
        <v>1.18</v>
      </c>
      <c r="I219" s="306">
        <v>0.41736111111111113</v>
      </c>
      <c r="J219" s="234">
        <f t="shared" si="26"/>
        <v>0</v>
      </c>
      <c r="K219" s="346" t="s">
        <v>14</v>
      </c>
      <c r="L219" s="242"/>
      <c r="M219" s="242"/>
    </row>
    <row r="220" spans="1:13" ht="23.25">
      <c r="A220" s="306">
        <v>0.38194444444444442</v>
      </c>
      <c r="B220" s="234">
        <f t="shared" si="25"/>
        <v>-0.86666666666666758</v>
      </c>
      <c r="C220" s="346" t="s">
        <v>13</v>
      </c>
      <c r="D220" s="242">
        <v>-24.25</v>
      </c>
      <c r="E220" s="242">
        <v>0.94</v>
      </c>
      <c r="I220" s="306">
        <v>0.42291666666666666</v>
      </c>
      <c r="J220" s="234">
        <f t="shared" si="26"/>
        <v>0.13333333333333286</v>
      </c>
      <c r="K220" s="346" t="s">
        <v>16</v>
      </c>
      <c r="L220" s="242">
        <v>-6.93</v>
      </c>
      <c r="M220" s="242">
        <v>0.54</v>
      </c>
    </row>
    <row r="221" spans="1:13" ht="23.25">
      <c r="A221" s="306">
        <v>0.39374999999999999</v>
      </c>
      <c r="B221" s="234">
        <f>(A221-A$223)*24</f>
        <v>-0.58333333333333393</v>
      </c>
      <c r="C221" s="346" t="s">
        <v>13</v>
      </c>
      <c r="D221" s="242">
        <v>-24.35</v>
      </c>
      <c r="E221" s="242">
        <v>1.04</v>
      </c>
      <c r="I221" s="306">
        <v>0.43402777777777773</v>
      </c>
      <c r="J221" s="234">
        <f t="shared" si="26"/>
        <v>0.39999999999999858</v>
      </c>
      <c r="K221" s="346" t="s">
        <v>18</v>
      </c>
      <c r="L221" s="242">
        <v>81.040000000000006</v>
      </c>
      <c r="M221" s="242">
        <v>1.04</v>
      </c>
    </row>
    <row r="222" spans="1:13" ht="23.25">
      <c r="A222" s="306">
        <v>0.40486111111111112</v>
      </c>
      <c r="B222" s="234">
        <f t="shared" ref="B222:B239" si="27">(A222-A$223)*24</f>
        <v>-0.31666666666666687</v>
      </c>
      <c r="C222" s="346" t="s">
        <v>13</v>
      </c>
      <c r="D222" s="242">
        <v>-24.25</v>
      </c>
      <c r="E222" s="242">
        <v>0.94</v>
      </c>
      <c r="I222" s="306">
        <v>0.4465277777777778</v>
      </c>
      <c r="J222" s="234">
        <f t="shared" si="26"/>
        <v>0.70000000000000018</v>
      </c>
      <c r="K222" s="346" t="s">
        <v>19</v>
      </c>
      <c r="L222" s="242">
        <v>130.85</v>
      </c>
      <c r="M222" s="242">
        <v>1.1000000000000001</v>
      </c>
    </row>
    <row r="223" spans="1:13" ht="23.25">
      <c r="A223" s="306">
        <v>0.41805555555555557</v>
      </c>
      <c r="B223" s="234">
        <f t="shared" si="27"/>
        <v>0</v>
      </c>
      <c r="C223" s="346" t="s">
        <v>14</v>
      </c>
      <c r="D223" s="242"/>
      <c r="E223" s="242"/>
      <c r="F223" t="s">
        <v>306</v>
      </c>
      <c r="I223" s="306">
        <v>0.4597222222222222</v>
      </c>
      <c r="J223" s="234">
        <f t="shared" si="26"/>
        <v>1.0166666666666657</v>
      </c>
      <c r="K223" s="346" t="s">
        <v>20</v>
      </c>
      <c r="L223" s="242">
        <v>163.82</v>
      </c>
      <c r="M223" s="242">
        <v>1.02</v>
      </c>
    </row>
    <row r="224" spans="1:13" ht="23.25">
      <c r="A224" s="306">
        <v>0.43124999999999997</v>
      </c>
      <c r="B224" s="234">
        <f t="shared" si="27"/>
        <v>0.31666666666666554</v>
      </c>
      <c r="C224" s="346" t="s">
        <v>16</v>
      </c>
      <c r="D224" s="242">
        <v>46.34</v>
      </c>
      <c r="E224" s="242">
        <v>0.88</v>
      </c>
      <c r="I224" s="306">
        <v>0.47291666666666665</v>
      </c>
      <c r="J224" s="234">
        <f t="shared" si="26"/>
        <v>1.3333333333333326</v>
      </c>
      <c r="K224" s="346" t="s">
        <v>21</v>
      </c>
      <c r="L224" s="242">
        <v>191.73</v>
      </c>
      <c r="M224" s="242">
        <v>0.89</v>
      </c>
    </row>
    <row r="225" spans="1:13" ht="23.25">
      <c r="A225" s="306">
        <v>0.44236111111111115</v>
      </c>
      <c r="B225" s="234">
        <f t="shared" si="27"/>
        <v>0.58333333333333393</v>
      </c>
      <c r="C225" s="346" t="s">
        <v>18</v>
      </c>
      <c r="D225" s="242">
        <v>97.39</v>
      </c>
      <c r="E225" s="242">
        <v>0.83</v>
      </c>
      <c r="I225" s="306">
        <v>0.48472222222222222</v>
      </c>
      <c r="J225" s="234">
        <f t="shared" si="26"/>
        <v>1.6166666666666663</v>
      </c>
      <c r="K225" s="346" t="s">
        <v>22</v>
      </c>
      <c r="L225" s="242">
        <v>205.09</v>
      </c>
      <c r="M225" s="242">
        <v>1</v>
      </c>
    </row>
    <row r="226" spans="1:13" ht="23.25">
      <c r="A226" s="306">
        <v>0.45347222222222222</v>
      </c>
      <c r="B226" s="234">
        <f t="shared" si="27"/>
        <v>0.84999999999999964</v>
      </c>
      <c r="C226" s="346" t="s">
        <v>19</v>
      </c>
      <c r="D226" s="242">
        <v>141.16999999999999</v>
      </c>
      <c r="E226" s="242">
        <v>1.1100000000000001</v>
      </c>
      <c r="I226" s="306">
        <v>0.49791666666666662</v>
      </c>
      <c r="J226" s="234">
        <f t="shared" si="26"/>
        <v>1.9333333333333318</v>
      </c>
      <c r="K226" s="346" t="s">
        <v>23</v>
      </c>
      <c r="L226" s="242">
        <v>192.79</v>
      </c>
      <c r="M226" s="242">
        <v>1.06</v>
      </c>
    </row>
    <row r="227" spans="1:13" ht="23.25">
      <c r="A227" s="306">
        <v>0.46597222222222223</v>
      </c>
      <c r="B227" s="234">
        <f t="shared" si="27"/>
        <v>1.1499999999999999</v>
      </c>
      <c r="C227" s="346" t="s">
        <v>20</v>
      </c>
      <c r="D227" s="242">
        <v>150.5</v>
      </c>
      <c r="E227" s="242">
        <v>0.95</v>
      </c>
      <c r="I227" s="306">
        <v>0.51041666666666663</v>
      </c>
      <c r="J227" s="234">
        <f t="shared" si="26"/>
        <v>2.2333333333333321</v>
      </c>
      <c r="K227" s="317" t="s">
        <v>39</v>
      </c>
      <c r="L227" s="242">
        <v>174.57</v>
      </c>
      <c r="M227" s="242">
        <v>0.75</v>
      </c>
    </row>
    <row r="228" spans="1:13" ht="23.25">
      <c r="A228" s="306">
        <v>0.4770833333333333</v>
      </c>
      <c r="B228" s="234">
        <f t="shared" si="27"/>
        <v>1.4166666666666656</v>
      </c>
      <c r="C228" s="346" t="s">
        <v>21</v>
      </c>
      <c r="D228" s="242">
        <v>147.77000000000001</v>
      </c>
      <c r="E228" s="242">
        <v>0.75</v>
      </c>
      <c r="I228" s="306">
        <v>0.52222222222222225</v>
      </c>
      <c r="J228" s="234">
        <f t="shared" si="26"/>
        <v>2.5166666666666671</v>
      </c>
      <c r="K228" s="317" t="s">
        <v>55</v>
      </c>
      <c r="L228" s="242">
        <v>160.09</v>
      </c>
      <c r="M228" s="242">
        <v>1</v>
      </c>
    </row>
    <row r="229" spans="1:13" ht="23.25">
      <c r="A229" s="306">
        <v>0.48819444444444443</v>
      </c>
      <c r="B229" s="234">
        <f t="shared" si="27"/>
        <v>1.6833333333333327</v>
      </c>
      <c r="C229" s="346" t="s">
        <v>22</v>
      </c>
      <c r="D229" s="242">
        <v>149.04</v>
      </c>
      <c r="E229" s="242">
        <v>0.65</v>
      </c>
      <c r="I229" s="306">
        <v>0.53472222222222221</v>
      </c>
      <c r="J229" s="234">
        <f t="shared" si="26"/>
        <v>2.816666666666666</v>
      </c>
      <c r="K229" s="317" t="s">
        <v>56</v>
      </c>
      <c r="L229" s="242">
        <v>130.94999999999999</v>
      </c>
      <c r="M229" s="242">
        <v>0.88</v>
      </c>
    </row>
    <row r="230" spans="1:13" ht="23.25">
      <c r="A230" s="306">
        <v>0.49861111111111112</v>
      </c>
      <c r="B230" s="234">
        <f t="shared" si="27"/>
        <v>1.9333333333333331</v>
      </c>
      <c r="C230" s="346" t="s">
        <v>23</v>
      </c>
      <c r="D230" s="242">
        <v>122.4</v>
      </c>
      <c r="E230" s="242">
        <v>0.99</v>
      </c>
      <c r="I230" s="306">
        <v>0.54722222222222217</v>
      </c>
      <c r="J230" s="234">
        <f t="shared" si="26"/>
        <v>3.1166666666666649</v>
      </c>
      <c r="K230" s="317" t="s">
        <v>57</v>
      </c>
      <c r="L230" s="242">
        <v>113.84</v>
      </c>
      <c r="M230" s="242">
        <v>0.95</v>
      </c>
    </row>
    <row r="231" spans="1:13" ht="23.25">
      <c r="A231" s="306">
        <v>0.51041666666666663</v>
      </c>
      <c r="B231" s="234">
        <f t="shared" si="27"/>
        <v>2.2166666666666655</v>
      </c>
      <c r="C231" s="317" t="s">
        <v>39</v>
      </c>
      <c r="D231" s="242">
        <v>118.1</v>
      </c>
      <c r="E231" s="242">
        <v>0.81</v>
      </c>
      <c r="I231" s="306">
        <v>0.55972222222222223</v>
      </c>
      <c r="J231" s="234">
        <f t="shared" si="26"/>
        <v>3.4166666666666665</v>
      </c>
      <c r="K231" s="317" t="s">
        <v>58</v>
      </c>
      <c r="L231" s="242">
        <v>100.45</v>
      </c>
      <c r="M231" s="242">
        <v>1.01</v>
      </c>
    </row>
    <row r="232" spans="1:13" ht="23.25">
      <c r="A232" s="306">
        <v>0.52152777777777781</v>
      </c>
      <c r="B232" s="234">
        <f t="shared" si="27"/>
        <v>2.4833333333333338</v>
      </c>
      <c r="C232" s="317" t="s">
        <v>55</v>
      </c>
      <c r="D232" s="242">
        <v>121.76</v>
      </c>
      <c r="E232" s="242">
        <v>0.93</v>
      </c>
      <c r="I232" s="306">
        <v>0.57222222222222219</v>
      </c>
      <c r="J232" s="234">
        <f t="shared" si="26"/>
        <v>3.7166666666666655</v>
      </c>
      <c r="K232" s="317" t="s">
        <v>60</v>
      </c>
      <c r="L232" s="242">
        <v>75.81</v>
      </c>
      <c r="M232" s="242">
        <v>0.85</v>
      </c>
    </row>
    <row r="233" spans="1:13" ht="23.25">
      <c r="A233" s="306">
        <v>0.53263888888888888</v>
      </c>
      <c r="B233" s="234">
        <f t="shared" si="27"/>
        <v>2.7499999999999996</v>
      </c>
      <c r="C233" s="317" t="s">
        <v>56</v>
      </c>
      <c r="D233" s="242">
        <v>111.59</v>
      </c>
      <c r="E233" s="242">
        <v>0.74</v>
      </c>
      <c r="I233" s="306">
        <v>0.58402777777777781</v>
      </c>
      <c r="J233" s="234">
        <f t="shared" si="26"/>
        <v>4</v>
      </c>
      <c r="K233" s="317" t="s">
        <v>74</v>
      </c>
      <c r="L233" s="242">
        <v>75.709999999999994</v>
      </c>
      <c r="M233" s="242">
        <v>1.3</v>
      </c>
    </row>
    <row r="234" spans="1:13" ht="23.25">
      <c r="A234" s="306">
        <v>0.54375000000000007</v>
      </c>
      <c r="B234" s="234">
        <f t="shared" si="27"/>
        <v>3.0166666666666679</v>
      </c>
      <c r="C234" s="317" t="s">
        <v>57</v>
      </c>
      <c r="D234" s="242">
        <v>93.93</v>
      </c>
      <c r="E234" s="242">
        <v>0.9</v>
      </c>
      <c r="I234" s="306">
        <v>0.60069444444444442</v>
      </c>
      <c r="J234" s="234">
        <f t="shared" si="26"/>
        <v>4.3999999999999986</v>
      </c>
      <c r="K234" s="317" t="s">
        <v>142</v>
      </c>
      <c r="L234" s="242">
        <v>55.11</v>
      </c>
      <c r="M234" s="242">
        <v>1.03</v>
      </c>
    </row>
    <row r="235" spans="1:13" ht="23.25">
      <c r="A235" s="306">
        <v>0.56944444444444442</v>
      </c>
      <c r="B235" s="234">
        <f t="shared" si="27"/>
        <v>3.6333333333333324</v>
      </c>
      <c r="C235" s="317" t="s">
        <v>58</v>
      </c>
      <c r="D235" s="242">
        <v>85.3</v>
      </c>
      <c r="E235" s="242">
        <v>0.8</v>
      </c>
      <c r="I235" s="306">
        <v>0.60763888888888895</v>
      </c>
      <c r="J235" s="234">
        <f t="shared" si="26"/>
        <v>4.5666666666666682</v>
      </c>
      <c r="K235" s="308" t="s">
        <v>155</v>
      </c>
      <c r="L235" s="242"/>
      <c r="M235" s="242"/>
    </row>
    <row r="236" spans="1:13" ht="23.25">
      <c r="A236" s="306">
        <v>0.5805555555555556</v>
      </c>
      <c r="B236" s="234">
        <f t="shared" si="27"/>
        <v>3.9000000000000008</v>
      </c>
      <c r="C236" s="317" t="s">
        <v>60</v>
      </c>
      <c r="D236" s="242">
        <v>49.69</v>
      </c>
      <c r="E236" s="242">
        <v>0.83</v>
      </c>
      <c r="I236" s="306"/>
      <c r="L236" s="242"/>
      <c r="M236" s="242"/>
    </row>
    <row r="237" spans="1:13" ht="23.25">
      <c r="A237" s="306">
        <v>0.59166666666666667</v>
      </c>
      <c r="B237" s="234">
        <f t="shared" si="27"/>
        <v>4.1666666666666661</v>
      </c>
      <c r="C237" s="317" t="s">
        <v>74</v>
      </c>
      <c r="D237" s="242">
        <v>29.91</v>
      </c>
      <c r="E237" s="242">
        <v>0.73</v>
      </c>
      <c r="I237" s="306"/>
      <c r="L237" s="242"/>
      <c r="M237" s="242"/>
    </row>
    <row r="238" spans="1:13" ht="23.25">
      <c r="A238" s="306">
        <v>0.60277777777777775</v>
      </c>
      <c r="B238" s="234">
        <f t="shared" si="27"/>
        <v>4.4333333333333318</v>
      </c>
      <c r="C238" s="317" t="s">
        <v>142</v>
      </c>
      <c r="D238" s="242">
        <v>38.94</v>
      </c>
      <c r="E238" s="242">
        <v>0.91</v>
      </c>
      <c r="I238" s="306"/>
      <c r="L238" s="242"/>
      <c r="M238" s="242"/>
    </row>
    <row r="239" spans="1:13" ht="23.25">
      <c r="A239" s="350">
        <v>0.60833333333333328</v>
      </c>
      <c r="B239" s="234">
        <f t="shared" si="27"/>
        <v>4.5666666666666647</v>
      </c>
      <c r="C239" s="308" t="s">
        <v>155</v>
      </c>
      <c r="D239" s="19"/>
      <c r="E239" s="19"/>
      <c r="I239" s="350"/>
      <c r="L239" s="19"/>
      <c r="M239" s="19"/>
    </row>
    <row r="242" spans="1:13" ht="18">
      <c r="A242" s="341">
        <v>43124</v>
      </c>
      <c r="C242" s="343" t="s">
        <v>266</v>
      </c>
      <c r="D242" s="343" t="s">
        <v>243</v>
      </c>
      <c r="I242" s="341">
        <v>43125</v>
      </c>
      <c r="K242" s="343" t="s">
        <v>268</v>
      </c>
      <c r="L242" s="343" t="s">
        <v>243</v>
      </c>
    </row>
    <row r="243" spans="1:13" ht="18">
      <c r="A243" s="341"/>
      <c r="C243" s="343" t="s">
        <v>307</v>
      </c>
      <c r="D243" s="344"/>
      <c r="I243" s="341"/>
      <c r="K243" s="343" t="s">
        <v>308</v>
      </c>
      <c r="L243" s="344"/>
    </row>
    <row r="244" spans="1:13" ht="36">
      <c r="A244" s="251" t="s">
        <v>283</v>
      </c>
      <c r="B244" s="313"/>
      <c r="C244" s="263">
        <v>4048</v>
      </c>
      <c r="D244" s="342" t="s">
        <v>301</v>
      </c>
      <c r="E244" s="231" t="s">
        <v>30</v>
      </c>
      <c r="I244" s="251" t="s">
        <v>283</v>
      </c>
      <c r="J244" s="313"/>
      <c r="K244" s="263">
        <v>4054</v>
      </c>
      <c r="L244" s="342" t="s">
        <v>301</v>
      </c>
      <c r="M244" s="231" t="s">
        <v>30</v>
      </c>
    </row>
    <row r="245" spans="1:13" ht="56.25">
      <c r="A245" s="177" t="s">
        <v>6</v>
      </c>
      <c r="B245" s="232" t="s">
        <v>7</v>
      </c>
      <c r="C245" s="231"/>
      <c r="D245" s="230" t="s">
        <v>8</v>
      </c>
      <c r="E245" s="231" t="s">
        <v>9</v>
      </c>
      <c r="I245" s="177" t="s">
        <v>6</v>
      </c>
      <c r="J245" s="232" t="s">
        <v>7</v>
      </c>
      <c r="K245" s="231"/>
      <c r="L245" s="230" t="s">
        <v>8</v>
      </c>
      <c r="M245" s="231" t="s">
        <v>9</v>
      </c>
    </row>
    <row r="246" spans="1:13" ht="23.25">
      <c r="A246" s="318">
        <v>0.2722222222222222</v>
      </c>
      <c r="B246" s="232"/>
      <c r="C246" s="345" t="s">
        <v>275</v>
      </c>
      <c r="D246" s="230"/>
      <c r="E246" s="231"/>
      <c r="I246" s="318">
        <v>0.25347222222222221</v>
      </c>
      <c r="J246" s="232"/>
      <c r="K246" s="345" t="s">
        <v>275</v>
      </c>
      <c r="L246" s="230"/>
      <c r="M246" s="231"/>
    </row>
    <row r="247" spans="1:13" ht="23.25">
      <c r="A247" s="306">
        <v>0.33402777777777781</v>
      </c>
      <c r="B247" s="234">
        <f>(A247-A$255)*24</f>
        <v>-2.1833333333333322</v>
      </c>
      <c r="C247" s="346" t="s">
        <v>276</v>
      </c>
      <c r="I247" s="306">
        <v>0.32500000000000001</v>
      </c>
      <c r="J247" s="234">
        <f t="shared" ref="J247:J268" si="28">(I247-I$252)*24</f>
        <v>-2.0833333333333326</v>
      </c>
      <c r="K247" s="346" t="s">
        <v>276</v>
      </c>
    </row>
    <row r="248" spans="1:13" ht="22.5">
      <c r="A248" s="306">
        <v>0.34236111111111112</v>
      </c>
      <c r="B248" s="234">
        <f t="shared" ref="B248:B272" si="29">(A248-A$255)*24</f>
        <v>-1.9833333333333329</v>
      </c>
      <c r="C248" s="346" t="s">
        <v>13</v>
      </c>
      <c r="D248" s="329">
        <v>-24.71</v>
      </c>
      <c r="E248" s="348">
        <v>0.99</v>
      </c>
      <c r="I248" s="306">
        <v>0.36527777777777781</v>
      </c>
      <c r="J248" s="234">
        <f t="shared" si="28"/>
        <v>-1.1166666666666654</v>
      </c>
      <c r="K248" s="346" t="s">
        <v>13</v>
      </c>
      <c r="L248" s="329">
        <v>-24.61</v>
      </c>
      <c r="M248" s="348">
        <v>0.88</v>
      </c>
    </row>
    <row r="249" spans="1:13" ht="23.25">
      <c r="A249" s="306">
        <v>0.35555555555555557</v>
      </c>
      <c r="B249" s="234">
        <f t="shared" si="29"/>
        <v>-1.6666666666666661</v>
      </c>
      <c r="C249" s="346" t="s">
        <v>13</v>
      </c>
      <c r="D249" s="319">
        <v>-25</v>
      </c>
      <c r="E249" s="242">
        <v>0.96</v>
      </c>
      <c r="I249" s="306">
        <v>0.37986111111111115</v>
      </c>
      <c r="J249" s="234">
        <f t="shared" si="28"/>
        <v>-0.76666666666666528</v>
      </c>
      <c r="K249" s="346" t="s">
        <v>13</v>
      </c>
      <c r="L249" s="319">
        <v>-24.65</v>
      </c>
      <c r="M249" s="242">
        <v>0.83</v>
      </c>
    </row>
    <row r="250" spans="1:13" ht="23.25">
      <c r="A250" s="306">
        <v>0.36805555555555558</v>
      </c>
      <c r="B250" s="234">
        <f t="shared" si="29"/>
        <v>-1.3666666666666658</v>
      </c>
      <c r="C250" s="346" t="s">
        <v>13</v>
      </c>
      <c r="D250" s="242">
        <v>-24.94</v>
      </c>
      <c r="E250" s="242">
        <v>0.97</v>
      </c>
      <c r="I250" s="306">
        <v>0.39166666666666666</v>
      </c>
      <c r="J250" s="234">
        <f t="shared" si="28"/>
        <v>-0.48333333333333295</v>
      </c>
      <c r="K250" s="346" t="s">
        <v>13</v>
      </c>
      <c r="L250" s="242">
        <v>-25.02</v>
      </c>
      <c r="M250" s="242">
        <v>0.8</v>
      </c>
    </row>
    <row r="251" spans="1:13" ht="23.25">
      <c r="A251" s="306">
        <v>0.38055555555555554</v>
      </c>
      <c r="B251" s="234">
        <f t="shared" si="29"/>
        <v>-1.0666666666666669</v>
      </c>
      <c r="C251" s="346" t="s">
        <v>13</v>
      </c>
      <c r="D251" s="242">
        <v>-25.11</v>
      </c>
      <c r="E251" s="242">
        <v>1.06</v>
      </c>
      <c r="I251" s="306">
        <v>0.40347222222222223</v>
      </c>
      <c r="J251" s="234">
        <f t="shared" si="28"/>
        <v>-0.19999999999999929</v>
      </c>
      <c r="K251" s="346" t="s">
        <v>13</v>
      </c>
      <c r="L251" s="242">
        <v>-28.82</v>
      </c>
      <c r="M251" s="242">
        <v>0.78</v>
      </c>
    </row>
    <row r="252" spans="1:13" ht="23.25">
      <c r="A252" s="306">
        <v>0.39374999999999999</v>
      </c>
      <c r="B252" s="234">
        <f t="shared" si="29"/>
        <v>-0.75</v>
      </c>
      <c r="C252" s="346" t="s">
        <v>13</v>
      </c>
      <c r="D252" s="242">
        <v>-25.6</v>
      </c>
      <c r="E252" s="242">
        <v>0.89</v>
      </c>
      <c r="I252" s="306">
        <v>0.41180555555555554</v>
      </c>
      <c r="J252" s="234">
        <f>(I252-I$252)*24</f>
        <v>0</v>
      </c>
      <c r="K252" s="346" t="s">
        <v>14</v>
      </c>
      <c r="L252" s="242"/>
      <c r="M252" s="242"/>
    </row>
    <row r="253" spans="1:13" ht="23.25">
      <c r="A253" s="306">
        <v>0.40833333333333338</v>
      </c>
      <c r="B253" s="234">
        <f t="shared" si="29"/>
        <v>-0.39999999999999858</v>
      </c>
      <c r="C253" s="346" t="s">
        <v>13</v>
      </c>
      <c r="D253" s="242">
        <v>-25.17</v>
      </c>
      <c r="E253" s="242">
        <v>0.83</v>
      </c>
      <c r="I253" s="306">
        <v>0.4201388888888889</v>
      </c>
      <c r="J253" s="234">
        <f t="shared" si="28"/>
        <v>0.20000000000000062</v>
      </c>
      <c r="K253" s="346" t="s">
        <v>16</v>
      </c>
      <c r="L253" s="242">
        <v>82.47</v>
      </c>
      <c r="M253" s="242">
        <v>0.77</v>
      </c>
    </row>
    <row r="254" spans="1:13" ht="23.25">
      <c r="A254" s="306">
        <v>0.4201388888888889</v>
      </c>
      <c r="B254" s="234">
        <f t="shared" si="29"/>
        <v>-0.11666666666666625</v>
      </c>
      <c r="C254" s="346" t="s">
        <v>13</v>
      </c>
      <c r="D254" s="242">
        <v>-25.12</v>
      </c>
      <c r="E254" s="242">
        <v>0.95</v>
      </c>
      <c r="I254" s="306">
        <v>0.43541666666666662</v>
      </c>
      <c r="J254" s="234">
        <f t="shared" si="28"/>
        <v>0.56666666666666599</v>
      </c>
      <c r="K254" s="346" t="s">
        <v>18</v>
      </c>
      <c r="L254" s="242">
        <v>180</v>
      </c>
      <c r="M254" s="242">
        <v>0.82</v>
      </c>
    </row>
    <row r="255" spans="1:13" ht="23.25">
      <c r="A255" s="306">
        <v>0.42499999999999999</v>
      </c>
      <c r="B255" s="234">
        <f t="shared" si="29"/>
        <v>0</v>
      </c>
      <c r="C255" s="346" t="s">
        <v>309</v>
      </c>
      <c r="D255" s="242"/>
      <c r="E255" s="242"/>
      <c r="I255" s="306">
        <v>0.44791666666666669</v>
      </c>
      <c r="J255" s="234">
        <f t="shared" si="28"/>
        <v>0.86666666666666758</v>
      </c>
      <c r="K255" s="346" t="s">
        <v>19</v>
      </c>
      <c r="L255" s="242">
        <v>305.51</v>
      </c>
      <c r="M255" s="242">
        <v>0.92</v>
      </c>
    </row>
    <row r="256" spans="1:13" ht="23.25">
      <c r="A256" s="306">
        <v>0.43611111111111112</v>
      </c>
      <c r="B256" s="234">
        <v>0.27</v>
      </c>
      <c r="C256" s="346" t="s">
        <v>310</v>
      </c>
      <c r="D256" s="242">
        <v>145.61000000000001</v>
      </c>
      <c r="E256" s="242">
        <v>0.79</v>
      </c>
      <c r="I256" s="306">
        <v>0.4604166666666667</v>
      </c>
      <c r="J256" s="234">
        <f t="shared" si="28"/>
        <v>1.1666666666666679</v>
      </c>
      <c r="K256" s="346" t="s">
        <v>20</v>
      </c>
      <c r="L256" s="242">
        <v>497.77</v>
      </c>
      <c r="M256" s="242">
        <v>1.01</v>
      </c>
    </row>
    <row r="257" spans="1:13" ht="23.25">
      <c r="A257" s="306">
        <v>0.44791666666666669</v>
      </c>
      <c r="B257" s="234">
        <f t="shared" si="29"/>
        <v>0.55000000000000071</v>
      </c>
      <c r="C257" s="346" t="s">
        <v>311</v>
      </c>
      <c r="D257" s="242">
        <v>147.74</v>
      </c>
      <c r="E257" s="242">
        <v>0.83</v>
      </c>
      <c r="I257" s="306">
        <v>0.47291666666666665</v>
      </c>
      <c r="J257" s="234">
        <f t="shared" si="28"/>
        <v>1.4666666666666668</v>
      </c>
      <c r="K257" s="346" t="s">
        <v>21</v>
      </c>
      <c r="L257" s="242">
        <v>659.22</v>
      </c>
      <c r="M257" s="242">
        <v>1.08</v>
      </c>
    </row>
    <row r="258" spans="1:13" ht="23.25">
      <c r="A258" s="306">
        <v>0.4604166666666667</v>
      </c>
      <c r="B258" s="234">
        <f t="shared" si="29"/>
        <v>0.85000000000000098</v>
      </c>
      <c r="C258" s="346" t="s">
        <v>312</v>
      </c>
      <c r="D258" s="242">
        <v>173.96</v>
      </c>
      <c r="E258" s="242">
        <v>0.6</v>
      </c>
      <c r="I258" s="306">
        <v>0.4861111111111111</v>
      </c>
      <c r="J258" s="234">
        <f t="shared" si="28"/>
        <v>1.7833333333333337</v>
      </c>
      <c r="K258" s="346" t="s">
        <v>22</v>
      </c>
      <c r="L258" s="242">
        <v>781.23</v>
      </c>
      <c r="M258" s="242">
        <v>0.99</v>
      </c>
    </row>
    <row r="259" spans="1:13" ht="23.25">
      <c r="A259" s="306">
        <v>0.47083333333333338</v>
      </c>
      <c r="B259" s="234">
        <f t="shared" si="29"/>
        <v>1.1000000000000014</v>
      </c>
      <c r="C259" s="346" t="s">
        <v>313</v>
      </c>
      <c r="D259" s="242">
        <v>208.5</v>
      </c>
      <c r="E259" s="242">
        <v>0.82</v>
      </c>
      <c r="I259" s="306">
        <v>0.5</v>
      </c>
      <c r="J259" s="234">
        <f t="shared" si="28"/>
        <v>2.1166666666666671</v>
      </c>
      <c r="K259" s="346" t="s">
        <v>23</v>
      </c>
      <c r="L259" s="242">
        <v>899.04</v>
      </c>
      <c r="M259" s="242">
        <v>0.91</v>
      </c>
    </row>
    <row r="260" spans="1:13" ht="23.25">
      <c r="A260" s="306">
        <v>0.48333333333333334</v>
      </c>
      <c r="B260" s="234">
        <f t="shared" si="29"/>
        <v>1.4000000000000004</v>
      </c>
      <c r="C260" s="346" t="s">
        <v>314</v>
      </c>
      <c r="D260" s="242">
        <v>161.68</v>
      </c>
      <c r="E260" s="242">
        <v>0.62</v>
      </c>
      <c r="I260" s="306">
        <v>0.51180555555555551</v>
      </c>
      <c r="J260" s="234">
        <f t="shared" si="28"/>
        <v>2.3999999999999995</v>
      </c>
      <c r="K260" s="317" t="s">
        <v>39</v>
      </c>
      <c r="L260" s="242">
        <v>969.93</v>
      </c>
      <c r="M260" s="242">
        <v>0.86</v>
      </c>
    </row>
    <row r="261" spans="1:13" ht="23.25">
      <c r="A261" s="306">
        <v>0.49513888888888885</v>
      </c>
      <c r="B261" s="234">
        <f t="shared" si="29"/>
        <v>1.6833333333333327</v>
      </c>
      <c r="C261" s="346" t="s">
        <v>315</v>
      </c>
      <c r="D261" s="242">
        <v>178.03</v>
      </c>
      <c r="E261" s="242">
        <v>0.72</v>
      </c>
      <c r="I261" s="306">
        <v>0.52430555555555558</v>
      </c>
      <c r="J261" s="234">
        <f t="shared" si="28"/>
        <v>2.7000000000000011</v>
      </c>
      <c r="K261" s="317" t="s">
        <v>55</v>
      </c>
      <c r="L261" s="242">
        <v>1026.75</v>
      </c>
      <c r="M261" s="242">
        <v>0.93</v>
      </c>
    </row>
    <row r="262" spans="1:13" ht="23.25">
      <c r="A262" s="306">
        <v>0.50694444444444442</v>
      </c>
      <c r="B262" s="234">
        <f t="shared" si="29"/>
        <v>1.9666666666666663</v>
      </c>
      <c r="C262" s="346" t="s">
        <v>316</v>
      </c>
      <c r="D262" s="242">
        <v>178.45</v>
      </c>
      <c r="E262" s="242">
        <v>0.83</v>
      </c>
      <c r="I262" s="306">
        <v>0.53680555555555554</v>
      </c>
      <c r="J262" s="234">
        <f t="shared" si="28"/>
        <v>3</v>
      </c>
      <c r="K262" s="317" t="s">
        <v>56</v>
      </c>
      <c r="L262" s="242">
        <v>974.62</v>
      </c>
      <c r="M262" s="242">
        <v>0.66</v>
      </c>
    </row>
    <row r="263" spans="1:13" ht="23.25">
      <c r="A263" s="306">
        <v>0.51874999999999993</v>
      </c>
      <c r="B263" s="234">
        <f t="shared" si="29"/>
        <v>2.2499999999999987</v>
      </c>
      <c r="C263" s="346" t="s">
        <v>317</v>
      </c>
      <c r="D263" s="242">
        <v>145.25</v>
      </c>
      <c r="E263" s="242">
        <v>0.47</v>
      </c>
      <c r="I263" s="306">
        <v>0.54861111111111105</v>
      </c>
      <c r="J263" s="234">
        <f t="shared" si="28"/>
        <v>3.2833333333333323</v>
      </c>
      <c r="K263" s="317" t="s">
        <v>57</v>
      </c>
      <c r="L263" s="242">
        <v>930.17</v>
      </c>
      <c r="M263" s="242">
        <v>0.72</v>
      </c>
    </row>
    <row r="264" spans="1:13" ht="23.25">
      <c r="A264" s="306">
        <v>0.52986111111111112</v>
      </c>
      <c r="B264" s="234">
        <f t="shared" si="29"/>
        <v>2.5166666666666671</v>
      </c>
      <c r="C264" s="346" t="s">
        <v>27</v>
      </c>
      <c r="D264" s="242">
        <v>127.97</v>
      </c>
      <c r="E264" s="242">
        <v>1.1299999999999999</v>
      </c>
      <c r="I264" s="306">
        <v>0.56041666666666667</v>
      </c>
      <c r="J264" s="234">
        <f t="shared" si="28"/>
        <v>3.5666666666666673</v>
      </c>
      <c r="K264" s="317" t="s">
        <v>58</v>
      </c>
      <c r="L264" s="242">
        <v>911.01</v>
      </c>
      <c r="M264" s="242">
        <v>1.19</v>
      </c>
    </row>
    <row r="265" spans="1:13" ht="23.25">
      <c r="A265" s="306">
        <v>0.54375000000000007</v>
      </c>
      <c r="B265" s="234">
        <f t="shared" si="29"/>
        <v>2.8500000000000019</v>
      </c>
      <c r="C265" s="346" t="s">
        <v>40</v>
      </c>
      <c r="D265" s="242">
        <v>122.2</v>
      </c>
      <c r="E265" s="242">
        <v>0.97</v>
      </c>
      <c r="I265" s="306">
        <v>0.57638888888888895</v>
      </c>
      <c r="J265" s="234">
        <f t="shared" si="28"/>
        <v>3.950000000000002</v>
      </c>
      <c r="K265" s="317" t="s">
        <v>60</v>
      </c>
      <c r="L265" s="242">
        <v>659.3</v>
      </c>
      <c r="M265" s="242">
        <v>0.89</v>
      </c>
    </row>
    <row r="266" spans="1:13" ht="23.25">
      <c r="A266" s="306">
        <v>0.55625000000000002</v>
      </c>
      <c r="B266" s="234">
        <f t="shared" si="29"/>
        <v>3.1500000000000008</v>
      </c>
      <c r="C266" s="346" t="s">
        <v>41</v>
      </c>
      <c r="D266" s="242">
        <v>75.400000000000006</v>
      </c>
      <c r="E266" s="242">
        <v>0.66</v>
      </c>
      <c r="I266" s="306">
        <v>0.58888888888888891</v>
      </c>
      <c r="J266" s="234">
        <f t="shared" si="28"/>
        <v>4.2500000000000009</v>
      </c>
      <c r="K266" s="317" t="s">
        <v>74</v>
      </c>
      <c r="L266" s="242">
        <v>791.59</v>
      </c>
      <c r="M266" s="242">
        <v>0.75</v>
      </c>
    </row>
    <row r="267" spans="1:13" ht="23.25">
      <c r="A267" s="306">
        <v>0.56736111111111109</v>
      </c>
      <c r="B267" s="234">
        <f t="shared" si="29"/>
        <v>3.4166666666666665</v>
      </c>
      <c r="C267" s="346" t="s">
        <v>42</v>
      </c>
      <c r="D267" s="242">
        <v>79.22</v>
      </c>
      <c r="E267" s="242">
        <v>1.03</v>
      </c>
      <c r="I267" s="306">
        <v>0.6</v>
      </c>
      <c r="J267" s="234">
        <f t="shared" si="28"/>
        <v>4.5166666666666666</v>
      </c>
      <c r="K267" s="317" t="s">
        <v>142</v>
      </c>
      <c r="L267" s="242">
        <v>883.24</v>
      </c>
      <c r="M267" s="242">
        <v>0.85</v>
      </c>
    </row>
    <row r="268" spans="1:13" ht="23.25">
      <c r="A268" s="306">
        <v>0.5805555555555556</v>
      </c>
      <c r="B268" s="234">
        <f t="shared" si="29"/>
        <v>3.7333333333333347</v>
      </c>
      <c r="C268" s="346" t="s">
        <v>43</v>
      </c>
      <c r="D268" s="242">
        <v>71.290000000000006</v>
      </c>
      <c r="E268" s="242">
        <v>0.77</v>
      </c>
      <c r="I268" s="306">
        <v>0.60416666666666663</v>
      </c>
      <c r="J268" s="234">
        <f t="shared" si="28"/>
        <v>4.6166666666666663</v>
      </c>
      <c r="K268" s="308" t="s">
        <v>155</v>
      </c>
      <c r="L268" s="242"/>
      <c r="M268" s="242"/>
    </row>
    <row r="269" spans="1:13" ht="23.25">
      <c r="A269" s="306">
        <v>0.59166666666666667</v>
      </c>
      <c r="B269" s="234">
        <f t="shared" si="29"/>
        <v>4</v>
      </c>
      <c r="C269" s="346" t="s">
        <v>318</v>
      </c>
      <c r="D269" s="242">
        <v>75.540000000000006</v>
      </c>
      <c r="E269" s="242">
        <v>0.84</v>
      </c>
      <c r="L269" s="242"/>
      <c r="M269" s="242"/>
    </row>
    <row r="270" spans="1:13" ht="23.25">
      <c r="A270" s="306">
        <v>0.60416666666666663</v>
      </c>
      <c r="B270" s="234">
        <f t="shared" si="29"/>
        <v>4.2999999999999989</v>
      </c>
      <c r="C270" s="346" t="s">
        <v>319</v>
      </c>
      <c r="D270" s="242">
        <v>57.85</v>
      </c>
      <c r="E270" s="242">
        <v>0.72</v>
      </c>
    </row>
    <row r="271" spans="1:13" ht="23.25">
      <c r="A271" s="306">
        <v>0.60763888888888895</v>
      </c>
      <c r="B271" s="234">
        <f t="shared" si="29"/>
        <v>4.3833333333333346</v>
      </c>
      <c r="C271" s="346" t="s">
        <v>155</v>
      </c>
    </row>
    <row r="272" spans="1:13" ht="23.25">
      <c r="B272" s="234"/>
      <c r="C272" s="346"/>
    </row>
    <row r="273" spans="1:13" ht="23.25">
      <c r="B273" s="234"/>
      <c r="C273" s="346"/>
    </row>
    <row r="274" spans="1:13" ht="18">
      <c r="A274" s="341">
        <v>43126</v>
      </c>
      <c r="C274" s="343" t="s">
        <v>268</v>
      </c>
      <c r="D274" s="343" t="s">
        <v>243</v>
      </c>
      <c r="I274" s="341">
        <v>43129</v>
      </c>
      <c r="K274" s="343" t="s">
        <v>266</v>
      </c>
      <c r="L274" s="343" t="s">
        <v>243</v>
      </c>
    </row>
    <row r="275" spans="1:13" ht="18">
      <c r="A275" s="341"/>
      <c r="C275" s="343" t="s">
        <v>320</v>
      </c>
      <c r="D275" s="344"/>
      <c r="I275" s="341"/>
      <c r="K275" s="343" t="s">
        <v>321</v>
      </c>
      <c r="L275" s="344"/>
    </row>
    <row r="276" spans="1:13" ht="36">
      <c r="A276" s="251" t="s">
        <v>283</v>
      </c>
      <c r="B276" s="313"/>
      <c r="C276" s="263">
        <v>3989</v>
      </c>
      <c r="D276" s="342" t="s">
        <v>301</v>
      </c>
      <c r="E276" s="231" t="s">
        <v>30</v>
      </c>
      <c r="I276" s="251" t="s">
        <v>305</v>
      </c>
      <c r="J276" s="313"/>
      <c r="K276" s="263">
        <v>4040</v>
      </c>
      <c r="L276" s="342" t="s">
        <v>301</v>
      </c>
      <c r="M276" s="231" t="s">
        <v>30</v>
      </c>
    </row>
    <row r="277" spans="1:13" ht="56.25">
      <c r="A277" s="177" t="s">
        <v>6</v>
      </c>
      <c r="B277" s="232" t="s">
        <v>7</v>
      </c>
      <c r="C277" s="231"/>
      <c r="D277" s="230" t="s">
        <v>8</v>
      </c>
      <c r="E277" s="231" t="s">
        <v>9</v>
      </c>
      <c r="I277" s="177" t="s">
        <v>6</v>
      </c>
      <c r="J277" s="232" t="s">
        <v>7</v>
      </c>
      <c r="K277" s="231"/>
      <c r="L277" s="230" t="s">
        <v>8</v>
      </c>
      <c r="M277" s="231" t="s">
        <v>9</v>
      </c>
    </row>
    <row r="278" spans="1:13" ht="23.25">
      <c r="A278" s="318">
        <v>0.27361111111111108</v>
      </c>
      <c r="B278" s="232"/>
      <c r="C278" s="345" t="s">
        <v>275</v>
      </c>
      <c r="D278" s="230"/>
      <c r="E278" s="231"/>
      <c r="I278" s="318">
        <v>0.2722222222222222</v>
      </c>
      <c r="J278" s="232"/>
      <c r="K278" s="345" t="s">
        <v>275</v>
      </c>
      <c r="L278" s="230"/>
      <c r="M278" s="231"/>
    </row>
    <row r="279" spans="1:13" ht="23.25">
      <c r="A279" s="306">
        <v>0.32430555555555557</v>
      </c>
      <c r="B279" s="234">
        <f>(A279-A$287)*24</f>
        <v>-2.4166666666666661</v>
      </c>
      <c r="C279" s="346" t="s">
        <v>276</v>
      </c>
      <c r="I279" s="306">
        <v>0.33333333333333331</v>
      </c>
      <c r="J279" s="234">
        <f>(I279-I$288)*24</f>
        <v>-2.4166666666666661</v>
      </c>
      <c r="K279" s="346" t="s">
        <v>276</v>
      </c>
    </row>
    <row r="280" spans="1:13" ht="22.5">
      <c r="A280" s="306">
        <v>0.3347222222222222</v>
      </c>
      <c r="B280" s="234">
        <f t="shared" ref="B280:B302" si="30">(A280-A$287)*24</f>
        <v>-2.166666666666667</v>
      </c>
      <c r="C280" s="346" t="s">
        <v>13</v>
      </c>
      <c r="D280" s="329">
        <v>-25.9</v>
      </c>
      <c r="E280" s="348">
        <v>0.96</v>
      </c>
      <c r="I280" s="306">
        <v>0.33749999999999997</v>
      </c>
      <c r="J280" s="234">
        <f t="shared" ref="J280:J305" si="31">(I280-I$288)*24</f>
        <v>-2.3166666666666664</v>
      </c>
      <c r="K280" s="346" t="s">
        <v>13</v>
      </c>
      <c r="L280" s="329">
        <v>-25.2</v>
      </c>
      <c r="M280" s="348">
        <v>0.91</v>
      </c>
    </row>
    <row r="281" spans="1:13" ht="23.25">
      <c r="A281" s="306">
        <v>0.34722222222222227</v>
      </c>
      <c r="B281" s="234">
        <f t="shared" si="30"/>
        <v>-1.8666666666666654</v>
      </c>
      <c r="C281" s="346" t="s">
        <v>13</v>
      </c>
      <c r="D281" s="319">
        <v>-25.68</v>
      </c>
      <c r="E281" s="242">
        <v>0.81</v>
      </c>
      <c r="I281" s="306">
        <v>0.34930555555555554</v>
      </c>
      <c r="J281" s="234">
        <f t="shared" si="31"/>
        <v>-2.0333333333333328</v>
      </c>
      <c r="K281" s="346" t="s">
        <v>13</v>
      </c>
      <c r="L281" s="319">
        <v>-25.29</v>
      </c>
      <c r="M281" s="242">
        <v>0.95</v>
      </c>
    </row>
    <row r="282" spans="1:13" ht="23.25">
      <c r="A282" s="306">
        <v>0.35902777777777778</v>
      </c>
      <c r="B282" s="234">
        <f t="shared" si="30"/>
        <v>-1.583333333333333</v>
      </c>
      <c r="C282" s="346" t="s">
        <v>13</v>
      </c>
      <c r="D282" s="242">
        <v>-25.96</v>
      </c>
      <c r="E282" s="242">
        <v>0.86</v>
      </c>
      <c r="I282" s="306">
        <v>0.36180555555555555</v>
      </c>
      <c r="J282" s="234">
        <f t="shared" si="31"/>
        <v>-1.7333333333333325</v>
      </c>
      <c r="K282" s="346" t="s">
        <v>13</v>
      </c>
      <c r="L282" s="242">
        <v>-25.93</v>
      </c>
      <c r="M282" s="242">
        <v>0.8</v>
      </c>
    </row>
    <row r="283" spans="1:13" ht="23.25">
      <c r="A283" s="306">
        <v>0.37083333333333335</v>
      </c>
      <c r="B283" s="234">
        <f t="shared" si="30"/>
        <v>-1.2999999999999994</v>
      </c>
      <c r="C283" s="346" t="s">
        <v>13</v>
      </c>
      <c r="D283" s="242">
        <v>-25.11</v>
      </c>
      <c r="E283" s="242">
        <v>1.02</v>
      </c>
      <c r="I283" s="306">
        <v>0.37361111111111112</v>
      </c>
      <c r="J283" s="234">
        <f t="shared" si="31"/>
        <v>-1.4499999999999988</v>
      </c>
      <c r="K283" s="346" t="s">
        <v>13</v>
      </c>
      <c r="L283" s="242">
        <v>-25.27</v>
      </c>
      <c r="M283" s="242">
        <v>0.78</v>
      </c>
    </row>
    <row r="284" spans="1:13" ht="23.25">
      <c r="A284" s="306">
        <v>0.39374999999999999</v>
      </c>
      <c r="B284" s="234">
        <f t="shared" si="30"/>
        <v>-0.75</v>
      </c>
      <c r="C284" s="346" t="s">
        <v>13</v>
      </c>
      <c r="D284" s="242">
        <v>-25.46</v>
      </c>
      <c r="E284" s="242">
        <v>0.65</v>
      </c>
      <c r="I284" s="306">
        <v>0.38472222222222219</v>
      </c>
      <c r="J284" s="234">
        <f t="shared" si="31"/>
        <v>-1.1833333333333331</v>
      </c>
      <c r="K284" s="346" t="s">
        <v>13</v>
      </c>
      <c r="L284" s="242">
        <v>-25.31</v>
      </c>
      <c r="M284" s="242">
        <v>0.93</v>
      </c>
    </row>
    <row r="285" spans="1:13" ht="23.25">
      <c r="A285" s="306">
        <v>0.4069444444444445</v>
      </c>
      <c r="B285" s="234">
        <f t="shared" si="30"/>
        <v>-0.43333333333333179</v>
      </c>
      <c r="C285" s="346" t="s">
        <v>13</v>
      </c>
      <c r="D285" s="242">
        <v>-25.48</v>
      </c>
      <c r="E285" s="242">
        <v>0.8</v>
      </c>
      <c r="I285" s="306">
        <v>0.39652777777777781</v>
      </c>
      <c r="J285" s="234">
        <f t="shared" si="31"/>
        <v>-0.89999999999999813</v>
      </c>
      <c r="K285" s="346" t="s">
        <v>13</v>
      </c>
      <c r="L285" s="242">
        <v>-25.15</v>
      </c>
      <c r="M285" s="242">
        <v>1.39</v>
      </c>
    </row>
    <row r="286" spans="1:13" ht="23.25">
      <c r="A286" s="306">
        <v>0.41875000000000001</v>
      </c>
      <c r="B286" s="234">
        <f t="shared" si="30"/>
        <v>-0.14999999999999947</v>
      </c>
      <c r="C286" s="346" t="s">
        <v>13</v>
      </c>
      <c r="D286" s="242">
        <v>-25.53</v>
      </c>
      <c r="E286" s="242">
        <v>0.79</v>
      </c>
      <c r="I286" s="306">
        <v>0.41111111111111115</v>
      </c>
      <c r="J286" s="234">
        <f t="shared" si="31"/>
        <v>-0.54999999999999805</v>
      </c>
      <c r="K286" s="346" t="s">
        <v>13</v>
      </c>
      <c r="L286" s="242">
        <v>-24.56</v>
      </c>
      <c r="M286" s="242">
        <v>1.1599999999999999</v>
      </c>
    </row>
    <row r="287" spans="1:13" ht="23.25">
      <c r="A287" s="306">
        <v>0.42499999999999999</v>
      </c>
      <c r="B287" s="234">
        <f t="shared" si="30"/>
        <v>0</v>
      </c>
      <c r="C287" s="346" t="s">
        <v>309</v>
      </c>
      <c r="D287" s="242"/>
      <c r="E287" s="242"/>
      <c r="I287" s="306">
        <v>0.42430555555555555</v>
      </c>
      <c r="J287" s="234">
        <f t="shared" si="31"/>
        <v>-0.2333333333333325</v>
      </c>
      <c r="K287" s="346" t="s">
        <v>13</v>
      </c>
      <c r="L287" s="242">
        <v>-25.56</v>
      </c>
      <c r="M287" s="242">
        <v>1</v>
      </c>
    </row>
    <row r="288" spans="1:13" ht="23.25">
      <c r="A288" s="306">
        <v>0.44097222222222227</v>
      </c>
      <c r="B288" s="234">
        <f t="shared" si="30"/>
        <v>0.38333333333333464</v>
      </c>
      <c r="C288" s="346" t="s">
        <v>16</v>
      </c>
      <c r="D288" s="242">
        <v>179.56</v>
      </c>
      <c r="E288" s="242">
        <v>0.85</v>
      </c>
      <c r="I288" s="306">
        <v>0.43402777777777773</v>
      </c>
      <c r="J288" s="234">
        <f t="shared" si="31"/>
        <v>0</v>
      </c>
      <c r="K288" s="346" t="s">
        <v>14</v>
      </c>
      <c r="L288" s="306"/>
      <c r="M288" s="242"/>
    </row>
    <row r="289" spans="1:13" ht="23.25">
      <c r="A289" s="306">
        <v>0.45277777777777778</v>
      </c>
      <c r="B289" s="234">
        <f t="shared" si="30"/>
        <v>0.66666666666666696</v>
      </c>
      <c r="C289" s="346" t="s">
        <v>18</v>
      </c>
      <c r="D289" s="242">
        <v>242.2</v>
      </c>
      <c r="E289" s="242">
        <v>1</v>
      </c>
      <c r="I289" s="306">
        <v>0.44513888888888892</v>
      </c>
      <c r="J289" s="234">
        <f>(I289-I$288)*24</f>
        <v>0.26666666666666838</v>
      </c>
      <c r="K289" s="346" t="s">
        <v>16</v>
      </c>
      <c r="L289" s="242">
        <v>70.709999999999994</v>
      </c>
      <c r="M289" s="242">
        <v>0.63</v>
      </c>
    </row>
    <row r="290" spans="1:13" ht="23.25">
      <c r="A290" s="306">
        <v>0.46527777777777773</v>
      </c>
      <c r="B290" s="234">
        <f t="shared" si="30"/>
        <v>0.9666666666666659</v>
      </c>
      <c r="C290" s="346" t="s">
        <v>19</v>
      </c>
      <c r="D290" s="242">
        <v>345.31</v>
      </c>
      <c r="E290" s="242">
        <v>0.95</v>
      </c>
      <c r="I290" s="306">
        <v>0.45624999999999999</v>
      </c>
      <c r="J290" s="234">
        <f t="shared" si="31"/>
        <v>0.5333333333333341</v>
      </c>
      <c r="K290" s="346" t="s">
        <v>18</v>
      </c>
      <c r="L290" s="242">
        <v>137.85</v>
      </c>
      <c r="M290" s="242">
        <v>0.85</v>
      </c>
    </row>
    <row r="291" spans="1:13" ht="23.25">
      <c r="A291" s="306">
        <v>0.4770833333333333</v>
      </c>
      <c r="B291" s="234">
        <f t="shared" si="30"/>
        <v>1.2499999999999996</v>
      </c>
      <c r="C291" s="346" t="s">
        <v>20</v>
      </c>
      <c r="D291" s="242">
        <v>476.54</v>
      </c>
      <c r="E291" s="242">
        <v>0.96</v>
      </c>
      <c r="I291" s="306">
        <v>0.4680555555555555</v>
      </c>
      <c r="J291" s="234">
        <f t="shared" si="31"/>
        <v>0.81666666666666643</v>
      </c>
      <c r="K291" s="346" t="s">
        <v>19</v>
      </c>
      <c r="L291" s="242">
        <v>194.77</v>
      </c>
      <c r="M291" s="242">
        <v>0.91</v>
      </c>
    </row>
    <row r="292" spans="1:13" ht="23.25">
      <c r="A292" s="306">
        <v>0.48958333333333331</v>
      </c>
      <c r="B292" s="234">
        <f t="shared" si="30"/>
        <v>1.5499999999999998</v>
      </c>
      <c r="C292" s="346" t="s">
        <v>21</v>
      </c>
      <c r="D292" s="242">
        <v>568.20000000000005</v>
      </c>
      <c r="E292" s="242">
        <v>0.94</v>
      </c>
      <c r="I292" s="306">
        <v>0.48055555555555557</v>
      </c>
      <c r="J292" s="234">
        <f t="shared" si="31"/>
        <v>1.116666666666668</v>
      </c>
      <c r="K292" s="346" t="s">
        <v>20</v>
      </c>
      <c r="L292" s="242">
        <v>228.38</v>
      </c>
      <c r="M292" s="242">
        <v>1.1100000000000001</v>
      </c>
    </row>
    <row r="293" spans="1:13" ht="23.25">
      <c r="A293" s="306">
        <v>0.50208333333333333</v>
      </c>
      <c r="B293" s="234">
        <f t="shared" si="30"/>
        <v>1.85</v>
      </c>
      <c r="C293" s="346" t="s">
        <v>22</v>
      </c>
      <c r="D293" s="242">
        <v>648.45000000000005</v>
      </c>
      <c r="E293" s="242">
        <v>1.03</v>
      </c>
      <c r="I293" s="306">
        <v>0.49305555555555558</v>
      </c>
      <c r="J293" s="234">
        <f t="shared" si="31"/>
        <v>1.4166666666666683</v>
      </c>
      <c r="K293" s="346" t="s">
        <v>21</v>
      </c>
      <c r="L293" s="242">
        <v>209.48</v>
      </c>
      <c r="M293" s="242">
        <v>0.83</v>
      </c>
    </row>
    <row r="294" spans="1:13" ht="23.25">
      <c r="A294" s="306">
        <v>0.51458333333333328</v>
      </c>
      <c r="B294" s="234">
        <f t="shared" si="30"/>
        <v>2.149999999999999</v>
      </c>
      <c r="C294" s="346" t="s">
        <v>23</v>
      </c>
      <c r="D294" s="242">
        <v>807.88</v>
      </c>
      <c r="E294" s="242">
        <v>1.06</v>
      </c>
      <c r="I294" s="306">
        <v>0.50486111111111109</v>
      </c>
      <c r="J294" s="234">
        <f t="shared" si="31"/>
        <v>1.7000000000000006</v>
      </c>
      <c r="K294" s="346" t="s">
        <v>22</v>
      </c>
      <c r="L294" s="242">
        <v>207.19</v>
      </c>
      <c r="M294" s="242">
        <v>0.9</v>
      </c>
    </row>
    <row r="295" spans="1:13" ht="23.25">
      <c r="A295" s="306">
        <v>0.52708333333333335</v>
      </c>
      <c r="B295" s="234">
        <f t="shared" si="30"/>
        <v>2.4500000000000006</v>
      </c>
      <c r="C295" s="346" t="s">
        <v>39</v>
      </c>
      <c r="D295" s="242">
        <v>913.49</v>
      </c>
      <c r="E295" s="242">
        <v>1.1000000000000001</v>
      </c>
      <c r="I295" s="306">
        <v>0.51666666666666672</v>
      </c>
      <c r="J295" s="234">
        <f t="shared" si="31"/>
        <v>1.9833333333333356</v>
      </c>
      <c r="K295" s="346" t="s">
        <v>23</v>
      </c>
      <c r="L295" s="242">
        <v>199.33</v>
      </c>
      <c r="M295" s="242">
        <v>0.93</v>
      </c>
    </row>
    <row r="296" spans="1:13" ht="23.25">
      <c r="A296" s="306">
        <v>0.54027777777777775</v>
      </c>
      <c r="B296" s="234">
        <f t="shared" si="30"/>
        <v>2.7666666666666662</v>
      </c>
      <c r="C296" s="346" t="s">
        <v>55</v>
      </c>
      <c r="D296" s="242">
        <v>1118.08</v>
      </c>
      <c r="E296" s="242">
        <v>1.02</v>
      </c>
      <c r="I296" s="306">
        <v>0.52847222222222223</v>
      </c>
      <c r="J296" s="234">
        <f t="shared" si="31"/>
        <v>2.2666666666666679</v>
      </c>
      <c r="K296" s="317" t="s">
        <v>39</v>
      </c>
      <c r="L296" s="242">
        <v>187.32</v>
      </c>
      <c r="M296" s="242">
        <v>1</v>
      </c>
    </row>
    <row r="297" spans="1:13" ht="23.25">
      <c r="A297" s="306">
        <v>0.55486111111111114</v>
      </c>
      <c r="B297" s="234">
        <f t="shared" si="30"/>
        <v>3.1166666666666676</v>
      </c>
      <c r="C297" s="346" t="s">
        <v>56</v>
      </c>
      <c r="D297" s="242">
        <v>1034.82</v>
      </c>
      <c r="E297" s="242">
        <v>0.84</v>
      </c>
      <c r="I297" s="306">
        <v>0.54097222222222219</v>
      </c>
      <c r="J297" s="234">
        <f t="shared" si="31"/>
        <v>2.5666666666666669</v>
      </c>
      <c r="K297" s="317" t="s">
        <v>55</v>
      </c>
      <c r="L297" s="242">
        <v>155.72</v>
      </c>
      <c r="M297" s="242">
        <v>0.96</v>
      </c>
    </row>
    <row r="298" spans="1:13" ht="23.25">
      <c r="A298" s="306">
        <v>0.56666666666666665</v>
      </c>
      <c r="B298" s="234">
        <f t="shared" si="30"/>
        <v>3.4</v>
      </c>
      <c r="C298" s="346" t="s">
        <v>57</v>
      </c>
      <c r="D298" s="242">
        <v>1134.52</v>
      </c>
      <c r="E298" s="242">
        <v>1.1100000000000001</v>
      </c>
      <c r="I298" s="306">
        <v>0.55277777777777781</v>
      </c>
      <c r="J298" s="234">
        <f t="shared" si="31"/>
        <v>2.8500000000000019</v>
      </c>
      <c r="K298" s="317" t="s">
        <v>56</v>
      </c>
      <c r="L298" s="242">
        <v>127.25</v>
      </c>
      <c r="M298" s="242">
        <v>0.7</v>
      </c>
    </row>
    <row r="299" spans="1:13" ht="23.25">
      <c r="A299" s="306">
        <v>0.57986111111111105</v>
      </c>
      <c r="B299" s="234">
        <f t="shared" si="30"/>
        <v>3.7166666666666655</v>
      </c>
      <c r="C299" s="346" t="s">
        <v>58</v>
      </c>
      <c r="D299" s="242">
        <v>1082.1300000000001</v>
      </c>
      <c r="E299" s="242">
        <v>0.67</v>
      </c>
      <c r="I299" s="306">
        <v>0.56388888888888888</v>
      </c>
      <c r="J299" s="234">
        <f t="shared" si="31"/>
        <v>3.1166666666666676</v>
      </c>
      <c r="K299" s="317" t="s">
        <v>57</v>
      </c>
      <c r="L299" s="242">
        <v>123.36</v>
      </c>
      <c r="M299" s="242">
        <v>0.86</v>
      </c>
    </row>
    <row r="300" spans="1:13" ht="23.25">
      <c r="A300" s="306">
        <v>0.59097222222222223</v>
      </c>
      <c r="B300" s="234">
        <f t="shared" si="30"/>
        <v>3.9833333333333338</v>
      </c>
      <c r="C300" s="346" t="s">
        <v>60</v>
      </c>
      <c r="D300" s="242">
        <v>1146.05</v>
      </c>
      <c r="E300" s="242">
        <v>1.1599999999999999</v>
      </c>
      <c r="I300" s="306">
        <v>0.5756944444444444</v>
      </c>
      <c r="J300" s="234">
        <f t="shared" si="31"/>
        <v>3.4</v>
      </c>
      <c r="K300" s="317" t="s">
        <v>58</v>
      </c>
      <c r="L300" s="242">
        <v>111.48</v>
      </c>
      <c r="M300" s="242">
        <v>1.07</v>
      </c>
    </row>
    <row r="301" spans="1:13" ht="23.25">
      <c r="A301" s="306">
        <v>0.60416666666666663</v>
      </c>
      <c r="B301" s="234">
        <f t="shared" si="30"/>
        <v>4.2999999999999989</v>
      </c>
      <c r="C301" s="346" t="s">
        <v>74</v>
      </c>
      <c r="D301" s="242">
        <v>1086.76</v>
      </c>
      <c r="E301" s="242">
        <v>0.86</v>
      </c>
      <c r="I301" s="306">
        <v>0.58819444444444446</v>
      </c>
      <c r="J301" s="234">
        <f t="shared" si="31"/>
        <v>3.7000000000000015</v>
      </c>
      <c r="K301" s="317" t="s">
        <v>60</v>
      </c>
      <c r="L301" s="242">
        <v>92.63</v>
      </c>
      <c r="M301" s="242">
        <v>0.83</v>
      </c>
    </row>
    <row r="302" spans="1:13" ht="23.25">
      <c r="A302" s="306">
        <v>0.60763888888888895</v>
      </c>
      <c r="B302" s="234">
        <f t="shared" si="30"/>
        <v>4.3833333333333346</v>
      </c>
      <c r="C302" s="308" t="s">
        <v>155</v>
      </c>
      <c r="I302" s="306">
        <v>0.6</v>
      </c>
      <c r="J302" s="234">
        <f t="shared" si="31"/>
        <v>3.9833333333333338</v>
      </c>
      <c r="K302" s="317" t="s">
        <v>74</v>
      </c>
      <c r="L302" s="351">
        <v>87.39</v>
      </c>
      <c r="M302" s="351">
        <v>0.79</v>
      </c>
    </row>
    <row r="303" spans="1:13" ht="23.25">
      <c r="I303" s="306">
        <v>0.6118055555555556</v>
      </c>
      <c r="J303" s="234">
        <f t="shared" si="31"/>
        <v>4.2666666666666693</v>
      </c>
      <c r="K303" s="317" t="s">
        <v>142</v>
      </c>
      <c r="L303" s="351">
        <v>79.2</v>
      </c>
      <c r="M303" s="351">
        <v>1.2</v>
      </c>
    </row>
    <row r="304" spans="1:13" ht="23.25">
      <c r="I304" s="306">
        <v>0.625</v>
      </c>
      <c r="J304" s="234">
        <f t="shared" si="31"/>
        <v>4.5833333333333339</v>
      </c>
      <c r="K304" s="317" t="s">
        <v>143</v>
      </c>
      <c r="L304" s="351">
        <v>65.19</v>
      </c>
      <c r="M304" s="351">
        <v>0.84</v>
      </c>
    </row>
    <row r="305" spans="1:13" ht="23.25">
      <c r="I305" s="306">
        <v>0.62986111111111109</v>
      </c>
      <c r="J305" s="234"/>
      <c r="K305" s="308" t="s">
        <v>155</v>
      </c>
    </row>
    <row r="308" spans="1:13" ht="18">
      <c r="A308" s="341">
        <v>43130</v>
      </c>
      <c r="C308" s="343" t="s">
        <v>266</v>
      </c>
      <c r="D308" s="343" t="s">
        <v>322</v>
      </c>
      <c r="I308" s="341">
        <v>43131</v>
      </c>
      <c r="K308" s="343" t="s">
        <v>266</v>
      </c>
      <c r="L308" s="343" t="s">
        <v>322</v>
      </c>
    </row>
    <row r="309" spans="1:13" ht="18">
      <c r="A309" s="341"/>
      <c r="C309" s="343" t="s">
        <v>323</v>
      </c>
      <c r="D309" s="344"/>
      <c r="I309" s="341"/>
      <c r="K309" s="343" t="s">
        <v>324</v>
      </c>
      <c r="L309" s="344"/>
    </row>
    <row r="310" spans="1:13" ht="18.75">
      <c r="A310" s="251" t="s">
        <v>283</v>
      </c>
      <c r="B310" s="313"/>
      <c r="C310" s="263">
        <v>4056</v>
      </c>
      <c r="D310" s="342" t="s">
        <v>325</v>
      </c>
      <c r="E310" s="231" t="s">
        <v>2</v>
      </c>
      <c r="I310" s="251" t="s">
        <v>283</v>
      </c>
      <c r="J310" s="313"/>
      <c r="K310" s="263">
        <v>3986</v>
      </c>
      <c r="L310" s="342" t="s">
        <v>325</v>
      </c>
      <c r="M310" s="231" t="s">
        <v>2</v>
      </c>
    </row>
    <row r="311" spans="1:13" ht="56.25">
      <c r="A311" s="177" t="s">
        <v>6</v>
      </c>
      <c r="B311" s="232" t="s">
        <v>7</v>
      </c>
      <c r="C311" s="231"/>
      <c r="D311" s="230" t="s">
        <v>8</v>
      </c>
      <c r="E311" s="231" t="s">
        <v>9</v>
      </c>
      <c r="I311" s="177" t="s">
        <v>6</v>
      </c>
      <c r="J311" s="232" t="s">
        <v>7</v>
      </c>
      <c r="K311" s="231"/>
      <c r="L311" s="230" t="s">
        <v>8</v>
      </c>
      <c r="M311" s="231" t="s">
        <v>9</v>
      </c>
    </row>
    <row r="312" spans="1:13" ht="23.25">
      <c r="A312" s="318">
        <v>0.29930555555555555</v>
      </c>
      <c r="B312" s="232"/>
      <c r="C312" s="345" t="s">
        <v>275</v>
      </c>
      <c r="D312" s="230"/>
      <c r="E312" s="231"/>
      <c r="I312" s="318">
        <v>0.27152777777777776</v>
      </c>
      <c r="J312" s="232"/>
      <c r="K312" s="345" t="s">
        <v>275</v>
      </c>
      <c r="L312" s="230"/>
      <c r="M312" s="231"/>
    </row>
    <row r="313" spans="1:13" ht="23.25">
      <c r="A313" s="306">
        <v>0.36805555555555558</v>
      </c>
      <c r="B313" s="234">
        <f>(A313-A$319)*24</f>
        <v>-2.2333333333333321</v>
      </c>
      <c r="C313" s="346" t="s">
        <v>276</v>
      </c>
      <c r="I313" s="306">
        <v>0.33055555555555555</v>
      </c>
      <c r="J313" s="234">
        <f t="shared" ref="J313:J332" si="32">(I313-I$322)*24</f>
        <v>-2.4166666666666661</v>
      </c>
      <c r="K313" s="346" t="s">
        <v>276</v>
      </c>
    </row>
    <row r="314" spans="1:13" ht="22.5">
      <c r="A314" s="306">
        <v>0.39097222222222222</v>
      </c>
      <c r="B314" s="234">
        <f>(A314-A$319)*24</f>
        <v>-1.6833333333333327</v>
      </c>
      <c r="C314" s="346" t="s">
        <v>13</v>
      </c>
      <c r="D314" s="329">
        <v>-24.61</v>
      </c>
      <c r="E314" s="348">
        <v>0.89</v>
      </c>
      <c r="I314" s="306">
        <v>0.33194444444444443</v>
      </c>
      <c r="J314" s="234">
        <f t="shared" si="32"/>
        <v>-2.3833333333333329</v>
      </c>
      <c r="K314" s="346" t="s">
        <v>13</v>
      </c>
      <c r="L314" s="329">
        <v>-26.19</v>
      </c>
      <c r="M314" s="348">
        <v>1.25</v>
      </c>
    </row>
    <row r="315" spans="1:13" ht="23.25">
      <c r="A315" s="306">
        <v>0.40277777777777773</v>
      </c>
      <c r="B315" s="234">
        <f>(A315-A$319)*24</f>
        <v>-1.4000000000000004</v>
      </c>
      <c r="C315" s="346" t="s">
        <v>13</v>
      </c>
      <c r="D315" s="319">
        <v>-25.45</v>
      </c>
      <c r="E315" s="242">
        <v>1.2</v>
      </c>
      <c r="I315" s="306">
        <v>0.34652777777777777</v>
      </c>
      <c r="J315" s="234">
        <f t="shared" si="32"/>
        <v>-2.0333333333333328</v>
      </c>
      <c r="K315" s="346" t="s">
        <v>13</v>
      </c>
      <c r="L315" s="319">
        <v>-25.79</v>
      </c>
      <c r="M315" s="242">
        <v>1.06</v>
      </c>
    </row>
    <row r="316" spans="1:13" ht="23.25">
      <c r="A316" s="306">
        <v>0.42986111111111108</v>
      </c>
      <c r="B316" s="234">
        <f>(A316-A$319)*24</f>
        <v>-0.75</v>
      </c>
      <c r="C316" s="346" t="s">
        <v>13</v>
      </c>
      <c r="D316" s="242">
        <v>-24.82</v>
      </c>
      <c r="E316" s="242">
        <v>0.98</v>
      </c>
      <c r="I316" s="306">
        <v>0.35902777777777778</v>
      </c>
      <c r="J316" s="234">
        <f t="shared" si="32"/>
        <v>-1.7333333333333325</v>
      </c>
      <c r="K316" s="346" t="s">
        <v>13</v>
      </c>
      <c r="L316" s="242">
        <v>-25.42</v>
      </c>
      <c r="M316" s="242">
        <v>1.1599999999999999</v>
      </c>
    </row>
    <row r="317" spans="1:13" ht="23.25">
      <c r="A317" s="306">
        <v>0.44236111111111115</v>
      </c>
      <c r="B317" s="234">
        <f>(A317-A$319)*24</f>
        <v>-0.4499999999999984</v>
      </c>
      <c r="C317" s="346" t="s">
        <v>13</v>
      </c>
      <c r="D317" s="242">
        <v>-25.01</v>
      </c>
      <c r="E317" s="242">
        <v>0.99</v>
      </c>
      <c r="I317" s="306">
        <v>0.37222222222222223</v>
      </c>
      <c r="J317" s="234">
        <f t="shared" si="32"/>
        <v>-1.4166666666666656</v>
      </c>
      <c r="K317" s="346" t="s">
        <v>13</v>
      </c>
      <c r="L317" s="242">
        <v>-25.01</v>
      </c>
      <c r="M317" s="242">
        <v>0.99</v>
      </c>
    </row>
    <row r="318" spans="1:13" ht="23.25">
      <c r="A318" s="306">
        <v>0.4548611111111111</v>
      </c>
      <c r="B318" s="234">
        <f>(A318-A$319)*24</f>
        <v>-0.14999999999999947</v>
      </c>
      <c r="C318" s="346" t="s">
        <v>13</v>
      </c>
      <c r="D318" s="242">
        <v>-24.62</v>
      </c>
      <c r="E318" s="242">
        <v>0.97</v>
      </c>
      <c r="I318" s="306">
        <v>0.38541666666666669</v>
      </c>
      <c r="J318" s="234">
        <f t="shared" si="32"/>
        <v>-1.0999999999999988</v>
      </c>
      <c r="K318" s="346" t="s">
        <v>13</v>
      </c>
      <c r="L318" s="242">
        <v>-25.09</v>
      </c>
      <c r="M318" s="242">
        <v>1.08</v>
      </c>
    </row>
    <row r="319" spans="1:13" ht="23.25">
      <c r="A319" s="306">
        <v>0.46111111111111108</v>
      </c>
      <c r="B319" s="234">
        <f>(A319-A$319)*24</f>
        <v>0</v>
      </c>
      <c r="C319" s="346" t="s">
        <v>309</v>
      </c>
      <c r="D319" s="242"/>
      <c r="E319" s="242"/>
      <c r="I319" s="306">
        <v>0.39861111111111108</v>
      </c>
      <c r="J319" s="234">
        <f t="shared" si="32"/>
        <v>-0.78333333333333321</v>
      </c>
      <c r="K319" s="346" t="s">
        <v>13</v>
      </c>
      <c r="L319" s="242">
        <v>-25.02</v>
      </c>
      <c r="M319" s="242">
        <v>1.06</v>
      </c>
    </row>
    <row r="320" spans="1:13" ht="23.25">
      <c r="A320" s="306">
        <v>0.46666666666666662</v>
      </c>
      <c r="B320" s="234">
        <f t="shared" ref="B320:B334" si="33">(A320-A$319)*24</f>
        <v>0.13333333333333286</v>
      </c>
      <c r="C320" s="346" t="s">
        <v>16</v>
      </c>
      <c r="D320" s="242">
        <v>-30.81</v>
      </c>
      <c r="E320" s="242">
        <v>0.61</v>
      </c>
      <c r="I320" s="306">
        <v>0.41111111111111115</v>
      </c>
      <c r="J320" s="234">
        <f t="shared" si="32"/>
        <v>-0.48333333333333162</v>
      </c>
      <c r="K320" s="346" t="s">
        <v>13</v>
      </c>
      <c r="L320" s="242">
        <v>-24.88</v>
      </c>
      <c r="M320" s="242">
        <v>1</v>
      </c>
    </row>
    <row r="321" spans="1:13" ht="23.25">
      <c r="A321" s="306">
        <v>0.4777777777777778</v>
      </c>
      <c r="B321" s="234">
        <f t="shared" si="33"/>
        <v>0.40000000000000124</v>
      </c>
      <c r="C321" s="346" t="s">
        <v>18</v>
      </c>
      <c r="D321" s="242">
        <v>-25.02</v>
      </c>
      <c r="E321" s="242">
        <v>0.91</v>
      </c>
      <c r="I321" s="306">
        <v>0.4236111111111111</v>
      </c>
      <c r="J321" s="234">
        <f t="shared" si="32"/>
        <v>-0.18333333333333268</v>
      </c>
      <c r="K321" s="346" t="s">
        <v>13</v>
      </c>
      <c r="L321" s="242">
        <v>-24.76</v>
      </c>
      <c r="M321" s="242">
        <v>0.79</v>
      </c>
    </row>
    <row r="322" spans="1:13" ht="23.25">
      <c r="A322" s="306">
        <v>0.48958333333333331</v>
      </c>
      <c r="B322" s="234">
        <f t="shared" si="33"/>
        <v>0.68333333333333357</v>
      </c>
      <c r="C322" s="346" t="s">
        <v>19</v>
      </c>
      <c r="D322" s="242">
        <v>-25.06</v>
      </c>
      <c r="E322" s="242">
        <v>0.74</v>
      </c>
      <c r="I322" s="306">
        <v>0.43124999999999997</v>
      </c>
      <c r="J322" s="234">
        <f>(I322-I$322)*24</f>
        <v>0</v>
      </c>
      <c r="K322" s="346" t="s">
        <v>309</v>
      </c>
      <c r="L322" s="242"/>
      <c r="M322" s="242"/>
    </row>
    <row r="323" spans="1:13" ht="23.25">
      <c r="A323" s="306">
        <v>0.50138888888888888</v>
      </c>
      <c r="B323" s="234">
        <f t="shared" si="33"/>
        <v>0.96666666666666723</v>
      </c>
      <c r="C323" s="346" t="s">
        <v>20</v>
      </c>
      <c r="D323" s="242">
        <v>-25.38</v>
      </c>
      <c r="E323" s="242">
        <v>0.83</v>
      </c>
      <c r="I323" s="306">
        <v>0.43541666666666662</v>
      </c>
      <c r="J323" s="234">
        <f t="shared" si="32"/>
        <v>9.9999999999999645E-2</v>
      </c>
      <c r="K323" s="346" t="s">
        <v>16</v>
      </c>
      <c r="L323" s="242">
        <v>-30.1</v>
      </c>
      <c r="M323" s="242">
        <v>0.65</v>
      </c>
    </row>
    <row r="324" spans="1:13" ht="23.25">
      <c r="A324" s="306">
        <v>0.51250000000000007</v>
      </c>
      <c r="B324" s="234">
        <f t="shared" si="33"/>
        <v>1.2333333333333356</v>
      </c>
      <c r="C324" s="346" t="s">
        <v>21</v>
      </c>
      <c r="D324" s="242">
        <v>-25.19</v>
      </c>
      <c r="E324" s="242">
        <v>0.88</v>
      </c>
      <c r="I324" s="306">
        <v>0.4465277777777778</v>
      </c>
      <c r="J324" s="234">
        <f t="shared" si="32"/>
        <v>0.36666666666666803</v>
      </c>
      <c r="K324" s="346" t="s">
        <v>18</v>
      </c>
      <c r="L324" s="242">
        <v>-25.93</v>
      </c>
      <c r="M324" s="242">
        <v>0.7</v>
      </c>
    </row>
    <row r="325" spans="1:13" ht="23.25">
      <c r="A325" s="306">
        <v>0.52430555555555558</v>
      </c>
      <c r="B325" s="234">
        <f t="shared" si="33"/>
        <v>1.5166666666666679</v>
      </c>
      <c r="C325" s="346" t="s">
        <v>22</v>
      </c>
      <c r="D325" s="242">
        <v>-25.2</v>
      </c>
      <c r="E325" s="242">
        <v>1.1100000000000001</v>
      </c>
      <c r="I325" s="306">
        <v>0.45833333333333331</v>
      </c>
      <c r="J325" s="234">
        <f t="shared" si="32"/>
        <v>0.65000000000000036</v>
      </c>
      <c r="K325" s="346" t="s">
        <v>19</v>
      </c>
      <c r="L325" s="242">
        <v>-25.13</v>
      </c>
      <c r="M325" s="242">
        <v>1.06</v>
      </c>
    </row>
    <row r="326" spans="1:13" ht="23.25">
      <c r="A326" s="306">
        <v>0.53749999999999998</v>
      </c>
      <c r="B326" s="234">
        <f t="shared" si="33"/>
        <v>1.8333333333333335</v>
      </c>
      <c r="C326" s="346" t="s">
        <v>23</v>
      </c>
      <c r="D326" s="242">
        <v>-25.06</v>
      </c>
      <c r="E326" s="242">
        <v>1.0900000000000001</v>
      </c>
      <c r="I326" s="306">
        <v>0.4777777777777778</v>
      </c>
      <c r="J326" s="234">
        <f t="shared" si="32"/>
        <v>1.116666666666668</v>
      </c>
      <c r="K326" s="346" t="s">
        <v>20</v>
      </c>
      <c r="L326" s="242">
        <v>-24.27</v>
      </c>
      <c r="M326" s="242">
        <v>0.59</v>
      </c>
    </row>
    <row r="327" spans="1:13" ht="23.25">
      <c r="A327" s="306">
        <v>0.54999999999999993</v>
      </c>
      <c r="B327" s="234">
        <f t="shared" si="33"/>
        <v>2.1333333333333324</v>
      </c>
      <c r="C327" s="346" t="s">
        <v>39</v>
      </c>
      <c r="D327" s="242">
        <v>-25.37</v>
      </c>
      <c r="E327" s="242">
        <v>1.04</v>
      </c>
      <c r="I327" s="306">
        <v>0.48819444444444443</v>
      </c>
      <c r="J327" s="234">
        <f t="shared" si="32"/>
        <v>1.3666666666666671</v>
      </c>
      <c r="K327" s="346" t="s">
        <v>21</v>
      </c>
      <c r="L327" s="242">
        <v>-24.19</v>
      </c>
      <c r="M327" s="242">
        <v>0.94</v>
      </c>
    </row>
    <row r="328" spans="1:13" ht="23.25">
      <c r="A328" s="306">
        <v>0.5625</v>
      </c>
      <c r="B328" s="234">
        <f t="shared" si="33"/>
        <v>2.433333333333334</v>
      </c>
      <c r="C328" s="346" t="s">
        <v>55</v>
      </c>
      <c r="D328" s="242">
        <v>-24.36</v>
      </c>
      <c r="E328" s="242">
        <v>0.61</v>
      </c>
      <c r="I328" s="306">
        <v>0.50694444444444442</v>
      </c>
      <c r="J328" s="234">
        <f t="shared" si="32"/>
        <v>1.8166666666666669</v>
      </c>
      <c r="K328" s="346" t="s">
        <v>22</v>
      </c>
      <c r="L328" s="242">
        <v>-24.39</v>
      </c>
      <c r="M328" s="242">
        <v>0.57999999999999996</v>
      </c>
    </row>
    <row r="329" spans="1:13" ht="23.25">
      <c r="A329" s="306">
        <v>0.58472222222222225</v>
      </c>
      <c r="B329" s="234">
        <f t="shared" si="33"/>
        <v>2.9666666666666681</v>
      </c>
      <c r="C329" s="346" t="s">
        <v>56</v>
      </c>
      <c r="D329" s="242">
        <v>-24.09</v>
      </c>
      <c r="E329" s="242">
        <v>0.84</v>
      </c>
      <c r="I329" s="306">
        <v>0.5180555555555556</v>
      </c>
      <c r="J329" s="234">
        <f t="shared" si="32"/>
        <v>2.0833333333333353</v>
      </c>
      <c r="K329" s="346" t="s">
        <v>23</v>
      </c>
      <c r="L329" s="242">
        <v>-24.84</v>
      </c>
      <c r="M329" s="242">
        <v>0.96</v>
      </c>
    </row>
    <row r="330" spans="1:13" ht="23.25">
      <c r="A330" s="306">
        <v>0.58888888888888891</v>
      </c>
      <c r="B330" s="234">
        <f t="shared" si="33"/>
        <v>3.0666666666666678</v>
      </c>
      <c r="C330" s="308" t="s">
        <v>155</v>
      </c>
      <c r="D330" s="242"/>
      <c r="E330" s="242"/>
      <c r="I330" s="306">
        <v>0.53125</v>
      </c>
      <c r="J330" s="234">
        <f t="shared" si="32"/>
        <v>2.4000000000000008</v>
      </c>
      <c r="K330" s="346" t="s">
        <v>39</v>
      </c>
      <c r="L330" s="242">
        <v>-24.3</v>
      </c>
      <c r="M330" s="242">
        <v>1.07</v>
      </c>
    </row>
    <row r="331" spans="1:13" ht="23.25">
      <c r="A331" s="306"/>
      <c r="B331" s="234"/>
      <c r="C331" s="346"/>
      <c r="D331" s="242"/>
      <c r="E331" s="242"/>
      <c r="I331" s="306">
        <v>0.54375000000000007</v>
      </c>
      <c r="J331" s="234">
        <f t="shared" si="32"/>
        <v>2.7000000000000024</v>
      </c>
      <c r="K331" s="346" t="s">
        <v>55</v>
      </c>
      <c r="L331" s="242">
        <v>-24.02</v>
      </c>
      <c r="M331" s="242">
        <v>1.1299999999999999</v>
      </c>
    </row>
    <row r="332" spans="1:13" ht="23.25">
      <c r="A332" s="306"/>
      <c r="B332" s="234"/>
      <c r="C332" s="346"/>
      <c r="D332" s="242"/>
      <c r="E332" s="242"/>
      <c r="I332" s="306">
        <v>0.55694444444444446</v>
      </c>
      <c r="J332" s="234">
        <f t="shared" si="32"/>
        <v>3.0166666666666679</v>
      </c>
      <c r="K332" s="346" t="s">
        <v>56</v>
      </c>
      <c r="L332" s="242">
        <v>-23.73</v>
      </c>
      <c r="M332" s="242">
        <v>0.59</v>
      </c>
    </row>
    <row r="333" spans="1:13" ht="23.25">
      <c r="A333" s="306"/>
      <c r="B333" s="234"/>
      <c r="C333" s="346"/>
      <c r="D333" s="242"/>
      <c r="E333" s="242"/>
      <c r="I333" s="306">
        <v>0.56111111111111112</v>
      </c>
      <c r="J333" s="234"/>
      <c r="K333" s="308" t="s">
        <v>155</v>
      </c>
      <c r="L333" s="242"/>
      <c r="M333" s="242"/>
    </row>
    <row r="334" spans="1:13" ht="23.25">
      <c r="A334" s="306"/>
      <c r="B334" s="234"/>
      <c r="C334" s="308"/>
      <c r="I334" s="242"/>
      <c r="L334" s="242"/>
      <c r="M334" s="242"/>
    </row>
    <row r="335" spans="1:13" ht="18.75">
      <c r="L335" s="242"/>
      <c r="M335" s="242"/>
    </row>
    <row r="336" spans="1:13" ht="18">
      <c r="A336" s="341">
        <v>43132</v>
      </c>
      <c r="C336" s="343" t="s">
        <v>266</v>
      </c>
      <c r="D336" s="343" t="s">
        <v>322</v>
      </c>
      <c r="I336" s="341">
        <v>43133</v>
      </c>
      <c r="K336" s="343" t="s">
        <v>268</v>
      </c>
      <c r="L336" s="343" t="s">
        <v>243</v>
      </c>
    </row>
    <row r="337" spans="1:13" ht="18">
      <c r="A337" s="341"/>
      <c r="C337" s="343" t="s">
        <v>326</v>
      </c>
      <c r="D337" s="344"/>
      <c r="I337" s="341"/>
      <c r="K337" s="343" t="s">
        <v>327</v>
      </c>
      <c r="L337" s="344"/>
    </row>
    <row r="338" spans="1:13" ht="18.75">
      <c r="A338" s="251" t="s">
        <v>283</v>
      </c>
      <c r="B338" s="313"/>
      <c r="C338" s="263">
        <v>4042</v>
      </c>
      <c r="D338" s="342" t="s">
        <v>325</v>
      </c>
      <c r="E338" s="231" t="s">
        <v>2</v>
      </c>
      <c r="I338" s="251" t="s">
        <v>271</v>
      </c>
      <c r="J338" s="313"/>
      <c r="K338" s="263">
        <v>4050</v>
      </c>
      <c r="L338" s="342" t="s">
        <v>301</v>
      </c>
      <c r="M338" s="231" t="s">
        <v>30</v>
      </c>
    </row>
    <row r="339" spans="1:13" ht="56.25">
      <c r="A339" s="177" t="s">
        <v>6</v>
      </c>
      <c r="B339" s="232" t="s">
        <v>7</v>
      </c>
      <c r="C339" s="231"/>
      <c r="D339" s="230" t="s">
        <v>8</v>
      </c>
      <c r="E339" s="231" t="s">
        <v>9</v>
      </c>
      <c r="I339" s="177" t="s">
        <v>6</v>
      </c>
      <c r="J339" s="232" t="s">
        <v>7</v>
      </c>
      <c r="K339" s="231"/>
      <c r="L339" s="230" t="s">
        <v>8</v>
      </c>
      <c r="M339" s="231" t="s">
        <v>9</v>
      </c>
    </row>
    <row r="340" spans="1:13" ht="23.25">
      <c r="A340" s="318">
        <v>0.27083333333333331</v>
      </c>
      <c r="B340" s="232"/>
      <c r="C340" s="345" t="s">
        <v>275</v>
      </c>
      <c r="D340" s="230"/>
      <c r="E340" s="231"/>
      <c r="I340" s="318">
        <v>0.28541666666666665</v>
      </c>
      <c r="J340" s="232"/>
      <c r="K340" s="345" t="s">
        <v>275</v>
      </c>
      <c r="L340" s="230"/>
      <c r="M340" s="231"/>
    </row>
    <row r="341" spans="1:13" ht="23.25">
      <c r="A341" s="306">
        <v>0.33680555555555558</v>
      </c>
      <c r="B341" s="234">
        <f>(A341-A$349)*24</f>
        <v>-2.3166666666666664</v>
      </c>
      <c r="C341" s="346" t="s">
        <v>276</v>
      </c>
      <c r="I341" s="306">
        <v>0.29236111111111113</v>
      </c>
      <c r="J341" s="234">
        <f>(I341-I$348)*24</f>
        <v>-3.3666666666666654</v>
      </c>
      <c r="K341" s="346" t="s">
        <v>276</v>
      </c>
    </row>
    <row r="342" spans="1:13" ht="22.5">
      <c r="A342" s="306">
        <v>0.35347222222222219</v>
      </c>
      <c r="B342" s="234">
        <f t="shared" ref="B342:B360" si="34">(A342-A$349)*24</f>
        <v>-1.9166666666666679</v>
      </c>
      <c r="C342" s="346" t="s">
        <v>13</v>
      </c>
      <c r="D342" s="329">
        <v>-25.53</v>
      </c>
      <c r="E342" s="348">
        <v>0.9</v>
      </c>
      <c r="I342" s="306">
        <v>0.34791666666666665</v>
      </c>
      <c r="J342" s="234">
        <f t="shared" ref="J342:J365" si="35">(I342-I$348)*24</f>
        <v>-2.0333333333333328</v>
      </c>
      <c r="K342" s="346" t="s">
        <v>13</v>
      </c>
      <c r="L342" s="329">
        <v>-24.75</v>
      </c>
      <c r="M342" s="348">
        <v>0.93</v>
      </c>
    </row>
    <row r="343" spans="1:13" ht="23.25">
      <c r="A343" s="306">
        <v>0.36527777777777781</v>
      </c>
      <c r="B343" s="234">
        <f t="shared" si="34"/>
        <v>-1.6333333333333329</v>
      </c>
      <c r="C343" s="346" t="s">
        <v>13</v>
      </c>
      <c r="D343" s="319">
        <v>-25.31</v>
      </c>
      <c r="E343" s="242">
        <v>1.0900000000000001</v>
      </c>
      <c r="I343" s="306">
        <v>0.36249999999999999</v>
      </c>
      <c r="J343" s="234">
        <f t="shared" si="35"/>
        <v>-1.6833333333333327</v>
      </c>
      <c r="K343" s="346" t="s">
        <v>13</v>
      </c>
      <c r="L343" s="319">
        <v>-24.99</v>
      </c>
      <c r="M343" s="242">
        <v>1.06</v>
      </c>
    </row>
    <row r="344" spans="1:13" ht="23.25">
      <c r="A344" s="306">
        <v>0.37777777777777777</v>
      </c>
      <c r="B344" s="234">
        <f t="shared" si="34"/>
        <v>-1.3333333333333339</v>
      </c>
      <c r="C344" s="346" t="s">
        <v>13</v>
      </c>
      <c r="D344" s="242">
        <v>-25.25</v>
      </c>
      <c r="E344" s="242">
        <v>1.05</v>
      </c>
      <c r="I344" s="306">
        <v>0.375</v>
      </c>
      <c r="J344" s="234">
        <f t="shared" si="35"/>
        <v>-1.3833333333333324</v>
      </c>
      <c r="K344" s="346" t="s">
        <v>13</v>
      </c>
      <c r="L344" s="242">
        <v>-25.38</v>
      </c>
      <c r="M344" s="242">
        <v>1.1299999999999999</v>
      </c>
    </row>
    <row r="345" spans="1:13" ht="23.25">
      <c r="A345" s="306">
        <v>0.39027777777777778</v>
      </c>
      <c r="B345" s="234">
        <f t="shared" si="34"/>
        <v>-1.0333333333333337</v>
      </c>
      <c r="C345" s="346" t="s">
        <v>13</v>
      </c>
      <c r="D345" s="242">
        <v>-25.31</v>
      </c>
      <c r="E345" s="242">
        <v>1.01</v>
      </c>
      <c r="I345" s="306">
        <v>0.40416666666666662</v>
      </c>
      <c r="J345" s="234">
        <f t="shared" si="35"/>
        <v>-0.68333333333333357</v>
      </c>
      <c r="K345" s="346" t="s">
        <v>13</v>
      </c>
      <c r="L345" s="242">
        <v>-25.09</v>
      </c>
      <c r="M345" s="242">
        <v>0.72</v>
      </c>
    </row>
    <row r="346" spans="1:13" ht="23.25">
      <c r="A346" s="306">
        <v>0.40277777777777773</v>
      </c>
      <c r="B346" s="234">
        <f t="shared" si="34"/>
        <v>-0.73333333333333472</v>
      </c>
      <c r="C346" s="346" t="s">
        <v>13</v>
      </c>
      <c r="D346" s="242">
        <v>-24.81</v>
      </c>
      <c r="E346" s="242">
        <v>1.1599999999999999</v>
      </c>
      <c r="I346" s="306">
        <v>0.41597222222222219</v>
      </c>
      <c r="J346" s="234">
        <f t="shared" si="35"/>
        <v>-0.39999999999999991</v>
      </c>
      <c r="K346" s="346" t="s">
        <v>13</v>
      </c>
      <c r="L346" s="242">
        <v>-25.56</v>
      </c>
      <c r="M346" s="242">
        <v>1.1299999999999999</v>
      </c>
    </row>
    <row r="347" spans="1:13" ht="23.25">
      <c r="A347" s="306">
        <v>0.41597222222222219</v>
      </c>
      <c r="B347" s="234">
        <f t="shared" si="34"/>
        <v>-0.41666666666666785</v>
      </c>
      <c r="C347" s="346" t="s">
        <v>13</v>
      </c>
      <c r="D347" s="242">
        <v>-24.83</v>
      </c>
      <c r="E347" s="242">
        <v>1.1299999999999999</v>
      </c>
      <c r="I347" s="306">
        <v>0.4284722222222222</v>
      </c>
      <c r="J347" s="234">
        <f t="shared" si="35"/>
        <v>-9.9999999999999645E-2</v>
      </c>
      <c r="K347" s="346" t="s">
        <v>13</v>
      </c>
      <c r="L347" s="242">
        <v>-25.13</v>
      </c>
      <c r="M347" s="242">
        <v>1</v>
      </c>
    </row>
    <row r="348" spans="1:13" ht="23.25">
      <c r="A348" s="306">
        <v>0.4291666666666667</v>
      </c>
      <c r="B348" s="234">
        <f t="shared" si="34"/>
        <v>-9.9999999999999645E-2</v>
      </c>
      <c r="C348" s="346" t="s">
        <v>13</v>
      </c>
      <c r="D348" s="242"/>
      <c r="E348" s="242"/>
      <c r="F348" t="s">
        <v>328</v>
      </c>
      <c r="I348" s="306">
        <v>0.43263888888888885</v>
      </c>
      <c r="J348" s="234">
        <f t="shared" si="35"/>
        <v>0</v>
      </c>
      <c r="K348" s="346" t="s">
        <v>14</v>
      </c>
      <c r="L348" s="242"/>
      <c r="M348" s="242"/>
    </row>
    <row r="349" spans="1:13" ht="23.25">
      <c r="A349" s="306">
        <v>0.43333333333333335</v>
      </c>
      <c r="B349" s="234">
        <f t="shared" si="34"/>
        <v>0</v>
      </c>
      <c r="C349" s="346" t="s">
        <v>309</v>
      </c>
      <c r="D349" s="242"/>
      <c r="E349" s="242"/>
      <c r="I349" s="306">
        <v>0.44097222222222227</v>
      </c>
      <c r="J349" s="234">
        <f t="shared" si="35"/>
        <v>0.20000000000000195</v>
      </c>
      <c r="K349" s="346" t="s">
        <v>16</v>
      </c>
      <c r="L349" s="242">
        <v>61.49</v>
      </c>
      <c r="M349" s="242">
        <v>1.17</v>
      </c>
    </row>
    <row r="350" spans="1:13" ht="23.25">
      <c r="A350" s="306">
        <v>0.44375000000000003</v>
      </c>
      <c r="B350" s="234">
        <f t="shared" si="34"/>
        <v>0.25000000000000044</v>
      </c>
      <c r="C350" s="346" t="s">
        <v>16</v>
      </c>
      <c r="D350" s="242">
        <v>-25.22</v>
      </c>
      <c r="E350" s="242">
        <v>1.05</v>
      </c>
      <c r="I350" s="306">
        <v>0.45416666666666666</v>
      </c>
      <c r="J350" s="234">
        <f t="shared" si="35"/>
        <v>0.5166666666666675</v>
      </c>
      <c r="K350" s="346" t="s">
        <v>18</v>
      </c>
      <c r="L350" s="242">
        <v>151.6</v>
      </c>
      <c r="M350" s="242">
        <v>0.69</v>
      </c>
    </row>
    <row r="351" spans="1:13" ht="23.25">
      <c r="A351" s="306">
        <v>0.45624999999999999</v>
      </c>
      <c r="B351" s="234">
        <f t="shared" si="34"/>
        <v>0.54999999999999938</v>
      </c>
      <c r="C351" s="346" t="s">
        <v>18</v>
      </c>
      <c r="D351" s="242">
        <v>-25.32</v>
      </c>
      <c r="E351" s="242">
        <v>1.03</v>
      </c>
      <c r="I351" s="306">
        <v>0.46527777777777773</v>
      </c>
      <c r="J351" s="234">
        <f t="shared" si="35"/>
        <v>0.78333333333333321</v>
      </c>
      <c r="K351" s="346" t="s">
        <v>19</v>
      </c>
      <c r="L351" s="242">
        <v>234.2</v>
      </c>
      <c r="M351" s="242">
        <v>1.1499999999999999</v>
      </c>
    </row>
    <row r="352" spans="1:13" ht="23.25">
      <c r="A352" s="306">
        <v>0.46875</v>
      </c>
      <c r="B352" s="234">
        <f t="shared" si="34"/>
        <v>0.84999999999999964</v>
      </c>
      <c r="C352" s="346" t="s">
        <v>19</v>
      </c>
      <c r="D352" s="242">
        <v>-25.01</v>
      </c>
      <c r="E352" s="242">
        <v>1</v>
      </c>
      <c r="I352" s="306">
        <v>0.4777777777777778</v>
      </c>
      <c r="J352" s="234">
        <f t="shared" si="35"/>
        <v>1.0833333333333348</v>
      </c>
      <c r="K352" s="346" t="s">
        <v>20</v>
      </c>
      <c r="L352" s="242">
        <v>301.24</v>
      </c>
      <c r="M352" s="242">
        <v>1.1100000000000001</v>
      </c>
    </row>
    <row r="353" spans="1:13" ht="23.25">
      <c r="A353" s="306">
        <v>0.48125000000000001</v>
      </c>
      <c r="B353" s="234">
        <f t="shared" si="34"/>
        <v>1.1499999999999999</v>
      </c>
      <c r="C353" s="346" t="s">
        <v>20</v>
      </c>
      <c r="D353" s="242">
        <v>-24.77</v>
      </c>
      <c r="E353" s="242">
        <v>1.1100000000000001</v>
      </c>
      <c r="I353" s="306">
        <v>0.49791666666666662</v>
      </c>
      <c r="J353" s="234">
        <f t="shared" si="35"/>
        <v>1.5666666666666664</v>
      </c>
      <c r="K353" s="346" t="s">
        <v>21</v>
      </c>
      <c r="L353" s="242">
        <v>395.66</v>
      </c>
      <c r="M353" s="242">
        <v>0.73</v>
      </c>
    </row>
    <row r="354" spans="1:13" ht="23.25">
      <c r="A354" s="306">
        <v>0.49374999999999997</v>
      </c>
      <c r="B354" s="234">
        <f t="shared" si="34"/>
        <v>1.4499999999999988</v>
      </c>
      <c r="C354" s="346" t="s">
        <v>21</v>
      </c>
      <c r="D354" s="242">
        <v>-25.23</v>
      </c>
      <c r="E354" s="242">
        <v>1.1100000000000001</v>
      </c>
      <c r="I354" s="306">
        <v>0.50972222222222219</v>
      </c>
      <c r="J354" s="234">
        <f t="shared" si="35"/>
        <v>1.85</v>
      </c>
      <c r="K354" s="346" t="s">
        <v>22</v>
      </c>
      <c r="L354" s="242">
        <v>458.52</v>
      </c>
      <c r="M354" s="242">
        <v>1.06</v>
      </c>
    </row>
    <row r="355" spans="1:13" ht="23.25">
      <c r="A355" s="306">
        <v>0.5083333333333333</v>
      </c>
      <c r="B355" s="234">
        <f t="shared" si="34"/>
        <v>1.7999999999999989</v>
      </c>
      <c r="C355" s="346" t="s">
        <v>22</v>
      </c>
      <c r="D355" s="242">
        <v>-25.05</v>
      </c>
      <c r="E355" s="242">
        <v>0.88</v>
      </c>
      <c r="I355" s="306">
        <v>0.52222222222222225</v>
      </c>
      <c r="J355" s="234">
        <f t="shared" si="35"/>
        <v>2.1500000000000017</v>
      </c>
      <c r="K355" s="346" t="s">
        <v>23</v>
      </c>
      <c r="L355" s="242">
        <v>559.78</v>
      </c>
      <c r="M355" s="242">
        <v>0.92</v>
      </c>
    </row>
    <row r="356" spans="1:13" ht="23.25">
      <c r="A356" s="306">
        <v>0.52013888888888882</v>
      </c>
      <c r="B356" s="234">
        <f t="shared" si="34"/>
        <v>2.0833333333333313</v>
      </c>
      <c r="C356" s="346" t="s">
        <v>23</v>
      </c>
      <c r="D356" s="242">
        <v>-25.3</v>
      </c>
      <c r="E356" s="242">
        <v>1.2</v>
      </c>
      <c r="I356" s="306">
        <v>0.53749999999999998</v>
      </c>
      <c r="J356" s="234">
        <f t="shared" si="35"/>
        <v>2.5166666666666671</v>
      </c>
      <c r="K356" s="317" t="s">
        <v>39</v>
      </c>
      <c r="L356" s="242">
        <v>672.36</v>
      </c>
      <c r="M356" s="242">
        <v>0.94</v>
      </c>
    </row>
    <row r="357" spans="1:13" ht="23.25">
      <c r="A357" s="306">
        <v>0.53611111111111109</v>
      </c>
      <c r="B357" s="234">
        <f t="shared" si="34"/>
        <v>2.4666666666666659</v>
      </c>
      <c r="C357" s="346" t="s">
        <v>39</v>
      </c>
      <c r="D357" s="242">
        <v>-24.49</v>
      </c>
      <c r="E357" s="242">
        <v>0.94</v>
      </c>
      <c r="I357" s="306">
        <v>0.5493055555555556</v>
      </c>
      <c r="J357" s="234">
        <f t="shared" si="35"/>
        <v>2.800000000000002</v>
      </c>
      <c r="K357" s="317" t="s">
        <v>55</v>
      </c>
      <c r="L357" s="242">
        <v>676.21</v>
      </c>
      <c r="M357" s="242">
        <v>0.99</v>
      </c>
    </row>
    <row r="358" spans="1:13" ht="23.25">
      <c r="A358" s="306">
        <v>0.54861111111111105</v>
      </c>
      <c r="B358" s="234">
        <f t="shared" si="34"/>
        <v>2.7666666666666648</v>
      </c>
      <c r="C358" s="346" t="s">
        <v>55</v>
      </c>
      <c r="D358" s="242">
        <v>-23.89</v>
      </c>
      <c r="E358" s="242">
        <v>0.91</v>
      </c>
      <c r="I358" s="306">
        <v>0.55833333333333335</v>
      </c>
      <c r="J358" s="234">
        <f t="shared" si="35"/>
        <v>3.0166666666666679</v>
      </c>
      <c r="K358" s="317" t="s">
        <v>56</v>
      </c>
      <c r="L358" s="242">
        <v>745.51</v>
      </c>
      <c r="M358" s="242">
        <v>1.2</v>
      </c>
    </row>
    <row r="359" spans="1:13" ht="23.25">
      <c r="A359" s="306">
        <v>0.56041666666666667</v>
      </c>
      <c r="B359" s="234">
        <f t="shared" si="34"/>
        <v>3.05</v>
      </c>
      <c r="C359" s="346" t="s">
        <v>56</v>
      </c>
      <c r="D359" s="242">
        <v>-23.45</v>
      </c>
      <c r="E359" s="242">
        <v>0.96</v>
      </c>
      <c r="I359" s="306">
        <v>0.57222222222222219</v>
      </c>
      <c r="J359" s="234">
        <f t="shared" si="35"/>
        <v>3.35</v>
      </c>
      <c r="K359" s="317" t="s">
        <v>57</v>
      </c>
      <c r="L359" s="242">
        <v>644.01</v>
      </c>
      <c r="M359" s="242">
        <v>0.64</v>
      </c>
    </row>
    <row r="360" spans="1:13" ht="23.25">
      <c r="A360" s="306">
        <v>0.56527777777777777</v>
      </c>
      <c r="B360" s="234">
        <f t="shared" si="34"/>
        <v>3.1666666666666661</v>
      </c>
      <c r="C360" s="308" t="s">
        <v>155</v>
      </c>
      <c r="D360" s="242"/>
      <c r="E360" s="242"/>
      <c r="I360" s="306">
        <v>0.58333333333333337</v>
      </c>
      <c r="J360" s="234">
        <f t="shared" si="35"/>
        <v>3.6166666666666685</v>
      </c>
      <c r="K360" s="317" t="s">
        <v>58</v>
      </c>
      <c r="L360" s="242">
        <v>844.98</v>
      </c>
      <c r="M360" s="242">
        <v>0.62</v>
      </c>
    </row>
    <row r="361" spans="1:13" ht="23.25">
      <c r="I361" s="306">
        <v>0.60069444444444442</v>
      </c>
      <c r="J361" s="234">
        <f t="shared" si="35"/>
        <v>4.0333333333333332</v>
      </c>
      <c r="K361" s="317" t="s">
        <v>60</v>
      </c>
      <c r="L361" s="242">
        <v>968.97</v>
      </c>
      <c r="M361" s="242">
        <v>0.97</v>
      </c>
    </row>
    <row r="362" spans="1:13" ht="23.25">
      <c r="I362" s="306">
        <v>0.61319444444444449</v>
      </c>
      <c r="J362" s="234">
        <f t="shared" si="35"/>
        <v>4.3333333333333357</v>
      </c>
      <c r="K362" s="317" t="s">
        <v>74</v>
      </c>
      <c r="L362" s="242">
        <v>1066.75</v>
      </c>
      <c r="M362" s="242">
        <v>0.92</v>
      </c>
    </row>
    <row r="363" spans="1:13" ht="23.25">
      <c r="I363" s="306">
        <v>0.625</v>
      </c>
      <c r="J363" s="234">
        <f t="shared" si="35"/>
        <v>4.6166666666666671</v>
      </c>
      <c r="K363" s="317" t="s">
        <v>142</v>
      </c>
      <c r="L363" s="242">
        <v>1143.52</v>
      </c>
      <c r="M363" s="242">
        <v>1.22</v>
      </c>
    </row>
    <row r="364" spans="1:13" ht="23.25">
      <c r="I364" s="306">
        <v>0.62777777777777777</v>
      </c>
      <c r="J364" s="234">
        <f t="shared" ref="J364" si="36">(I364-I$348)*24</f>
        <v>4.6833333333333336</v>
      </c>
      <c r="K364" s="308" t="s">
        <v>155</v>
      </c>
      <c r="L364" s="242"/>
      <c r="M364" s="242"/>
    </row>
    <row r="365" spans="1:13" ht="23.25">
      <c r="I365" s="306"/>
      <c r="J365" s="234"/>
      <c r="K365" s="308"/>
      <c r="L365" s="242"/>
      <c r="M365" s="242"/>
    </row>
    <row r="366" spans="1:13" ht="18.75">
      <c r="C366" s="341"/>
      <c r="D366" s="40"/>
      <c r="E366" s="344"/>
      <c r="F366" s="344"/>
      <c r="I366" s="306"/>
      <c r="J366" s="234"/>
      <c r="L366" s="351"/>
      <c r="M366" s="351"/>
    </row>
    <row r="367" spans="1:13" ht="18.75">
      <c r="A367" s="341">
        <v>43136</v>
      </c>
      <c r="C367" s="343" t="s">
        <v>268</v>
      </c>
      <c r="D367" s="343" t="s">
        <v>243</v>
      </c>
      <c r="I367" s="306"/>
      <c r="J367" s="234"/>
    </row>
    <row r="368" spans="1:13" ht="18">
      <c r="A368" s="341"/>
      <c r="C368" s="343" t="s">
        <v>329</v>
      </c>
      <c r="D368" s="344"/>
      <c r="G368" s="231"/>
    </row>
    <row r="369" spans="1:7" ht="36">
      <c r="A369" s="251" t="s">
        <v>330</v>
      </c>
      <c r="B369" s="313"/>
      <c r="C369" s="263">
        <v>3975</v>
      </c>
      <c r="D369" s="342" t="s">
        <v>301</v>
      </c>
      <c r="E369" s="231" t="s">
        <v>30</v>
      </c>
      <c r="F369" s="231"/>
      <c r="G369" s="231"/>
    </row>
    <row r="370" spans="1:7" ht="56.25">
      <c r="A370" s="177" t="s">
        <v>6</v>
      </c>
      <c r="B370" s="232" t="s">
        <v>7</v>
      </c>
      <c r="C370" s="231"/>
      <c r="D370" s="230" t="s">
        <v>8</v>
      </c>
      <c r="E370" s="231" t="s">
        <v>9</v>
      </c>
      <c r="F370" s="231"/>
      <c r="G370" s="231"/>
    </row>
    <row r="371" spans="1:7" ht="23.25">
      <c r="A371" s="318">
        <v>0.29236111111111113</v>
      </c>
      <c r="B371" s="232"/>
      <c r="C371" s="345" t="s">
        <v>275</v>
      </c>
      <c r="D371" s="230"/>
      <c r="E371" s="231"/>
      <c r="F371" s="231"/>
    </row>
    <row r="372" spans="1:7" ht="23.25">
      <c r="A372" s="306">
        <v>0.29722222222222222</v>
      </c>
      <c r="B372" s="234">
        <f>(A372-A$378)*24</f>
        <v>-3.5333333333333328</v>
      </c>
      <c r="C372" s="346" t="s">
        <v>276</v>
      </c>
      <c r="G372" s="348"/>
    </row>
    <row r="373" spans="1:7" ht="22.5">
      <c r="A373" s="306">
        <v>0.3923611111111111</v>
      </c>
      <c r="B373" s="234">
        <f t="shared" ref="B373:B394" si="37">(A373-A$378)*24</f>
        <v>-1.2499999999999996</v>
      </c>
      <c r="C373" s="346" t="s">
        <v>13</v>
      </c>
      <c r="D373" s="329">
        <v>-26.35</v>
      </c>
      <c r="E373" s="348">
        <v>0.96</v>
      </c>
      <c r="F373" s="348"/>
      <c r="G373" s="242"/>
    </row>
    <row r="374" spans="1:7" ht="23.25">
      <c r="A374" s="306">
        <v>0.40486111111111112</v>
      </c>
      <c r="B374" s="234">
        <f t="shared" si="37"/>
        <v>-0.94999999999999929</v>
      </c>
      <c r="C374" s="346" t="s">
        <v>13</v>
      </c>
      <c r="D374" s="319">
        <v>-26.61</v>
      </c>
      <c r="E374" s="242">
        <v>0.65</v>
      </c>
      <c r="F374" s="242"/>
      <c r="G374" s="242"/>
    </row>
    <row r="375" spans="1:7" ht="23.25">
      <c r="A375" s="306">
        <v>0.41597222222222219</v>
      </c>
      <c r="B375" s="234">
        <f t="shared" si="37"/>
        <v>-0.68333333333333357</v>
      </c>
      <c r="C375" s="346" t="s">
        <v>13</v>
      </c>
      <c r="D375" s="242">
        <v>-25.92</v>
      </c>
      <c r="E375" s="242">
        <v>0.66</v>
      </c>
      <c r="F375" s="242"/>
      <c r="G375" s="242"/>
    </row>
    <row r="376" spans="1:7" ht="23.25">
      <c r="A376" s="306">
        <v>0.42708333333333331</v>
      </c>
      <c r="B376" s="234">
        <f t="shared" si="37"/>
        <v>-0.41666666666666652</v>
      </c>
      <c r="C376" s="346" t="s">
        <v>13</v>
      </c>
      <c r="D376" s="242">
        <v>-25.07</v>
      </c>
      <c r="E376" s="242">
        <v>0.81</v>
      </c>
      <c r="F376" s="242"/>
      <c r="G376" s="242"/>
    </row>
    <row r="377" spans="1:7" ht="23.25">
      <c r="A377" s="306">
        <v>0.43888888888888888</v>
      </c>
      <c r="B377" s="234">
        <f t="shared" si="37"/>
        <v>-0.13333333333333286</v>
      </c>
      <c r="C377" s="346" t="s">
        <v>13</v>
      </c>
      <c r="D377" s="242">
        <v>-26.04</v>
      </c>
      <c r="E377" s="242">
        <v>1.17</v>
      </c>
      <c r="F377" s="242"/>
      <c r="G377" s="242"/>
    </row>
    <row r="378" spans="1:7" ht="23.25">
      <c r="A378" s="306">
        <v>0.44444444444444442</v>
      </c>
      <c r="B378" s="234">
        <f t="shared" si="37"/>
        <v>0</v>
      </c>
      <c r="C378" s="346" t="s">
        <v>14</v>
      </c>
      <c r="D378" s="242"/>
      <c r="E378" s="242"/>
      <c r="F378" s="242" t="s">
        <v>331</v>
      </c>
      <c r="G378" s="242"/>
    </row>
    <row r="379" spans="1:7" ht="23.25">
      <c r="A379" s="306">
        <v>0.4548611111111111</v>
      </c>
      <c r="B379" s="234">
        <f t="shared" si="37"/>
        <v>0.25000000000000044</v>
      </c>
      <c r="C379" s="346" t="s">
        <v>16</v>
      </c>
      <c r="D379" s="242">
        <v>33.93</v>
      </c>
      <c r="E379" s="242">
        <v>0.74</v>
      </c>
      <c r="F379" s="242"/>
      <c r="G379" s="242"/>
    </row>
    <row r="380" spans="1:7" ht="23.25">
      <c r="A380" s="306">
        <v>0.46597222222222223</v>
      </c>
      <c r="B380" s="234">
        <f t="shared" si="37"/>
        <v>0.5166666666666675</v>
      </c>
      <c r="C380" s="346" t="s">
        <v>18</v>
      </c>
      <c r="D380" s="242">
        <v>36.5</v>
      </c>
      <c r="E380" s="242">
        <v>0.68</v>
      </c>
      <c r="F380" s="242"/>
      <c r="G380" s="242"/>
    </row>
    <row r="381" spans="1:7" ht="23.25">
      <c r="A381" s="306">
        <v>0.4777777777777778</v>
      </c>
      <c r="B381" s="234">
        <f t="shared" si="37"/>
        <v>0.80000000000000115</v>
      </c>
      <c r="C381" s="346" t="s">
        <v>19</v>
      </c>
      <c r="D381" s="242">
        <v>45.91</v>
      </c>
      <c r="E381" s="242">
        <v>0.75</v>
      </c>
      <c r="F381" s="242"/>
      <c r="G381" s="242"/>
    </row>
    <row r="382" spans="1:7" ht="23.25">
      <c r="A382" s="306">
        <v>0.48888888888888887</v>
      </c>
      <c r="B382" s="234">
        <f t="shared" si="37"/>
        <v>1.0666666666666669</v>
      </c>
      <c r="C382" s="346" t="s">
        <v>20</v>
      </c>
      <c r="D382" s="242">
        <v>62.9</v>
      </c>
      <c r="E382" s="242">
        <v>0.84</v>
      </c>
      <c r="F382" s="242"/>
      <c r="G382" s="242"/>
    </row>
    <row r="383" spans="1:7" ht="23.25">
      <c r="A383" s="306">
        <v>0.50069444444444444</v>
      </c>
      <c r="B383" s="234">
        <f t="shared" si="37"/>
        <v>1.3500000000000005</v>
      </c>
      <c r="C383" s="346" t="s">
        <v>21</v>
      </c>
      <c r="D383" s="238">
        <v>73</v>
      </c>
      <c r="E383" s="242">
        <v>0.93</v>
      </c>
      <c r="F383" s="242"/>
      <c r="G383" s="242"/>
    </row>
    <row r="384" spans="1:7" ht="23.25">
      <c r="A384" s="306">
        <v>0.5131944444444444</v>
      </c>
      <c r="B384" s="234">
        <f t="shared" si="37"/>
        <v>1.6499999999999995</v>
      </c>
      <c r="C384" s="346" t="s">
        <v>22</v>
      </c>
      <c r="D384" s="242">
        <v>94.73</v>
      </c>
      <c r="E384" s="242">
        <v>0.66</v>
      </c>
      <c r="F384" s="242"/>
      <c r="G384" s="242"/>
    </row>
    <row r="385" spans="1:7" ht="23.25">
      <c r="A385" s="306">
        <v>0.52430555555555558</v>
      </c>
      <c r="B385" s="234">
        <f t="shared" si="37"/>
        <v>1.9166666666666679</v>
      </c>
      <c r="C385" s="346" t="s">
        <v>23</v>
      </c>
      <c r="D385" s="242">
        <v>95.1</v>
      </c>
      <c r="E385" s="242">
        <v>0.69</v>
      </c>
      <c r="F385" s="242"/>
      <c r="G385" s="242"/>
    </row>
    <row r="386" spans="1:7" ht="23.25">
      <c r="A386" s="306">
        <v>0.53749999999999998</v>
      </c>
      <c r="B386" s="234">
        <f t="shared" si="37"/>
        <v>2.2333333333333334</v>
      </c>
      <c r="C386" s="317" t="s">
        <v>39</v>
      </c>
      <c r="D386" s="242">
        <v>94.24</v>
      </c>
      <c r="E386" s="242">
        <v>0.57999999999999996</v>
      </c>
      <c r="F386" s="242"/>
      <c r="G386" s="242"/>
    </row>
    <row r="387" spans="1:7" ht="23.25">
      <c r="A387" s="306">
        <v>0.54791666666666672</v>
      </c>
      <c r="B387" s="234">
        <f t="shared" si="37"/>
        <v>2.4833333333333352</v>
      </c>
      <c r="C387" s="317" t="s">
        <v>55</v>
      </c>
      <c r="D387" s="242">
        <v>79.459999999999994</v>
      </c>
      <c r="E387" s="242">
        <v>0.91</v>
      </c>
      <c r="F387" s="242"/>
      <c r="G387" s="242"/>
    </row>
    <row r="388" spans="1:7" ht="23.25">
      <c r="A388" s="306">
        <v>0.56041666666666667</v>
      </c>
      <c r="B388" s="234">
        <f t="shared" si="37"/>
        <v>2.7833333333333341</v>
      </c>
      <c r="C388" s="317" t="s">
        <v>56</v>
      </c>
      <c r="D388" s="242">
        <v>71.959999999999994</v>
      </c>
      <c r="E388" s="242">
        <v>0.93</v>
      </c>
      <c r="F388" s="242"/>
      <c r="G388" s="242"/>
    </row>
    <row r="389" spans="1:7" ht="23.25">
      <c r="A389" s="306">
        <v>0.57222222222222219</v>
      </c>
      <c r="B389" s="234">
        <f t="shared" si="37"/>
        <v>3.0666666666666664</v>
      </c>
      <c r="C389" s="317" t="s">
        <v>57</v>
      </c>
      <c r="D389" s="242">
        <v>66.84</v>
      </c>
      <c r="E389" s="242">
        <v>0.76</v>
      </c>
      <c r="F389" s="242"/>
      <c r="G389" s="242"/>
    </row>
    <row r="390" spans="1:7" ht="23.25">
      <c r="A390" s="306">
        <v>0.58402777777777781</v>
      </c>
      <c r="B390" s="234">
        <f t="shared" si="37"/>
        <v>3.3500000000000014</v>
      </c>
      <c r="C390" s="317" t="s">
        <v>58</v>
      </c>
      <c r="D390" s="242">
        <v>73.650000000000006</v>
      </c>
      <c r="E390" s="242">
        <v>0.93</v>
      </c>
      <c r="F390" s="242"/>
      <c r="G390" s="242"/>
    </row>
    <row r="391" spans="1:7" ht="23.25">
      <c r="A391" s="306">
        <v>0.59583333333333333</v>
      </c>
      <c r="B391" s="234">
        <f>(A391-A$378)*24</f>
        <v>3.6333333333333337</v>
      </c>
      <c r="C391" s="317" t="s">
        <v>60</v>
      </c>
      <c r="D391" s="242">
        <v>139.75</v>
      </c>
      <c r="E391" s="242">
        <v>0.59</v>
      </c>
      <c r="F391" s="242"/>
      <c r="G391" s="242"/>
    </row>
    <row r="392" spans="1:7" ht="23.25">
      <c r="A392" s="306">
        <v>0.60763888888888895</v>
      </c>
      <c r="B392" s="234">
        <f t="shared" si="37"/>
        <v>3.9166666666666687</v>
      </c>
      <c r="C392" s="317" t="s">
        <v>74</v>
      </c>
      <c r="D392" s="242">
        <v>210.7</v>
      </c>
      <c r="E392" s="242">
        <v>1.04</v>
      </c>
      <c r="F392" s="242"/>
      <c r="G392" s="242"/>
    </row>
    <row r="393" spans="1:7" ht="23.25">
      <c r="A393" s="306">
        <v>0.62013888888888891</v>
      </c>
      <c r="B393" s="234">
        <f t="shared" si="37"/>
        <v>4.2166666666666677</v>
      </c>
      <c r="C393" s="317" t="s">
        <v>142</v>
      </c>
      <c r="D393" s="242">
        <v>275.94</v>
      </c>
      <c r="E393" s="242">
        <v>0.91</v>
      </c>
      <c r="F393" s="242"/>
      <c r="G393" s="242"/>
    </row>
    <row r="394" spans="1:7" ht="23.25">
      <c r="A394" s="306">
        <v>0.62361111111111112</v>
      </c>
      <c r="B394" s="234">
        <f t="shared" si="37"/>
        <v>4.3000000000000007</v>
      </c>
      <c r="C394" s="308" t="s">
        <v>155</v>
      </c>
      <c r="D394" s="242"/>
      <c r="E394" s="242"/>
      <c r="F394" s="2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B501-CD87-4E7C-950F-DC2C07EC6381}">
  <dimension ref="A1:P42"/>
  <sheetViews>
    <sheetView topLeftCell="A13" workbookViewId="0" xr3:uid="{71132F04-A7D5-5001-95A4-4CD56774F33C}">
      <selection activeCell="A28" sqref="A28"/>
    </sheetView>
  </sheetViews>
  <sheetFormatPr defaultRowHeight="15"/>
  <cols>
    <col min="1" max="1" width="13.42578125" customWidth="1"/>
    <col min="2" max="2" width="13.7109375" customWidth="1"/>
    <col min="3" max="3" width="11.5703125" customWidth="1"/>
    <col min="4" max="4" width="10.85546875" customWidth="1"/>
    <col min="8" max="8" width="11.28515625" customWidth="1"/>
    <col min="9" max="9" width="12.5703125" customWidth="1"/>
    <col min="10" max="10" width="14.140625" customWidth="1"/>
    <col min="11" max="11" width="13.28515625" customWidth="1"/>
    <col min="12" max="12" width="12.5703125" customWidth="1"/>
    <col min="13" max="13" width="14.140625" customWidth="1"/>
    <col min="14" max="14" width="10.5703125" customWidth="1"/>
    <col min="15" max="15" width="11.85546875" customWidth="1"/>
    <col min="16" max="16" width="11" customWidth="1"/>
  </cols>
  <sheetData>
    <row r="1" spans="1:16" ht="63">
      <c r="A1" s="83" t="s">
        <v>166</v>
      </c>
      <c r="B1" s="83" t="s">
        <v>167</v>
      </c>
      <c r="C1" s="32" t="s">
        <v>168</v>
      </c>
      <c r="D1" s="32" t="s">
        <v>169</v>
      </c>
      <c r="E1" s="83" t="s">
        <v>170</v>
      </c>
      <c r="F1" s="83" t="s">
        <v>171</v>
      </c>
      <c r="G1" s="32" t="s">
        <v>172</v>
      </c>
      <c r="H1" s="83" t="s">
        <v>173</v>
      </c>
      <c r="I1" s="32" t="s">
        <v>174</v>
      </c>
      <c r="J1" s="83" t="s">
        <v>175</v>
      </c>
      <c r="K1" s="83" t="s">
        <v>176</v>
      </c>
      <c r="L1" s="83" t="s">
        <v>177</v>
      </c>
      <c r="M1" s="83" t="s">
        <v>332</v>
      </c>
      <c r="N1" s="32" t="s">
        <v>179</v>
      </c>
      <c r="O1" s="83" t="s">
        <v>180</v>
      </c>
      <c r="P1" s="83" t="s">
        <v>10</v>
      </c>
    </row>
    <row r="2" spans="1:16">
      <c r="A2" s="338">
        <v>43034</v>
      </c>
      <c r="B2" s="74" t="s">
        <v>257</v>
      </c>
      <c r="C2" s="74">
        <v>4051</v>
      </c>
      <c r="D2" s="74" t="s">
        <v>258</v>
      </c>
      <c r="E2" s="74" t="s">
        <v>188</v>
      </c>
      <c r="F2" s="74" t="s">
        <v>184</v>
      </c>
      <c r="G2" s="74">
        <v>37</v>
      </c>
      <c r="H2" s="74">
        <v>0.19</v>
      </c>
      <c r="I2" s="74" t="s">
        <v>189</v>
      </c>
      <c r="J2" s="74">
        <v>150</v>
      </c>
      <c r="K2" s="19">
        <f>J2*H2</f>
        <v>28.5</v>
      </c>
      <c r="L2" s="74" t="s">
        <v>217</v>
      </c>
      <c r="M2" s="19">
        <f>(K2/100)*1000</f>
        <v>285</v>
      </c>
      <c r="N2" s="173">
        <f>500-M2</f>
        <v>215</v>
      </c>
      <c r="O2" s="339"/>
      <c r="P2" s="340" t="s">
        <v>333</v>
      </c>
    </row>
    <row r="3" spans="1:16">
      <c r="A3" s="129">
        <v>43096</v>
      </c>
      <c r="B3" s="19" t="s">
        <v>257</v>
      </c>
      <c r="C3" s="19">
        <v>4024</v>
      </c>
      <c r="D3" s="19" t="s">
        <v>270</v>
      </c>
      <c r="E3" s="19" t="s">
        <v>188</v>
      </c>
      <c r="F3" s="19" t="s">
        <v>184</v>
      </c>
      <c r="G3" s="19">
        <v>38</v>
      </c>
      <c r="H3" s="19">
        <v>0.105</v>
      </c>
      <c r="I3" s="19" t="s">
        <v>201</v>
      </c>
      <c r="J3" s="19">
        <v>50</v>
      </c>
      <c r="K3" s="19">
        <f>J3*H3</f>
        <v>5.25</v>
      </c>
      <c r="L3" s="19" t="s">
        <v>85</v>
      </c>
      <c r="M3" s="173">
        <f>(K3/29.3)*500</f>
        <v>89.590443686006822</v>
      </c>
      <c r="N3" s="173">
        <f>500-M3</f>
        <v>410.40955631399316</v>
      </c>
      <c r="O3" s="103">
        <v>0.56944444444444442</v>
      </c>
      <c r="P3" s="176"/>
    </row>
    <row r="4" spans="1:16" s="19" customFormat="1">
      <c r="A4" s="129">
        <v>43097</v>
      </c>
      <c r="B4" s="19" t="s">
        <v>257</v>
      </c>
      <c r="C4" s="19">
        <v>3977</v>
      </c>
      <c r="D4" s="19" t="s">
        <v>278</v>
      </c>
      <c r="E4" s="19" t="s">
        <v>188</v>
      </c>
      <c r="F4" s="19" t="s">
        <v>184</v>
      </c>
      <c r="G4" s="19">
        <v>37</v>
      </c>
      <c r="H4" s="19">
        <v>0.11700000000000001</v>
      </c>
      <c r="I4" s="19" t="s">
        <v>201</v>
      </c>
      <c r="J4" s="19">
        <v>50</v>
      </c>
      <c r="K4" s="19">
        <f>J4*H4</f>
        <v>5.8500000000000005</v>
      </c>
      <c r="L4" s="19" t="s">
        <v>85</v>
      </c>
      <c r="M4" s="173">
        <f>(K4/29.3)*500</f>
        <v>99.829351535836182</v>
      </c>
      <c r="N4" s="173">
        <f>500-M4</f>
        <v>400.17064846416383</v>
      </c>
      <c r="O4" s="103">
        <v>0.54791666666666672</v>
      </c>
      <c r="P4" s="176"/>
    </row>
    <row r="5" spans="1:16" s="19" customFormat="1">
      <c r="A5" s="129">
        <v>43105</v>
      </c>
      <c r="B5" s="19" t="s">
        <v>257</v>
      </c>
      <c r="C5" s="19">
        <v>3979</v>
      </c>
      <c r="D5" s="19" t="s">
        <v>279</v>
      </c>
      <c r="E5" s="19" t="s">
        <v>188</v>
      </c>
      <c r="F5" s="19" t="s">
        <v>184</v>
      </c>
      <c r="G5" s="19">
        <v>36</v>
      </c>
      <c r="H5" s="19">
        <v>0.106</v>
      </c>
      <c r="I5" s="19" t="s">
        <v>189</v>
      </c>
      <c r="J5" s="19">
        <v>150</v>
      </c>
      <c r="K5" s="19">
        <f>J5*H5</f>
        <v>15.9</v>
      </c>
      <c r="L5" s="19" t="s">
        <v>217</v>
      </c>
      <c r="M5" s="19">
        <f>(K5/50)*1000</f>
        <v>318</v>
      </c>
      <c r="N5" s="173">
        <f>500-M5</f>
        <v>182</v>
      </c>
      <c r="O5" s="103">
        <v>0.57013888888888886</v>
      </c>
      <c r="P5" s="176"/>
    </row>
    <row r="6" spans="1:16" s="19" customFormat="1">
      <c r="A6" s="129">
        <v>43108</v>
      </c>
      <c r="B6" s="19" t="s">
        <v>257</v>
      </c>
      <c r="C6" s="19">
        <v>3969</v>
      </c>
      <c r="D6" s="19" t="s">
        <v>281</v>
      </c>
      <c r="E6" s="19" t="s">
        <v>188</v>
      </c>
      <c r="F6" s="19" t="s">
        <v>184</v>
      </c>
      <c r="G6" s="19">
        <v>38</v>
      </c>
      <c r="H6" s="19">
        <v>0.129</v>
      </c>
      <c r="I6" s="19" t="s">
        <v>189</v>
      </c>
      <c r="J6" s="19">
        <v>150</v>
      </c>
      <c r="K6" s="19">
        <f>J6*H6</f>
        <v>19.350000000000001</v>
      </c>
      <c r="L6" s="19" t="s">
        <v>217</v>
      </c>
      <c r="M6" s="19">
        <f>(K6/50)*1000</f>
        <v>387</v>
      </c>
      <c r="N6" s="173">
        <f>500-M6</f>
        <v>113</v>
      </c>
      <c r="O6" s="103">
        <v>0.57430555555555551</v>
      </c>
      <c r="P6" s="176"/>
    </row>
    <row r="7" spans="1:16" s="19" customFormat="1">
      <c r="A7" s="129">
        <v>43109</v>
      </c>
      <c r="B7" s="19" t="s">
        <v>257</v>
      </c>
      <c r="C7" s="19">
        <v>4041</v>
      </c>
      <c r="D7" s="19" t="s">
        <v>282</v>
      </c>
      <c r="E7" s="19" t="s">
        <v>183</v>
      </c>
      <c r="F7" s="19" t="s">
        <v>184</v>
      </c>
      <c r="G7" s="19">
        <v>36</v>
      </c>
      <c r="H7" s="19">
        <v>0.13100000000000001</v>
      </c>
      <c r="I7" s="19" t="s">
        <v>189</v>
      </c>
      <c r="J7" s="19">
        <v>150</v>
      </c>
      <c r="K7" s="19">
        <f>J7*H7</f>
        <v>19.650000000000002</v>
      </c>
      <c r="L7" s="19" t="s">
        <v>217</v>
      </c>
      <c r="M7" s="19">
        <f>(K7/100)*1000</f>
        <v>196.5</v>
      </c>
      <c r="N7" s="19">
        <f>500-M7</f>
        <v>303.5</v>
      </c>
      <c r="O7" s="103">
        <v>0.57916666666666672</v>
      </c>
      <c r="P7" s="176" t="s">
        <v>334</v>
      </c>
    </row>
    <row r="8" spans="1:16" s="19" customFormat="1">
      <c r="A8" s="129">
        <v>43110</v>
      </c>
      <c r="B8" s="19" t="s">
        <v>257</v>
      </c>
      <c r="C8" s="19">
        <v>3976</v>
      </c>
      <c r="D8" s="19" t="s">
        <v>287</v>
      </c>
      <c r="E8" s="19" t="s">
        <v>188</v>
      </c>
      <c r="F8" s="19" t="s">
        <v>184</v>
      </c>
      <c r="G8" s="19">
        <v>36.5</v>
      </c>
      <c r="H8" s="19">
        <v>0.114</v>
      </c>
      <c r="I8" s="19" t="s">
        <v>185</v>
      </c>
      <c r="J8" s="19">
        <v>0</v>
      </c>
      <c r="K8" s="19">
        <v>0</v>
      </c>
      <c r="L8" s="19" t="s">
        <v>217</v>
      </c>
      <c r="M8" s="19">
        <v>0</v>
      </c>
      <c r="N8" s="19">
        <v>500</v>
      </c>
      <c r="O8" s="103">
        <v>0.59027777777777779</v>
      </c>
      <c r="P8" s="176"/>
    </row>
    <row r="9" spans="1:16" s="19" customFormat="1">
      <c r="A9" s="129">
        <v>43111</v>
      </c>
      <c r="B9" s="19" t="s">
        <v>257</v>
      </c>
      <c r="C9" s="19">
        <v>4039</v>
      </c>
      <c r="D9" s="19" t="s">
        <v>288</v>
      </c>
      <c r="E9" s="19" t="s">
        <v>188</v>
      </c>
      <c r="F9" s="19" t="s">
        <v>184</v>
      </c>
      <c r="G9" s="19">
        <v>37</v>
      </c>
      <c r="H9" s="19">
        <v>0.124</v>
      </c>
      <c r="I9" s="19" t="s">
        <v>189</v>
      </c>
      <c r="J9" s="19">
        <v>150</v>
      </c>
      <c r="K9" s="19">
        <f>J9*H9</f>
        <v>18.600000000000001</v>
      </c>
      <c r="L9" s="19" t="s">
        <v>217</v>
      </c>
      <c r="M9" s="19">
        <f>(K9/100)*1000</f>
        <v>186.00000000000003</v>
      </c>
      <c r="N9" s="19">
        <f>500-M9</f>
        <v>314</v>
      </c>
      <c r="O9" s="103">
        <v>0.56458333333333333</v>
      </c>
      <c r="P9" s="176"/>
    </row>
    <row r="10" spans="1:16" s="19" customFormat="1">
      <c r="A10" s="129">
        <v>43112</v>
      </c>
      <c r="B10" s="19" t="s">
        <v>257</v>
      </c>
      <c r="C10" s="19">
        <v>3971</v>
      </c>
      <c r="D10" s="19" t="s">
        <v>290</v>
      </c>
      <c r="E10" s="19" t="s">
        <v>188</v>
      </c>
      <c r="F10" s="19" t="s">
        <v>184</v>
      </c>
      <c r="G10" s="19">
        <v>36</v>
      </c>
      <c r="H10" s="19">
        <v>0.13200000000000001</v>
      </c>
      <c r="I10" s="19" t="s">
        <v>189</v>
      </c>
      <c r="J10" s="19">
        <v>150</v>
      </c>
      <c r="K10" s="19">
        <f>J10*H10</f>
        <v>19.8</v>
      </c>
      <c r="L10" s="19" t="s">
        <v>217</v>
      </c>
      <c r="M10" s="19">
        <f>(K10/100)*1000</f>
        <v>198</v>
      </c>
      <c r="N10" s="19">
        <f>500-M10</f>
        <v>302</v>
      </c>
      <c r="O10" s="103">
        <v>0.52847222222222223</v>
      </c>
      <c r="P10" s="176"/>
    </row>
    <row r="11" spans="1:16" s="19" customFormat="1">
      <c r="A11" s="129">
        <v>43112</v>
      </c>
      <c r="B11" s="19" t="s">
        <v>257</v>
      </c>
      <c r="C11" s="19">
        <v>3996</v>
      </c>
      <c r="D11" s="19" t="s">
        <v>291</v>
      </c>
      <c r="E11" s="19" t="s">
        <v>183</v>
      </c>
      <c r="F11" s="19" t="s">
        <v>184</v>
      </c>
      <c r="G11" s="19">
        <v>38</v>
      </c>
      <c r="H11" s="19">
        <v>0.154</v>
      </c>
      <c r="I11" s="19" t="s">
        <v>189</v>
      </c>
      <c r="J11" s="19">
        <v>150</v>
      </c>
      <c r="K11" s="19">
        <f>J11*H11</f>
        <v>23.1</v>
      </c>
      <c r="L11" s="19" t="s">
        <v>217</v>
      </c>
      <c r="M11" s="19">
        <f>(K11/100)*1000</f>
        <v>231</v>
      </c>
      <c r="N11" s="19">
        <f>500-M11</f>
        <v>269</v>
      </c>
      <c r="O11" s="103">
        <v>0.68194444444444446</v>
      </c>
      <c r="P11" s="176"/>
    </row>
    <row r="12" spans="1:16" s="19" customFormat="1">
      <c r="A12" s="129">
        <v>42751</v>
      </c>
      <c r="B12" s="19" t="s">
        <v>257</v>
      </c>
      <c r="C12" s="19">
        <v>4047</v>
      </c>
      <c r="D12" s="19" t="s">
        <v>294</v>
      </c>
      <c r="E12" s="19" t="s">
        <v>183</v>
      </c>
      <c r="F12" s="19" t="s">
        <v>184</v>
      </c>
      <c r="G12" s="19">
        <v>37</v>
      </c>
      <c r="H12" s="19">
        <v>0.13900000000000001</v>
      </c>
      <c r="I12" s="19" t="s">
        <v>189</v>
      </c>
      <c r="J12" s="19">
        <v>150</v>
      </c>
      <c r="K12" s="19">
        <f>J12*H12</f>
        <v>20.85</v>
      </c>
      <c r="L12" s="19" t="s">
        <v>217</v>
      </c>
      <c r="M12" s="19">
        <f>(K12/100)*1000</f>
        <v>208.50000000000003</v>
      </c>
      <c r="N12" s="19">
        <f>500-M12</f>
        <v>291.5</v>
      </c>
      <c r="O12" s="103">
        <v>0.56666666666666665</v>
      </c>
      <c r="P12" s="176"/>
    </row>
    <row r="13" spans="1:16" s="19" customFormat="1">
      <c r="A13" s="129">
        <v>43117</v>
      </c>
      <c r="B13" s="19" t="s">
        <v>257</v>
      </c>
      <c r="C13" s="19">
        <v>4005</v>
      </c>
      <c r="D13" s="19" t="s">
        <v>293</v>
      </c>
      <c r="E13" s="19" t="s">
        <v>188</v>
      </c>
      <c r="F13" s="19" t="s">
        <v>184</v>
      </c>
      <c r="G13" s="19">
        <v>39</v>
      </c>
      <c r="H13" s="19">
        <v>0.14899999999999999</v>
      </c>
      <c r="I13" s="19" t="s">
        <v>189</v>
      </c>
      <c r="J13" s="19">
        <v>150</v>
      </c>
      <c r="K13" s="19">
        <f>J13*H13</f>
        <v>22.349999999999998</v>
      </c>
      <c r="L13" s="19" t="s">
        <v>217</v>
      </c>
      <c r="M13" s="19">
        <f>(K13/100)*1000</f>
        <v>223.49999999999997</v>
      </c>
      <c r="N13" s="19">
        <f>500-M13</f>
        <v>276.5</v>
      </c>
      <c r="O13" s="103">
        <v>0.50624999999999998</v>
      </c>
      <c r="P13" s="176"/>
    </row>
    <row r="14" spans="1:16" s="19" customFormat="1">
      <c r="A14" s="129">
        <v>43117</v>
      </c>
      <c r="B14" s="19" t="s">
        <v>257</v>
      </c>
      <c r="C14" s="19">
        <v>3974</v>
      </c>
      <c r="D14" s="19" t="s">
        <v>295</v>
      </c>
      <c r="E14" s="19" t="s">
        <v>183</v>
      </c>
      <c r="F14" s="19" t="s">
        <v>184</v>
      </c>
      <c r="G14" s="19">
        <v>35</v>
      </c>
      <c r="H14" s="19">
        <v>0.12</v>
      </c>
      <c r="I14" s="19" t="s">
        <v>189</v>
      </c>
      <c r="J14" s="19">
        <v>150</v>
      </c>
      <c r="K14" s="19">
        <f>J14*H14</f>
        <v>18</v>
      </c>
      <c r="L14" s="19" t="s">
        <v>217</v>
      </c>
      <c r="M14" s="19">
        <f>(K14/100)*1000</f>
        <v>180</v>
      </c>
      <c r="N14" s="19">
        <f>500-M14</f>
        <v>320</v>
      </c>
      <c r="O14" s="103">
        <v>0.65833333333333333</v>
      </c>
      <c r="P14" s="176" t="s">
        <v>335</v>
      </c>
    </row>
    <row r="15" spans="1:16" s="19" customFormat="1">
      <c r="A15" s="129">
        <v>43118</v>
      </c>
      <c r="B15" s="19" t="s">
        <v>257</v>
      </c>
      <c r="C15" s="19">
        <v>4021</v>
      </c>
      <c r="D15" s="19" t="s">
        <v>296</v>
      </c>
      <c r="E15" s="19" t="s">
        <v>188</v>
      </c>
      <c r="F15" s="19" t="s">
        <v>184</v>
      </c>
      <c r="G15" s="19">
        <v>37</v>
      </c>
      <c r="H15" s="19">
        <v>0.122</v>
      </c>
      <c r="I15" s="19" t="s">
        <v>189</v>
      </c>
      <c r="J15" s="19">
        <v>150</v>
      </c>
      <c r="K15" s="19">
        <f>J15*H15</f>
        <v>18.3</v>
      </c>
      <c r="L15" s="19" t="s">
        <v>217</v>
      </c>
      <c r="M15" s="19">
        <f>(K15/100)*1000</f>
        <v>183</v>
      </c>
      <c r="N15" s="19">
        <f>500-M15</f>
        <v>317</v>
      </c>
      <c r="O15" s="103">
        <v>0.5083333333333333</v>
      </c>
      <c r="P15" s="176"/>
    </row>
    <row r="16" spans="1:16" s="19" customFormat="1">
      <c r="A16" s="129">
        <v>43118</v>
      </c>
      <c r="B16" s="19" t="s">
        <v>257</v>
      </c>
      <c r="C16" s="19">
        <v>3980</v>
      </c>
      <c r="D16" s="19" t="s">
        <v>299</v>
      </c>
      <c r="E16" s="19" t="s">
        <v>183</v>
      </c>
      <c r="F16" s="19" t="s">
        <v>184</v>
      </c>
      <c r="G16" s="19">
        <v>38</v>
      </c>
      <c r="H16" s="19">
        <v>0.14099999999999999</v>
      </c>
      <c r="I16" s="19" t="s">
        <v>189</v>
      </c>
      <c r="J16" s="19">
        <v>150</v>
      </c>
      <c r="K16" s="19">
        <f>J16*H16</f>
        <v>21.15</v>
      </c>
      <c r="L16" s="19" t="s">
        <v>217</v>
      </c>
      <c r="M16" s="19">
        <f>(K16/100)*1000</f>
        <v>211.5</v>
      </c>
      <c r="N16" s="19">
        <f>500-M16</f>
        <v>288.5</v>
      </c>
      <c r="O16" s="103">
        <v>0.66249999999999998</v>
      </c>
      <c r="P16" s="176"/>
    </row>
    <row r="17" spans="1:16" s="19" customFormat="1">
      <c r="A17" s="129">
        <v>43119</v>
      </c>
      <c r="B17" s="19" t="s">
        <v>257</v>
      </c>
      <c r="C17" s="19">
        <v>4006</v>
      </c>
      <c r="D17" s="19" t="s">
        <v>300</v>
      </c>
      <c r="E17" s="19" t="s">
        <v>188</v>
      </c>
      <c r="F17" s="19" t="s">
        <v>184</v>
      </c>
      <c r="G17" s="19">
        <v>37.5</v>
      </c>
      <c r="H17" s="19">
        <v>0.13500000000000001</v>
      </c>
      <c r="I17" s="19" t="s">
        <v>336</v>
      </c>
      <c r="J17" s="19">
        <v>500</v>
      </c>
      <c r="K17" s="19">
        <f>J17*H17</f>
        <v>67.5</v>
      </c>
      <c r="L17" s="19" t="s">
        <v>217</v>
      </c>
      <c r="M17" s="19">
        <v>0</v>
      </c>
      <c r="N17" s="19">
        <v>1000</v>
      </c>
      <c r="O17" s="103">
        <v>0.67499999999999993</v>
      </c>
      <c r="P17" s="176"/>
    </row>
    <row r="18" spans="1:16" s="19" customFormat="1">
      <c r="A18" s="129">
        <v>43122</v>
      </c>
      <c r="B18" s="19" t="s">
        <v>257</v>
      </c>
      <c r="C18" s="19">
        <v>4013</v>
      </c>
      <c r="D18" s="19" t="s">
        <v>303</v>
      </c>
      <c r="E18" s="19" t="s">
        <v>188</v>
      </c>
      <c r="F18" s="19" t="s">
        <v>184</v>
      </c>
      <c r="G18" s="19">
        <v>36</v>
      </c>
      <c r="H18" s="19">
        <v>0.125</v>
      </c>
      <c r="I18" s="19" t="s">
        <v>336</v>
      </c>
      <c r="J18" s="19">
        <v>500</v>
      </c>
      <c r="K18" s="19">
        <f t="shared" ref="K18:K19" si="0">J18*H18</f>
        <v>62.5</v>
      </c>
      <c r="L18" s="19" t="s">
        <v>217</v>
      </c>
      <c r="M18" s="19">
        <v>0</v>
      </c>
      <c r="N18" s="19">
        <v>1000</v>
      </c>
      <c r="O18" s="103">
        <v>0.60833333333333328</v>
      </c>
      <c r="P18" s="176"/>
    </row>
    <row r="19" spans="1:16" s="19" customFormat="1">
      <c r="A19" s="129">
        <v>43123</v>
      </c>
      <c r="B19" s="19" t="s">
        <v>257</v>
      </c>
      <c r="C19" s="19">
        <v>4028</v>
      </c>
      <c r="D19" s="19" t="s">
        <v>304</v>
      </c>
      <c r="E19" s="19" t="s">
        <v>183</v>
      </c>
      <c r="F19" s="19" t="s">
        <v>184</v>
      </c>
      <c r="G19" s="19">
        <v>38</v>
      </c>
      <c r="H19" s="19">
        <v>0.13400000000000001</v>
      </c>
      <c r="I19" s="19" t="s">
        <v>336</v>
      </c>
      <c r="J19" s="19">
        <v>500</v>
      </c>
      <c r="K19" s="19">
        <f t="shared" ref="K19" si="1">J19*H19</f>
        <v>67</v>
      </c>
      <c r="L19" s="19" t="s">
        <v>217</v>
      </c>
      <c r="M19" s="19">
        <v>0</v>
      </c>
      <c r="N19" s="19">
        <v>1000</v>
      </c>
      <c r="O19" s="103">
        <v>0.60763888888888895</v>
      </c>
      <c r="P19" s="176"/>
    </row>
    <row r="20" spans="1:16" s="19" customFormat="1">
      <c r="A20" s="129">
        <v>43124</v>
      </c>
      <c r="B20" s="19" t="s">
        <v>257</v>
      </c>
      <c r="C20" s="19">
        <v>4048</v>
      </c>
      <c r="D20" s="19" t="s">
        <v>307</v>
      </c>
      <c r="E20" s="19" t="s">
        <v>188</v>
      </c>
      <c r="F20" s="19" t="s">
        <v>184</v>
      </c>
      <c r="G20" s="19">
        <v>38</v>
      </c>
      <c r="H20" s="19">
        <v>0.13400000000000001</v>
      </c>
      <c r="I20" s="19" t="s">
        <v>337</v>
      </c>
      <c r="J20" s="19">
        <v>500</v>
      </c>
      <c r="K20" s="19">
        <f t="shared" ref="K20" si="2">J20*H20</f>
        <v>67</v>
      </c>
      <c r="L20" s="19" t="s">
        <v>217</v>
      </c>
      <c r="M20" s="19">
        <v>0</v>
      </c>
      <c r="N20" s="19">
        <v>1000</v>
      </c>
      <c r="O20" s="103">
        <v>0.60763888888888895</v>
      </c>
      <c r="P20" s="176"/>
    </row>
    <row r="21" spans="1:16" s="19" customFormat="1">
      <c r="A21" s="129">
        <v>43125</v>
      </c>
      <c r="B21" s="19" t="s">
        <v>257</v>
      </c>
      <c r="C21" s="19">
        <v>4054</v>
      </c>
      <c r="D21" s="19" t="s">
        <v>308</v>
      </c>
      <c r="E21" s="19" t="s">
        <v>188</v>
      </c>
      <c r="F21" s="19" t="s">
        <v>184</v>
      </c>
      <c r="G21" s="19">
        <v>37.5</v>
      </c>
      <c r="H21" s="19">
        <v>0.11700000000000001</v>
      </c>
      <c r="I21" s="19" t="s">
        <v>337</v>
      </c>
      <c r="J21" s="19">
        <v>501</v>
      </c>
      <c r="K21" s="19">
        <f t="shared" ref="K21" si="3">J21*H21</f>
        <v>58.617000000000004</v>
      </c>
      <c r="L21" s="19" t="s">
        <v>217</v>
      </c>
      <c r="M21" s="19">
        <v>0</v>
      </c>
      <c r="N21" s="19">
        <v>1000</v>
      </c>
      <c r="O21" s="103">
        <v>0.60416666666666663</v>
      </c>
      <c r="P21" s="176"/>
    </row>
    <row r="22" spans="1:16" s="19" customFormat="1">
      <c r="A22" s="129">
        <v>43126</v>
      </c>
      <c r="B22" s="19" t="s">
        <v>257</v>
      </c>
      <c r="C22" s="19">
        <v>3989</v>
      </c>
      <c r="D22" s="19" t="s">
        <v>320</v>
      </c>
      <c r="E22" s="19" t="s">
        <v>188</v>
      </c>
      <c r="F22" s="19" t="s">
        <v>184</v>
      </c>
      <c r="G22" s="19">
        <v>38</v>
      </c>
      <c r="H22" s="19">
        <v>0.126</v>
      </c>
      <c r="I22" s="19" t="s">
        <v>337</v>
      </c>
      <c r="J22" s="19">
        <v>500</v>
      </c>
      <c r="K22" s="19">
        <f t="shared" ref="K22" si="4">J22*H22</f>
        <v>63</v>
      </c>
      <c r="L22" s="19" t="s">
        <v>217</v>
      </c>
      <c r="M22" s="19">
        <v>0</v>
      </c>
      <c r="N22" s="19">
        <v>1000</v>
      </c>
      <c r="O22" s="103">
        <v>0.60763888888888895</v>
      </c>
    </row>
    <row r="23" spans="1:16" s="19" customFormat="1">
      <c r="A23" s="129">
        <v>43129</v>
      </c>
      <c r="B23" s="19" t="s">
        <v>257</v>
      </c>
      <c r="C23" s="19">
        <v>4040</v>
      </c>
      <c r="D23" s="19" t="s">
        <v>321</v>
      </c>
      <c r="E23" s="19" t="s">
        <v>183</v>
      </c>
      <c r="F23" s="19" t="s">
        <v>184</v>
      </c>
      <c r="G23" s="19">
        <v>36.5</v>
      </c>
      <c r="H23" s="19">
        <v>0.154</v>
      </c>
      <c r="I23" s="19" t="s">
        <v>337</v>
      </c>
      <c r="J23" s="19">
        <v>500</v>
      </c>
      <c r="K23" s="19">
        <f t="shared" ref="K23" si="5">J23*H23</f>
        <v>77</v>
      </c>
      <c r="L23" s="19" t="s">
        <v>217</v>
      </c>
      <c r="M23" s="19">
        <v>0</v>
      </c>
      <c r="N23" s="19">
        <v>1000</v>
      </c>
      <c r="O23" s="103">
        <v>0.62986111111111109</v>
      </c>
    </row>
    <row r="24" spans="1:16" s="19" customFormat="1">
      <c r="A24" s="129">
        <v>43130</v>
      </c>
      <c r="B24" s="19" t="s">
        <v>257</v>
      </c>
      <c r="C24" s="19">
        <v>4056</v>
      </c>
      <c r="D24" s="19" t="s">
        <v>323</v>
      </c>
      <c r="E24" s="19" t="s">
        <v>183</v>
      </c>
      <c r="F24" s="19" t="s">
        <v>184</v>
      </c>
      <c r="G24" s="19">
        <v>37</v>
      </c>
      <c r="H24" s="19">
        <v>0.158</v>
      </c>
      <c r="I24" s="19" t="s">
        <v>185</v>
      </c>
      <c r="J24" s="19">
        <v>0</v>
      </c>
      <c r="K24" s="19">
        <v>0</v>
      </c>
      <c r="L24" s="19" t="s">
        <v>217</v>
      </c>
      <c r="M24" s="19">
        <v>0</v>
      </c>
      <c r="N24" s="19">
        <v>500</v>
      </c>
      <c r="O24" s="103">
        <v>0.58888888888888891</v>
      </c>
    </row>
    <row r="25" spans="1:16" s="19" customFormat="1">
      <c r="A25" s="129">
        <v>43131</v>
      </c>
      <c r="B25" s="19" t="s">
        <v>257</v>
      </c>
      <c r="C25" s="19">
        <v>3986</v>
      </c>
      <c r="D25" s="19" t="s">
        <v>324</v>
      </c>
      <c r="E25" s="19" t="s">
        <v>188</v>
      </c>
      <c r="F25" s="19" t="s">
        <v>184</v>
      </c>
      <c r="G25" s="19">
        <v>38</v>
      </c>
      <c r="H25" s="19">
        <v>0.14199999999999999</v>
      </c>
      <c r="I25" s="19" t="s">
        <v>185</v>
      </c>
      <c r="J25" s="19">
        <v>0</v>
      </c>
      <c r="K25" s="19">
        <v>0</v>
      </c>
      <c r="L25" s="19" t="s">
        <v>217</v>
      </c>
      <c r="M25" s="19">
        <v>0</v>
      </c>
      <c r="N25" s="19">
        <v>500</v>
      </c>
      <c r="O25" s="103">
        <v>0.56111111111111112</v>
      </c>
    </row>
    <row r="26" spans="1:16" s="19" customFormat="1">
      <c r="A26" s="129">
        <v>43132</v>
      </c>
      <c r="B26" s="19" t="s">
        <v>257</v>
      </c>
      <c r="C26" s="19">
        <v>4042</v>
      </c>
      <c r="D26" s="19" t="s">
        <v>326</v>
      </c>
      <c r="E26" s="19" t="s">
        <v>188</v>
      </c>
      <c r="F26" s="19" t="s">
        <v>184</v>
      </c>
      <c r="G26" s="19">
        <v>37.5</v>
      </c>
      <c r="H26" s="19">
        <v>0.13700000000000001</v>
      </c>
      <c r="I26" s="19" t="s">
        <v>185</v>
      </c>
      <c r="J26" s="19">
        <v>0</v>
      </c>
      <c r="K26" s="19">
        <v>0</v>
      </c>
      <c r="L26" s="19" t="s">
        <v>217</v>
      </c>
      <c r="M26" s="19">
        <v>0</v>
      </c>
      <c r="N26" s="19">
        <v>500</v>
      </c>
      <c r="O26" s="103">
        <v>0.56527777777777777</v>
      </c>
    </row>
    <row r="27" spans="1:16" s="19" customFormat="1">
      <c r="A27" s="129">
        <v>43133</v>
      </c>
      <c r="B27" s="19" t="s">
        <v>257</v>
      </c>
      <c r="C27" s="19">
        <v>4050</v>
      </c>
      <c r="D27" s="19" t="s">
        <v>327</v>
      </c>
      <c r="E27" s="19" t="s">
        <v>183</v>
      </c>
      <c r="F27" s="19" t="s">
        <v>184</v>
      </c>
      <c r="G27" s="19">
        <v>38</v>
      </c>
      <c r="H27" s="19">
        <v>0.14099999999999999</v>
      </c>
      <c r="I27" s="19" t="s">
        <v>337</v>
      </c>
      <c r="J27" s="19">
        <v>500</v>
      </c>
      <c r="K27" s="19">
        <f t="shared" ref="K27" si="6">J27*H27</f>
        <v>70.5</v>
      </c>
      <c r="L27" s="19" t="s">
        <v>217</v>
      </c>
      <c r="M27" s="19">
        <v>0</v>
      </c>
      <c r="N27" s="19">
        <v>1000</v>
      </c>
      <c r="O27" s="103">
        <v>0.62777777777777777</v>
      </c>
    </row>
    <row r="28" spans="1:16" s="19" customFormat="1">
      <c r="A28" s="129">
        <v>43136</v>
      </c>
      <c r="B28" s="19" t="s">
        <v>257</v>
      </c>
      <c r="C28" s="19">
        <v>3975</v>
      </c>
      <c r="D28" s="19" t="s">
        <v>329</v>
      </c>
      <c r="E28" s="19" t="s">
        <v>188</v>
      </c>
      <c r="F28" s="19" t="s">
        <v>184</v>
      </c>
      <c r="G28" s="19">
        <v>35.5</v>
      </c>
      <c r="H28" s="19">
        <v>0.11700000000000001</v>
      </c>
      <c r="I28" s="19" t="s">
        <v>337</v>
      </c>
      <c r="J28" s="19">
        <v>500</v>
      </c>
      <c r="K28" s="19">
        <f t="shared" ref="K28" si="7">J28*H28</f>
        <v>58.5</v>
      </c>
      <c r="L28" s="19" t="s">
        <v>217</v>
      </c>
      <c r="M28" s="19">
        <v>0</v>
      </c>
      <c r="N28" s="19">
        <v>1000</v>
      </c>
      <c r="O28" s="103">
        <v>0.62430555555555556</v>
      </c>
    </row>
    <row r="29" spans="1:16" s="19" customFormat="1"/>
    <row r="30" spans="1:16" s="19" customFormat="1"/>
    <row r="31" spans="1:16" s="19" customFormat="1"/>
    <row r="32" spans="1:16" s="19" customFormat="1"/>
    <row r="33" s="19" customFormat="1"/>
    <row r="34" s="19" customFormat="1"/>
    <row r="35" s="19" customFormat="1"/>
    <row r="36" s="19" customFormat="1"/>
    <row r="37" s="19" customFormat="1"/>
    <row r="38" s="19" customFormat="1"/>
    <row r="39" s="19" customFormat="1"/>
    <row r="40" s="19" customFormat="1"/>
    <row r="41" s="19" customFormat="1"/>
    <row r="42" s="19" customForma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94"/>
  <sheetViews>
    <sheetView topLeftCell="A12" workbookViewId="0" xr3:uid="{842E5F09-E766-5B8D-85AF-A39847EA96FD}">
      <selection activeCell="F24" sqref="F24"/>
    </sheetView>
  </sheetViews>
  <sheetFormatPr defaultRowHeight="15"/>
  <cols>
    <col min="2" max="2" width="13.85546875" bestFit="1" customWidth="1"/>
    <col min="3" max="3" width="10.28515625" customWidth="1"/>
    <col min="4" max="4" width="13.5703125" bestFit="1" customWidth="1"/>
    <col min="5" max="5" width="15.140625" customWidth="1"/>
    <col min="6" max="6" width="13.42578125" bestFit="1" customWidth="1"/>
    <col min="7" max="7" width="23.42578125" customWidth="1"/>
    <col min="11" max="11" width="13.85546875" bestFit="1" customWidth="1"/>
    <col min="12" max="12" width="12.140625" bestFit="1" customWidth="1"/>
    <col min="13" max="13" width="13" customWidth="1"/>
    <col min="14" max="14" width="15.140625" customWidth="1"/>
    <col min="15" max="15" width="16" customWidth="1"/>
    <col min="16" max="16" width="18.85546875" customWidth="1"/>
  </cols>
  <sheetData>
    <row r="2" spans="2:19" ht="18.75">
      <c r="B2" s="229">
        <v>42894</v>
      </c>
      <c r="C2" s="230"/>
      <c r="D2" s="230">
        <v>3951</v>
      </c>
      <c r="E2" s="230"/>
      <c r="F2" s="230"/>
      <c r="N2" s="177">
        <v>3952</v>
      </c>
    </row>
    <row r="3" spans="2:19" ht="36.75">
      <c r="B3" s="251" t="s">
        <v>338</v>
      </c>
      <c r="C3" s="252"/>
      <c r="D3" s="263"/>
      <c r="E3" s="268" t="s">
        <v>339</v>
      </c>
      <c r="F3" s="230"/>
      <c r="L3" s="229">
        <v>42895</v>
      </c>
      <c r="M3" s="230"/>
      <c r="N3" s="230"/>
      <c r="O3" s="230"/>
      <c r="P3" s="230"/>
    </row>
    <row r="4" spans="2:19" ht="56.25">
      <c r="B4" s="177" t="s">
        <v>6</v>
      </c>
      <c r="C4" s="232" t="s">
        <v>7</v>
      </c>
      <c r="D4" s="231"/>
      <c r="E4" s="230" t="s">
        <v>8</v>
      </c>
      <c r="F4" s="231" t="s">
        <v>9</v>
      </c>
      <c r="L4" s="251" t="s">
        <v>338</v>
      </c>
      <c r="M4" s="252"/>
      <c r="N4" s="263"/>
      <c r="O4" s="268" t="s">
        <v>340</v>
      </c>
      <c r="P4" s="230"/>
    </row>
    <row r="5" spans="2:19" ht="66" customHeight="1">
      <c r="B5" s="255">
        <v>0.34027777777777773</v>
      </c>
      <c r="C5" s="234">
        <f t="shared" ref="C5:C10" si="0">(B5-B$9)*24</f>
        <v>-2.9333333333333336</v>
      </c>
      <c r="D5" s="249" t="s">
        <v>11</v>
      </c>
      <c r="E5" s="306"/>
      <c r="F5" s="242"/>
      <c r="L5" s="177" t="s">
        <v>6</v>
      </c>
      <c r="M5" s="232" t="s">
        <v>7</v>
      </c>
      <c r="N5" s="231"/>
      <c r="O5" s="230" t="s">
        <v>8</v>
      </c>
      <c r="P5" s="231" t="s">
        <v>9</v>
      </c>
    </row>
    <row r="6" spans="2:19" ht="98.25" customHeight="1">
      <c r="B6" s="255">
        <v>0.43194444444444446</v>
      </c>
      <c r="C6" s="234">
        <f t="shared" si="0"/>
        <v>-0.73333333333333206</v>
      </c>
      <c r="D6" s="236" t="s">
        <v>13</v>
      </c>
      <c r="E6" s="242">
        <v>-22.48</v>
      </c>
      <c r="F6" s="242">
        <v>1.08</v>
      </c>
      <c r="G6" s="159" t="s">
        <v>341</v>
      </c>
      <c r="L6" s="255">
        <v>0.34375</v>
      </c>
      <c r="M6" s="234">
        <f t="shared" ref="M6:M11" si="1">(L6-L$9)*24</f>
        <v>-1.9833333333333329</v>
      </c>
      <c r="N6" s="249" t="s">
        <v>11</v>
      </c>
      <c r="O6" s="306"/>
      <c r="P6" s="242"/>
    </row>
    <row r="7" spans="2:19" ht="18.75">
      <c r="B7" s="255">
        <v>0.4458333333333333</v>
      </c>
      <c r="C7" s="234">
        <f t="shared" si="0"/>
        <v>-0.39999999999999991</v>
      </c>
      <c r="D7" s="236" t="s">
        <v>13</v>
      </c>
      <c r="E7" s="242">
        <v>-22.95</v>
      </c>
      <c r="F7" s="242">
        <v>0.98</v>
      </c>
      <c r="L7" s="255">
        <v>0.39513888888888887</v>
      </c>
      <c r="M7" s="234">
        <f t="shared" si="1"/>
        <v>-0.75</v>
      </c>
      <c r="N7" s="236" t="s">
        <v>13</v>
      </c>
      <c r="O7" s="242">
        <v>-27.39</v>
      </c>
      <c r="P7" s="242">
        <v>1.04</v>
      </c>
    </row>
    <row r="8" spans="2:19" ht="18.75">
      <c r="B8" s="255">
        <v>0.4597222222222222</v>
      </c>
      <c r="C8" s="234">
        <f t="shared" si="0"/>
        <v>-6.666666666666643E-2</v>
      </c>
      <c r="D8" s="236" t="s">
        <v>13</v>
      </c>
      <c r="E8" s="242">
        <v>-22.68</v>
      </c>
      <c r="F8" s="242">
        <v>1.03</v>
      </c>
      <c r="L8" s="255">
        <v>0.41111111111111115</v>
      </c>
      <c r="M8" s="234">
        <f t="shared" si="1"/>
        <v>-0.36666666666666536</v>
      </c>
      <c r="N8" s="236" t="s">
        <v>13</v>
      </c>
      <c r="O8" s="242">
        <v>-27.29</v>
      </c>
      <c r="P8" s="242">
        <v>0.96</v>
      </c>
    </row>
    <row r="9" spans="2:19" ht="18.75">
      <c r="B9" s="255">
        <v>0.46249999999999997</v>
      </c>
      <c r="C9" s="234">
        <f t="shared" si="0"/>
        <v>0</v>
      </c>
      <c r="D9" s="236" t="s">
        <v>14</v>
      </c>
      <c r="E9" s="240"/>
      <c r="F9" s="241"/>
      <c r="L9" s="255">
        <v>0.42638888888888887</v>
      </c>
      <c r="M9" s="234">
        <f t="shared" si="1"/>
        <v>0</v>
      </c>
      <c r="N9" s="236" t="s">
        <v>13</v>
      </c>
      <c r="O9" s="242">
        <v>-27.1</v>
      </c>
      <c r="P9" s="242">
        <v>1.1200000000000001</v>
      </c>
    </row>
    <row r="10" spans="2:19" ht="18.75">
      <c r="B10" s="245">
        <v>0.47361111111111115</v>
      </c>
      <c r="C10" s="238">
        <f t="shared" si="0"/>
        <v>0.26666666666666838</v>
      </c>
      <c r="D10" s="236" t="s">
        <v>16</v>
      </c>
      <c r="E10" s="237">
        <v>-23.98</v>
      </c>
      <c r="F10" s="242">
        <v>1.1000000000000001</v>
      </c>
      <c r="L10" s="255">
        <v>0.43194444444444446</v>
      </c>
      <c r="M10" s="234">
        <f t="shared" si="1"/>
        <v>0.13333333333333419</v>
      </c>
      <c r="N10" s="236" t="s">
        <v>14</v>
      </c>
      <c r="O10" s="240"/>
      <c r="P10" s="241"/>
    </row>
    <row r="11" spans="2:19" ht="18.75">
      <c r="B11" s="245">
        <v>0.48819444444444443</v>
      </c>
      <c r="C11" s="238">
        <f t="shared" ref="C11:C18" si="2">(B11-B$9)*24</f>
        <v>0.61666666666666714</v>
      </c>
      <c r="D11" s="236" t="s">
        <v>18</v>
      </c>
      <c r="E11" s="242">
        <v>-15.85</v>
      </c>
      <c r="F11" s="242">
        <v>1.07</v>
      </c>
      <c r="L11" s="245"/>
      <c r="M11" s="238">
        <f t="shared" si="1"/>
        <v>-10.233333333333333</v>
      </c>
      <c r="N11" s="236" t="s">
        <v>16</v>
      </c>
      <c r="O11" s="237"/>
      <c r="P11" s="242"/>
      <c r="Q11" t="s">
        <v>342</v>
      </c>
    </row>
    <row r="12" spans="2:19" ht="18.75">
      <c r="B12" s="245">
        <v>0.50347222222222221</v>
      </c>
      <c r="C12" s="238">
        <f t="shared" si="2"/>
        <v>0.98333333333333384</v>
      </c>
      <c r="D12" s="236" t="s">
        <v>19</v>
      </c>
      <c r="E12" s="242">
        <v>-11.35</v>
      </c>
      <c r="F12" s="242">
        <v>1.1100000000000001</v>
      </c>
      <c r="L12" s="245"/>
      <c r="M12" s="238">
        <f t="shared" ref="M12:M17" si="3">(L12-L$9)*24</f>
        <v>-10.233333333333333</v>
      </c>
      <c r="N12" s="236" t="s">
        <v>18</v>
      </c>
      <c r="O12" s="242"/>
      <c r="P12" s="242"/>
      <c r="Q12" t="s">
        <v>343</v>
      </c>
    </row>
    <row r="13" spans="2:19" ht="18.75">
      <c r="B13" s="245">
        <v>0.51736111111111105</v>
      </c>
      <c r="C13" s="238">
        <f t="shared" si="2"/>
        <v>1.316666666666666</v>
      </c>
      <c r="D13" s="236" t="s">
        <v>20</v>
      </c>
      <c r="E13" s="242">
        <v>-6.96</v>
      </c>
      <c r="F13" s="242">
        <v>1.1100000000000001</v>
      </c>
      <c r="L13" s="245"/>
      <c r="M13" s="238">
        <f t="shared" si="3"/>
        <v>-10.233333333333333</v>
      </c>
      <c r="N13" s="236" t="s">
        <v>19</v>
      </c>
      <c r="O13" s="242"/>
      <c r="P13" s="242"/>
    </row>
    <row r="14" spans="2:19" ht="18.75">
      <c r="B14" s="245">
        <v>0.53194444444444444</v>
      </c>
      <c r="C14" s="238">
        <f t="shared" si="2"/>
        <v>1.6666666666666674</v>
      </c>
      <c r="D14" s="236" t="s">
        <v>21</v>
      </c>
      <c r="E14" s="237">
        <v>-4.43</v>
      </c>
      <c r="F14" s="242">
        <v>0.97</v>
      </c>
      <c r="L14" s="245"/>
      <c r="M14" s="238">
        <f t="shared" si="3"/>
        <v>-10.233333333333333</v>
      </c>
      <c r="N14" s="236" t="s">
        <v>20</v>
      </c>
      <c r="O14" s="242"/>
      <c r="P14" s="242"/>
      <c r="Q14" s="2" t="s">
        <v>344</v>
      </c>
      <c r="R14" s="2"/>
      <c r="S14" s="2"/>
    </row>
    <row r="15" spans="2:19" ht="18.75">
      <c r="B15" s="245">
        <v>0.54583333333333328</v>
      </c>
      <c r="C15" s="238">
        <f t="shared" si="2"/>
        <v>1.9999999999999996</v>
      </c>
      <c r="D15" s="236" t="s">
        <v>22</v>
      </c>
      <c r="E15" s="237">
        <v>-4.1900000000000004</v>
      </c>
      <c r="F15" s="242">
        <v>0.78</v>
      </c>
      <c r="L15" s="245"/>
      <c r="M15" s="238">
        <f t="shared" si="3"/>
        <v>-10.233333333333333</v>
      </c>
      <c r="N15" s="236" t="s">
        <v>21</v>
      </c>
      <c r="O15" s="237"/>
      <c r="P15" s="242"/>
    </row>
    <row r="16" spans="2:19" ht="18.75">
      <c r="B16" s="245">
        <v>0.55902777777777779</v>
      </c>
      <c r="C16" s="238">
        <f t="shared" si="2"/>
        <v>2.3166666666666678</v>
      </c>
      <c r="D16" s="236" t="s">
        <v>23</v>
      </c>
      <c r="E16" s="242">
        <v>-4.5</v>
      </c>
      <c r="F16" s="242">
        <v>0.75</v>
      </c>
      <c r="L16" s="245"/>
      <c r="M16" s="238">
        <f t="shared" si="3"/>
        <v>-10.233333333333333</v>
      </c>
      <c r="N16" s="236" t="s">
        <v>22</v>
      </c>
      <c r="O16" s="237"/>
      <c r="P16" s="242"/>
    </row>
    <row r="17" spans="2:16" ht="18.75">
      <c r="B17" s="245">
        <v>0.58888888888888891</v>
      </c>
      <c r="C17" s="238">
        <f t="shared" si="2"/>
        <v>3.0333333333333345</v>
      </c>
      <c r="D17" s="236" t="s">
        <v>24</v>
      </c>
      <c r="E17" s="242">
        <v>-5.68</v>
      </c>
      <c r="F17" s="242">
        <v>0.72</v>
      </c>
      <c r="G17" t="s">
        <v>345</v>
      </c>
      <c r="L17" s="245"/>
      <c r="M17" s="238">
        <f t="shared" si="3"/>
        <v>-10.233333333333333</v>
      </c>
      <c r="N17" s="236" t="s">
        <v>23</v>
      </c>
      <c r="O17" s="242"/>
      <c r="P17" s="242"/>
    </row>
    <row r="18" spans="2:16" ht="18.75">
      <c r="B18" s="245">
        <v>0.59791666666666665</v>
      </c>
      <c r="C18" s="238">
        <f t="shared" si="2"/>
        <v>3.2500000000000004</v>
      </c>
      <c r="D18" s="236" t="s">
        <v>25</v>
      </c>
      <c r="E18" s="242">
        <v>-4.72</v>
      </c>
      <c r="F18" s="242">
        <v>0.79</v>
      </c>
      <c r="L18" t="s">
        <v>346</v>
      </c>
    </row>
    <row r="19" spans="2:16" ht="18.75">
      <c r="B19" s="245"/>
      <c r="C19" s="238"/>
      <c r="D19" s="236"/>
    </row>
    <row r="23" spans="2:16" ht="18">
      <c r="B23" s="229">
        <v>42899</v>
      </c>
      <c r="C23" s="230"/>
      <c r="D23" s="230">
        <v>3953</v>
      </c>
      <c r="E23" s="230"/>
      <c r="F23" s="230"/>
      <c r="K23" s="229">
        <v>42901</v>
      </c>
      <c r="L23" s="230"/>
      <c r="M23" s="230">
        <v>3962</v>
      </c>
      <c r="N23" s="230"/>
      <c r="O23" s="230"/>
    </row>
    <row r="24" spans="2:16" ht="54.75">
      <c r="B24" s="251" t="s">
        <v>338</v>
      </c>
      <c r="C24" s="252"/>
      <c r="D24" s="263"/>
      <c r="E24" s="268" t="s">
        <v>347</v>
      </c>
      <c r="F24" s="230"/>
      <c r="K24" s="251" t="s">
        <v>338</v>
      </c>
      <c r="L24" s="252"/>
      <c r="M24" s="263"/>
      <c r="N24" s="268" t="s">
        <v>339</v>
      </c>
      <c r="O24" s="230"/>
    </row>
    <row r="25" spans="2:16" ht="57">
      <c r="B25" s="177" t="s">
        <v>6</v>
      </c>
      <c r="C25" s="232" t="s">
        <v>7</v>
      </c>
      <c r="D25" s="231"/>
      <c r="E25" s="230" t="s">
        <v>8</v>
      </c>
      <c r="F25" s="231" t="s">
        <v>9</v>
      </c>
      <c r="G25" s="308" t="s">
        <v>10</v>
      </c>
      <c r="K25" s="177" t="s">
        <v>6</v>
      </c>
      <c r="L25" s="232" t="s">
        <v>7</v>
      </c>
      <c r="M25" s="231"/>
      <c r="N25" s="230" t="s">
        <v>8</v>
      </c>
      <c r="O25" s="231" t="s">
        <v>9</v>
      </c>
      <c r="P25" s="310" t="s">
        <v>10</v>
      </c>
    </row>
    <row r="26" spans="2:16" ht="36.75">
      <c r="B26" s="306">
        <v>0.35416666666666669</v>
      </c>
      <c r="C26" s="234">
        <f>(B26-B$30)*24</f>
        <v>-1.2499999999999996</v>
      </c>
      <c r="D26" s="235" t="s">
        <v>11</v>
      </c>
      <c r="E26" s="306"/>
      <c r="F26" s="242"/>
      <c r="K26" s="306">
        <v>0.35833333333333334</v>
      </c>
      <c r="L26" s="234">
        <f>(K26-K$30)*24</f>
        <v>-0.98333333333333384</v>
      </c>
      <c r="M26" s="235" t="s">
        <v>11</v>
      </c>
      <c r="N26" s="306"/>
      <c r="O26" s="242"/>
    </row>
    <row r="27" spans="2:16" ht="18.75">
      <c r="B27" s="306">
        <v>0.3743055555555555</v>
      </c>
      <c r="C27" s="234">
        <f>(B27-B$30)*24</f>
        <v>-0.76666666666666794</v>
      </c>
      <c r="D27" s="236" t="s">
        <v>13</v>
      </c>
      <c r="E27" s="242">
        <v>-23.18</v>
      </c>
      <c r="F27" s="242">
        <v>0.67</v>
      </c>
      <c r="K27" s="306">
        <v>0.36458333333333331</v>
      </c>
      <c r="L27" s="234">
        <f>(K27-K$30)*24</f>
        <v>-0.83333333333333437</v>
      </c>
      <c r="M27" s="236" t="s">
        <v>13</v>
      </c>
      <c r="N27" s="242">
        <v>-22.33</v>
      </c>
      <c r="O27" s="242">
        <v>0.87</v>
      </c>
    </row>
    <row r="28" spans="2:16" ht="18.75">
      <c r="B28" s="306">
        <v>0.38541666666666669</v>
      </c>
      <c r="C28" s="234">
        <f>(B28-B$30)*24</f>
        <v>-0.49999999999999956</v>
      </c>
      <c r="D28" s="236" t="s">
        <v>13</v>
      </c>
      <c r="E28" s="242">
        <v>-21.68</v>
      </c>
      <c r="F28" s="242">
        <v>0.97</v>
      </c>
      <c r="K28" s="306">
        <v>0.37777777777777777</v>
      </c>
      <c r="L28" s="234">
        <f>(K28-K$30)*24</f>
        <v>-0.5166666666666675</v>
      </c>
      <c r="M28" s="236" t="s">
        <v>13</v>
      </c>
      <c r="N28" s="242">
        <v>-21.31</v>
      </c>
      <c r="O28" s="242">
        <v>1.04</v>
      </c>
    </row>
    <row r="29" spans="2:16" ht="18.75">
      <c r="B29" s="306">
        <v>0.39861111111111108</v>
      </c>
      <c r="C29" s="234">
        <f>(B29-B$30)*24</f>
        <v>-0.18333333333333401</v>
      </c>
      <c r="D29" s="236" t="s">
        <v>13</v>
      </c>
      <c r="E29" s="242">
        <v>-23.08</v>
      </c>
      <c r="F29" s="242">
        <v>0.93</v>
      </c>
      <c r="K29" s="306">
        <v>0.3923611111111111</v>
      </c>
      <c r="L29" s="234">
        <f>(K29-K$30)*24</f>
        <v>-0.16666666666666741</v>
      </c>
      <c r="M29" s="236" t="s">
        <v>13</v>
      </c>
      <c r="N29" s="242">
        <v>-22.85</v>
      </c>
      <c r="O29" s="242">
        <v>0.79</v>
      </c>
    </row>
    <row r="30" spans="2:16" ht="18.75">
      <c r="B30" s="306">
        <v>0.40625</v>
      </c>
      <c r="C30" s="234">
        <f>(B30-B$30)*24</f>
        <v>0</v>
      </c>
      <c r="D30" s="236" t="s">
        <v>14</v>
      </c>
      <c r="E30" s="240"/>
      <c r="F30" s="241"/>
      <c r="K30" s="306">
        <v>0.39930555555555558</v>
      </c>
      <c r="L30" s="234">
        <f>(K30-K$30)*24</f>
        <v>0</v>
      </c>
      <c r="M30" s="236" t="s">
        <v>14</v>
      </c>
      <c r="N30" s="240"/>
      <c r="O30" s="241"/>
    </row>
    <row r="31" spans="2:16" ht="18.75">
      <c r="B31" s="306">
        <v>0.41111111111111115</v>
      </c>
      <c r="C31" s="234">
        <f t="shared" ref="C31:C42" si="4">(B31-B$30)*24</f>
        <v>0.11666666666666758</v>
      </c>
      <c r="D31" s="236" t="s">
        <v>16</v>
      </c>
      <c r="E31" s="237">
        <v>-30.38</v>
      </c>
      <c r="F31" s="242">
        <v>1.45</v>
      </c>
      <c r="J31" t="s">
        <v>35</v>
      </c>
      <c r="K31" s="306">
        <v>0.44166666666666665</v>
      </c>
      <c r="L31" s="234">
        <f t="shared" ref="L31:L42" si="5">(K31-K$30)*24</f>
        <v>1.0166666666666657</v>
      </c>
      <c r="M31" s="236" t="s">
        <v>16</v>
      </c>
      <c r="N31" s="237">
        <v>7.96</v>
      </c>
      <c r="O31" s="242">
        <v>0.86</v>
      </c>
      <c r="P31" t="s">
        <v>348</v>
      </c>
    </row>
    <row r="32" spans="2:16" ht="18.75">
      <c r="B32" s="306">
        <v>0.4291666666666667</v>
      </c>
      <c r="C32" s="234">
        <f t="shared" si="4"/>
        <v>0.55000000000000071</v>
      </c>
      <c r="D32" s="236" t="s">
        <v>18</v>
      </c>
      <c r="E32" s="242">
        <v>87.99</v>
      </c>
      <c r="F32" s="242">
        <v>0.77</v>
      </c>
      <c r="K32" s="306">
        <v>0.4548611111111111</v>
      </c>
      <c r="L32" s="234">
        <f t="shared" si="5"/>
        <v>1.3333333333333326</v>
      </c>
      <c r="M32" s="236" t="s">
        <v>18</v>
      </c>
      <c r="N32" s="242">
        <v>5.56</v>
      </c>
      <c r="O32" s="242">
        <v>0.8</v>
      </c>
    </row>
    <row r="33" spans="2:16" ht="18.75">
      <c r="B33" s="306">
        <v>0.44166666666666665</v>
      </c>
      <c r="C33" s="234">
        <f t="shared" si="4"/>
        <v>0.84999999999999964</v>
      </c>
      <c r="D33" s="236" t="s">
        <v>19</v>
      </c>
      <c r="E33" s="242">
        <v>118.87</v>
      </c>
      <c r="F33" s="242">
        <v>0.81</v>
      </c>
      <c r="K33" s="306">
        <v>0.4680555555555555</v>
      </c>
      <c r="L33" s="234">
        <f t="shared" si="5"/>
        <v>1.6499999999999981</v>
      </c>
      <c r="M33" s="236" t="s">
        <v>19</v>
      </c>
      <c r="N33" s="242">
        <v>1.63</v>
      </c>
      <c r="O33" s="242">
        <v>1.07</v>
      </c>
    </row>
    <row r="34" spans="2:16" ht="18.75">
      <c r="B34" s="306">
        <v>0.45416666666666666</v>
      </c>
      <c r="C34" s="234">
        <f t="shared" si="4"/>
        <v>1.1499999999999999</v>
      </c>
      <c r="D34" s="236" t="s">
        <v>20</v>
      </c>
      <c r="E34" s="242">
        <v>136.63999999999999</v>
      </c>
      <c r="F34" s="242">
        <v>0.94</v>
      </c>
      <c r="K34" s="306">
        <v>0.4826388888888889</v>
      </c>
      <c r="L34" s="234">
        <f t="shared" si="5"/>
        <v>1.9999999999999996</v>
      </c>
      <c r="M34" s="236" t="s">
        <v>20</v>
      </c>
      <c r="N34" s="242">
        <v>2.0299999999999998</v>
      </c>
      <c r="O34" s="242">
        <v>0.73</v>
      </c>
    </row>
    <row r="35" spans="2:16" ht="33" customHeight="1">
      <c r="B35" s="306">
        <v>0.46666666666666662</v>
      </c>
      <c r="C35" s="234">
        <f t="shared" si="4"/>
        <v>1.4499999999999988</v>
      </c>
      <c r="D35" s="236" t="s">
        <v>21</v>
      </c>
      <c r="E35" s="237">
        <v>135.28</v>
      </c>
      <c r="F35" s="242">
        <v>0.82</v>
      </c>
      <c r="K35" s="306">
        <v>0.49444444444444446</v>
      </c>
      <c r="L35" s="234">
        <f>(K35-K$30)*24</f>
        <v>2.2833333333333332</v>
      </c>
      <c r="M35" s="236" t="s">
        <v>21</v>
      </c>
      <c r="N35" s="237">
        <v>8.27</v>
      </c>
      <c r="O35" s="242">
        <v>1.1000000000000001</v>
      </c>
    </row>
    <row r="36" spans="2:16" ht="18.75">
      <c r="B36" s="306">
        <v>0.47916666666666669</v>
      </c>
      <c r="C36" s="234">
        <f t="shared" si="4"/>
        <v>1.7500000000000004</v>
      </c>
      <c r="D36" s="236" t="s">
        <v>22</v>
      </c>
      <c r="E36" s="237">
        <v>127.9</v>
      </c>
      <c r="F36" s="242">
        <v>0.93</v>
      </c>
      <c r="K36" s="306">
        <v>0.51527777777777783</v>
      </c>
      <c r="L36" s="234">
        <f t="shared" si="5"/>
        <v>2.7833333333333341</v>
      </c>
      <c r="M36" s="236" t="s">
        <v>22</v>
      </c>
      <c r="N36" s="237">
        <v>10.41</v>
      </c>
      <c r="O36" s="242">
        <v>1.1000000000000001</v>
      </c>
      <c r="P36" t="s">
        <v>349</v>
      </c>
    </row>
    <row r="37" spans="2:16" ht="18.75">
      <c r="B37" s="306">
        <v>0.49236111111111108</v>
      </c>
      <c r="C37" s="234">
        <f t="shared" si="4"/>
        <v>2.066666666666666</v>
      </c>
      <c r="D37" s="236" t="s">
        <v>23</v>
      </c>
      <c r="E37" s="242">
        <v>117.31</v>
      </c>
      <c r="F37" s="242">
        <v>1.47</v>
      </c>
      <c r="K37" s="306">
        <v>0.52986111111111112</v>
      </c>
      <c r="L37" s="234">
        <f t="shared" si="5"/>
        <v>3.1333333333333329</v>
      </c>
      <c r="M37" s="236" t="s">
        <v>23</v>
      </c>
      <c r="N37" s="242">
        <v>8.9600000000000009</v>
      </c>
      <c r="O37" s="242">
        <v>1.35</v>
      </c>
    </row>
    <row r="38" spans="2:16" ht="18.75">
      <c r="B38" s="306">
        <v>0.51041666666666663</v>
      </c>
      <c r="C38" s="234">
        <f t="shared" si="4"/>
        <v>2.4999999999999991</v>
      </c>
      <c r="D38" s="236" t="s">
        <v>24</v>
      </c>
      <c r="E38" s="242">
        <v>94.33</v>
      </c>
      <c r="F38" s="242">
        <v>1.01</v>
      </c>
      <c r="K38" s="306">
        <v>0.54861111111111105</v>
      </c>
      <c r="L38" s="234">
        <f t="shared" si="5"/>
        <v>3.5833333333333313</v>
      </c>
      <c r="M38" s="236" t="s">
        <v>24</v>
      </c>
      <c r="N38" s="242">
        <v>3.16</v>
      </c>
      <c r="O38" s="242">
        <v>0.87</v>
      </c>
    </row>
    <row r="39" spans="2:16" ht="18.75">
      <c r="B39" s="306">
        <v>0.52430555555555558</v>
      </c>
      <c r="C39" s="234">
        <f t="shared" si="4"/>
        <v>2.8333333333333339</v>
      </c>
      <c r="D39" s="236" t="s">
        <v>25</v>
      </c>
      <c r="E39" s="242">
        <v>79.77</v>
      </c>
      <c r="F39" s="242">
        <v>0.87</v>
      </c>
      <c r="K39" s="306">
        <v>0.56180555555555556</v>
      </c>
      <c r="L39" s="234">
        <f t="shared" si="5"/>
        <v>3.8999999999999995</v>
      </c>
      <c r="M39" s="236" t="s">
        <v>25</v>
      </c>
      <c r="N39" s="242">
        <v>1.67</v>
      </c>
      <c r="O39" s="242">
        <v>0.98</v>
      </c>
    </row>
    <row r="40" spans="2:16" ht="18.75">
      <c r="B40" s="306">
        <v>0.53680555555555554</v>
      </c>
      <c r="C40" s="234">
        <f t="shared" si="4"/>
        <v>3.1333333333333329</v>
      </c>
      <c r="D40" s="236" t="s">
        <v>40</v>
      </c>
      <c r="E40" s="242">
        <v>54.77</v>
      </c>
      <c r="F40" s="242">
        <v>1.01</v>
      </c>
      <c r="K40" s="306">
        <v>0.5756944444444444</v>
      </c>
      <c r="L40" s="234">
        <f t="shared" si="5"/>
        <v>4.2333333333333316</v>
      </c>
      <c r="M40" s="236" t="s">
        <v>40</v>
      </c>
      <c r="N40" s="242">
        <v>0.81</v>
      </c>
      <c r="O40" s="242">
        <v>0.73</v>
      </c>
    </row>
    <row r="41" spans="2:16" ht="18.75">
      <c r="B41" s="306">
        <v>0.55138888888888882</v>
      </c>
      <c r="C41" s="234">
        <f t="shared" si="4"/>
        <v>3.4833333333333316</v>
      </c>
      <c r="D41" s="236" t="s">
        <v>41</v>
      </c>
      <c r="E41" s="242">
        <v>48.21</v>
      </c>
      <c r="F41" s="242">
        <v>1.21</v>
      </c>
      <c r="G41" t="s">
        <v>350</v>
      </c>
      <c r="K41" s="306">
        <v>0.58819444444444446</v>
      </c>
      <c r="L41" s="234">
        <f t="shared" si="5"/>
        <v>4.5333333333333332</v>
      </c>
      <c r="M41" s="236" t="s">
        <v>41</v>
      </c>
      <c r="N41" s="242">
        <v>4.4000000000000004</v>
      </c>
      <c r="O41" s="242">
        <v>1.06</v>
      </c>
    </row>
    <row r="42" spans="2:16" ht="18.75">
      <c r="B42" s="306">
        <v>0.56805555555555554</v>
      </c>
      <c r="C42" s="234">
        <f t="shared" si="4"/>
        <v>3.8833333333333329</v>
      </c>
      <c r="D42" s="236" t="s">
        <v>42</v>
      </c>
      <c r="E42" s="242">
        <v>35.700000000000003</v>
      </c>
      <c r="F42" s="242">
        <v>1.05</v>
      </c>
      <c r="L42" s="234">
        <f t="shared" si="5"/>
        <v>-9.5833333333333339</v>
      </c>
      <c r="M42" s="236" t="s">
        <v>42</v>
      </c>
    </row>
    <row r="43" spans="2:16" ht="18.75">
      <c r="C43" s="234"/>
      <c r="D43" s="236"/>
    </row>
    <row r="46" spans="2:16" ht="18">
      <c r="B46" s="229">
        <v>42905</v>
      </c>
      <c r="C46" s="230"/>
      <c r="D46" s="230">
        <v>3950</v>
      </c>
      <c r="E46" s="230"/>
      <c r="F46" s="230"/>
      <c r="K46" s="229">
        <v>42906</v>
      </c>
      <c r="L46" s="230"/>
      <c r="M46" s="230">
        <v>3963</v>
      </c>
      <c r="N46" s="230"/>
      <c r="O46" s="230"/>
    </row>
    <row r="47" spans="2:16" ht="54.75">
      <c r="B47" s="251" t="s">
        <v>338</v>
      </c>
      <c r="C47" s="252"/>
      <c r="D47" s="263"/>
      <c r="E47" s="268" t="s">
        <v>351</v>
      </c>
      <c r="F47" s="230"/>
      <c r="K47" s="251" t="s">
        <v>338</v>
      </c>
      <c r="L47" s="252"/>
      <c r="M47" s="263"/>
      <c r="N47" s="268" t="s">
        <v>352</v>
      </c>
      <c r="O47" s="230"/>
    </row>
    <row r="48" spans="2:16" ht="57">
      <c r="B48" s="177" t="s">
        <v>6</v>
      </c>
      <c r="C48" s="232" t="s">
        <v>7</v>
      </c>
      <c r="D48" s="231"/>
      <c r="E48" s="230" t="s">
        <v>8</v>
      </c>
      <c r="F48" s="231" t="s">
        <v>9</v>
      </c>
      <c r="G48" s="308" t="s">
        <v>10</v>
      </c>
      <c r="K48" s="177" t="s">
        <v>6</v>
      </c>
      <c r="L48" s="232" t="s">
        <v>7</v>
      </c>
      <c r="M48" s="231"/>
      <c r="N48" s="230" t="s">
        <v>8</v>
      </c>
      <c r="O48" s="231" t="s">
        <v>9</v>
      </c>
      <c r="P48" s="308" t="s">
        <v>10</v>
      </c>
    </row>
    <row r="49" spans="2:16" ht="36.75">
      <c r="B49" s="306">
        <v>0.34791666666666665</v>
      </c>
      <c r="C49" s="234">
        <f t="shared" ref="C49:C52" si="6">(B49-B$53)*24</f>
        <v>-0.98333333333333384</v>
      </c>
      <c r="D49" s="235" t="s">
        <v>11</v>
      </c>
      <c r="E49" s="306"/>
      <c r="F49" s="242"/>
      <c r="K49" s="306">
        <v>0.34722222222222227</v>
      </c>
      <c r="L49" s="234">
        <f t="shared" ref="L49:L53" si="7">(K49-K$54)*24</f>
        <v>-1.1499999999999986</v>
      </c>
      <c r="M49" s="235" t="s">
        <v>11</v>
      </c>
      <c r="N49" s="306"/>
      <c r="O49" s="242"/>
    </row>
    <row r="50" spans="2:16" ht="18.75">
      <c r="B50" s="306">
        <v>0.35625000000000001</v>
      </c>
      <c r="C50" s="234">
        <f t="shared" si="6"/>
        <v>-0.78333333333333321</v>
      </c>
      <c r="D50" s="236" t="s">
        <v>13</v>
      </c>
      <c r="E50" s="242">
        <v>-21.64</v>
      </c>
      <c r="F50" s="242">
        <v>0.93</v>
      </c>
      <c r="K50" s="306">
        <v>0.35416666666666669</v>
      </c>
      <c r="L50" s="234">
        <f t="shared" si="7"/>
        <v>-0.9833333333333325</v>
      </c>
      <c r="M50" s="236" t="s">
        <v>13</v>
      </c>
      <c r="N50" s="242">
        <v>-21.71</v>
      </c>
      <c r="O50" s="242">
        <v>0.66</v>
      </c>
    </row>
    <row r="51" spans="2:16" ht="18.75">
      <c r="B51" s="306">
        <v>0.37013888888888885</v>
      </c>
      <c r="C51" s="234">
        <f t="shared" si="6"/>
        <v>-0.45000000000000107</v>
      </c>
      <c r="D51" s="236" t="s">
        <v>13</v>
      </c>
      <c r="E51" s="242">
        <v>-23.54</v>
      </c>
      <c r="F51" s="242">
        <v>0.76</v>
      </c>
      <c r="K51" s="306">
        <v>0.36527777777777781</v>
      </c>
      <c r="L51" s="234">
        <f t="shared" si="7"/>
        <v>-0.71666666666666545</v>
      </c>
      <c r="M51" s="236" t="s">
        <v>13</v>
      </c>
      <c r="N51" s="242">
        <v>-22.43</v>
      </c>
      <c r="O51" s="242">
        <v>0.73</v>
      </c>
    </row>
    <row r="52" spans="2:16" ht="18.75">
      <c r="B52" s="306">
        <v>0.38263888888888892</v>
      </c>
      <c r="C52" s="234">
        <f t="shared" si="6"/>
        <v>-0.14999999999999947</v>
      </c>
      <c r="D52" s="236" t="s">
        <v>13</v>
      </c>
      <c r="E52" s="242">
        <v>-22.19</v>
      </c>
      <c r="F52" s="242">
        <v>1.01</v>
      </c>
      <c r="K52" s="306">
        <v>0.37777777777777777</v>
      </c>
      <c r="L52" s="234">
        <f t="shared" si="7"/>
        <v>-0.41666666666666652</v>
      </c>
      <c r="M52" s="236" t="s">
        <v>13</v>
      </c>
      <c r="N52" s="242">
        <v>-21.36</v>
      </c>
      <c r="O52" s="242">
        <v>0.84</v>
      </c>
    </row>
    <row r="53" spans="2:16" ht="18.75">
      <c r="B53" s="306">
        <v>0.3888888888888889</v>
      </c>
      <c r="C53" s="234">
        <f>(B53-B$53)*24</f>
        <v>0</v>
      </c>
      <c r="D53" s="236" t="s">
        <v>14</v>
      </c>
      <c r="E53" s="240"/>
      <c r="F53" s="241"/>
      <c r="K53" s="306">
        <v>0.39027777777777778</v>
      </c>
      <c r="L53" s="234">
        <f t="shared" si="7"/>
        <v>-0.11666666666666625</v>
      </c>
      <c r="M53" s="236" t="s">
        <v>353</v>
      </c>
      <c r="N53" s="240">
        <v>-22.31</v>
      </c>
      <c r="O53" s="241">
        <v>1.54</v>
      </c>
    </row>
    <row r="54" spans="2:16" ht="18.75">
      <c r="B54" s="306">
        <v>0.39652777777777781</v>
      </c>
      <c r="C54" s="234">
        <f t="shared" ref="C54:C69" si="8">(B54-B$53)*24</f>
        <v>0.18333333333333401</v>
      </c>
      <c r="D54" s="236" t="s">
        <v>16</v>
      </c>
      <c r="E54" s="237">
        <v>-24.23</v>
      </c>
      <c r="F54" s="242">
        <v>1.06</v>
      </c>
      <c r="K54" s="306">
        <v>0.39513888888888887</v>
      </c>
      <c r="L54" s="234">
        <f t="shared" ref="L54:L64" si="9">(K54-K$54)*24</f>
        <v>0</v>
      </c>
      <c r="M54" s="236" t="s">
        <v>14</v>
      </c>
      <c r="N54" s="237"/>
      <c r="O54" s="242"/>
    </row>
    <row r="55" spans="2:16" ht="18.75">
      <c r="B55" s="306">
        <v>0.40972222222222227</v>
      </c>
      <c r="C55" s="234">
        <f t="shared" si="8"/>
        <v>0.50000000000000089</v>
      </c>
      <c r="D55" s="236" t="s">
        <v>18</v>
      </c>
      <c r="E55" s="242">
        <v>-17.63</v>
      </c>
      <c r="F55" s="242">
        <v>0.78</v>
      </c>
      <c r="K55" s="306">
        <v>0.40972222222222227</v>
      </c>
      <c r="L55" s="234">
        <f t="shared" si="9"/>
        <v>0.35000000000000142</v>
      </c>
      <c r="M55" s="236" t="s">
        <v>16</v>
      </c>
      <c r="N55" s="242">
        <v>-17.86</v>
      </c>
      <c r="O55" s="242">
        <v>0.86</v>
      </c>
    </row>
    <row r="56" spans="2:16" ht="18.75">
      <c r="B56" s="306">
        <v>0.42152777777777778</v>
      </c>
      <c r="C56" s="234">
        <f t="shared" si="8"/>
        <v>0.78333333333333321</v>
      </c>
      <c r="D56" s="236" t="s">
        <v>19</v>
      </c>
      <c r="E56" s="242">
        <v>-8.6999999999999993</v>
      </c>
      <c r="F56" s="242">
        <v>0.76</v>
      </c>
      <c r="K56" s="306">
        <v>0.42152777777777778</v>
      </c>
      <c r="L56" s="234">
        <f t="shared" si="9"/>
        <v>0.63333333333333375</v>
      </c>
      <c r="M56" s="236" t="s">
        <v>18</v>
      </c>
      <c r="N56" s="242">
        <v>-12.03</v>
      </c>
      <c r="O56" s="242">
        <v>0.97</v>
      </c>
    </row>
    <row r="57" spans="2:16" ht="18.75">
      <c r="B57" s="306">
        <v>0.43402777777777773</v>
      </c>
      <c r="C57" s="234">
        <f t="shared" si="8"/>
        <v>1.0833333333333321</v>
      </c>
      <c r="D57" s="236" t="s">
        <v>20</v>
      </c>
      <c r="E57" s="242">
        <v>3.28</v>
      </c>
      <c r="F57" s="242">
        <v>1</v>
      </c>
      <c r="K57" s="306">
        <v>0.43402777777777773</v>
      </c>
      <c r="L57" s="234">
        <f t="shared" si="9"/>
        <v>0.93333333333333268</v>
      </c>
      <c r="M57" s="236" t="s">
        <v>19</v>
      </c>
      <c r="N57" s="242">
        <v>-5.36</v>
      </c>
      <c r="O57" s="242">
        <v>1</v>
      </c>
    </row>
    <row r="58" spans="2:16" ht="18.75">
      <c r="B58" s="306">
        <v>0.4465277777777778</v>
      </c>
      <c r="C58" s="234">
        <f t="shared" si="8"/>
        <v>1.3833333333333337</v>
      </c>
      <c r="D58" s="236" t="s">
        <v>21</v>
      </c>
      <c r="E58" s="237">
        <v>19.32</v>
      </c>
      <c r="F58" s="242">
        <v>1.08</v>
      </c>
      <c r="K58" s="306">
        <v>0.4458333333333333</v>
      </c>
      <c r="L58" s="234">
        <f t="shared" si="9"/>
        <v>1.2166666666666663</v>
      </c>
      <c r="M58" s="236" t="s">
        <v>20</v>
      </c>
      <c r="N58" s="237">
        <v>3.3</v>
      </c>
      <c r="O58" s="242">
        <v>0.84</v>
      </c>
    </row>
    <row r="59" spans="2:16" ht="18.75">
      <c r="B59" s="306">
        <v>0.4604166666666667</v>
      </c>
      <c r="C59" s="234">
        <f t="shared" si="8"/>
        <v>1.7166666666666672</v>
      </c>
      <c r="D59" s="236" t="s">
        <v>22</v>
      </c>
      <c r="E59" s="237">
        <v>36.46</v>
      </c>
      <c r="F59" s="242">
        <v>1</v>
      </c>
      <c r="K59" s="306">
        <v>0.45763888888888887</v>
      </c>
      <c r="L59" s="234">
        <f t="shared" si="9"/>
        <v>1.5</v>
      </c>
      <c r="M59" s="236" t="s">
        <v>21</v>
      </c>
      <c r="N59" s="237">
        <v>68.38</v>
      </c>
      <c r="O59" s="242">
        <v>1.1200000000000001</v>
      </c>
    </row>
    <row r="60" spans="2:16" ht="18.75">
      <c r="B60" s="306">
        <v>0.47361111111111115</v>
      </c>
      <c r="C60" s="234">
        <f t="shared" si="8"/>
        <v>2.0333333333333341</v>
      </c>
      <c r="D60" s="236" t="s">
        <v>23</v>
      </c>
      <c r="E60" s="242">
        <v>44.97</v>
      </c>
      <c r="F60" s="242">
        <v>0.67</v>
      </c>
      <c r="K60" s="306">
        <v>0.47222222222222227</v>
      </c>
      <c r="L60" s="234">
        <f t="shared" si="9"/>
        <v>1.8500000000000014</v>
      </c>
      <c r="M60" s="236" t="s">
        <v>22</v>
      </c>
      <c r="N60" s="242">
        <v>302.89</v>
      </c>
      <c r="O60" s="242">
        <v>0.89</v>
      </c>
      <c r="P60" t="s">
        <v>354</v>
      </c>
    </row>
    <row r="61" spans="2:16" ht="36.75">
      <c r="B61" s="306">
        <v>0.48541666666666666</v>
      </c>
      <c r="C61" s="234">
        <f t="shared" si="8"/>
        <v>2.3166666666666664</v>
      </c>
      <c r="D61" s="236" t="s">
        <v>24</v>
      </c>
      <c r="E61" s="242">
        <v>62.51</v>
      </c>
      <c r="F61" s="242">
        <v>0.87</v>
      </c>
      <c r="K61" s="306">
        <v>0.48958333333333331</v>
      </c>
      <c r="L61" s="234">
        <f t="shared" si="9"/>
        <v>2.2666666666666666</v>
      </c>
      <c r="M61" s="235" t="s">
        <v>355</v>
      </c>
      <c r="N61" s="242"/>
      <c r="O61" s="242"/>
    </row>
    <row r="62" spans="2:16" ht="18.75">
      <c r="B62" s="306">
        <v>0.49791666666666662</v>
      </c>
      <c r="C62" s="234">
        <f t="shared" si="8"/>
        <v>2.6166666666666654</v>
      </c>
      <c r="D62" s="236" t="s">
        <v>25</v>
      </c>
      <c r="E62" s="242">
        <v>71.59</v>
      </c>
      <c r="F62" s="242">
        <v>1.1100000000000001</v>
      </c>
      <c r="K62" s="306">
        <v>0.49305555555555558</v>
      </c>
      <c r="L62" s="234">
        <f t="shared" si="9"/>
        <v>2.350000000000001</v>
      </c>
      <c r="M62" s="236" t="s">
        <v>316</v>
      </c>
      <c r="N62" s="242">
        <v>390.87</v>
      </c>
      <c r="O62" s="242">
        <v>1.04</v>
      </c>
    </row>
    <row r="63" spans="2:16" ht="18.75">
      <c r="B63" s="306">
        <v>0.51180555555555551</v>
      </c>
      <c r="C63" s="234">
        <f t="shared" si="8"/>
        <v>2.9499999999999988</v>
      </c>
      <c r="D63" s="236" t="s">
        <v>40</v>
      </c>
      <c r="E63" s="242">
        <v>68.66</v>
      </c>
      <c r="F63" s="242">
        <v>1.03</v>
      </c>
      <c r="K63" s="306">
        <v>0.50555555555555554</v>
      </c>
      <c r="L63" s="234">
        <f t="shared" si="9"/>
        <v>2.65</v>
      </c>
      <c r="M63" s="236" t="s">
        <v>317</v>
      </c>
      <c r="N63" s="242">
        <v>449.32</v>
      </c>
      <c r="O63" s="242">
        <v>1.31</v>
      </c>
    </row>
    <row r="64" spans="2:16" ht="18.75">
      <c r="B64" s="306">
        <v>0.52500000000000002</v>
      </c>
      <c r="C64" s="234">
        <f t="shared" si="8"/>
        <v>3.2666666666666671</v>
      </c>
      <c r="D64" s="236" t="s">
        <v>41</v>
      </c>
      <c r="E64" s="242">
        <v>64.290000000000006</v>
      </c>
      <c r="F64" s="242">
        <v>0.9</v>
      </c>
      <c r="K64" s="306">
        <v>0.51944444444444449</v>
      </c>
      <c r="L64" s="234">
        <f t="shared" si="9"/>
        <v>2.9833333333333347</v>
      </c>
      <c r="M64" s="236" t="s">
        <v>27</v>
      </c>
      <c r="N64" s="242">
        <v>442.35</v>
      </c>
      <c r="O64" s="242">
        <v>1.1299999999999999</v>
      </c>
    </row>
    <row r="65" spans="2:16" ht="18.75">
      <c r="B65" s="306">
        <v>0.53749999999999998</v>
      </c>
      <c r="C65" s="234">
        <f t="shared" si="8"/>
        <v>3.566666666666666</v>
      </c>
      <c r="D65" s="236" t="s">
        <v>42</v>
      </c>
      <c r="E65" s="242">
        <v>86.34</v>
      </c>
      <c r="F65" s="242">
        <v>0.82</v>
      </c>
      <c r="K65" s="306">
        <v>0.54166666666666663</v>
      </c>
      <c r="L65" s="234">
        <f t="shared" ref="L65:L68" si="10">(K65-K$54)*24</f>
        <v>3.5166666666666662</v>
      </c>
      <c r="M65" s="236" t="s">
        <v>40</v>
      </c>
      <c r="N65" s="242">
        <v>306.41000000000003</v>
      </c>
      <c r="O65" s="242">
        <v>0.77</v>
      </c>
      <c r="P65" t="s">
        <v>356</v>
      </c>
    </row>
    <row r="66" spans="2:16" ht="18.75">
      <c r="B66" s="306">
        <v>0.5493055555555556</v>
      </c>
      <c r="C66" s="234">
        <f t="shared" si="8"/>
        <v>3.850000000000001</v>
      </c>
      <c r="D66" s="236" t="s">
        <v>43</v>
      </c>
      <c r="E66" s="242">
        <v>98.13</v>
      </c>
      <c r="F66" s="242">
        <v>0.87</v>
      </c>
      <c r="K66" s="306">
        <v>0.5541666666666667</v>
      </c>
      <c r="L66" s="234">
        <f t="shared" si="10"/>
        <v>3.8166666666666678</v>
      </c>
      <c r="M66" s="236" t="s">
        <v>41</v>
      </c>
      <c r="N66" s="242">
        <v>275.35000000000002</v>
      </c>
      <c r="O66" s="242">
        <v>0.65</v>
      </c>
    </row>
    <row r="67" spans="2:16" ht="18.75">
      <c r="B67" s="306">
        <v>0.5625</v>
      </c>
      <c r="C67" s="234">
        <f t="shared" si="8"/>
        <v>4.1666666666666661</v>
      </c>
      <c r="D67" s="236" t="s">
        <v>318</v>
      </c>
      <c r="E67" s="242">
        <v>103.2</v>
      </c>
      <c r="F67" s="242">
        <v>0.95</v>
      </c>
      <c r="K67" s="306">
        <v>0.56458333333333333</v>
      </c>
      <c r="L67" s="234">
        <f t="shared" si="10"/>
        <v>4.0666666666666664</v>
      </c>
      <c r="M67" s="236" t="s">
        <v>42</v>
      </c>
      <c r="N67" s="242">
        <v>255.43</v>
      </c>
      <c r="O67" s="242">
        <v>0.94</v>
      </c>
    </row>
    <row r="68" spans="2:16" ht="18.75">
      <c r="B68" s="306">
        <v>0.57500000000000007</v>
      </c>
      <c r="C68" s="234">
        <f t="shared" si="8"/>
        <v>4.4666666666666686</v>
      </c>
      <c r="D68" s="236" t="s">
        <v>319</v>
      </c>
      <c r="E68" s="242">
        <v>85.6</v>
      </c>
      <c r="F68" s="242">
        <v>0.94</v>
      </c>
      <c r="K68" s="306">
        <v>0.57638888888888895</v>
      </c>
      <c r="L68" s="234">
        <f t="shared" si="10"/>
        <v>4.3500000000000014</v>
      </c>
      <c r="M68" s="236" t="s">
        <v>43</v>
      </c>
      <c r="N68" s="242">
        <v>254.01</v>
      </c>
      <c r="O68" s="242">
        <v>0.94</v>
      </c>
    </row>
    <row r="69" spans="2:16" ht="18.75">
      <c r="B69" s="11">
        <v>0.58819444444444446</v>
      </c>
      <c r="C69" s="234">
        <f t="shared" si="8"/>
        <v>4.7833333333333332</v>
      </c>
      <c r="D69" s="236" t="s">
        <v>357</v>
      </c>
      <c r="E69" s="242">
        <v>62.08</v>
      </c>
      <c r="F69" s="242">
        <v>0.75</v>
      </c>
    </row>
    <row r="70" spans="2:16" ht="18.75">
      <c r="C70" s="234"/>
      <c r="D70" s="236"/>
    </row>
    <row r="72" spans="2:16" ht="18">
      <c r="B72" s="229">
        <v>42907</v>
      </c>
      <c r="C72" s="230"/>
      <c r="D72" s="230">
        <v>3960</v>
      </c>
      <c r="E72" s="230"/>
      <c r="F72" s="230"/>
    </row>
    <row r="73" spans="2:16" ht="36.75">
      <c r="B73" s="251" t="s">
        <v>338</v>
      </c>
      <c r="C73" s="252"/>
      <c r="D73" s="263"/>
      <c r="E73" s="268" t="s">
        <v>358</v>
      </c>
      <c r="F73" s="230"/>
    </row>
    <row r="74" spans="2:16" ht="57">
      <c r="B74" s="177" t="s">
        <v>6</v>
      </c>
      <c r="C74" s="232" t="s">
        <v>7</v>
      </c>
      <c r="D74" s="231"/>
      <c r="E74" s="230" t="s">
        <v>8</v>
      </c>
      <c r="F74" s="231" t="s">
        <v>9</v>
      </c>
      <c r="G74" s="308" t="s">
        <v>10</v>
      </c>
    </row>
    <row r="75" spans="2:16" ht="36.75">
      <c r="B75" s="306">
        <v>0.34583333333333338</v>
      </c>
      <c r="C75" s="234">
        <f>(B75-B$80)*24</f>
        <v>-1.3499999999999992</v>
      </c>
      <c r="D75" s="235" t="s">
        <v>11</v>
      </c>
      <c r="E75" s="306"/>
      <c r="F75" s="242"/>
    </row>
    <row r="76" spans="2:16" ht="18.75">
      <c r="B76" s="306">
        <v>0.35694444444444445</v>
      </c>
      <c r="C76" s="234">
        <f t="shared" ref="C76:C94" si="11">(B76-B$80)*24</f>
        <v>-1.0833333333333335</v>
      </c>
      <c r="D76" s="236" t="s">
        <v>13</v>
      </c>
      <c r="E76" s="242">
        <v>-19.97</v>
      </c>
      <c r="F76" s="242">
        <v>1.04</v>
      </c>
    </row>
    <row r="77" spans="2:16" ht="18.75">
      <c r="B77" s="306">
        <v>0.37013888888888885</v>
      </c>
      <c r="C77" s="234">
        <f t="shared" si="11"/>
        <v>-0.76666666666666794</v>
      </c>
      <c r="D77" s="236" t="s">
        <v>13</v>
      </c>
      <c r="E77" s="242">
        <v>-19.96</v>
      </c>
      <c r="F77" s="242">
        <v>1.37</v>
      </c>
    </row>
    <row r="78" spans="2:16" ht="18.75">
      <c r="B78" s="306">
        <v>0.38472222222222219</v>
      </c>
      <c r="C78" s="234">
        <f t="shared" si="11"/>
        <v>-0.41666666666666785</v>
      </c>
      <c r="D78" s="236" t="s">
        <v>13</v>
      </c>
      <c r="E78" s="242">
        <v>-20.52</v>
      </c>
      <c r="F78" s="242">
        <v>0.87</v>
      </c>
      <c r="G78" t="s">
        <v>359</v>
      </c>
    </row>
    <row r="79" spans="2:16" ht="18.75">
      <c r="B79" s="306">
        <v>0.39583333333333331</v>
      </c>
      <c r="C79" s="234">
        <f t="shared" si="11"/>
        <v>-0.1500000000000008</v>
      </c>
      <c r="D79" s="236" t="s">
        <v>13</v>
      </c>
      <c r="E79" s="242">
        <v>-20.97</v>
      </c>
      <c r="F79" s="242">
        <v>0.86</v>
      </c>
    </row>
    <row r="80" spans="2:16" ht="18.75">
      <c r="B80" s="306">
        <v>0.40208333333333335</v>
      </c>
      <c r="C80" s="234">
        <f t="shared" si="11"/>
        <v>0</v>
      </c>
      <c r="D80" s="236" t="s">
        <v>14</v>
      </c>
      <c r="E80" s="240"/>
      <c r="F80" s="241"/>
    </row>
    <row r="81" spans="2:15" ht="18.75">
      <c r="B81" s="306">
        <v>0.41805555555555557</v>
      </c>
      <c r="C81" s="234">
        <f>(B81-B$80)*24</f>
        <v>0.3833333333333333</v>
      </c>
      <c r="D81" s="236" t="s">
        <v>16</v>
      </c>
      <c r="E81" s="237">
        <v>121.83</v>
      </c>
      <c r="F81" s="242">
        <v>1.39</v>
      </c>
    </row>
    <row r="82" spans="2:15" ht="18.75">
      <c r="B82" s="306">
        <v>0.43263888888888885</v>
      </c>
      <c r="C82" s="234">
        <f t="shared" si="11"/>
        <v>0.73333333333333206</v>
      </c>
      <c r="D82" s="236" t="s">
        <v>18</v>
      </c>
      <c r="E82" s="242">
        <v>333.56</v>
      </c>
      <c r="F82" s="242">
        <v>0.67</v>
      </c>
    </row>
    <row r="83" spans="2:15" ht="18.75">
      <c r="B83" s="306">
        <v>0.44375000000000003</v>
      </c>
      <c r="C83" s="234">
        <f t="shared" si="11"/>
        <v>1.0000000000000004</v>
      </c>
      <c r="D83" s="236" t="s">
        <v>19</v>
      </c>
      <c r="E83" s="242">
        <v>476.67</v>
      </c>
      <c r="F83" s="242">
        <v>0.91</v>
      </c>
    </row>
    <row r="84" spans="2:15" ht="18.75">
      <c r="B84" s="306">
        <v>0.45555555555555555</v>
      </c>
      <c r="C84" s="234">
        <f t="shared" si="11"/>
        <v>1.2833333333333328</v>
      </c>
      <c r="D84" s="236" t="s">
        <v>20</v>
      </c>
      <c r="E84" s="242">
        <v>471.51</v>
      </c>
      <c r="F84" s="242">
        <v>0.93</v>
      </c>
    </row>
    <row r="85" spans="2:15" ht="18.75">
      <c r="B85" s="306">
        <v>0.46736111111111112</v>
      </c>
      <c r="C85" s="234">
        <f t="shared" si="11"/>
        <v>1.5666666666666664</v>
      </c>
      <c r="D85" s="236" t="s">
        <v>21</v>
      </c>
      <c r="E85" s="237">
        <v>418.41</v>
      </c>
      <c r="F85" s="242">
        <v>0.9</v>
      </c>
    </row>
    <row r="86" spans="2:15" ht="18.75">
      <c r="B86" s="306">
        <v>0.47916666666666669</v>
      </c>
      <c r="C86" s="234">
        <f t="shared" si="11"/>
        <v>1.85</v>
      </c>
      <c r="D86" s="236" t="s">
        <v>22</v>
      </c>
      <c r="E86" s="237">
        <v>377.66</v>
      </c>
      <c r="F86" s="242">
        <v>1.04</v>
      </c>
    </row>
    <row r="87" spans="2:15" ht="18.75">
      <c r="B87" s="306">
        <v>0.49236111111111108</v>
      </c>
      <c r="C87" s="234">
        <f t="shared" si="11"/>
        <v>2.1666666666666656</v>
      </c>
      <c r="D87" s="236" t="s">
        <v>23</v>
      </c>
      <c r="E87" s="242">
        <v>325.19</v>
      </c>
      <c r="F87" s="242">
        <v>0.89</v>
      </c>
    </row>
    <row r="88" spans="2:15" ht="18.75">
      <c r="B88" s="306">
        <v>0.50486111111111109</v>
      </c>
      <c r="C88" s="234">
        <f t="shared" si="11"/>
        <v>2.4666666666666659</v>
      </c>
      <c r="D88" s="236" t="s">
        <v>24</v>
      </c>
      <c r="E88" s="242">
        <v>328.61</v>
      </c>
      <c r="F88" s="242">
        <v>1.29</v>
      </c>
    </row>
    <row r="89" spans="2:15" ht="18.75">
      <c r="B89" s="306">
        <v>0.51874999999999993</v>
      </c>
      <c r="C89" s="234">
        <f t="shared" si="11"/>
        <v>2.799999999999998</v>
      </c>
      <c r="D89" s="236" t="s">
        <v>25</v>
      </c>
      <c r="E89" s="242">
        <v>543.48</v>
      </c>
      <c r="F89" s="242">
        <v>0.85</v>
      </c>
    </row>
    <row r="90" spans="2:15" ht="18.75">
      <c r="B90" s="306">
        <v>0.53055555555555556</v>
      </c>
      <c r="C90" s="234">
        <f t="shared" si="11"/>
        <v>3.083333333333333</v>
      </c>
      <c r="D90" s="236" t="s">
        <v>40</v>
      </c>
      <c r="E90" s="242">
        <v>439.47</v>
      </c>
      <c r="F90" s="242">
        <v>1.61</v>
      </c>
    </row>
    <row r="91" spans="2:15" ht="18.75">
      <c r="B91" s="306">
        <v>0.54722222222222217</v>
      </c>
      <c r="C91" s="234">
        <f t="shared" si="11"/>
        <v>3.4833333333333316</v>
      </c>
      <c r="D91" s="236" t="s">
        <v>41</v>
      </c>
      <c r="E91" s="242">
        <v>416.84</v>
      </c>
      <c r="F91" s="242">
        <v>1.05</v>
      </c>
      <c r="K91" s="306"/>
      <c r="L91" s="234"/>
      <c r="M91" s="236"/>
      <c r="N91" s="242"/>
      <c r="O91" s="242"/>
    </row>
    <row r="92" spans="2:15" ht="18.75">
      <c r="B92" s="306">
        <v>0.56041666666666667</v>
      </c>
      <c r="C92" s="234">
        <f t="shared" si="11"/>
        <v>3.8</v>
      </c>
      <c r="D92" s="236" t="s">
        <v>42</v>
      </c>
      <c r="E92" s="242">
        <v>295.74</v>
      </c>
      <c r="F92" s="242">
        <v>1</v>
      </c>
      <c r="K92" s="306"/>
      <c r="L92" s="246"/>
      <c r="M92" s="236"/>
      <c r="N92" s="242"/>
      <c r="O92" s="242"/>
    </row>
    <row r="93" spans="2:15" ht="18.75">
      <c r="B93" s="11">
        <v>0.57291666666666663</v>
      </c>
      <c r="C93" s="246">
        <f t="shared" si="11"/>
        <v>4.0999999999999988</v>
      </c>
      <c r="D93" s="236" t="s">
        <v>43</v>
      </c>
      <c r="E93" s="242">
        <v>222.85</v>
      </c>
      <c r="F93" s="242">
        <v>0.87</v>
      </c>
      <c r="K93" s="11"/>
      <c r="L93" s="246"/>
      <c r="M93" s="236"/>
      <c r="N93" s="242"/>
      <c r="O93" s="242"/>
    </row>
    <row r="94" spans="2:15" ht="18.75">
      <c r="B94" s="11">
        <v>0.58472222222222225</v>
      </c>
      <c r="C94" s="246">
        <f t="shared" si="11"/>
        <v>4.3833333333333337</v>
      </c>
      <c r="D94" s="236" t="s">
        <v>318</v>
      </c>
      <c r="E94" s="242">
        <v>157.63</v>
      </c>
      <c r="F94" s="242">
        <v>0.7</v>
      </c>
      <c r="K94" s="11"/>
      <c r="N94" s="242"/>
      <c r="O94" s="24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workbookViewId="0" xr3:uid="{51F8DEE0-4D01-5F28-A812-FC0BD7CAC4A5}">
      <selection activeCell="L8" sqref="L8"/>
    </sheetView>
  </sheetViews>
  <sheetFormatPr defaultRowHeight="15"/>
  <cols>
    <col min="1" max="1" width="9.7109375" bestFit="1" customWidth="1"/>
    <col min="5" max="5" width="11.28515625" customWidth="1"/>
    <col min="8" max="8" width="10.85546875" customWidth="1"/>
    <col min="11" max="11" width="11.5703125" customWidth="1"/>
    <col min="15" max="15" width="12.85546875" customWidth="1"/>
  </cols>
  <sheetData>
    <row r="1" spans="1:15" ht="96">
      <c r="A1" s="83" t="s">
        <v>360</v>
      </c>
      <c r="B1" s="83" t="s">
        <v>167</v>
      </c>
      <c r="C1" s="32" t="s">
        <v>168</v>
      </c>
      <c r="D1" s="83" t="s">
        <v>170</v>
      </c>
      <c r="E1" s="83" t="s">
        <v>171</v>
      </c>
      <c r="F1" s="32" t="s">
        <v>172</v>
      </c>
      <c r="G1" s="83" t="s">
        <v>173</v>
      </c>
      <c r="H1" s="143" t="s">
        <v>174</v>
      </c>
      <c r="I1" s="83" t="s">
        <v>175</v>
      </c>
      <c r="J1" s="83" t="s">
        <v>176</v>
      </c>
      <c r="K1" s="83" t="s">
        <v>177</v>
      </c>
      <c r="L1" s="83" t="s">
        <v>361</v>
      </c>
      <c r="M1" s="32" t="s">
        <v>179</v>
      </c>
      <c r="N1" s="83" t="s">
        <v>180</v>
      </c>
      <c r="O1" s="83" t="s">
        <v>10</v>
      </c>
    </row>
    <row r="2" spans="1:15">
      <c r="A2" s="129">
        <v>42894</v>
      </c>
      <c r="B2" s="19" t="s">
        <v>181</v>
      </c>
      <c r="C2" s="19">
        <v>3951</v>
      </c>
      <c r="D2" s="19" t="s">
        <v>183</v>
      </c>
      <c r="E2" s="19" t="s">
        <v>362</v>
      </c>
      <c r="F2" s="19">
        <v>37</v>
      </c>
      <c r="G2" s="19">
        <v>0.17599999999999999</v>
      </c>
      <c r="H2" s="19" t="s">
        <v>363</v>
      </c>
      <c r="I2" s="19">
        <v>15</v>
      </c>
      <c r="J2" s="19">
        <f t="shared" ref="J2:J8" si="0">I2*G2</f>
        <v>2.6399999999999997</v>
      </c>
      <c r="K2" s="19" t="s">
        <v>85</v>
      </c>
      <c r="L2" s="19">
        <f t="shared" ref="L2:L7" si="1">(J2/50)*1000</f>
        <v>52.79999999999999</v>
      </c>
      <c r="M2" s="19">
        <f t="shared" ref="M2:M8" si="2">500-L2</f>
        <v>447.2</v>
      </c>
      <c r="N2" s="307">
        <v>0.625</v>
      </c>
      <c r="O2" t="s">
        <v>364</v>
      </c>
    </row>
    <row r="3" spans="1:15">
      <c r="A3" s="129">
        <v>42895</v>
      </c>
      <c r="B3" t="s">
        <v>181</v>
      </c>
      <c r="C3" s="19">
        <v>3952</v>
      </c>
      <c r="D3" s="19" t="s">
        <v>183</v>
      </c>
      <c r="E3" s="19" t="s">
        <v>362</v>
      </c>
      <c r="F3" s="19">
        <v>37</v>
      </c>
      <c r="G3" s="19">
        <v>0.153</v>
      </c>
      <c r="H3" t="s">
        <v>201</v>
      </c>
      <c r="I3" s="19">
        <v>15</v>
      </c>
      <c r="J3" s="19">
        <f t="shared" si="0"/>
        <v>2.2949999999999999</v>
      </c>
      <c r="K3" t="s">
        <v>85</v>
      </c>
      <c r="L3" s="19">
        <f t="shared" si="1"/>
        <v>45.9</v>
      </c>
      <c r="M3" s="19">
        <f t="shared" si="2"/>
        <v>454.1</v>
      </c>
      <c r="N3" s="307">
        <v>0.58333333333333337</v>
      </c>
      <c r="O3" t="s">
        <v>364</v>
      </c>
    </row>
    <row r="4" spans="1:15">
      <c r="A4" s="129">
        <v>42899</v>
      </c>
      <c r="B4" s="19" t="s">
        <v>181</v>
      </c>
      <c r="C4" s="19">
        <v>3853</v>
      </c>
      <c r="D4" s="19" t="s">
        <v>183</v>
      </c>
      <c r="E4" s="19" t="s">
        <v>362</v>
      </c>
      <c r="F4" s="19">
        <v>35</v>
      </c>
      <c r="G4" s="19">
        <v>0.18</v>
      </c>
      <c r="H4" s="19" t="s">
        <v>201</v>
      </c>
      <c r="I4" s="19">
        <v>15</v>
      </c>
      <c r="J4" s="19">
        <f t="shared" si="0"/>
        <v>2.6999999999999997</v>
      </c>
      <c r="K4" s="19" t="s">
        <v>85</v>
      </c>
      <c r="L4" s="19">
        <f t="shared" si="1"/>
        <v>53.999999999999993</v>
      </c>
      <c r="M4" s="19">
        <f t="shared" si="2"/>
        <v>446</v>
      </c>
      <c r="N4" s="309">
        <v>0.5625</v>
      </c>
    </row>
    <row r="5" spans="1:15">
      <c r="A5" s="41">
        <v>42901</v>
      </c>
      <c r="B5" t="s">
        <v>181</v>
      </c>
      <c r="C5" s="19">
        <v>3962</v>
      </c>
      <c r="D5" s="19" t="s">
        <v>183</v>
      </c>
      <c r="E5" s="19" t="s">
        <v>362</v>
      </c>
      <c r="F5" s="19">
        <v>35</v>
      </c>
      <c r="G5" s="19">
        <v>0.182</v>
      </c>
      <c r="H5" s="19" t="s">
        <v>363</v>
      </c>
      <c r="I5" s="19">
        <v>15</v>
      </c>
      <c r="J5" s="19">
        <f t="shared" si="0"/>
        <v>2.73</v>
      </c>
      <c r="K5" t="s">
        <v>85</v>
      </c>
      <c r="L5" s="19">
        <f t="shared" si="1"/>
        <v>54.6</v>
      </c>
      <c r="M5" s="19">
        <f t="shared" si="2"/>
        <v>445.4</v>
      </c>
      <c r="N5" s="307">
        <v>0.58333333333333337</v>
      </c>
    </row>
    <row r="6" spans="1:15">
      <c r="A6" s="41">
        <v>42905</v>
      </c>
      <c r="B6" t="s">
        <v>181</v>
      </c>
      <c r="C6" s="19">
        <v>3950</v>
      </c>
      <c r="D6" s="19" t="s">
        <v>183</v>
      </c>
      <c r="E6" s="19" t="s">
        <v>362</v>
      </c>
      <c r="F6" s="19">
        <v>36</v>
      </c>
      <c r="G6" s="19">
        <v>0.189</v>
      </c>
      <c r="H6" s="19" t="s">
        <v>363</v>
      </c>
      <c r="I6" s="19">
        <v>100</v>
      </c>
      <c r="J6" s="19">
        <f t="shared" si="0"/>
        <v>18.899999999999999</v>
      </c>
      <c r="K6" t="s">
        <v>85</v>
      </c>
      <c r="L6" s="19">
        <f t="shared" si="1"/>
        <v>377.99999999999994</v>
      </c>
      <c r="M6" s="19">
        <f t="shared" si="2"/>
        <v>122.00000000000006</v>
      </c>
      <c r="N6" s="307">
        <v>0.58333333333333337</v>
      </c>
    </row>
    <row r="7" spans="1:15">
      <c r="A7" s="41">
        <v>42906</v>
      </c>
      <c r="B7" t="s">
        <v>181</v>
      </c>
      <c r="C7" s="19">
        <v>3963</v>
      </c>
      <c r="D7" s="19" t="s">
        <v>183</v>
      </c>
      <c r="E7" s="19" t="s">
        <v>362</v>
      </c>
      <c r="F7" s="19">
        <v>35</v>
      </c>
      <c r="G7" s="19">
        <v>0.16600000000000001</v>
      </c>
      <c r="H7" s="19" t="s">
        <v>201</v>
      </c>
      <c r="I7" s="19">
        <v>50</v>
      </c>
      <c r="J7" s="19">
        <f t="shared" si="0"/>
        <v>8.3000000000000007</v>
      </c>
      <c r="K7" t="s">
        <v>85</v>
      </c>
      <c r="L7" s="19">
        <f t="shared" si="1"/>
        <v>166</v>
      </c>
      <c r="M7" s="19">
        <f t="shared" si="2"/>
        <v>334</v>
      </c>
      <c r="N7" s="307">
        <v>0.58333333333333337</v>
      </c>
    </row>
    <row r="8" spans="1:15">
      <c r="A8" s="41">
        <v>42907</v>
      </c>
      <c r="B8" t="s">
        <v>181</v>
      </c>
      <c r="C8" s="19">
        <v>3960</v>
      </c>
      <c r="D8" s="19" t="s">
        <v>188</v>
      </c>
      <c r="E8" s="19" t="s">
        <v>362</v>
      </c>
      <c r="F8" s="19">
        <v>37</v>
      </c>
      <c r="G8" s="19">
        <v>0.161</v>
      </c>
      <c r="H8" s="19" t="s">
        <v>201</v>
      </c>
      <c r="I8" s="19">
        <v>75</v>
      </c>
      <c r="J8" s="19">
        <f t="shared" si="0"/>
        <v>12.075000000000001</v>
      </c>
      <c r="K8" t="s">
        <v>85</v>
      </c>
      <c r="L8" s="19">
        <f>(J8/13)*259</f>
        <v>240.57115384615386</v>
      </c>
      <c r="M8" s="19">
        <f t="shared" si="2"/>
        <v>259.42884615384617</v>
      </c>
      <c r="N8" s="307">
        <v>0.58333333333333337</v>
      </c>
      <c r="O8" t="s">
        <v>365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9"/>
  <sheetViews>
    <sheetView topLeftCell="A5" workbookViewId="0" xr3:uid="{F9CF3CF3-643B-5BE6-8B46-32C596A47465}">
      <selection activeCell="J32" sqref="J32"/>
    </sheetView>
  </sheetViews>
  <sheetFormatPr defaultRowHeight="15"/>
  <cols>
    <col min="1" max="1" width="15" customWidth="1"/>
    <col min="2" max="2" width="16.5703125" customWidth="1"/>
    <col min="3" max="3" width="10.7109375" customWidth="1"/>
    <col min="4" max="4" width="16" customWidth="1"/>
    <col min="5" max="5" width="12.140625" customWidth="1"/>
    <col min="6" max="6" width="15" customWidth="1"/>
    <col min="7" max="7" width="4.7109375" customWidth="1"/>
    <col min="8" max="8" width="6.5703125" customWidth="1"/>
    <col min="9" max="9" width="13.7109375" customWidth="1"/>
    <col min="10" max="10" width="11.5703125" customWidth="1"/>
    <col min="11" max="11" width="13.85546875" customWidth="1"/>
    <col min="12" max="12" width="12.5703125" customWidth="1"/>
    <col min="13" max="13" width="11.85546875" customWidth="1"/>
  </cols>
  <sheetData>
    <row r="1" spans="1:15" ht="18.75">
      <c r="B1" s="70" t="s">
        <v>366</v>
      </c>
      <c r="C1" s="228"/>
      <c r="D1" s="266" t="s">
        <v>367</v>
      </c>
      <c r="E1" s="267"/>
      <c r="F1" s="228"/>
    </row>
    <row r="2" spans="1:15" ht="18.75">
      <c r="A2" s="228"/>
      <c r="B2" s="229">
        <v>42633</v>
      </c>
      <c r="C2" s="230"/>
      <c r="D2" s="230">
        <v>3888</v>
      </c>
      <c r="E2" s="230"/>
      <c r="F2" s="230"/>
      <c r="I2" s="229">
        <v>42635</v>
      </c>
      <c r="J2" s="230"/>
      <c r="K2" s="230">
        <v>3896</v>
      </c>
      <c r="L2" s="230"/>
      <c r="M2" s="230"/>
    </row>
    <row r="3" spans="1:15" ht="36" customHeight="1">
      <c r="A3" s="228"/>
      <c r="B3" s="264" t="s">
        <v>368</v>
      </c>
      <c r="C3" s="263"/>
      <c r="D3" s="263" t="s">
        <v>369</v>
      </c>
      <c r="E3" s="268" t="s">
        <v>366</v>
      </c>
      <c r="F3" s="230" t="s">
        <v>370</v>
      </c>
      <c r="I3" s="251"/>
      <c r="J3" s="252"/>
      <c r="K3" s="263" t="s">
        <v>371</v>
      </c>
      <c r="L3" s="268" t="s">
        <v>366</v>
      </c>
      <c r="M3" s="230" t="s">
        <v>370</v>
      </c>
    </row>
    <row r="4" spans="1:15" ht="56.25">
      <c r="A4" s="228"/>
      <c r="B4" s="177" t="s">
        <v>6</v>
      </c>
      <c r="C4" s="232" t="s">
        <v>7</v>
      </c>
      <c r="D4" s="231"/>
      <c r="E4" s="230" t="s">
        <v>8</v>
      </c>
      <c r="F4" s="231" t="s">
        <v>9</v>
      </c>
      <c r="I4" s="177" t="s">
        <v>6</v>
      </c>
      <c r="J4" s="232" t="s">
        <v>7</v>
      </c>
      <c r="K4" s="231"/>
      <c r="L4" s="230" t="s">
        <v>8</v>
      </c>
      <c r="M4" s="231" t="s">
        <v>9</v>
      </c>
    </row>
    <row r="5" spans="1:15" ht="36.75">
      <c r="A5" s="228"/>
      <c r="B5" s="233">
        <v>0.36874999999999997</v>
      </c>
      <c r="C5" s="234">
        <f>(B5-B8)*24</f>
        <v>-0.66666666666666829</v>
      </c>
      <c r="D5" s="235" t="s">
        <v>11</v>
      </c>
      <c r="E5" s="242" t="s">
        <v>53</v>
      </c>
      <c r="F5" s="242" t="s">
        <v>53</v>
      </c>
      <c r="I5" s="255">
        <v>0.52083333333333337</v>
      </c>
      <c r="J5" s="234">
        <f t="shared" ref="J5:J10" si="0">(I5-I$9)*24</f>
        <v>-0.93333333333333268</v>
      </c>
      <c r="K5" s="249" t="s">
        <v>11</v>
      </c>
      <c r="L5" s="242" t="s">
        <v>53</v>
      </c>
      <c r="M5" s="242" t="s">
        <v>53</v>
      </c>
      <c r="N5" s="130"/>
      <c r="O5" s="130"/>
    </row>
    <row r="6" spans="1:15" ht="18.75">
      <c r="A6" s="228"/>
      <c r="B6" s="233">
        <v>0.37222222222222223</v>
      </c>
      <c r="C6" s="234">
        <f>(B6-B8)*24</f>
        <v>-0.58333333333333393</v>
      </c>
      <c r="D6" s="236" t="s">
        <v>13</v>
      </c>
      <c r="E6" s="237">
        <v>-21.7</v>
      </c>
      <c r="F6" s="238">
        <v>0.95</v>
      </c>
      <c r="I6" s="255">
        <v>0.53055555555555556</v>
      </c>
      <c r="J6" s="234">
        <f t="shared" si="0"/>
        <v>-0.70000000000000018</v>
      </c>
      <c r="K6" s="236" t="s">
        <v>13</v>
      </c>
      <c r="L6" s="242">
        <v>-22.7</v>
      </c>
      <c r="M6" s="242">
        <v>0.5</v>
      </c>
      <c r="N6" s="250"/>
      <c r="O6" s="130"/>
    </row>
    <row r="7" spans="1:15" ht="18.75">
      <c r="A7" s="228"/>
      <c r="B7" s="239">
        <v>0.38541666666666669</v>
      </c>
      <c r="C7" s="234">
        <f>(B7-B8)*24</f>
        <v>-0.26666666666666705</v>
      </c>
      <c r="D7" s="236" t="s">
        <v>13</v>
      </c>
      <c r="E7" s="237">
        <v>-22.6</v>
      </c>
      <c r="F7" s="238">
        <v>0.56999999999999995</v>
      </c>
      <c r="I7" s="255">
        <v>0.54166666666666663</v>
      </c>
      <c r="J7" s="234">
        <f t="shared" si="0"/>
        <v>-0.43333333333333446</v>
      </c>
      <c r="K7" s="236" t="s">
        <v>13</v>
      </c>
      <c r="L7" s="242">
        <v>-22.1</v>
      </c>
      <c r="M7" s="242">
        <v>1.07</v>
      </c>
      <c r="N7" s="250"/>
      <c r="O7" s="130"/>
    </row>
    <row r="8" spans="1:15" ht="20.25" customHeight="1">
      <c r="A8" s="243" t="s">
        <v>372</v>
      </c>
      <c r="B8" s="233">
        <v>0.39652777777777781</v>
      </c>
      <c r="C8" s="234">
        <f>(B8-B$8)*24</f>
        <v>0</v>
      </c>
      <c r="D8" s="236" t="s">
        <v>14</v>
      </c>
      <c r="E8" s="240" t="s">
        <v>53</v>
      </c>
      <c r="F8" s="241" t="s">
        <v>53</v>
      </c>
      <c r="I8" s="255">
        <v>0.55625000000000002</v>
      </c>
      <c r="J8" s="234">
        <f t="shared" si="0"/>
        <v>-8.3333333333333037E-2</v>
      </c>
      <c r="K8" s="236" t="s">
        <v>13</v>
      </c>
      <c r="L8" s="242">
        <v>-24.4</v>
      </c>
      <c r="M8" s="242">
        <v>0.91</v>
      </c>
      <c r="N8" s="130"/>
      <c r="O8" s="130"/>
    </row>
    <row r="9" spans="1:15" ht="18.75">
      <c r="A9" s="243"/>
      <c r="B9" s="233">
        <v>0.4069444444444445</v>
      </c>
      <c r="C9" s="234">
        <f>(B9-B$8)*24</f>
        <v>0.25000000000000044</v>
      </c>
      <c r="D9" s="236" t="s">
        <v>16</v>
      </c>
      <c r="E9" s="242">
        <v>-16.3</v>
      </c>
      <c r="F9" s="237">
        <v>1.3</v>
      </c>
      <c r="I9" s="255">
        <v>0.55972222222222223</v>
      </c>
      <c r="J9" s="234">
        <f t="shared" si="0"/>
        <v>0</v>
      </c>
      <c r="K9" s="236" t="s">
        <v>14</v>
      </c>
      <c r="L9" s="240" t="s">
        <v>53</v>
      </c>
      <c r="M9" s="241" t="s">
        <v>53</v>
      </c>
      <c r="N9" s="130"/>
      <c r="O9" s="130"/>
    </row>
    <row r="10" spans="1:15" ht="18.75">
      <c r="A10" s="228"/>
      <c r="B10" s="233">
        <v>0.42291666666666666</v>
      </c>
      <c r="C10" s="234">
        <f t="shared" ref="C10:C18" si="1">(B10-B$8)*24</f>
        <v>0.63333333333333242</v>
      </c>
      <c r="D10" s="236" t="s">
        <v>18</v>
      </c>
      <c r="E10" s="240">
        <v>-0.8</v>
      </c>
      <c r="F10" s="240">
        <v>1.2</v>
      </c>
      <c r="I10" s="245">
        <v>0.56944444444444442</v>
      </c>
      <c r="J10" s="238">
        <f t="shared" si="0"/>
        <v>0.2333333333333325</v>
      </c>
      <c r="K10" s="236" t="s">
        <v>16</v>
      </c>
      <c r="L10" s="237">
        <v>-19.64</v>
      </c>
      <c r="M10" s="242">
        <v>2.0099999999999998</v>
      </c>
      <c r="N10" t="s">
        <v>373</v>
      </c>
    </row>
    <row r="11" spans="1:15" ht="18.75">
      <c r="A11" s="228"/>
      <c r="B11" s="233">
        <v>0.4381944444444445</v>
      </c>
      <c r="C11" s="234">
        <f>(B11-B$8)*24</f>
        <v>1.0000000000000004</v>
      </c>
      <c r="D11" s="236" t="s">
        <v>19</v>
      </c>
      <c r="E11" s="237">
        <v>-2</v>
      </c>
      <c r="F11" s="238">
        <v>0.74</v>
      </c>
      <c r="I11" s="245">
        <v>0.60763888888888895</v>
      </c>
      <c r="J11" s="238">
        <f t="shared" ref="J11:J16" si="2">(I11-I$9)*24</f>
        <v>1.1500000000000012</v>
      </c>
      <c r="K11" s="236" t="s">
        <v>18</v>
      </c>
      <c r="L11" s="242">
        <v>-6.08</v>
      </c>
      <c r="M11" s="242">
        <v>0.95</v>
      </c>
    </row>
    <row r="12" spans="1:15" ht="18.75">
      <c r="A12" s="228"/>
      <c r="B12" s="233">
        <v>0.45069444444444445</v>
      </c>
      <c r="C12" s="234">
        <f t="shared" si="1"/>
        <v>1.2999999999999994</v>
      </c>
      <c r="D12" s="236" t="s">
        <v>20</v>
      </c>
      <c r="E12" s="237">
        <v>-3.1</v>
      </c>
      <c r="F12" s="242">
        <v>0.47</v>
      </c>
      <c r="G12" s="160" t="s">
        <v>374</v>
      </c>
      <c r="I12" s="245">
        <v>0.62152777777777779</v>
      </c>
      <c r="J12" s="238">
        <f t="shared" si="2"/>
        <v>1.4833333333333334</v>
      </c>
      <c r="K12" s="236" t="s">
        <v>19</v>
      </c>
      <c r="L12" s="242">
        <v>-5.6</v>
      </c>
      <c r="M12" s="242">
        <v>1.1299999999999999</v>
      </c>
    </row>
    <row r="13" spans="1:15" ht="18.75">
      <c r="A13" s="228"/>
      <c r="B13" s="233">
        <v>0.46249999999999997</v>
      </c>
      <c r="C13" s="234">
        <f t="shared" si="1"/>
        <v>1.5833333333333317</v>
      </c>
      <c r="D13" s="236" t="s">
        <v>21</v>
      </c>
      <c r="E13" s="242">
        <v>0.5</v>
      </c>
      <c r="F13" s="242">
        <v>0.42</v>
      </c>
      <c r="G13" s="160" t="s">
        <v>374</v>
      </c>
      <c r="H13" s="240"/>
      <c r="I13" s="245">
        <v>0.63541666666666663</v>
      </c>
      <c r="J13" s="238">
        <f t="shared" si="2"/>
        <v>1.8166666666666655</v>
      </c>
      <c r="K13" s="236" t="s">
        <v>20</v>
      </c>
      <c r="L13" s="242">
        <v>8.3000000000000007</v>
      </c>
      <c r="M13" s="242">
        <v>1.08</v>
      </c>
    </row>
    <row r="14" spans="1:15" ht="18.75">
      <c r="B14" s="233">
        <v>0.47361111111111115</v>
      </c>
      <c r="C14" s="234">
        <f t="shared" si="1"/>
        <v>1.85</v>
      </c>
      <c r="D14" s="236" t="s">
        <v>22</v>
      </c>
      <c r="E14" s="242">
        <v>-3.1</v>
      </c>
      <c r="F14" s="242">
        <v>0.47</v>
      </c>
      <c r="H14" s="237"/>
      <c r="I14" s="245">
        <v>0.65</v>
      </c>
      <c r="J14" s="238">
        <f t="shared" si="2"/>
        <v>2.166666666666667</v>
      </c>
      <c r="K14" s="236" t="s">
        <v>21</v>
      </c>
      <c r="L14" s="237">
        <v>31.05</v>
      </c>
      <c r="M14" s="242">
        <v>0.98</v>
      </c>
    </row>
    <row r="15" spans="1:15" ht="18.75">
      <c r="A15" s="244" t="s">
        <v>375</v>
      </c>
      <c r="B15" s="245">
        <v>0.48472222222222222</v>
      </c>
      <c r="C15" s="234">
        <f t="shared" si="1"/>
        <v>2.1166666666666658</v>
      </c>
      <c r="D15" s="236" t="s">
        <v>23</v>
      </c>
      <c r="E15" s="237">
        <v>-2.95</v>
      </c>
      <c r="F15" s="242">
        <v>0.71</v>
      </c>
      <c r="H15" s="237"/>
      <c r="I15" s="245">
        <v>0.66319444444444442</v>
      </c>
      <c r="J15" s="238">
        <f t="shared" si="2"/>
        <v>2.4833333333333325</v>
      </c>
      <c r="K15" s="236" t="s">
        <v>22</v>
      </c>
      <c r="L15" s="237">
        <v>53.24</v>
      </c>
      <c r="M15" s="242">
        <v>0.96</v>
      </c>
    </row>
    <row r="16" spans="1:15" ht="18.75">
      <c r="A16" s="244" t="s">
        <v>376</v>
      </c>
      <c r="B16" s="233">
        <v>0.49722222222222223</v>
      </c>
      <c r="C16" s="234">
        <f t="shared" si="1"/>
        <v>2.4166666666666661</v>
      </c>
      <c r="D16" s="236" t="s">
        <v>39</v>
      </c>
      <c r="E16" s="237">
        <v>-6.34</v>
      </c>
      <c r="F16" s="242">
        <v>1</v>
      </c>
      <c r="I16" s="245">
        <v>0.67708333333333337</v>
      </c>
      <c r="J16" s="238">
        <f t="shared" si="2"/>
        <v>2.8166666666666673</v>
      </c>
      <c r="K16" s="236" t="s">
        <v>23</v>
      </c>
      <c r="L16" s="242">
        <v>62.9</v>
      </c>
      <c r="M16" s="242">
        <v>1.1000000000000001</v>
      </c>
    </row>
    <row r="17" spans="1:13" ht="18.75">
      <c r="B17" s="245">
        <v>0.51041666666666663</v>
      </c>
      <c r="C17" s="234">
        <f t="shared" si="1"/>
        <v>2.7333333333333316</v>
      </c>
      <c r="D17" s="236" t="s">
        <v>55</v>
      </c>
      <c r="E17" s="237">
        <v>-6.27</v>
      </c>
      <c r="F17" s="242">
        <v>0.7</v>
      </c>
      <c r="I17" s="228"/>
      <c r="J17" s="228"/>
      <c r="K17" s="228"/>
      <c r="L17" s="228"/>
      <c r="M17" s="228"/>
    </row>
    <row r="18" spans="1:13" ht="18.75">
      <c r="A18" s="248" t="s">
        <v>377</v>
      </c>
      <c r="B18" s="245">
        <v>0.52222222222222225</v>
      </c>
      <c r="C18" s="246">
        <f t="shared" si="1"/>
        <v>3.0166666666666666</v>
      </c>
      <c r="D18" s="236" t="s">
        <v>56</v>
      </c>
      <c r="E18" s="237">
        <v>-4.99</v>
      </c>
      <c r="F18" s="242">
        <v>1.1499999999999999</v>
      </c>
    </row>
    <row r="19" spans="1:13" ht="18.75">
      <c r="D19" s="247"/>
    </row>
  </sheetData>
  <pageMargins left="0.25" right="0.25" top="0.75" bottom="0.75" header="0.3" footer="0.3"/>
  <pageSetup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58"/>
  <sheetViews>
    <sheetView topLeftCell="A138" zoomScale="89" zoomScaleNormal="89" workbookViewId="0" xr3:uid="{78B4E459-6924-5F8B-B7BA-2DD04133E49E}">
      <selection activeCell="I268" sqref="I268"/>
    </sheetView>
  </sheetViews>
  <sheetFormatPr defaultRowHeight="15"/>
  <cols>
    <col min="2" max="2" width="11.28515625" customWidth="1"/>
    <col min="3" max="3" width="11" customWidth="1"/>
    <col min="4" max="4" width="16" customWidth="1"/>
    <col min="5" max="5" width="11.7109375" customWidth="1"/>
    <col min="7" max="7" width="13.85546875" customWidth="1"/>
    <col min="9" max="9" width="33.42578125" customWidth="1"/>
    <col min="12" max="12" width="19.5703125" customWidth="1"/>
  </cols>
  <sheetData>
    <row r="1" spans="1:14" ht="18.75">
      <c r="A1" s="70" t="s">
        <v>378</v>
      </c>
    </row>
    <row r="2" spans="1:14" ht="15.75">
      <c r="D2" s="32" t="s">
        <v>379</v>
      </c>
    </row>
    <row r="3" spans="1:14">
      <c r="B3" s="24">
        <v>42753</v>
      </c>
      <c r="C3" s="23"/>
      <c r="D3" s="23" t="s">
        <v>380</v>
      </c>
      <c r="E3" s="23"/>
      <c r="F3" s="23"/>
    </row>
    <row r="4" spans="1:14" ht="15.75">
      <c r="B4" s="31"/>
      <c r="C4" s="23" t="s">
        <v>381</v>
      </c>
      <c r="D4" s="276">
        <v>3937</v>
      </c>
      <c r="E4" s="31"/>
      <c r="F4" s="67" t="s">
        <v>382</v>
      </c>
      <c r="G4" s="31"/>
    </row>
    <row r="5" spans="1:14" ht="31.5">
      <c r="B5" s="32" t="s">
        <v>6</v>
      </c>
      <c r="C5" s="83" t="s">
        <v>7</v>
      </c>
      <c r="D5" s="302" t="s">
        <v>322</v>
      </c>
      <c r="E5" s="67" t="s">
        <v>8</v>
      </c>
      <c r="F5" s="277" t="s">
        <v>9</v>
      </c>
      <c r="G5" s="31"/>
    </row>
    <row r="6" spans="1:14" ht="15.75">
      <c r="B6" s="269">
        <v>0.36319444444444443</v>
      </c>
      <c r="C6" s="270"/>
      <c r="D6" s="271" t="s">
        <v>11</v>
      </c>
      <c r="E6" s="72"/>
      <c r="F6" s="72"/>
      <c r="G6" s="31" t="s">
        <v>383</v>
      </c>
    </row>
    <row r="7" spans="1:14" ht="15.75">
      <c r="B7" s="272">
        <v>0.46319444444444446</v>
      </c>
      <c r="C7" s="270">
        <f>(B7-B$9)*24</f>
        <v>-0.88333333333333286</v>
      </c>
      <c r="D7" s="271" t="s">
        <v>13</v>
      </c>
      <c r="E7" s="208">
        <v>-25.55</v>
      </c>
      <c r="F7" s="102">
        <v>1.0800000000000001E-2</v>
      </c>
      <c r="G7" s="31"/>
      <c r="L7" s="208"/>
      <c r="M7" s="270"/>
      <c r="N7" s="271"/>
    </row>
    <row r="8" spans="1:14" ht="15.75">
      <c r="B8" s="272">
        <v>0.47916666666666669</v>
      </c>
      <c r="C8" s="270">
        <f>(B8-B$9)*24</f>
        <v>-0.49999999999999956</v>
      </c>
      <c r="D8" s="271" t="s">
        <v>13</v>
      </c>
      <c r="E8" s="208">
        <v>-25.16</v>
      </c>
      <c r="F8" s="102">
        <v>1.18E-2</v>
      </c>
      <c r="G8" s="243"/>
      <c r="L8" s="208"/>
      <c r="M8" s="274"/>
      <c r="N8" s="271"/>
    </row>
    <row r="9" spans="1:14" ht="15.75">
      <c r="B9" s="273">
        <v>0.5</v>
      </c>
      <c r="C9" s="274">
        <f>(B9-B$9)*24</f>
        <v>0</v>
      </c>
      <c r="D9" s="271" t="s">
        <v>14</v>
      </c>
      <c r="E9" s="208"/>
      <c r="F9" s="72"/>
      <c r="G9" s="31"/>
      <c r="L9" s="208"/>
      <c r="M9" s="270"/>
      <c r="N9" s="271"/>
    </row>
    <row r="10" spans="1:14" ht="15.75">
      <c r="B10" s="275">
        <v>0.52222222222222225</v>
      </c>
      <c r="C10" s="270">
        <f t="shared" ref="C10:C20" si="0">(B10-B$9)*24</f>
        <v>0.5333333333333341</v>
      </c>
      <c r="D10" s="271" t="s">
        <v>16</v>
      </c>
      <c r="E10" s="208">
        <v>-33.5</v>
      </c>
      <c r="F10" s="72">
        <v>1.39</v>
      </c>
      <c r="G10" s="31"/>
      <c r="L10" s="208"/>
      <c r="M10" s="270"/>
      <c r="N10" s="271"/>
    </row>
    <row r="11" spans="1:14" ht="15.75">
      <c r="B11" s="275">
        <v>0.53472222222222221</v>
      </c>
      <c r="C11" s="270">
        <f t="shared" si="0"/>
        <v>0.83333333333333304</v>
      </c>
      <c r="D11" s="271" t="s">
        <v>18</v>
      </c>
      <c r="E11" s="208">
        <v>-27.22</v>
      </c>
      <c r="F11" s="102">
        <v>0.99</v>
      </c>
      <c r="G11" s="31"/>
      <c r="L11" s="208"/>
      <c r="M11" s="270"/>
      <c r="N11" s="271"/>
    </row>
    <row r="12" spans="1:14" ht="15.75">
      <c r="B12" s="275">
        <v>0.5493055555555556</v>
      </c>
      <c r="C12" s="270">
        <f t="shared" si="0"/>
        <v>1.1833333333333345</v>
      </c>
      <c r="D12" s="271" t="s">
        <v>19</v>
      </c>
      <c r="E12" s="208">
        <v>-25.43</v>
      </c>
      <c r="F12" s="72">
        <v>1.03</v>
      </c>
      <c r="G12" s="31"/>
      <c r="L12" s="208"/>
      <c r="M12" s="270"/>
      <c r="N12" s="271"/>
    </row>
    <row r="13" spans="1:14" ht="15.75">
      <c r="B13" s="275">
        <v>0.56180555555555556</v>
      </c>
      <c r="C13" s="270">
        <f t="shared" si="0"/>
        <v>1.4833333333333334</v>
      </c>
      <c r="D13" s="271" t="s">
        <v>20</v>
      </c>
      <c r="E13" s="208">
        <v>-24.89</v>
      </c>
      <c r="F13" s="72">
        <v>0.83</v>
      </c>
      <c r="G13" s="31"/>
      <c r="L13" s="208"/>
      <c r="M13" s="270"/>
      <c r="N13" s="271"/>
    </row>
    <row r="14" spans="1:14" ht="15.75">
      <c r="B14" s="275">
        <v>0.57430555555555551</v>
      </c>
      <c r="C14" s="270">
        <f t="shared" si="0"/>
        <v>1.7833333333333323</v>
      </c>
      <c r="D14" s="271" t="s">
        <v>21</v>
      </c>
      <c r="E14" s="208">
        <v>-25.37</v>
      </c>
      <c r="F14" s="72">
        <v>0.88</v>
      </c>
      <c r="G14" s="31"/>
      <c r="L14" s="208"/>
      <c r="M14" s="270"/>
      <c r="N14" s="271"/>
    </row>
    <row r="15" spans="1:14" ht="15.75">
      <c r="B15" s="275">
        <v>0.58750000000000002</v>
      </c>
      <c r="C15" s="270">
        <f t="shared" si="0"/>
        <v>2.1000000000000005</v>
      </c>
      <c r="D15" s="271" t="s">
        <v>22</v>
      </c>
      <c r="E15" s="208">
        <v>-25.52</v>
      </c>
      <c r="F15" s="72">
        <v>0.93</v>
      </c>
      <c r="G15" s="31" t="s">
        <v>384</v>
      </c>
      <c r="L15" s="208"/>
      <c r="M15" s="270"/>
      <c r="N15" s="271"/>
    </row>
    <row r="16" spans="1:14" ht="15.75">
      <c r="B16" s="275">
        <v>0.6020833333333333</v>
      </c>
      <c r="C16" s="270">
        <f t="shared" si="0"/>
        <v>2.4499999999999993</v>
      </c>
      <c r="D16" s="271" t="s">
        <v>23</v>
      </c>
      <c r="E16" s="208">
        <v>-24.87</v>
      </c>
      <c r="F16" s="72">
        <v>1.08</v>
      </c>
      <c r="G16" s="31"/>
      <c r="L16" s="208"/>
      <c r="M16" s="270"/>
      <c r="N16" s="271"/>
    </row>
    <row r="17" spans="2:14" ht="15.75">
      <c r="B17" s="275">
        <v>0.61388888888888882</v>
      </c>
      <c r="C17" s="270">
        <f t="shared" si="0"/>
        <v>2.7333333333333316</v>
      </c>
      <c r="D17" s="271" t="s">
        <v>39</v>
      </c>
      <c r="E17" s="208">
        <v>-24.68</v>
      </c>
      <c r="F17" s="72">
        <v>0.84</v>
      </c>
      <c r="G17" s="243"/>
      <c r="L17" s="208"/>
      <c r="M17" s="270"/>
      <c r="N17" s="271"/>
    </row>
    <row r="18" spans="2:14" ht="15.75">
      <c r="B18" s="275">
        <v>0.62777777777777777</v>
      </c>
      <c r="C18" s="270">
        <f t="shared" si="0"/>
        <v>3.0666666666666664</v>
      </c>
      <c r="D18" s="271" t="s">
        <v>55</v>
      </c>
      <c r="E18" s="208">
        <v>-24.93</v>
      </c>
      <c r="F18" s="72">
        <v>0.96</v>
      </c>
      <c r="G18" s="31"/>
      <c r="L18" s="208"/>
      <c r="M18" s="270"/>
      <c r="N18" s="271"/>
    </row>
    <row r="19" spans="2:14" ht="15.75">
      <c r="B19" s="275">
        <v>0.63888888888888895</v>
      </c>
      <c r="C19" s="270">
        <f t="shared" si="0"/>
        <v>3.3333333333333348</v>
      </c>
      <c r="D19" s="271" t="s">
        <v>56</v>
      </c>
      <c r="E19" s="208">
        <v>-24.56</v>
      </c>
      <c r="F19" s="72">
        <v>1.05</v>
      </c>
      <c r="L19" s="208"/>
      <c r="M19" s="270"/>
      <c r="N19" s="271"/>
    </row>
    <row r="20" spans="2:14" ht="15.75">
      <c r="B20" s="11">
        <v>0.66666666666666663</v>
      </c>
      <c r="C20" s="270">
        <f t="shared" si="0"/>
        <v>3.9999999999999991</v>
      </c>
      <c r="D20" s="271" t="s">
        <v>57</v>
      </c>
      <c r="E20" s="208">
        <v>-24.79</v>
      </c>
      <c r="F20" s="72">
        <v>0.78</v>
      </c>
    </row>
    <row r="21" spans="2:14">
      <c r="B21" t="s">
        <v>385</v>
      </c>
    </row>
    <row r="23" spans="2:14" ht="15.75">
      <c r="D23" s="32" t="s">
        <v>379</v>
      </c>
    </row>
    <row r="24" spans="2:14">
      <c r="B24" s="24">
        <v>42754</v>
      </c>
      <c r="C24" s="23"/>
      <c r="D24" s="23" t="s">
        <v>380</v>
      </c>
      <c r="E24" s="23"/>
      <c r="F24" s="23"/>
    </row>
    <row r="25" spans="2:14" ht="15.75">
      <c r="B25" s="31"/>
      <c r="C25" s="23" t="s">
        <v>381</v>
      </c>
      <c r="D25" s="276">
        <v>3940</v>
      </c>
      <c r="E25" s="31"/>
      <c r="F25" s="67" t="s">
        <v>386</v>
      </c>
      <c r="G25" s="31"/>
    </row>
    <row r="26" spans="2:14" ht="31.5">
      <c r="B26" s="32" t="s">
        <v>6</v>
      </c>
      <c r="C26" s="83" t="s">
        <v>7</v>
      </c>
      <c r="D26" s="278" t="s">
        <v>387</v>
      </c>
      <c r="E26" s="67" t="s">
        <v>8</v>
      </c>
      <c r="F26" s="277" t="s">
        <v>9</v>
      </c>
      <c r="G26" s="31"/>
    </row>
    <row r="27" spans="2:14" ht="15.75">
      <c r="B27" s="269">
        <v>0.35416666666666669</v>
      </c>
      <c r="C27" s="270"/>
      <c r="D27" s="271" t="s">
        <v>11</v>
      </c>
      <c r="E27" s="72"/>
      <c r="F27" s="72"/>
      <c r="G27" s="31"/>
    </row>
    <row r="28" spans="2:14" ht="15.75">
      <c r="B28" s="279">
        <v>0.43333333333333335</v>
      </c>
      <c r="C28" s="270">
        <f>(B28-B$30)*24</f>
        <v>-0.49999999999999956</v>
      </c>
      <c r="D28" s="271" t="s">
        <v>13</v>
      </c>
      <c r="E28" s="208">
        <v>-24.04</v>
      </c>
      <c r="F28" s="102">
        <v>0.84</v>
      </c>
      <c r="G28" s="31"/>
    </row>
    <row r="29" spans="2:14" ht="15.75">
      <c r="B29" s="279">
        <v>0.4458333333333333</v>
      </c>
      <c r="C29" s="270">
        <f>(B29-B$30)*24</f>
        <v>-0.20000000000000062</v>
      </c>
      <c r="D29" s="271" t="s">
        <v>13</v>
      </c>
      <c r="E29" s="208">
        <v>-25.9</v>
      </c>
      <c r="F29" s="102">
        <v>5.3E-3</v>
      </c>
      <c r="G29" s="243"/>
    </row>
    <row r="30" spans="2:14" ht="15.75">
      <c r="B30" s="269">
        <v>0.45416666666666666</v>
      </c>
      <c r="C30" s="270">
        <f>(B30-B$30)*24</f>
        <v>0</v>
      </c>
      <c r="D30" s="271" t="s">
        <v>14</v>
      </c>
      <c r="E30" s="208"/>
      <c r="F30" s="102"/>
      <c r="G30" s="31"/>
    </row>
    <row r="31" spans="2:14" ht="15.75">
      <c r="B31" s="269">
        <v>0.45694444444444443</v>
      </c>
      <c r="C31" s="270">
        <f t="shared" ref="C31:C43" si="1">(B31-B$30)*24</f>
        <v>6.666666666666643E-2</v>
      </c>
      <c r="D31" s="271" t="s">
        <v>16</v>
      </c>
      <c r="E31" s="208">
        <v>128.6</v>
      </c>
      <c r="F31" s="208">
        <v>0.6</v>
      </c>
      <c r="G31" s="31" t="s">
        <v>388</v>
      </c>
    </row>
    <row r="32" spans="2:14" ht="15.75">
      <c r="B32" s="269">
        <v>0.47986111111111113</v>
      </c>
      <c r="C32" s="270">
        <f t="shared" si="1"/>
        <v>0.61666666666666714</v>
      </c>
      <c r="D32" s="271" t="s">
        <v>18</v>
      </c>
      <c r="E32" s="208">
        <v>191.52</v>
      </c>
      <c r="F32" s="102">
        <v>1.02</v>
      </c>
      <c r="G32" s="31"/>
    </row>
    <row r="33" spans="2:7" ht="15.75">
      <c r="B33" s="269">
        <v>0.50624999999999998</v>
      </c>
      <c r="C33" s="270">
        <f t="shared" si="1"/>
        <v>1.2499999999999996</v>
      </c>
      <c r="D33" s="271" t="s">
        <v>19</v>
      </c>
      <c r="E33" s="208">
        <v>258.14999999999998</v>
      </c>
      <c r="F33" s="102">
        <v>0.98</v>
      </c>
      <c r="G33" s="31" t="s">
        <v>389</v>
      </c>
    </row>
    <row r="34" spans="2:7" ht="15.75">
      <c r="B34" s="269">
        <v>0.51874999999999993</v>
      </c>
      <c r="C34" s="270">
        <f t="shared" si="1"/>
        <v>1.5499999999999985</v>
      </c>
      <c r="D34" s="271" t="s">
        <v>20</v>
      </c>
      <c r="E34" s="208">
        <v>462.34</v>
      </c>
      <c r="F34" s="102">
        <v>0.83</v>
      </c>
      <c r="G34" s="31"/>
    </row>
    <row r="35" spans="2:7" ht="15.75">
      <c r="B35" s="269">
        <v>0.53125</v>
      </c>
      <c r="C35" s="270">
        <f t="shared" si="1"/>
        <v>1.85</v>
      </c>
      <c r="D35" s="271" t="s">
        <v>21</v>
      </c>
      <c r="E35" s="72">
        <v>645.88</v>
      </c>
      <c r="F35" s="72">
        <v>0.9</v>
      </c>
      <c r="G35" s="31"/>
    </row>
    <row r="36" spans="2:7" ht="15.75">
      <c r="B36" s="269">
        <v>0.54375000000000007</v>
      </c>
      <c r="C36" s="270">
        <f t="shared" si="1"/>
        <v>2.1500000000000017</v>
      </c>
      <c r="D36" s="271" t="s">
        <v>22</v>
      </c>
      <c r="E36" s="208">
        <v>861.07</v>
      </c>
      <c r="F36" s="72">
        <v>0.9</v>
      </c>
      <c r="G36" s="31" t="s">
        <v>384</v>
      </c>
    </row>
    <row r="37" spans="2:7" ht="15.75">
      <c r="B37" s="269">
        <v>0.55833333333333335</v>
      </c>
      <c r="C37" s="270">
        <f t="shared" si="1"/>
        <v>2.5000000000000004</v>
      </c>
      <c r="D37" s="271" t="s">
        <v>23</v>
      </c>
      <c r="E37" s="72">
        <v>953.82</v>
      </c>
      <c r="F37" s="72">
        <v>1.18</v>
      </c>
      <c r="G37" s="31"/>
    </row>
    <row r="38" spans="2:7" ht="16.5" customHeight="1">
      <c r="B38" s="11">
        <v>0.5756944444444444</v>
      </c>
      <c r="C38" s="270">
        <f t="shared" si="1"/>
        <v>2.9166666666666656</v>
      </c>
      <c r="D38" s="271" t="s">
        <v>39</v>
      </c>
      <c r="E38" s="72">
        <v>1076.3399999999999</v>
      </c>
      <c r="F38" s="72">
        <v>1.28</v>
      </c>
      <c r="G38" s="280" t="s">
        <v>390</v>
      </c>
    </row>
    <row r="39" spans="2:7" ht="15.75">
      <c r="B39" s="269">
        <v>0.59097222222222223</v>
      </c>
      <c r="C39" s="270">
        <f t="shared" si="1"/>
        <v>3.2833333333333337</v>
      </c>
      <c r="D39" s="271" t="s">
        <v>55</v>
      </c>
      <c r="E39" s="72">
        <v>1030.56</v>
      </c>
      <c r="F39" s="72">
        <v>1.29</v>
      </c>
      <c r="G39" s="31"/>
    </row>
    <row r="40" spans="2:7" ht="15.75">
      <c r="B40" s="269">
        <v>0.60625000000000007</v>
      </c>
      <c r="C40" s="270">
        <f t="shared" si="1"/>
        <v>3.6500000000000017</v>
      </c>
      <c r="D40" s="271" t="s">
        <v>56</v>
      </c>
      <c r="E40" s="72">
        <v>1304.93</v>
      </c>
      <c r="F40" s="72">
        <v>1.1299999999999999</v>
      </c>
    </row>
    <row r="41" spans="2:7" ht="15.75">
      <c r="B41" s="269">
        <v>0.62083333333333335</v>
      </c>
      <c r="C41" s="270">
        <f t="shared" si="1"/>
        <v>4</v>
      </c>
      <c r="D41" s="271" t="s">
        <v>57</v>
      </c>
      <c r="E41" s="72">
        <v>1322.37</v>
      </c>
      <c r="F41" s="72">
        <v>0.87</v>
      </c>
    </row>
    <row r="42" spans="2:7" ht="15.75">
      <c r="B42" s="47">
        <v>0.6333333333333333</v>
      </c>
      <c r="C42" s="270">
        <f t="shared" si="1"/>
        <v>4.2999999999999989</v>
      </c>
      <c r="D42" s="271" t="s">
        <v>58</v>
      </c>
      <c r="E42" s="72">
        <v>1594</v>
      </c>
      <c r="F42" s="72">
        <v>0.89</v>
      </c>
    </row>
    <row r="43" spans="2:7" ht="15.75">
      <c r="B43" s="269">
        <v>0.64583333333333304</v>
      </c>
      <c r="C43" s="270">
        <f t="shared" si="1"/>
        <v>4.5999999999999925</v>
      </c>
      <c r="D43" s="271" t="s">
        <v>60</v>
      </c>
      <c r="E43" s="72">
        <v>1786.26</v>
      </c>
      <c r="F43" s="72">
        <v>0.95</v>
      </c>
    </row>
    <row r="44" spans="2:7">
      <c r="B44" t="s">
        <v>391</v>
      </c>
    </row>
    <row r="46" spans="2:7" ht="15.75">
      <c r="D46" s="32" t="s">
        <v>379</v>
      </c>
    </row>
    <row r="47" spans="2:7">
      <c r="B47" s="24">
        <v>42761</v>
      </c>
      <c r="C47" s="23"/>
      <c r="D47" s="23" t="s">
        <v>380</v>
      </c>
      <c r="E47" s="23"/>
      <c r="F47" s="23"/>
    </row>
    <row r="48" spans="2:7" ht="15.75">
      <c r="B48" s="31"/>
      <c r="C48" s="23" t="s">
        <v>381</v>
      </c>
      <c r="D48" s="276">
        <v>3939</v>
      </c>
      <c r="E48" s="31"/>
      <c r="F48" s="67" t="s">
        <v>392</v>
      </c>
    </row>
    <row r="49" spans="2:7" ht="31.5">
      <c r="B49" s="32" t="s">
        <v>6</v>
      </c>
      <c r="C49" s="83" t="s">
        <v>7</v>
      </c>
      <c r="D49" s="278" t="s">
        <v>387</v>
      </c>
      <c r="E49" s="67" t="s">
        <v>8</v>
      </c>
      <c r="F49" s="277" t="s">
        <v>9</v>
      </c>
    </row>
    <row r="50" spans="2:7" ht="15.75">
      <c r="B50" s="269">
        <v>0.35555555555555557</v>
      </c>
      <c r="C50" s="270"/>
      <c r="D50" s="271" t="s">
        <v>11</v>
      </c>
      <c r="E50" s="72"/>
      <c r="F50" s="72"/>
    </row>
    <row r="51" spans="2:7" ht="15.75">
      <c r="B51" s="279">
        <v>0.36249999999999999</v>
      </c>
      <c r="C51" s="270">
        <f>(B51-B$54)*24</f>
        <v>-1.1666666666666679</v>
      </c>
      <c r="D51" s="271" t="s">
        <v>13</v>
      </c>
      <c r="E51" s="208">
        <v>-25.88</v>
      </c>
      <c r="F51" s="102">
        <v>1</v>
      </c>
    </row>
    <row r="52" spans="2:7" ht="15.75">
      <c r="B52" s="279">
        <v>0.37638888888888888</v>
      </c>
      <c r="C52" s="270">
        <f>(B52-B$54)*24</f>
        <v>-0.83333333333333437</v>
      </c>
      <c r="D52" s="271" t="s">
        <v>13</v>
      </c>
      <c r="E52" s="208">
        <v>-25.42</v>
      </c>
      <c r="F52" s="102">
        <v>1.47</v>
      </c>
    </row>
    <row r="53" spans="2:7" ht="15.75">
      <c r="B53" s="269">
        <v>0.39652777777777781</v>
      </c>
      <c r="C53" s="270">
        <f>(B53-B$54)*24</f>
        <v>-0.35000000000000009</v>
      </c>
      <c r="D53" s="271" t="s">
        <v>13</v>
      </c>
      <c r="E53" s="208">
        <v>-25.91</v>
      </c>
      <c r="F53" s="102">
        <v>0.67</v>
      </c>
    </row>
    <row r="54" spans="2:7" ht="15.75">
      <c r="B54" s="269">
        <v>0.41111111111111115</v>
      </c>
      <c r="C54" s="270">
        <f>(B54-B$54)*24</f>
        <v>0</v>
      </c>
      <c r="D54" s="271" t="s">
        <v>14</v>
      </c>
      <c r="E54" s="208"/>
      <c r="F54" s="208">
        <v>0.6</v>
      </c>
    </row>
    <row r="55" spans="2:7" ht="15.75">
      <c r="B55" s="269">
        <v>0.41944444444444445</v>
      </c>
      <c r="C55" s="270">
        <f t="shared" ref="C55:C71" si="2">(B55-B$54)*24</f>
        <v>0.19999999999999929</v>
      </c>
      <c r="D55" s="271" t="s">
        <v>18</v>
      </c>
      <c r="E55" s="225">
        <v>96.47</v>
      </c>
      <c r="F55" s="102">
        <v>0.87</v>
      </c>
    </row>
    <row r="56" spans="2:7" ht="15.75">
      <c r="B56" s="275">
        <v>0.43263888888888885</v>
      </c>
      <c r="C56" s="270">
        <f t="shared" si="2"/>
        <v>0.51666666666666483</v>
      </c>
      <c r="D56" s="271" t="s">
        <v>19</v>
      </c>
      <c r="E56" s="225">
        <v>149.27000000000001</v>
      </c>
      <c r="F56" s="102">
        <v>0.51</v>
      </c>
    </row>
    <row r="57" spans="2:7" ht="15.75">
      <c r="B57" s="275">
        <v>0.44444444444444442</v>
      </c>
      <c r="C57" s="102">
        <f t="shared" si="2"/>
        <v>0.79999999999999849</v>
      </c>
      <c r="D57" s="271" t="s">
        <v>20</v>
      </c>
      <c r="E57" s="225">
        <v>227.1</v>
      </c>
      <c r="F57" s="102">
        <v>0.35</v>
      </c>
    </row>
    <row r="58" spans="2:7" s="1" customFormat="1" ht="15.75">
      <c r="B58" s="281">
        <v>0.45624999999999999</v>
      </c>
      <c r="C58" s="208">
        <f t="shared" si="2"/>
        <v>1.0833333333333321</v>
      </c>
      <c r="D58" s="271" t="s">
        <v>21</v>
      </c>
      <c r="E58" s="225">
        <v>328.38</v>
      </c>
      <c r="F58" s="72">
        <v>0.57999999999999996</v>
      </c>
    </row>
    <row r="59" spans="2:7" ht="15.75">
      <c r="B59" s="275">
        <v>0.4680555555555555</v>
      </c>
      <c r="C59" s="208">
        <f t="shared" si="2"/>
        <v>1.3666666666666645</v>
      </c>
      <c r="D59" s="282" t="s">
        <v>22</v>
      </c>
      <c r="E59" s="225">
        <v>470</v>
      </c>
      <c r="F59" s="72">
        <v>0.37</v>
      </c>
      <c r="G59" s="31"/>
    </row>
    <row r="60" spans="2:7" ht="15.75">
      <c r="B60" s="281">
        <v>0.47916666666666669</v>
      </c>
      <c r="C60" s="208">
        <f t="shared" si="2"/>
        <v>1.6333333333333329</v>
      </c>
      <c r="D60" s="284" t="s">
        <v>23</v>
      </c>
      <c r="E60" s="225">
        <v>564.26</v>
      </c>
      <c r="F60" s="283">
        <v>0.47</v>
      </c>
      <c r="G60" s="31"/>
    </row>
    <row r="61" spans="2:7" ht="15.75">
      <c r="B61" s="285">
        <v>0.4909722222222222</v>
      </c>
      <c r="C61" s="208">
        <f t="shared" si="2"/>
        <v>1.9166666666666652</v>
      </c>
      <c r="D61" s="271" t="s">
        <v>393</v>
      </c>
      <c r="E61" s="72">
        <v>642.29999999999995</v>
      </c>
      <c r="F61" s="72">
        <v>0.93</v>
      </c>
      <c r="G61" s="31"/>
    </row>
    <row r="62" spans="2:7" ht="15.75">
      <c r="B62" s="286">
        <v>0.50416666666666665</v>
      </c>
      <c r="C62" s="208">
        <f t="shared" si="2"/>
        <v>2.2333333333333321</v>
      </c>
      <c r="D62" s="271" t="s">
        <v>55</v>
      </c>
      <c r="E62" s="208">
        <v>828.3</v>
      </c>
      <c r="F62" s="102">
        <v>0.53</v>
      </c>
      <c r="G62" s="31"/>
    </row>
    <row r="63" spans="2:7" ht="15.75">
      <c r="B63" s="279">
        <v>0.51666666666666672</v>
      </c>
      <c r="C63" s="208">
        <f t="shared" si="2"/>
        <v>2.5333333333333337</v>
      </c>
      <c r="D63" s="271" t="s">
        <v>57</v>
      </c>
      <c r="E63" s="208">
        <v>1010.54</v>
      </c>
      <c r="F63" s="102">
        <v>0.69</v>
      </c>
      <c r="G63" s="243"/>
    </row>
    <row r="64" spans="2:7" ht="15.75">
      <c r="B64" s="279">
        <v>0.52916666666666667</v>
      </c>
      <c r="C64" s="208">
        <f t="shared" si="2"/>
        <v>2.8333333333333326</v>
      </c>
      <c r="D64" s="271" t="s">
        <v>56</v>
      </c>
      <c r="E64" s="208">
        <v>1096.81</v>
      </c>
      <c r="F64" s="102">
        <v>1.07</v>
      </c>
      <c r="G64" s="31"/>
    </row>
    <row r="65" spans="2:7" ht="15.75">
      <c r="B65" s="279">
        <v>0.54375000000000007</v>
      </c>
      <c r="C65" s="208">
        <f t="shared" si="2"/>
        <v>3.183333333333334</v>
      </c>
      <c r="D65" s="271" t="s">
        <v>57</v>
      </c>
      <c r="E65" s="208">
        <v>1134</v>
      </c>
      <c r="F65" s="208">
        <v>0.98</v>
      </c>
      <c r="G65" s="31"/>
    </row>
    <row r="66" spans="2:7" ht="15.75">
      <c r="B66" s="269">
        <v>0.55833333333333335</v>
      </c>
      <c r="C66" s="287">
        <f t="shared" si="2"/>
        <v>3.5333333333333328</v>
      </c>
      <c r="D66" s="271" t="s">
        <v>58</v>
      </c>
      <c r="E66" s="208">
        <v>1342</v>
      </c>
      <c r="F66" s="102">
        <v>0.8</v>
      </c>
      <c r="G66" s="31" t="s">
        <v>394</v>
      </c>
    </row>
    <row r="67" spans="2:7" ht="15.75">
      <c r="B67" s="269">
        <v>0.61041666666666672</v>
      </c>
      <c r="C67" s="287">
        <f t="shared" si="2"/>
        <v>4.7833333333333332</v>
      </c>
      <c r="D67" s="271"/>
      <c r="E67" s="208"/>
      <c r="F67" s="102"/>
      <c r="G67" s="31" t="s">
        <v>395</v>
      </c>
    </row>
    <row r="68" spans="2:7" ht="15.75">
      <c r="B68" s="269">
        <v>0.61319444444444449</v>
      </c>
      <c r="C68" s="287">
        <f t="shared" si="2"/>
        <v>4.8499999999999996</v>
      </c>
      <c r="D68" s="271" t="s">
        <v>60</v>
      </c>
      <c r="E68" s="208">
        <v>1257.73</v>
      </c>
      <c r="F68" s="102">
        <v>1.1200000000000001</v>
      </c>
      <c r="G68" s="31"/>
    </row>
    <row r="69" spans="2:7" ht="15.75">
      <c r="B69" s="269">
        <v>0.62916666666666665</v>
      </c>
      <c r="C69" s="287">
        <f t="shared" si="2"/>
        <v>5.2333333333333325</v>
      </c>
      <c r="D69" s="271" t="s">
        <v>74</v>
      </c>
      <c r="E69" s="72">
        <v>1195</v>
      </c>
      <c r="F69" s="72">
        <v>0.92</v>
      </c>
      <c r="G69" s="31"/>
    </row>
    <row r="70" spans="2:7" ht="15.75">
      <c r="B70" s="269">
        <v>0.6430555555555556</v>
      </c>
      <c r="C70" s="287">
        <f t="shared" si="2"/>
        <v>5.5666666666666664</v>
      </c>
      <c r="D70" s="271" t="s">
        <v>142</v>
      </c>
      <c r="E70" s="208">
        <v>1115</v>
      </c>
      <c r="F70" s="72">
        <v>0.84</v>
      </c>
      <c r="G70" s="31" t="s">
        <v>396</v>
      </c>
    </row>
    <row r="71" spans="2:7" ht="15.75">
      <c r="B71" s="269">
        <v>0.65625</v>
      </c>
      <c r="C71" s="287">
        <f t="shared" si="2"/>
        <v>5.8833333333333329</v>
      </c>
      <c r="D71" s="271" t="s">
        <v>143</v>
      </c>
      <c r="E71" s="72">
        <v>1150.51</v>
      </c>
      <c r="F71" s="72">
        <v>0.87</v>
      </c>
      <c r="G71" s="31"/>
    </row>
    <row r="72" spans="2:7" ht="15.75">
      <c r="B72" s="11"/>
      <c r="C72" s="270"/>
      <c r="D72" s="271"/>
      <c r="E72" s="72"/>
      <c r="F72" s="72"/>
      <c r="G72" s="280"/>
    </row>
    <row r="73" spans="2:7" ht="15.75">
      <c r="D73" s="32" t="s">
        <v>379</v>
      </c>
      <c r="G73" s="31"/>
    </row>
    <row r="74" spans="2:7">
      <c r="B74" s="24">
        <v>42762</v>
      </c>
      <c r="C74" s="23"/>
      <c r="D74" s="23" t="s">
        <v>380</v>
      </c>
      <c r="E74" s="23"/>
      <c r="F74" s="23"/>
    </row>
    <row r="75" spans="2:7" ht="15.75">
      <c r="B75" s="31"/>
      <c r="C75" s="23" t="s">
        <v>381</v>
      </c>
      <c r="D75" s="276">
        <v>3943</v>
      </c>
      <c r="E75" s="31"/>
      <c r="F75" s="67" t="s">
        <v>392</v>
      </c>
    </row>
    <row r="76" spans="2:7" ht="31.5">
      <c r="B76" s="32" t="s">
        <v>6</v>
      </c>
      <c r="C76" s="83" t="s">
        <v>7</v>
      </c>
      <c r="D76" s="288" t="s">
        <v>397</v>
      </c>
      <c r="E76" s="67" t="s">
        <v>8</v>
      </c>
      <c r="F76" s="277" t="s">
        <v>9</v>
      </c>
    </row>
    <row r="77" spans="2:7" ht="15.75">
      <c r="B77" s="269">
        <v>0.34930555555555554</v>
      </c>
      <c r="C77" s="270"/>
      <c r="D77" s="271" t="s">
        <v>11</v>
      </c>
      <c r="E77" s="72"/>
      <c r="F77" s="72"/>
      <c r="G77" t="s">
        <v>398</v>
      </c>
    </row>
    <row r="78" spans="2:7" ht="15.75">
      <c r="B78" s="272">
        <v>0.35555555555555557</v>
      </c>
      <c r="C78" s="289">
        <f>(B78-B$81)*24</f>
        <v>-1.1499999999999999</v>
      </c>
      <c r="D78" s="290" t="s">
        <v>13</v>
      </c>
      <c r="E78" s="291">
        <v>-26.3</v>
      </c>
      <c r="F78" s="292">
        <v>0.93</v>
      </c>
      <c r="G78" s="97"/>
    </row>
    <row r="79" spans="2:7" ht="15.75">
      <c r="B79" s="272">
        <v>0.36944444444444446</v>
      </c>
      <c r="C79" s="289">
        <f>(B79-B$81)*24</f>
        <v>-0.81666666666666643</v>
      </c>
      <c r="D79" s="290" t="s">
        <v>13</v>
      </c>
      <c r="E79" s="291">
        <v>-27.1</v>
      </c>
      <c r="F79" s="292">
        <v>1.66</v>
      </c>
      <c r="G79" s="97"/>
    </row>
    <row r="80" spans="2:7" ht="15.75">
      <c r="B80" s="273">
        <v>0.39652777777777781</v>
      </c>
      <c r="C80" s="289">
        <f>(B80-B$81)*24</f>
        <v>-0.16666666666666607</v>
      </c>
      <c r="D80" s="290" t="s">
        <v>13</v>
      </c>
      <c r="E80" s="291">
        <v>-26.16</v>
      </c>
      <c r="F80" s="292">
        <v>0.99</v>
      </c>
      <c r="G80" s="97"/>
    </row>
    <row r="81" spans="2:13" ht="15.75">
      <c r="B81" s="273">
        <v>0.40347222222222223</v>
      </c>
      <c r="C81" s="289">
        <f>(B81-B$81)*24</f>
        <v>0</v>
      </c>
      <c r="D81" s="290" t="s">
        <v>14</v>
      </c>
      <c r="E81" s="291"/>
      <c r="F81" s="291"/>
      <c r="G81" s="97" t="s">
        <v>399</v>
      </c>
    </row>
    <row r="82" spans="2:13" ht="15.75">
      <c r="B82" s="273">
        <v>0.41111111111111115</v>
      </c>
      <c r="C82" s="289">
        <f t="shared" ref="C82:C97" si="3">(B82-B$81)*24</f>
        <v>0.18333333333333401</v>
      </c>
      <c r="D82" s="290" t="s">
        <v>18</v>
      </c>
      <c r="E82" s="292">
        <v>7.34</v>
      </c>
      <c r="F82" s="292">
        <v>0.79</v>
      </c>
      <c r="G82" s="97"/>
    </row>
    <row r="83" spans="2:13" ht="15.75">
      <c r="B83" s="273">
        <v>0.42430555555555555</v>
      </c>
      <c r="C83" s="289">
        <f t="shared" si="3"/>
        <v>0.49999999999999956</v>
      </c>
      <c r="D83" s="290" t="s">
        <v>19</v>
      </c>
      <c r="E83" s="291">
        <v>32.81</v>
      </c>
      <c r="F83" s="292">
        <v>0.87</v>
      </c>
      <c r="G83" s="97"/>
    </row>
    <row r="84" spans="2:13" ht="15.75">
      <c r="B84" s="273">
        <v>0.4381944444444445</v>
      </c>
      <c r="C84" s="289">
        <f t="shared" si="3"/>
        <v>0.83333333333333437</v>
      </c>
      <c r="D84" s="290" t="s">
        <v>20</v>
      </c>
      <c r="E84" s="291">
        <v>41.44</v>
      </c>
      <c r="F84" s="292">
        <v>0.66</v>
      </c>
      <c r="G84" s="97"/>
    </row>
    <row r="85" spans="2:13" ht="15.75">
      <c r="B85" s="273">
        <v>0.45069444444444445</v>
      </c>
      <c r="C85" s="289">
        <f t="shared" si="3"/>
        <v>1.1333333333333333</v>
      </c>
      <c r="D85" s="290" t="s">
        <v>21</v>
      </c>
      <c r="E85" s="291">
        <v>40.24</v>
      </c>
      <c r="F85" s="292">
        <v>0.67</v>
      </c>
      <c r="G85" s="97"/>
      <c r="K85" s="289"/>
      <c r="L85" s="291"/>
    </row>
    <row r="86" spans="2:13" ht="15.75">
      <c r="B86" s="273">
        <v>0.46388888888888885</v>
      </c>
      <c r="C86" s="289">
        <f t="shared" si="3"/>
        <v>1.4499999999999988</v>
      </c>
      <c r="D86" s="290" t="s">
        <v>22</v>
      </c>
      <c r="E86" s="291">
        <v>36.590000000000003</v>
      </c>
      <c r="F86" s="292">
        <v>0.78</v>
      </c>
      <c r="G86" s="97"/>
      <c r="K86" s="289"/>
      <c r="L86" s="291"/>
    </row>
    <row r="87" spans="2:13" ht="15.75">
      <c r="B87" s="273">
        <v>0.4770833333333333</v>
      </c>
      <c r="C87" s="289">
        <f t="shared" si="3"/>
        <v>1.7666666666666657</v>
      </c>
      <c r="D87" s="290" t="s">
        <v>23</v>
      </c>
      <c r="E87" s="291">
        <v>68.37</v>
      </c>
      <c r="F87" s="292">
        <v>0.79</v>
      </c>
      <c r="G87" s="97"/>
      <c r="K87" s="289"/>
      <c r="L87" s="292"/>
    </row>
    <row r="88" spans="2:13" ht="15.75">
      <c r="B88" s="273">
        <v>0.49027777777777781</v>
      </c>
      <c r="C88" s="289">
        <f t="shared" si="3"/>
        <v>2.0833333333333339</v>
      </c>
      <c r="D88" s="290" t="s">
        <v>39</v>
      </c>
      <c r="E88" s="293">
        <v>142.34</v>
      </c>
      <c r="F88" s="292">
        <v>0.91</v>
      </c>
      <c r="G88" s="97"/>
      <c r="K88" s="289"/>
      <c r="L88" s="291"/>
    </row>
    <row r="89" spans="2:13" ht="15.75">
      <c r="B89" s="273">
        <v>0.50416666666666665</v>
      </c>
      <c r="C89" s="289">
        <f t="shared" si="3"/>
        <v>2.4166666666666661</v>
      </c>
      <c r="D89" s="290" t="s">
        <v>55</v>
      </c>
      <c r="E89" s="291">
        <v>210.3</v>
      </c>
      <c r="F89" s="292">
        <v>0.89</v>
      </c>
      <c r="G89" s="97"/>
      <c r="K89" s="289"/>
      <c r="L89" s="291"/>
    </row>
    <row r="90" spans="2:13" ht="15.75">
      <c r="B90" s="273">
        <v>0.5180555555555556</v>
      </c>
      <c r="C90" s="289">
        <f t="shared" si="3"/>
        <v>2.7500000000000009</v>
      </c>
      <c r="D90" s="290" t="s">
        <v>56</v>
      </c>
      <c r="E90" s="291">
        <v>304.32</v>
      </c>
      <c r="F90" s="292">
        <v>0.94</v>
      </c>
      <c r="G90" s="97"/>
      <c r="K90" s="290"/>
      <c r="L90" s="291"/>
      <c r="M90" s="289"/>
    </row>
    <row r="91" spans="2:13" ht="15.75">
      <c r="B91" s="273">
        <v>0.53263888888888888</v>
      </c>
      <c r="C91" s="289">
        <f t="shared" si="3"/>
        <v>3.0999999999999996</v>
      </c>
      <c r="D91" s="290" t="s">
        <v>57</v>
      </c>
      <c r="E91" s="291">
        <v>557.38</v>
      </c>
      <c r="F91" s="292">
        <v>0.76</v>
      </c>
      <c r="G91" s="97"/>
      <c r="K91" s="290"/>
      <c r="L91" s="291"/>
      <c r="M91" s="289"/>
    </row>
    <row r="92" spans="2:13" ht="15.75">
      <c r="B92" s="273">
        <v>0.54583333333333328</v>
      </c>
      <c r="C92" s="289">
        <f t="shared" si="3"/>
        <v>3.4166666666666652</v>
      </c>
      <c r="D92" s="290" t="s">
        <v>58</v>
      </c>
      <c r="E92" s="291">
        <v>674.17</v>
      </c>
      <c r="F92" s="292">
        <v>1.1399999999999999</v>
      </c>
      <c r="G92" s="97" t="s">
        <v>400</v>
      </c>
      <c r="K92" s="290"/>
      <c r="L92" s="291"/>
      <c r="M92" s="289"/>
    </row>
    <row r="93" spans="2:13" ht="15.75">
      <c r="B93" s="273">
        <v>0.60486111111111118</v>
      </c>
      <c r="C93" s="289">
        <f t="shared" si="3"/>
        <v>4.8333333333333348</v>
      </c>
      <c r="D93" s="290" t="s">
        <v>60</v>
      </c>
      <c r="E93" s="291">
        <v>454.32</v>
      </c>
      <c r="F93" s="292">
        <v>0.35</v>
      </c>
      <c r="G93" s="97" t="s">
        <v>401</v>
      </c>
      <c r="K93" s="290"/>
      <c r="L93" s="291"/>
      <c r="M93" s="289"/>
    </row>
    <row r="94" spans="2:13" ht="15.75">
      <c r="B94" s="273">
        <v>0.61597222222222225</v>
      </c>
      <c r="C94" s="289">
        <f t="shared" si="3"/>
        <v>5.1000000000000005</v>
      </c>
      <c r="D94" s="290" t="s">
        <v>74</v>
      </c>
      <c r="E94" s="291">
        <v>514.26</v>
      </c>
      <c r="F94" s="292">
        <v>0.87</v>
      </c>
      <c r="G94" s="97"/>
      <c r="K94" s="290"/>
      <c r="L94" s="291"/>
      <c r="M94" s="289"/>
    </row>
    <row r="95" spans="2:13" ht="15.75">
      <c r="B95" s="275">
        <v>0.63055555555555554</v>
      </c>
      <c r="C95" s="289">
        <f t="shared" si="3"/>
        <v>5.4499999999999993</v>
      </c>
      <c r="D95" s="290" t="s">
        <v>142</v>
      </c>
      <c r="E95" s="291">
        <v>496.76</v>
      </c>
      <c r="F95" s="292">
        <v>1.01</v>
      </c>
      <c r="K95" s="290"/>
      <c r="L95" s="291"/>
      <c r="M95" s="289"/>
    </row>
    <row r="96" spans="2:13" ht="15.75">
      <c r="B96" s="11">
        <v>0.64513888888888882</v>
      </c>
      <c r="C96" s="289">
        <f t="shared" si="3"/>
        <v>5.799999999999998</v>
      </c>
      <c r="D96" s="290" t="s">
        <v>143</v>
      </c>
      <c r="E96" s="291">
        <v>425.35</v>
      </c>
      <c r="F96" s="292">
        <v>1.17</v>
      </c>
      <c r="K96" s="290"/>
      <c r="L96" s="291"/>
      <c r="M96" s="289"/>
    </row>
    <row r="97" spans="2:14" ht="15.75">
      <c r="B97" s="11">
        <v>0.66180555555555554</v>
      </c>
      <c r="C97" s="292">
        <f t="shared" si="3"/>
        <v>6.1999999999999993</v>
      </c>
      <c r="D97" s="290" t="s">
        <v>144</v>
      </c>
      <c r="E97" s="291">
        <v>369.46</v>
      </c>
      <c r="F97" s="292">
        <v>1.08</v>
      </c>
    </row>
    <row r="100" spans="2:14" ht="15.75">
      <c r="D100" s="32" t="s">
        <v>402</v>
      </c>
      <c r="G100" s="31"/>
    </row>
    <row r="101" spans="2:14">
      <c r="B101" s="24">
        <v>42766</v>
      </c>
      <c r="C101" s="23"/>
      <c r="D101" s="23" t="s">
        <v>380</v>
      </c>
      <c r="E101" s="23"/>
      <c r="F101" s="23"/>
    </row>
    <row r="102" spans="2:14" ht="15.75">
      <c r="B102" s="31"/>
      <c r="C102" s="23" t="s">
        <v>381</v>
      </c>
      <c r="D102" s="276">
        <v>3904</v>
      </c>
      <c r="E102" s="31"/>
      <c r="F102" s="67" t="s">
        <v>403</v>
      </c>
      <c r="G102" t="s">
        <v>404</v>
      </c>
    </row>
    <row r="103" spans="2:14" ht="31.5">
      <c r="B103" s="32" t="s">
        <v>6</v>
      </c>
      <c r="C103" s="83" t="s">
        <v>7</v>
      </c>
      <c r="D103" s="92" t="s">
        <v>405</v>
      </c>
      <c r="E103" s="67" t="s">
        <v>8</v>
      </c>
      <c r="F103" s="277" t="s">
        <v>9</v>
      </c>
    </row>
    <row r="104" spans="2:14" ht="15.75">
      <c r="B104" s="269">
        <v>0.39652777777777781</v>
      </c>
      <c r="C104" s="270"/>
      <c r="D104" s="271" t="s">
        <v>11</v>
      </c>
      <c r="E104" s="72"/>
      <c r="F104" s="72"/>
      <c r="G104" t="s">
        <v>406</v>
      </c>
    </row>
    <row r="105" spans="2:14" ht="15.75">
      <c r="B105" s="272">
        <v>0.4055555555555555</v>
      </c>
      <c r="C105" s="289">
        <f>(B105-B$108)*24</f>
        <v>-0.91666666666666874</v>
      </c>
      <c r="D105" s="290" t="s">
        <v>13</v>
      </c>
      <c r="E105" s="291">
        <v>-24.9</v>
      </c>
      <c r="F105" s="292">
        <v>1.36</v>
      </c>
      <c r="G105" s="97"/>
    </row>
    <row r="106" spans="2:14" ht="15.75">
      <c r="B106" s="272">
        <v>0.42430555555555555</v>
      </c>
      <c r="C106" s="289">
        <f>(B106-B$108)*24</f>
        <v>-0.46666666666666767</v>
      </c>
      <c r="D106" s="290" t="s">
        <v>13</v>
      </c>
      <c r="E106" s="291">
        <v>-23.9</v>
      </c>
      <c r="F106" s="292">
        <v>0.93</v>
      </c>
      <c r="G106" s="97"/>
      <c r="I106" s="30"/>
      <c r="J106" s="11"/>
      <c r="K106" s="13"/>
    </row>
    <row r="107" spans="2:14" ht="15.75">
      <c r="B107" s="11">
        <v>0.4375</v>
      </c>
      <c r="C107" s="289">
        <f>(B107-B$108)*24</f>
        <v>-0.1500000000000008</v>
      </c>
      <c r="D107" s="290" t="s">
        <v>13</v>
      </c>
      <c r="E107" s="291">
        <v>-23.7</v>
      </c>
      <c r="F107" s="292">
        <v>0.96</v>
      </c>
      <c r="G107" s="97"/>
      <c r="I107" s="30"/>
      <c r="J107" s="11"/>
      <c r="K107" s="13"/>
    </row>
    <row r="108" spans="2:14" ht="15.75">
      <c r="B108" s="273">
        <v>0.44375000000000003</v>
      </c>
      <c r="C108" s="289">
        <f>(B108-B$108)*24</f>
        <v>0</v>
      </c>
      <c r="D108" s="290" t="s">
        <v>14</v>
      </c>
      <c r="E108" s="291"/>
      <c r="F108" s="291"/>
      <c r="G108" s="97"/>
    </row>
    <row r="109" spans="2:14" ht="15.75">
      <c r="B109" s="273">
        <v>0.4513888888888889</v>
      </c>
      <c r="C109" s="289">
        <f>(B109-B$108)*24</f>
        <v>0.18333333333333268</v>
      </c>
      <c r="D109" s="290" t="s">
        <v>310</v>
      </c>
      <c r="E109" s="291">
        <v>-20.74</v>
      </c>
      <c r="F109" s="292">
        <v>0.13</v>
      </c>
      <c r="G109" s="97" t="s">
        <v>407</v>
      </c>
    </row>
    <row r="110" spans="2:14" ht="15.75">
      <c r="B110" s="11">
        <v>0.46319444444444446</v>
      </c>
      <c r="C110" s="289">
        <f t="shared" ref="C110:C118" si="4">(B110-B$108)*24</f>
        <v>0.46666666666666634</v>
      </c>
      <c r="D110" s="290" t="s">
        <v>311</v>
      </c>
      <c r="E110" s="291">
        <v>-24.36</v>
      </c>
      <c r="F110" s="292">
        <v>0.88</v>
      </c>
    </row>
    <row r="111" spans="2:14" ht="15.75">
      <c r="B111" s="11">
        <v>0.47569444444444442</v>
      </c>
      <c r="C111" s="289">
        <f t="shared" si="4"/>
        <v>0.76666666666666528</v>
      </c>
      <c r="D111" s="290" t="s">
        <v>312</v>
      </c>
      <c r="E111" s="291">
        <v>-23.2</v>
      </c>
      <c r="F111" s="292">
        <v>1.1399999999999999</v>
      </c>
    </row>
    <row r="112" spans="2:14" ht="15.75">
      <c r="B112" s="11">
        <v>0.4909722222222222</v>
      </c>
      <c r="C112" s="292">
        <f t="shared" si="4"/>
        <v>1.133333333333332</v>
      </c>
      <c r="D112" s="290" t="s">
        <v>313</v>
      </c>
      <c r="E112" s="291">
        <v>-21</v>
      </c>
      <c r="F112" s="292">
        <v>0.69</v>
      </c>
      <c r="J112" s="30"/>
      <c r="K112" s="13"/>
      <c r="N112" s="13"/>
    </row>
    <row r="113" spans="2:14" ht="15.75">
      <c r="B113" s="11">
        <v>0.50347222222222221</v>
      </c>
      <c r="C113" s="292">
        <f t="shared" si="4"/>
        <v>1.4333333333333322</v>
      </c>
      <c r="D113" s="290" t="s">
        <v>314</v>
      </c>
      <c r="E113" s="291">
        <v>-20.22</v>
      </c>
      <c r="F113" s="292">
        <v>0.96</v>
      </c>
      <c r="J113" s="30"/>
      <c r="K113" s="13"/>
      <c r="N113" s="13"/>
    </row>
    <row r="114" spans="2:14" ht="15.75">
      <c r="B114" s="11">
        <v>0.51666666666666672</v>
      </c>
      <c r="C114" s="292">
        <f t="shared" si="4"/>
        <v>1.7500000000000004</v>
      </c>
      <c r="D114" s="290" t="s">
        <v>315</v>
      </c>
      <c r="E114" s="291">
        <v>-19.309999999999999</v>
      </c>
      <c r="F114" s="292">
        <v>0.85</v>
      </c>
      <c r="J114" s="30"/>
      <c r="K114" s="13"/>
      <c r="N114" s="13"/>
    </row>
    <row r="115" spans="2:14" ht="15.75">
      <c r="B115" s="11">
        <v>0.52986111111111112</v>
      </c>
      <c r="C115" s="292">
        <f t="shared" si="4"/>
        <v>2.066666666666666</v>
      </c>
      <c r="D115" s="290" t="s">
        <v>316</v>
      </c>
      <c r="E115" s="291">
        <v>-18.079999999999998</v>
      </c>
      <c r="F115" s="292">
        <v>0.91</v>
      </c>
      <c r="J115" s="30"/>
      <c r="K115" s="13"/>
      <c r="N115" s="13"/>
    </row>
    <row r="116" spans="2:14" ht="15.75">
      <c r="B116" s="11">
        <v>0.54236111111111118</v>
      </c>
      <c r="C116" s="292">
        <f t="shared" si="4"/>
        <v>2.3666666666666676</v>
      </c>
      <c r="D116" s="290" t="s">
        <v>317</v>
      </c>
      <c r="E116" s="291">
        <v>-9.5</v>
      </c>
      <c r="F116" s="292">
        <v>0.89</v>
      </c>
    </row>
    <row r="117" spans="2:14" ht="15.75">
      <c r="B117" s="11">
        <v>0.55486111111111114</v>
      </c>
      <c r="C117" s="292">
        <f t="shared" si="4"/>
        <v>2.6666666666666665</v>
      </c>
      <c r="D117" s="290" t="s">
        <v>27</v>
      </c>
      <c r="E117" s="291">
        <v>16.64</v>
      </c>
      <c r="F117" s="292">
        <v>1.1200000000000001</v>
      </c>
    </row>
    <row r="118" spans="2:14" ht="15.75">
      <c r="B118" s="11">
        <v>0.56944444444444442</v>
      </c>
      <c r="C118" s="292">
        <f t="shared" si="4"/>
        <v>3.0166666666666653</v>
      </c>
      <c r="D118" s="290" t="s">
        <v>40</v>
      </c>
      <c r="E118" s="291">
        <v>60.2</v>
      </c>
      <c r="F118" s="292">
        <v>0.9</v>
      </c>
    </row>
    <row r="119" spans="2:14" ht="15.75">
      <c r="B119" s="11" t="s">
        <v>408</v>
      </c>
      <c r="C119" s="292"/>
      <c r="D119" s="290"/>
      <c r="G119" t="s">
        <v>409</v>
      </c>
    </row>
    <row r="120" spans="2:14" ht="15.75">
      <c r="B120" s="11"/>
      <c r="C120" s="292"/>
    </row>
    <row r="122" spans="2:14" ht="15.75">
      <c r="D122" s="32" t="s">
        <v>402</v>
      </c>
      <c r="G122" s="31"/>
    </row>
    <row r="123" spans="2:14">
      <c r="B123" s="24">
        <v>42767</v>
      </c>
      <c r="C123" s="23"/>
      <c r="D123" s="23" t="s">
        <v>380</v>
      </c>
      <c r="E123" s="23"/>
      <c r="F123" s="23"/>
    </row>
    <row r="124" spans="2:14" ht="15.75">
      <c r="B124" s="31"/>
      <c r="C124" s="23" t="s">
        <v>381</v>
      </c>
      <c r="D124" s="276">
        <v>3887</v>
      </c>
      <c r="E124" s="31"/>
      <c r="F124" s="67" t="s">
        <v>392</v>
      </c>
    </row>
    <row r="125" spans="2:14" ht="31.5">
      <c r="B125" s="32" t="s">
        <v>6</v>
      </c>
      <c r="C125" s="83" t="s">
        <v>7</v>
      </c>
      <c r="D125" s="278" t="s">
        <v>410</v>
      </c>
      <c r="E125" s="67" t="s">
        <v>8</v>
      </c>
      <c r="F125" s="277" t="s">
        <v>9</v>
      </c>
    </row>
    <row r="126" spans="2:14" ht="15.75">
      <c r="B126" s="269">
        <v>0.36458333333333331</v>
      </c>
      <c r="C126" s="270"/>
      <c r="D126" s="271" t="s">
        <v>11</v>
      </c>
      <c r="E126" s="72"/>
      <c r="F126" s="72"/>
      <c r="G126" t="s">
        <v>406</v>
      </c>
    </row>
    <row r="127" spans="2:14" ht="15.75">
      <c r="B127" s="272">
        <v>0.3979166666666667</v>
      </c>
      <c r="C127" s="289">
        <f t="shared" ref="C127:C132" si="5">(B127-B$133)*24</f>
        <v>-1.1333333333333333</v>
      </c>
      <c r="D127" s="290" t="s">
        <v>13</v>
      </c>
      <c r="E127" s="291">
        <v>-18.7</v>
      </c>
      <c r="F127" s="292">
        <v>0.35</v>
      </c>
      <c r="G127" s="97"/>
    </row>
    <row r="128" spans="2:14" ht="15.75">
      <c r="B128" s="272">
        <v>0.40486111111111112</v>
      </c>
      <c r="C128" s="289">
        <f t="shared" si="5"/>
        <v>-0.96666666666666723</v>
      </c>
      <c r="D128" s="290" t="s">
        <v>13</v>
      </c>
      <c r="E128" s="291">
        <v>-11.7</v>
      </c>
      <c r="F128" s="292">
        <v>0.36</v>
      </c>
      <c r="G128" s="97"/>
    </row>
    <row r="129" spans="2:16" ht="15.75">
      <c r="B129" s="275">
        <v>0.41111111111111115</v>
      </c>
      <c r="C129" s="289">
        <f t="shared" si="5"/>
        <v>-0.81666666666666643</v>
      </c>
      <c r="D129" s="290" t="s">
        <v>13</v>
      </c>
      <c r="E129" s="291">
        <v>-18.47</v>
      </c>
      <c r="F129" s="292">
        <v>0.36</v>
      </c>
      <c r="G129" s="97"/>
    </row>
    <row r="130" spans="2:16" ht="15.75">
      <c r="B130" s="275">
        <v>0.41111111111111115</v>
      </c>
      <c r="C130" s="289">
        <f t="shared" si="5"/>
        <v>-0.81666666666666643</v>
      </c>
      <c r="D130" s="290" t="s">
        <v>13</v>
      </c>
      <c r="E130" s="291">
        <v>-18.47</v>
      </c>
      <c r="F130" s="292">
        <v>0.36</v>
      </c>
      <c r="G130" s="97"/>
    </row>
    <row r="131" spans="2:16" ht="15.75">
      <c r="B131" s="273">
        <v>0.42986111111111108</v>
      </c>
      <c r="C131" s="289">
        <f t="shared" si="5"/>
        <v>-0.36666666666666803</v>
      </c>
      <c r="D131" s="290" t="s">
        <v>13</v>
      </c>
      <c r="E131" s="291">
        <v>-24.3</v>
      </c>
      <c r="F131" s="292">
        <v>0.92</v>
      </c>
      <c r="G131" s="97"/>
    </row>
    <row r="132" spans="2:16" ht="15.75">
      <c r="B132" s="273">
        <v>0.4375</v>
      </c>
      <c r="C132" s="289">
        <f t="shared" si="5"/>
        <v>-0.18333333333333401</v>
      </c>
      <c r="D132" s="290" t="s">
        <v>13</v>
      </c>
      <c r="E132" s="291">
        <v>-23.56</v>
      </c>
      <c r="F132" s="292">
        <v>1.05</v>
      </c>
      <c r="K132" s="291"/>
      <c r="L132" s="289"/>
      <c r="M132" s="290"/>
      <c r="P132" s="292"/>
    </row>
    <row r="133" spans="2:16" ht="15.75">
      <c r="B133" s="275">
        <v>0.44513888888888892</v>
      </c>
      <c r="C133" s="289">
        <f>(B133-B$133)*24</f>
        <v>0</v>
      </c>
      <c r="D133" s="290" t="s">
        <v>14</v>
      </c>
      <c r="E133" s="31"/>
      <c r="F133" s="31"/>
      <c r="K133" s="31"/>
      <c r="L133" s="289"/>
      <c r="M133" s="290"/>
      <c r="P133" s="31"/>
    </row>
    <row r="134" spans="2:16" ht="15.75">
      <c r="B134" s="275">
        <v>0.45069444444444445</v>
      </c>
      <c r="C134" s="289">
        <f t="shared" ref="C134:C149" si="6">(B134-B$133)*24</f>
        <v>0.13333333333333286</v>
      </c>
      <c r="D134" s="290" t="s">
        <v>310</v>
      </c>
      <c r="E134" s="291">
        <v>-23.56</v>
      </c>
      <c r="F134" s="292">
        <v>1.05</v>
      </c>
      <c r="K134" s="291"/>
      <c r="L134" s="289"/>
      <c r="M134" s="290"/>
      <c r="P134" s="292"/>
    </row>
    <row r="135" spans="2:16" ht="15.75">
      <c r="B135" s="275">
        <v>0.45902777777777781</v>
      </c>
      <c r="C135" s="289">
        <f t="shared" si="6"/>
        <v>0.33333333333333348</v>
      </c>
      <c r="D135" s="290" t="s">
        <v>411</v>
      </c>
      <c r="E135" s="291">
        <v>-22</v>
      </c>
      <c r="F135" s="292">
        <v>0.5</v>
      </c>
      <c r="K135" s="291"/>
      <c r="L135" s="289"/>
      <c r="M135" s="290"/>
      <c r="P135" s="292"/>
    </row>
    <row r="136" spans="2:16" ht="15.75">
      <c r="B136" s="275">
        <v>0.46111111111111108</v>
      </c>
      <c r="C136" s="289">
        <f t="shared" si="6"/>
        <v>0.38333333333333197</v>
      </c>
      <c r="D136" s="290" t="s">
        <v>19</v>
      </c>
      <c r="E136" s="31"/>
      <c r="F136" s="31"/>
      <c r="G136" t="s">
        <v>412</v>
      </c>
      <c r="K136" s="31"/>
      <c r="L136" s="289"/>
      <c r="M136" s="290"/>
      <c r="P136" s="31"/>
    </row>
    <row r="137" spans="2:16" ht="15.75">
      <c r="B137" s="275">
        <v>0.47291666666666665</v>
      </c>
      <c r="C137" s="289">
        <f t="shared" si="6"/>
        <v>0.66666666666666563</v>
      </c>
      <c r="D137" s="290" t="s">
        <v>20</v>
      </c>
      <c r="E137" s="31"/>
      <c r="F137" s="31"/>
      <c r="K137" s="31"/>
      <c r="L137" s="289"/>
      <c r="M137" s="290"/>
      <c r="P137" s="31"/>
    </row>
    <row r="138" spans="2:16" ht="15.75">
      <c r="B138" s="275">
        <v>0.50486111111111109</v>
      </c>
      <c r="C138" s="289">
        <f t="shared" si="6"/>
        <v>1.4333333333333322</v>
      </c>
      <c r="D138" s="290" t="s">
        <v>21</v>
      </c>
      <c r="E138" s="208">
        <v>173.07</v>
      </c>
      <c r="F138" s="72">
        <v>0.88</v>
      </c>
      <c r="G138" t="s">
        <v>413</v>
      </c>
      <c r="K138" s="208"/>
      <c r="L138" s="289"/>
      <c r="M138" s="290"/>
      <c r="P138" s="72"/>
    </row>
    <row r="139" spans="2:16" ht="15.75">
      <c r="B139" s="275">
        <v>0.51874999999999993</v>
      </c>
      <c r="C139" s="289">
        <f t="shared" si="6"/>
        <v>1.7666666666666644</v>
      </c>
      <c r="D139" s="290" t="s">
        <v>22</v>
      </c>
      <c r="E139" s="208">
        <v>174.74</v>
      </c>
      <c r="F139" s="72">
        <v>0.81</v>
      </c>
      <c r="K139" s="208"/>
      <c r="L139" s="289"/>
      <c r="M139" s="290"/>
      <c r="P139" s="72"/>
    </row>
    <row r="140" spans="2:16" ht="15.75">
      <c r="B140" s="275">
        <v>0.53194444444444444</v>
      </c>
      <c r="C140" s="289">
        <f t="shared" si="6"/>
        <v>2.0833333333333326</v>
      </c>
      <c r="D140" s="290" t="s">
        <v>23</v>
      </c>
      <c r="E140" s="72">
        <v>170.8</v>
      </c>
      <c r="F140" s="72">
        <v>0.99</v>
      </c>
      <c r="K140" s="72"/>
      <c r="L140" s="289"/>
      <c r="M140" s="290"/>
      <c r="P140" s="72"/>
    </row>
    <row r="141" spans="2:16" ht="15.75">
      <c r="B141" s="275">
        <v>0.54652777777777783</v>
      </c>
      <c r="C141" s="289">
        <f t="shared" si="6"/>
        <v>2.433333333333334</v>
      </c>
      <c r="D141" s="290" t="s">
        <v>39</v>
      </c>
      <c r="E141" s="208">
        <v>243</v>
      </c>
      <c r="F141" s="72">
        <v>0.99</v>
      </c>
      <c r="K141" s="208"/>
      <c r="L141" s="289"/>
      <c r="M141" s="290"/>
      <c r="P141" s="72"/>
    </row>
    <row r="142" spans="2:16" ht="15.75">
      <c r="B142" s="275">
        <v>0.56111111111111112</v>
      </c>
      <c r="C142" s="289">
        <f t="shared" si="6"/>
        <v>2.7833333333333328</v>
      </c>
      <c r="D142" s="290" t="s">
        <v>55</v>
      </c>
      <c r="E142" s="208">
        <v>358</v>
      </c>
      <c r="F142" s="72">
        <v>1.1599999999999999</v>
      </c>
      <c r="K142" s="208"/>
      <c r="L142" s="289"/>
      <c r="M142" s="290"/>
      <c r="P142" s="72"/>
    </row>
    <row r="143" spans="2:16" ht="15.75">
      <c r="B143" s="275">
        <v>0.57777777777777783</v>
      </c>
      <c r="C143" s="289">
        <f t="shared" si="6"/>
        <v>3.183333333333334</v>
      </c>
      <c r="D143" s="290" t="s">
        <v>56</v>
      </c>
      <c r="E143" s="208">
        <v>373</v>
      </c>
      <c r="F143" s="72">
        <v>0.77</v>
      </c>
      <c r="K143" s="208"/>
      <c r="L143" s="289"/>
      <c r="M143" s="290"/>
      <c r="P143" s="72"/>
    </row>
    <row r="144" spans="2:16" ht="15.75">
      <c r="B144" s="275">
        <v>0.59166666666666667</v>
      </c>
      <c r="C144" s="289">
        <f t="shared" si="6"/>
        <v>3.5166666666666662</v>
      </c>
      <c r="D144" s="290" t="s">
        <v>57</v>
      </c>
      <c r="E144" s="208">
        <v>493</v>
      </c>
      <c r="F144" s="72">
        <v>0.81</v>
      </c>
      <c r="K144" s="208"/>
      <c r="L144" s="289"/>
      <c r="M144" s="290"/>
      <c r="P144" s="72"/>
    </row>
    <row r="145" spans="2:15" ht="15.75">
      <c r="B145" s="275">
        <v>0.60486111111111118</v>
      </c>
      <c r="C145" s="289">
        <f t="shared" si="6"/>
        <v>3.8333333333333344</v>
      </c>
      <c r="D145" s="290"/>
      <c r="E145" s="208">
        <v>527</v>
      </c>
      <c r="F145" s="72">
        <v>0.79</v>
      </c>
      <c r="G145" s="97" t="s">
        <v>414</v>
      </c>
      <c r="L145" s="30"/>
      <c r="M145" s="13"/>
    </row>
    <row r="146" spans="2:15" ht="15.75">
      <c r="B146" s="275">
        <v>0.64652777777777781</v>
      </c>
      <c r="C146" s="289">
        <f t="shared" si="6"/>
        <v>4.8333333333333339</v>
      </c>
      <c r="G146" s="97" t="s">
        <v>415</v>
      </c>
      <c r="L146" s="30"/>
      <c r="M146" s="13"/>
    </row>
    <row r="147" spans="2:15" ht="15.75">
      <c r="B147" s="275">
        <v>0.65625</v>
      </c>
      <c r="C147" s="289">
        <f t="shared" si="6"/>
        <v>5.0666666666666664</v>
      </c>
      <c r="D147" s="290" t="s">
        <v>58</v>
      </c>
      <c r="E147" s="208">
        <v>674</v>
      </c>
      <c r="F147" s="72">
        <v>1.1200000000000001</v>
      </c>
      <c r="L147" s="30"/>
      <c r="M147" s="13"/>
    </row>
    <row r="148" spans="2:15" ht="15.75">
      <c r="B148" s="275">
        <v>0.67569444444444438</v>
      </c>
      <c r="C148" s="289">
        <f t="shared" si="6"/>
        <v>5.5333333333333314</v>
      </c>
      <c r="D148" s="290" t="s">
        <v>60</v>
      </c>
      <c r="E148" s="208">
        <v>677.13</v>
      </c>
      <c r="F148" s="72">
        <v>1.17</v>
      </c>
      <c r="L148" s="11"/>
    </row>
    <row r="149" spans="2:15" ht="15.75">
      <c r="B149" s="275">
        <v>0.69236111111111109</v>
      </c>
      <c r="C149" s="289">
        <f t="shared" si="6"/>
        <v>5.9333333333333318</v>
      </c>
      <c r="D149" s="290" t="s">
        <v>74</v>
      </c>
      <c r="E149" s="208">
        <v>761</v>
      </c>
      <c r="F149" s="72">
        <v>0.95</v>
      </c>
    </row>
    <row r="150" spans="2:15">
      <c r="F150" t="s">
        <v>35</v>
      </c>
    </row>
    <row r="152" spans="2:15" ht="15.75">
      <c r="D152" s="32" t="s">
        <v>402</v>
      </c>
      <c r="G152" s="31"/>
      <c r="L152" s="32" t="s">
        <v>416</v>
      </c>
    </row>
    <row r="153" spans="2:15">
      <c r="B153" s="24">
        <v>42767</v>
      </c>
      <c r="C153" s="23"/>
      <c r="D153" s="23" t="s">
        <v>380</v>
      </c>
      <c r="E153" s="23"/>
      <c r="F153" s="23"/>
      <c r="J153" s="24">
        <v>42769</v>
      </c>
      <c r="K153" s="23"/>
      <c r="L153" s="23" t="s">
        <v>380</v>
      </c>
      <c r="M153" s="23"/>
      <c r="N153" s="23"/>
    </row>
    <row r="154" spans="2:15" ht="15.75">
      <c r="B154" s="31"/>
      <c r="C154" s="23" t="s">
        <v>381</v>
      </c>
      <c r="D154" s="276">
        <v>3915</v>
      </c>
      <c r="E154" s="31"/>
      <c r="F154" s="67" t="s">
        <v>392</v>
      </c>
      <c r="J154" s="31"/>
      <c r="K154" s="23" t="s">
        <v>381</v>
      </c>
      <c r="L154" s="276">
        <v>3903</v>
      </c>
      <c r="M154" s="31" t="s">
        <v>417</v>
      </c>
      <c r="N154" s="67"/>
    </row>
    <row r="155" spans="2:15" ht="33" customHeight="1">
      <c r="B155" s="32" t="s">
        <v>6</v>
      </c>
      <c r="C155" s="83" t="s">
        <v>7</v>
      </c>
      <c r="D155" s="288" t="s">
        <v>418</v>
      </c>
      <c r="E155" s="67" t="s">
        <v>8</v>
      </c>
      <c r="F155" s="277" t="s">
        <v>9</v>
      </c>
      <c r="J155" s="32" t="s">
        <v>6</v>
      </c>
      <c r="K155" s="83" t="s">
        <v>7</v>
      </c>
      <c r="L155" s="92" t="s">
        <v>405</v>
      </c>
      <c r="M155" s="67" t="s">
        <v>8</v>
      </c>
      <c r="N155" s="277" t="s">
        <v>9</v>
      </c>
    </row>
    <row r="156" spans="2:15" ht="15.75">
      <c r="B156" s="269">
        <v>0.36458333333333331</v>
      </c>
      <c r="C156" s="270"/>
      <c r="D156" s="271" t="s">
        <v>11</v>
      </c>
      <c r="E156" s="72"/>
      <c r="F156" s="72"/>
      <c r="G156" t="s">
        <v>419</v>
      </c>
      <c r="J156" s="279">
        <v>0.38263888888888892</v>
      </c>
      <c r="K156" s="296"/>
      <c r="L156" s="297" t="s">
        <v>11</v>
      </c>
      <c r="M156" s="298"/>
      <c r="N156" s="298"/>
      <c r="O156" t="s">
        <v>420</v>
      </c>
    </row>
    <row r="157" spans="2:15" ht="15.75">
      <c r="B157" s="272">
        <v>0.36874999999999997</v>
      </c>
      <c r="C157" s="289">
        <f>(B157-B$160)*24</f>
        <v>-0.88333333333333286</v>
      </c>
      <c r="D157" s="290" t="s">
        <v>13</v>
      </c>
      <c r="E157" s="291">
        <v>-22.42</v>
      </c>
      <c r="F157" s="292">
        <v>0.93</v>
      </c>
      <c r="G157" s="295"/>
      <c r="J157" s="279">
        <v>0.48472222222222222</v>
      </c>
      <c r="K157" s="296">
        <f t="shared" ref="K157:K168" si="7">(J157-J$161)*24</f>
        <v>-0.96666666666666723</v>
      </c>
      <c r="L157" s="297" t="s">
        <v>13</v>
      </c>
      <c r="M157" s="299">
        <v>-24.54</v>
      </c>
      <c r="N157" s="300">
        <v>2.02</v>
      </c>
      <c r="O157" t="s">
        <v>421</v>
      </c>
    </row>
    <row r="158" spans="2:15" ht="15.75">
      <c r="B158" s="272">
        <v>0.3833333333333333</v>
      </c>
      <c r="C158" s="289">
        <f>(B158-B$160)*24</f>
        <v>-0.53333333333333277</v>
      </c>
      <c r="D158" s="290" t="s">
        <v>13</v>
      </c>
      <c r="E158" s="291">
        <v>-23.83</v>
      </c>
      <c r="F158" s="292">
        <v>1.19</v>
      </c>
      <c r="G158" s="295"/>
      <c r="J158" s="279">
        <v>0.49791666666666662</v>
      </c>
      <c r="K158" s="296">
        <f t="shared" si="7"/>
        <v>-0.65000000000000169</v>
      </c>
      <c r="L158" s="297" t="s">
        <v>13</v>
      </c>
      <c r="M158" s="299">
        <v>-24.27</v>
      </c>
      <c r="N158" s="300">
        <v>1.75</v>
      </c>
      <c r="O158" t="s">
        <v>421</v>
      </c>
    </row>
    <row r="159" spans="2:15" ht="15.75">
      <c r="B159" s="275">
        <v>0.40069444444444446</v>
      </c>
      <c r="C159" s="289">
        <f>(B159-B$160)*24</f>
        <v>-0.11666666666666492</v>
      </c>
      <c r="D159" s="290" t="s">
        <v>13</v>
      </c>
      <c r="E159" s="291">
        <v>-24</v>
      </c>
      <c r="F159" s="292">
        <v>1</v>
      </c>
      <c r="G159" s="295"/>
      <c r="J159" s="279">
        <v>0.50624999999999998</v>
      </c>
      <c r="K159" s="296">
        <f t="shared" si="7"/>
        <v>-0.45000000000000107</v>
      </c>
      <c r="L159" s="297" t="s">
        <v>13</v>
      </c>
      <c r="M159" s="299">
        <v>-23.44</v>
      </c>
      <c r="N159" s="300">
        <v>1.01</v>
      </c>
      <c r="O159" t="s">
        <v>421</v>
      </c>
    </row>
    <row r="160" spans="2:15" ht="15.75">
      <c r="B160" s="275">
        <v>0.4055555555555555</v>
      </c>
      <c r="C160" s="289">
        <f>(B160-B$160)*24</f>
        <v>0</v>
      </c>
      <c r="D160" s="290" t="s">
        <v>14</v>
      </c>
      <c r="E160" s="31"/>
      <c r="F160" s="31"/>
      <c r="G160" s="295"/>
      <c r="J160" s="279">
        <v>0.51944444444444449</v>
      </c>
      <c r="K160" s="296">
        <f t="shared" si="7"/>
        <v>-0.13333333333333286</v>
      </c>
      <c r="L160" s="297" t="s">
        <v>13</v>
      </c>
      <c r="M160" s="299">
        <v>-23.84</v>
      </c>
      <c r="N160" s="300">
        <v>1.58</v>
      </c>
      <c r="O160" t="s">
        <v>421</v>
      </c>
    </row>
    <row r="161" spans="2:18" ht="15.75">
      <c r="B161" s="273">
        <v>0.41597222222222219</v>
      </c>
      <c r="C161" s="289">
        <f t="shared" ref="C161:C178" si="8">(B161-B$160)*24</f>
        <v>0.25000000000000044</v>
      </c>
      <c r="D161" s="290" t="s">
        <v>310</v>
      </c>
      <c r="E161" s="291">
        <v>85</v>
      </c>
      <c r="F161" s="292">
        <v>1.38</v>
      </c>
      <c r="G161" s="295" t="s">
        <v>422</v>
      </c>
      <c r="J161" s="279">
        <v>0.52500000000000002</v>
      </c>
      <c r="K161" s="296">
        <f t="shared" si="7"/>
        <v>0</v>
      </c>
      <c r="L161" s="297" t="s">
        <v>14</v>
      </c>
      <c r="M161" s="301"/>
      <c r="N161" s="301"/>
    </row>
    <row r="162" spans="2:18" ht="15.75">
      <c r="B162" s="273">
        <v>0.43541666666666662</v>
      </c>
      <c r="C162" s="289">
        <f t="shared" si="8"/>
        <v>0.71666666666666679</v>
      </c>
      <c r="D162" s="290" t="s">
        <v>18</v>
      </c>
      <c r="E162" s="291">
        <v>114.8</v>
      </c>
      <c r="F162" s="292">
        <v>1.1000000000000001</v>
      </c>
      <c r="G162" s="31"/>
      <c r="I162" s="30"/>
      <c r="J162" s="279">
        <v>0.53749999999999998</v>
      </c>
      <c r="K162" s="296">
        <f t="shared" si="7"/>
        <v>0.29999999999999893</v>
      </c>
      <c r="L162" s="297" t="s">
        <v>16</v>
      </c>
      <c r="M162" s="299">
        <v>-23.91</v>
      </c>
      <c r="N162" s="300">
        <v>1.18</v>
      </c>
      <c r="O162" t="s">
        <v>421</v>
      </c>
    </row>
    <row r="163" spans="2:18" ht="15.75">
      <c r="B163" s="275">
        <v>0.45208333333333334</v>
      </c>
      <c r="C163" s="289">
        <f t="shared" si="8"/>
        <v>1.116666666666668</v>
      </c>
      <c r="D163" s="290" t="s">
        <v>19</v>
      </c>
      <c r="E163" s="72">
        <v>224.1</v>
      </c>
      <c r="F163" s="72">
        <v>0.91</v>
      </c>
      <c r="G163" s="31"/>
      <c r="J163" s="279">
        <v>0.55138888888888882</v>
      </c>
      <c r="K163" s="296">
        <f t="shared" si="7"/>
        <v>0.63333333333333108</v>
      </c>
      <c r="L163" s="297" t="s">
        <v>18</v>
      </c>
      <c r="M163" s="299">
        <v>19.329999999999998</v>
      </c>
      <c r="N163" s="300">
        <v>0.87</v>
      </c>
      <c r="O163" t="s">
        <v>421</v>
      </c>
    </row>
    <row r="164" spans="2:18" ht="15.75">
      <c r="B164" s="275">
        <v>0.4770833333333333</v>
      </c>
      <c r="C164" s="289">
        <f t="shared" si="8"/>
        <v>1.7166666666666672</v>
      </c>
      <c r="D164" s="290" t="s">
        <v>20</v>
      </c>
      <c r="E164" s="291">
        <v>310.83999999999997</v>
      </c>
      <c r="F164" s="292">
        <v>0.95</v>
      </c>
      <c r="G164" s="31"/>
      <c r="I164" s="30"/>
      <c r="J164" s="279">
        <v>0.56319444444444444</v>
      </c>
      <c r="K164" s="296">
        <f t="shared" si="7"/>
        <v>0.91666666666666607</v>
      </c>
      <c r="L164" s="297" t="s">
        <v>19</v>
      </c>
      <c r="M164" s="298">
        <v>79.14</v>
      </c>
      <c r="N164" s="298">
        <v>0.88</v>
      </c>
      <c r="O164" t="s">
        <v>421</v>
      </c>
    </row>
    <row r="165" spans="2:18" ht="15.75">
      <c r="B165" s="275">
        <v>0.48055555555555557</v>
      </c>
      <c r="C165" s="289">
        <f t="shared" si="8"/>
        <v>1.8000000000000016</v>
      </c>
      <c r="D165" s="290" t="s">
        <v>21</v>
      </c>
      <c r="E165" s="291">
        <v>490.7</v>
      </c>
      <c r="F165" s="292">
        <v>0.96</v>
      </c>
      <c r="G165" s="31"/>
      <c r="I165" s="30"/>
      <c r="J165" s="279">
        <v>0.5756944444444444</v>
      </c>
      <c r="K165" s="296">
        <f t="shared" si="7"/>
        <v>1.216666666666665</v>
      </c>
      <c r="L165" s="297" t="s">
        <v>20</v>
      </c>
      <c r="M165" s="299">
        <v>148.07</v>
      </c>
      <c r="N165" s="300">
        <v>0.64</v>
      </c>
      <c r="O165" t="s">
        <v>421</v>
      </c>
    </row>
    <row r="166" spans="2:18" ht="15.75">
      <c r="B166" s="275">
        <v>0.49513888888888885</v>
      </c>
      <c r="C166" s="289">
        <f t="shared" si="8"/>
        <v>2.1500000000000004</v>
      </c>
      <c r="D166" s="290" t="s">
        <v>22</v>
      </c>
      <c r="E166" s="291">
        <v>648.70000000000005</v>
      </c>
      <c r="F166" s="292">
        <v>0.8</v>
      </c>
      <c r="G166" s="31"/>
      <c r="I166" s="30"/>
      <c r="J166" s="279">
        <v>0.58750000000000002</v>
      </c>
      <c r="K166" s="296">
        <f t="shared" si="7"/>
        <v>1.5</v>
      </c>
      <c r="L166" s="297" t="s">
        <v>21</v>
      </c>
      <c r="M166" s="299">
        <v>243.39</v>
      </c>
      <c r="N166" s="300">
        <v>0.66</v>
      </c>
      <c r="O166" t="s">
        <v>421</v>
      </c>
    </row>
    <row r="167" spans="2:18" ht="15.75">
      <c r="B167" s="275">
        <v>0.50902777777777775</v>
      </c>
      <c r="C167" s="289">
        <f t="shared" si="8"/>
        <v>2.4833333333333338</v>
      </c>
      <c r="D167" s="290" t="s">
        <v>23</v>
      </c>
      <c r="E167" s="291">
        <v>751.4</v>
      </c>
      <c r="F167" s="292">
        <v>0.79</v>
      </c>
      <c r="G167" s="31"/>
      <c r="I167" s="30"/>
      <c r="J167" s="279">
        <v>0.59791666666666665</v>
      </c>
      <c r="K167" s="296">
        <f t="shared" si="7"/>
        <v>1.7499999999999991</v>
      </c>
      <c r="L167" s="297" t="s">
        <v>22</v>
      </c>
      <c r="M167" s="299">
        <v>242.35</v>
      </c>
      <c r="N167" s="300">
        <v>1.1200000000000001</v>
      </c>
      <c r="O167" t="s">
        <v>423</v>
      </c>
    </row>
    <row r="168" spans="2:18" ht="15.75">
      <c r="B168" s="275">
        <v>0.52222222222222225</v>
      </c>
      <c r="C168" s="289">
        <f t="shared" si="8"/>
        <v>2.800000000000002</v>
      </c>
      <c r="D168" s="290" t="s">
        <v>39</v>
      </c>
      <c r="E168" s="291">
        <v>891.3</v>
      </c>
      <c r="F168" s="292">
        <v>1.1599999999999999</v>
      </c>
      <c r="G168" s="31"/>
      <c r="I168" s="30"/>
      <c r="J168" s="279">
        <v>0.6118055555555556</v>
      </c>
      <c r="K168" s="296">
        <f t="shared" si="7"/>
        <v>2.0833333333333339</v>
      </c>
      <c r="L168" s="297" t="s">
        <v>23</v>
      </c>
      <c r="M168" s="299">
        <v>348.13</v>
      </c>
      <c r="N168" s="300">
        <v>1.27</v>
      </c>
    </row>
    <row r="169" spans="2:18" ht="15.75">
      <c r="B169" s="275">
        <v>0.54027777777777775</v>
      </c>
      <c r="C169" s="289">
        <f t="shared" si="8"/>
        <v>3.2333333333333338</v>
      </c>
      <c r="D169" s="290" t="s">
        <v>55</v>
      </c>
      <c r="E169" s="291">
        <v>944.7</v>
      </c>
      <c r="F169" s="292">
        <v>0.95</v>
      </c>
      <c r="G169" s="31"/>
      <c r="J169" s="279"/>
      <c r="K169" s="296" t="s">
        <v>424</v>
      </c>
      <c r="L169" s="297"/>
      <c r="M169" s="299"/>
      <c r="N169" s="300"/>
    </row>
    <row r="170" spans="2:18" ht="15.75">
      <c r="B170" s="275">
        <v>0.55486111111111114</v>
      </c>
      <c r="C170" s="289">
        <f t="shared" si="8"/>
        <v>3.5833333333333353</v>
      </c>
      <c r="D170" s="290" t="s">
        <v>56</v>
      </c>
      <c r="E170" s="72">
        <v>947.6</v>
      </c>
      <c r="F170" s="72">
        <v>1.08</v>
      </c>
      <c r="G170" s="31"/>
      <c r="J170" s="279"/>
      <c r="K170" s="296"/>
      <c r="L170" s="297"/>
      <c r="M170" s="299"/>
      <c r="N170" s="300"/>
      <c r="O170" s="40"/>
    </row>
    <row r="171" spans="2:18" ht="15.75">
      <c r="B171" s="275">
        <v>0.5708333333333333</v>
      </c>
      <c r="C171" s="289">
        <f t="shared" si="8"/>
        <v>3.9666666666666672</v>
      </c>
      <c r="D171" s="290" t="s">
        <v>57</v>
      </c>
      <c r="E171" s="72">
        <v>956.84</v>
      </c>
      <c r="F171" s="72">
        <v>1.02</v>
      </c>
      <c r="G171" s="31" t="s">
        <v>425</v>
      </c>
      <c r="J171" s="279"/>
      <c r="K171" s="296"/>
      <c r="L171" s="297"/>
      <c r="M171" s="298"/>
      <c r="N171" s="298"/>
      <c r="O171" s="111"/>
    </row>
    <row r="172" spans="2:18" ht="15.75">
      <c r="B172" s="275">
        <v>0.58750000000000002</v>
      </c>
      <c r="C172" s="289">
        <f t="shared" si="8"/>
        <v>4.3666666666666689</v>
      </c>
      <c r="D172" s="290" t="s">
        <v>58</v>
      </c>
      <c r="E172" s="72">
        <v>976.07</v>
      </c>
      <c r="F172" s="72">
        <v>1.1200000000000001</v>
      </c>
      <c r="G172" s="31"/>
      <c r="J172" s="279"/>
      <c r="K172" s="296"/>
      <c r="L172" s="297"/>
      <c r="M172" s="298"/>
      <c r="N172" s="298"/>
      <c r="O172" s="111"/>
      <c r="P172" s="298"/>
      <c r="Q172" s="296"/>
      <c r="R172" s="297"/>
    </row>
    <row r="173" spans="2:18" ht="15.75">
      <c r="B173" s="275"/>
      <c r="C173" s="289"/>
      <c r="D173" s="290"/>
      <c r="J173" s="279"/>
      <c r="K173" s="296"/>
      <c r="L173" s="297"/>
      <c r="M173" s="298"/>
      <c r="N173" s="298"/>
      <c r="O173" s="40"/>
      <c r="P173" s="299"/>
      <c r="Q173" s="296"/>
      <c r="R173" s="297"/>
    </row>
    <row r="174" spans="2:18" ht="15.75">
      <c r="B174" s="275">
        <v>0.60486111111111118</v>
      </c>
      <c r="C174" s="289">
        <f t="shared" si="8"/>
        <v>4.7833333333333368</v>
      </c>
      <c r="D174" s="290"/>
      <c r="G174" s="40" t="s">
        <v>426</v>
      </c>
      <c r="H174" s="40"/>
      <c r="I174" s="40"/>
      <c r="J174" s="279"/>
      <c r="K174" s="296"/>
      <c r="L174" s="297"/>
      <c r="M174" s="301"/>
      <c r="N174" s="301"/>
      <c r="O174" s="40"/>
      <c r="P174" s="299"/>
      <c r="Q174" s="296"/>
      <c r="R174" s="297"/>
    </row>
    <row r="175" spans="2:18" ht="15.75">
      <c r="B175" s="275">
        <v>0.60902777777777783</v>
      </c>
      <c r="C175" s="289">
        <f t="shared" si="8"/>
        <v>4.8833333333333364</v>
      </c>
      <c r="D175" s="290" t="s">
        <v>60</v>
      </c>
      <c r="E175" s="72">
        <v>723.96</v>
      </c>
      <c r="F175" s="72">
        <v>0.4</v>
      </c>
      <c r="J175" s="279"/>
      <c r="K175" s="296"/>
      <c r="L175" s="297"/>
      <c r="M175" s="301"/>
      <c r="N175" s="301"/>
      <c r="O175" s="111"/>
      <c r="P175" s="299"/>
      <c r="Q175" s="296"/>
      <c r="R175" s="297"/>
    </row>
    <row r="176" spans="2:18" ht="15.75">
      <c r="B176" s="275">
        <v>0.62083333333333335</v>
      </c>
      <c r="C176" s="289">
        <f t="shared" si="8"/>
        <v>5.1666666666666679</v>
      </c>
      <c r="D176" s="290" t="s">
        <v>74</v>
      </c>
      <c r="E176" s="72">
        <v>713.27</v>
      </c>
      <c r="F176" s="72">
        <v>0.9</v>
      </c>
      <c r="J176" s="279"/>
      <c r="K176" s="296"/>
      <c r="L176" s="297"/>
      <c r="M176" s="298"/>
      <c r="N176" s="298"/>
      <c r="O176" s="111"/>
    </row>
    <row r="177" spans="2:15" ht="15.75">
      <c r="B177" s="275">
        <v>0.63472222222222219</v>
      </c>
      <c r="C177" s="289">
        <f t="shared" si="8"/>
        <v>5.5</v>
      </c>
      <c r="D177" s="290" t="s">
        <v>142</v>
      </c>
      <c r="E177" s="72">
        <v>695.1</v>
      </c>
      <c r="F177" s="72">
        <v>0.97</v>
      </c>
      <c r="J177" s="279"/>
      <c r="K177" s="296"/>
      <c r="L177" s="297"/>
      <c r="M177" s="298"/>
      <c r="N177" s="298"/>
      <c r="O177" s="111"/>
    </row>
    <row r="178" spans="2:15" ht="15.75">
      <c r="B178" s="275">
        <v>0.65</v>
      </c>
      <c r="C178" s="289">
        <f t="shared" si="8"/>
        <v>5.8666666666666689</v>
      </c>
      <c r="D178" s="290" t="s">
        <v>143</v>
      </c>
      <c r="E178" s="72">
        <v>667</v>
      </c>
      <c r="F178" s="72">
        <v>0.97</v>
      </c>
      <c r="J178" s="279"/>
      <c r="K178" s="296"/>
      <c r="L178" s="297"/>
      <c r="M178" s="298"/>
      <c r="N178" s="298"/>
      <c r="O178" s="40"/>
    </row>
    <row r="179" spans="2:15" ht="15.75">
      <c r="J179" s="279"/>
      <c r="K179" s="296"/>
      <c r="L179" s="297"/>
      <c r="M179" s="298"/>
      <c r="N179" s="298"/>
      <c r="O179" s="40"/>
    </row>
    <row r="180" spans="2:15">
      <c r="J180" s="40"/>
      <c r="K180" s="40"/>
      <c r="L180" s="40"/>
      <c r="M180" s="40"/>
      <c r="N180" s="40"/>
      <c r="O180" s="40"/>
    </row>
    <row r="181" spans="2:15">
      <c r="B181" s="24">
        <v>42776</v>
      </c>
      <c r="C181" s="23"/>
      <c r="D181" s="23" t="s">
        <v>380</v>
      </c>
      <c r="E181" s="23"/>
      <c r="F181" s="23"/>
    </row>
    <row r="182" spans="2:15" ht="15.75">
      <c r="B182" s="31"/>
      <c r="C182" s="23" t="s">
        <v>381</v>
      </c>
      <c r="D182" s="276">
        <v>3898</v>
      </c>
      <c r="E182" s="31"/>
      <c r="F182" s="67"/>
    </row>
    <row r="183" spans="2:15" ht="31.5">
      <c r="B183" s="32" t="s">
        <v>6</v>
      </c>
      <c r="C183" s="83" t="s">
        <v>7</v>
      </c>
      <c r="D183" s="92" t="s">
        <v>405</v>
      </c>
      <c r="E183" s="67" t="s">
        <v>8</v>
      </c>
      <c r="F183" s="277" t="s">
        <v>9</v>
      </c>
    </row>
    <row r="184" spans="2:15" ht="15.75">
      <c r="B184" s="269">
        <v>0.44722222222222219</v>
      </c>
      <c r="C184" s="270"/>
      <c r="D184" s="271" t="s">
        <v>11</v>
      </c>
      <c r="E184" s="72"/>
      <c r="F184" s="72"/>
      <c r="G184" t="s">
        <v>427</v>
      </c>
    </row>
    <row r="185" spans="2:15" ht="15.75">
      <c r="B185" s="269">
        <v>0.4993055555555555</v>
      </c>
      <c r="C185" s="289">
        <f t="shared" ref="C185:C195" si="9">(B185-B$188)*24</f>
        <v>-1.1666666666666692</v>
      </c>
      <c r="D185" s="290" t="s">
        <v>13</v>
      </c>
      <c r="E185" s="291">
        <v>-23.93</v>
      </c>
      <c r="F185" s="292">
        <v>1.2</v>
      </c>
    </row>
    <row r="186" spans="2:15" ht="15.75">
      <c r="B186" s="269">
        <v>0.51666666666666672</v>
      </c>
      <c r="C186" s="289">
        <f t="shared" si="9"/>
        <v>-0.75</v>
      </c>
      <c r="D186" s="290" t="s">
        <v>13</v>
      </c>
      <c r="E186" s="291">
        <v>-23.65</v>
      </c>
      <c r="F186" s="292">
        <v>1.1000000000000001</v>
      </c>
    </row>
    <row r="187" spans="2:15" ht="15.75">
      <c r="B187" s="269">
        <v>0.53263888888888888</v>
      </c>
      <c r="C187" s="289">
        <f t="shared" si="9"/>
        <v>-0.36666666666666803</v>
      </c>
      <c r="D187" s="290" t="s">
        <v>13</v>
      </c>
      <c r="E187" s="291">
        <v>-24.03</v>
      </c>
      <c r="F187" s="292">
        <v>0.77</v>
      </c>
    </row>
    <row r="188" spans="2:15" ht="15.75">
      <c r="B188" s="269">
        <v>0.54791666666666672</v>
      </c>
      <c r="C188" s="289">
        <f t="shared" si="9"/>
        <v>0</v>
      </c>
      <c r="D188" s="290" t="s">
        <v>14</v>
      </c>
      <c r="E188" s="31"/>
      <c r="F188" s="31"/>
    </row>
    <row r="189" spans="2:15" ht="15.75">
      <c r="B189" s="269">
        <v>0.55694444444444446</v>
      </c>
      <c r="C189" s="289">
        <f t="shared" si="9"/>
        <v>0.2166666666666659</v>
      </c>
      <c r="D189" s="290" t="s">
        <v>310</v>
      </c>
      <c r="E189" s="291">
        <v>-28.03</v>
      </c>
      <c r="F189" s="292">
        <v>1.1299999999999999</v>
      </c>
    </row>
    <row r="190" spans="2:15" ht="15.75">
      <c r="B190" s="269">
        <v>0.57291666666666663</v>
      </c>
      <c r="C190" s="289">
        <f t="shared" si="9"/>
        <v>0.59999999999999787</v>
      </c>
      <c r="D190" s="290" t="s">
        <v>18</v>
      </c>
      <c r="E190" s="291">
        <v>-17.53</v>
      </c>
      <c r="F190" s="292">
        <v>1</v>
      </c>
    </row>
    <row r="191" spans="2:15" ht="15.75">
      <c r="B191" s="275">
        <v>0.58819444444444446</v>
      </c>
      <c r="C191" s="289">
        <f t="shared" si="9"/>
        <v>0.9666666666666659</v>
      </c>
      <c r="D191" s="290" t="s">
        <v>19</v>
      </c>
      <c r="E191" s="72">
        <v>30.72</v>
      </c>
      <c r="F191" s="72">
        <v>1.1100000000000001</v>
      </c>
    </row>
    <row r="192" spans="2:15" ht="15.75">
      <c r="B192" s="275">
        <v>0.60416666666666663</v>
      </c>
      <c r="C192" s="289">
        <f t="shared" si="9"/>
        <v>1.3499999999999979</v>
      </c>
      <c r="D192" s="290" t="s">
        <v>20</v>
      </c>
      <c r="E192" s="291">
        <v>101.23</v>
      </c>
      <c r="F192" s="292">
        <v>0.85</v>
      </c>
    </row>
    <row r="193" spans="2:13" ht="15.75">
      <c r="B193" s="275">
        <v>0.61805555555555558</v>
      </c>
      <c r="C193" s="289">
        <f t="shared" si="9"/>
        <v>1.6833333333333327</v>
      </c>
      <c r="D193" s="290" t="s">
        <v>21</v>
      </c>
      <c r="E193" s="291">
        <v>204.62</v>
      </c>
      <c r="F193" s="292">
        <v>0.77</v>
      </c>
    </row>
    <row r="194" spans="2:13" ht="15.75">
      <c r="B194" s="275">
        <v>0.63124999999999998</v>
      </c>
      <c r="C194" s="289">
        <f t="shared" si="9"/>
        <v>1.9999999999999982</v>
      </c>
      <c r="D194" s="290" t="s">
        <v>22</v>
      </c>
      <c r="E194" s="291">
        <v>281.88</v>
      </c>
      <c r="F194" s="292">
        <v>0.56000000000000005</v>
      </c>
    </row>
    <row r="195" spans="2:13" ht="15.75">
      <c r="B195" s="275">
        <v>0.6430555555555556</v>
      </c>
      <c r="C195" s="289">
        <f t="shared" si="9"/>
        <v>2.2833333333333332</v>
      </c>
      <c r="D195" s="290" t="s">
        <v>23</v>
      </c>
      <c r="E195" s="291"/>
      <c r="F195" s="292"/>
    </row>
    <row r="198" spans="2:13">
      <c r="B198" s="24">
        <v>42779</v>
      </c>
      <c r="C198" s="23"/>
      <c r="D198" s="23" t="s">
        <v>380</v>
      </c>
      <c r="E198" s="23"/>
      <c r="F198" s="23"/>
    </row>
    <row r="199" spans="2:13" ht="15.75">
      <c r="B199" s="31"/>
      <c r="C199" s="23" t="s">
        <v>381</v>
      </c>
      <c r="D199" s="276">
        <v>3897</v>
      </c>
      <c r="E199" s="31"/>
      <c r="F199" s="67"/>
    </row>
    <row r="200" spans="2:13" ht="31.5">
      <c r="B200" s="32" t="s">
        <v>6</v>
      </c>
      <c r="C200" s="83" t="s">
        <v>7</v>
      </c>
      <c r="D200" s="302" t="s">
        <v>322</v>
      </c>
      <c r="E200" s="67" t="s">
        <v>8</v>
      </c>
      <c r="F200" s="277" t="s">
        <v>9</v>
      </c>
    </row>
    <row r="201" spans="2:13" ht="15.75">
      <c r="B201" s="269">
        <v>0.4770833333333333</v>
      </c>
      <c r="C201" s="270"/>
      <c r="D201" s="271" t="s">
        <v>11</v>
      </c>
      <c r="E201" s="72"/>
      <c r="F201" s="72"/>
    </row>
    <row r="202" spans="2:13" ht="15.75">
      <c r="B202" s="269">
        <v>0.4861111111111111</v>
      </c>
      <c r="C202" s="289">
        <f>(B202-B$204)*24</f>
        <v>-0.73333333333333472</v>
      </c>
      <c r="D202" s="290" t="s">
        <v>13</v>
      </c>
      <c r="E202" s="291">
        <v>-24.2</v>
      </c>
      <c r="F202" s="292">
        <v>1.58</v>
      </c>
      <c r="K202" s="208"/>
      <c r="L202" s="289"/>
      <c r="M202" s="290"/>
    </row>
    <row r="203" spans="2:13" ht="15.75">
      <c r="B203" s="269">
        <v>0.50972222222222219</v>
      </c>
      <c r="C203" s="289">
        <f>(B203-B$204)*24</f>
        <v>-0.16666666666666874</v>
      </c>
      <c r="D203" s="290" t="s">
        <v>13</v>
      </c>
      <c r="E203" s="208">
        <v>-23.19</v>
      </c>
      <c r="F203" s="72">
        <v>0.88</v>
      </c>
      <c r="I203" s="269"/>
      <c r="J203" s="289"/>
      <c r="K203" s="291"/>
      <c r="L203" s="289"/>
      <c r="M203" s="290"/>
    </row>
    <row r="204" spans="2:13" ht="15.75">
      <c r="B204" s="269">
        <v>0.51666666666666672</v>
      </c>
      <c r="C204" s="289">
        <f>(B204-B$204)*24</f>
        <v>0</v>
      </c>
      <c r="D204" s="290" t="s">
        <v>14</v>
      </c>
      <c r="E204" s="31"/>
      <c r="F204" s="31"/>
      <c r="K204" s="291"/>
      <c r="L204" s="289"/>
      <c r="M204" s="290"/>
    </row>
    <row r="205" spans="2:13" ht="15.75">
      <c r="B205" s="269">
        <v>0.5229166666666667</v>
      </c>
      <c r="C205" s="289">
        <f t="shared" ref="C205:C210" si="10">(B205-B$204)*24</f>
        <v>0.14999999999999947</v>
      </c>
      <c r="D205" s="290" t="s">
        <v>310</v>
      </c>
      <c r="E205" s="291">
        <v>-25.88</v>
      </c>
      <c r="F205" s="292">
        <v>1.3</v>
      </c>
      <c r="K205" s="208"/>
      <c r="L205" s="289"/>
      <c r="M205" s="290"/>
    </row>
    <row r="206" spans="2:13" ht="15.75">
      <c r="B206" s="269">
        <v>0.54097222222222219</v>
      </c>
      <c r="C206" s="289">
        <f t="shared" si="10"/>
        <v>0.58333333333333126</v>
      </c>
      <c r="D206" s="290" t="s">
        <v>18</v>
      </c>
      <c r="E206" s="291">
        <v>-24.01</v>
      </c>
      <c r="F206" s="292">
        <v>1.1000000000000001</v>
      </c>
      <c r="K206" s="72"/>
      <c r="L206" s="289"/>
      <c r="M206" s="290"/>
    </row>
    <row r="207" spans="2:13" ht="15.75">
      <c r="B207" s="269">
        <v>0.55625000000000002</v>
      </c>
      <c r="C207" s="289">
        <f t="shared" si="10"/>
        <v>0.94999999999999929</v>
      </c>
      <c r="D207" s="290" t="s">
        <v>19</v>
      </c>
      <c r="E207" s="208">
        <v>-23.79</v>
      </c>
      <c r="F207" s="72">
        <v>0.9</v>
      </c>
      <c r="K207" s="19"/>
      <c r="L207" s="289"/>
      <c r="M207" s="290"/>
    </row>
    <row r="208" spans="2:13" ht="15.75">
      <c r="B208" s="269">
        <v>0.5708333333333333</v>
      </c>
      <c r="C208" s="289">
        <f t="shared" si="10"/>
        <v>1.299999999999998</v>
      </c>
      <c r="D208" s="290" t="s">
        <v>20</v>
      </c>
      <c r="E208" s="72">
        <f>-25.3</f>
        <v>-25.3</v>
      </c>
      <c r="F208" s="72">
        <v>0.66</v>
      </c>
      <c r="K208" s="19"/>
      <c r="L208" s="289"/>
      <c r="M208" s="290"/>
    </row>
    <row r="209" spans="2:13" ht="15.75">
      <c r="B209" s="269">
        <v>0.58333333333333337</v>
      </c>
      <c r="C209" s="289">
        <f t="shared" si="10"/>
        <v>1.5999999999999996</v>
      </c>
      <c r="D209" s="290" t="s">
        <v>21</v>
      </c>
      <c r="E209" s="19">
        <v>-24.26</v>
      </c>
      <c r="F209" s="19">
        <v>0.7</v>
      </c>
      <c r="M209" s="290"/>
    </row>
    <row r="210" spans="2:13" ht="15.75">
      <c r="B210" s="269">
        <v>0.59513888888888888</v>
      </c>
      <c r="C210" s="289">
        <f t="shared" si="10"/>
        <v>1.883333333333332</v>
      </c>
      <c r="D210" s="290" t="s">
        <v>22</v>
      </c>
      <c r="E210" s="19">
        <v>-24</v>
      </c>
      <c r="F210" s="19">
        <v>1.19</v>
      </c>
    </row>
    <row r="211" spans="2:13" ht="15.75">
      <c r="B211" s="269"/>
      <c r="C211" s="289"/>
      <c r="G211" t="s">
        <v>428</v>
      </c>
    </row>
    <row r="212" spans="2:13">
      <c r="G212" t="s">
        <v>429</v>
      </c>
    </row>
    <row r="214" spans="2:13" ht="15.75">
      <c r="D214" s="32" t="s">
        <v>402</v>
      </c>
    </row>
    <row r="215" spans="2:13">
      <c r="B215" s="24">
        <v>42790</v>
      </c>
      <c r="C215" s="23"/>
      <c r="D215" s="23" t="s">
        <v>380</v>
      </c>
      <c r="E215" s="23"/>
      <c r="F215" s="23"/>
    </row>
    <row r="216" spans="2:13" ht="15.75">
      <c r="B216" s="23" t="s">
        <v>430</v>
      </c>
      <c r="C216" s="23" t="s">
        <v>381</v>
      </c>
      <c r="D216" s="276">
        <v>3918</v>
      </c>
      <c r="E216" s="31"/>
      <c r="F216" s="67" t="s">
        <v>392</v>
      </c>
    </row>
    <row r="217" spans="2:13" ht="31.5">
      <c r="B217" s="32" t="s">
        <v>6</v>
      </c>
      <c r="C217" s="83" t="s">
        <v>7</v>
      </c>
      <c r="D217" s="278" t="s">
        <v>410</v>
      </c>
      <c r="E217" s="67" t="s">
        <v>8</v>
      </c>
      <c r="F217" s="277" t="s">
        <v>9</v>
      </c>
    </row>
    <row r="218" spans="2:13" ht="15.75">
      <c r="B218" s="269">
        <v>0.37847222222222227</v>
      </c>
      <c r="C218" s="270"/>
      <c r="D218" s="271" t="s">
        <v>11</v>
      </c>
      <c r="E218" s="72"/>
      <c r="F218" s="72"/>
    </row>
    <row r="219" spans="2:13" ht="15.75">
      <c r="B219" s="272">
        <v>0.38541666666666669</v>
      </c>
      <c r="C219" s="289">
        <f>(B219-B$222)*24</f>
        <v>-1.0500000000000003</v>
      </c>
      <c r="D219" s="290" t="s">
        <v>13</v>
      </c>
      <c r="E219" s="291">
        <v>-23.2</v>
      </c>
      <c r="F219" s="292">
        <v>1.32</v>
      </c>
    </row>
    <row r="220" spans="2:13" ht="15.75">
      <c r="B220" s="272">
        <v>0.40277777777777773</v>
      </c>
      <c r="C220" s="289">
        <f>(B220-B$222)*24</f>
        <v>-0.63333333333333508</v>
      </c>
      <c r="D220" s="290" t="s">
        <v>13</v>
      </c>
      <c r="E220" s="291">
        <v>-23.2</v>
      </c>
      <c r="F220" s="292">
        <v>1.31</v>
      </c>
    </row>
    <row r="221" spans="2:13" ht="15.75">
      <c r="B221" s="275">
        <v>0.41875000000000001</v>
      </c>
      <c r="C221" s="289">
        <f>(B221-B$222)*24</f>
        <v>-0.25000000000000044</v>
      </c>
      <c r="D221" s="290" t="s">
        <v>13</v>
      </c>
      <c r="E221" s="291">
        <v>-23.04</v>
      </c>
      <c r="F221" s="292">
        <v>1.2</v>
      </c>
    </row>
    <row r="222" spans="2:13" ht="15.75">
      <c r="B222" s="275">
        <v>0.4291666666666667</v>
      </c>
      <c r="C222" s="289">
        <f>(B222-B$222)*24</f>
        <v>0</v>
      </c>
      <c r="D222" s="290" t="s">
        <v>14</v>
      </c>
      <c r="E222" s="291"/>
      <c r="F222" s="292"/>
    </row>
    <row r="223" spans="2:13" ht="15.75">
      <c r="B223" s="275">
        <v>0.43402777777777773</v>
      </c>
      <c r="C223" s="289">
        <f t="shared" ref="C223:C234" si="11">(B223-B$222)*24</f>
        <v>0.11666666666666492</v>
      </c>
      <c r="D223" s="290" t="s">
        <v>310</v>
      </c>
      <c r="E223" s="291">
        <v>94.4</v>
      </c>
      <c r="F223" s="292">
        <v>0.9</v>
      </c>
      <c r="I223" s="291"/>
      <c r="J223" s="289"/>
      <c r="K223" s="290"/>
    </row>
    <row r="224" spans="2:13" ht="15.75">
      <c r="B224" s="275">
        <v>0.44722222222222219</v>
      </c>
      <c r="C224" s="289">
        <f t="shared" si="11"/>
        <v>0.43333333333333179</v>
      </c>
      <c r="D224" s="290" t="s">
        <v>18</v>
      </c>
      <c r="E224" s="291">
        <v>154.5</v>
      </c>
      <c r="F224" s="292">
        <v>1.78</v>
      </c>
      <c r="I224" s="291"/>
      <c r="J224" s="289"/>
      <c r="K224" s="290"/>
    </row>
    <row r="225" spans="2:6" ht="15.75">
      <c r="B225" s="275">
        <v>0.47361111111111115</v>
      </c>
      <c r="C225" s="289">
        <f t="shared" si="11"/>
        <v>1.0666666666666669</v>
      </c>
      <c r="D225" s="290" t="s">
        <v>19</v>
      </c>
      <c r="E225" s="291">
        <v>212.8</v>
      </c>
      <c r="F225" s="292">
        <v>1.3</v>
      </c>
    </row>
    <row r="226" spans="2:6" ht="15.75">
      <c r="B226" s="275">
        <v>0.49027777777777781</v>
      </c>
      <c r="C226" s="292">
        <f t="shared" si="11"/>
        <v>1.4666666666666668</v>
      </c>
      <c r="D226" s="290" t="s">
        <v>20</v>
      </c>
      <c r="E226" s="291">
        <v>182.18</v>
      </c>
      <c r="F226" s="292">
        <v>0.82</v>
      </c>
    </row>
    <row r="227" spans="2:6" ht="15.75">
      <c r="B227" s="275">
        <v>0.50277777777777777</v>
      </c>
      <c r="C227" s="292">
        <f t="shared" si="11"/>
        <v>1.7666666666666657</v>
      </c>
      <c r="D227" s="290" t="s">
        <v>21</v>
      </c>
      <c r="E227" s="291">
        <v>260.39999999999998</v>
      </c>
      <c r="F227" s="292">
        <v>0.8</v>
      </c>
    </row>
    <row r="228" spans="2:6" ht="15.75">
      <c r="B228" s="275">
        <v>0.51527777777777783</v>
      </c>
      <c r="C228" s="292">
        <f t="shared" si="11"/>
        <v>2.0666666666666673</v>
      </c>
      <c r="D228" s="290" t="s">
        <v>22</v>
      </c>
      <c r="E228" s="291">
        <v>767.5</v>
      </c>
      <c r="F228" s="292">
        <v>0.79</v>
      </c>
    </row>
    <row r="229" spans="2:6" ht="15.75">
      <c r="B229" s="275">
        <v>0.52777777777777779</v>
      </c>
      <c r="C229" s="292">
        <f t="shared" si="11"/>
        <v>2.3666666666666663</v>
      </c>
      <c r="D229" s="290" t="s">
        <v>23</v>
      </c>
      <c r="E229" s="291">
        <v>1686.94</v>
      </c>
      <c r="F229" s="292">
        <v>0.78</v>
      </c>
    </row>
    <row r="230" spans="2:6" ht="15.75">
      <c r="B230" s="275">
        <v>0.54097222222222219</v>
      </c>
      <c r="C230" s="292">
        <f t="shared" si="11"/>
        <v>2.6833333333333318</v>
      </c>
      <c r="D230" s="290" t="s">
        <v>39</v>
      </c>
      <c r="E230" s="291">
        <v>2493.4</v>
      </c>
      <c r="F230" s="292">
        <v>0.83</v>
      </c>
    </row>
    <row r="231" spans="2:6" ht="15.75">
      <c r="B231" s="275">
        <v>0.5541666666666667</v>
      </c>
      <c r="C231" s="292">
        <f t="shared" si="11"/>
        <v>3</v>
      </c>
      <c r="D231" s="290" t="s">
        <v>55</v>
      </c>
      <c r="E231" s="291">
        <v>2353.6</v>
      </c>
      <c r="F231" s="292">
        <v>0.73</v>
      </c>
    </row>
    <row r="232" spans="2:6" ht="15.75">
      <c r="B232" s="275">
        <v>0.56736111111111109</v>
      </c>
      <c r="C232" s="292">
        <f t="shared" si="11"/>
        <v>3.3166666666666655</v>
      </c>
      <c r="D232" s="290" t="s">
        <v>56</v>
      </c>
      <c r="E232" s="291">
        <v>2006.6</v>
      </c>
      <c r="F232" s="292">
        <v>0.85</v>
      </c>
    </row>
    <row r="233" spans="2:6" ht="15.75">
      <c r="B233" s="275">
        <v>0.5805555555555556</v>
      </c>
      <c r="C233" s="292">
        <f t="shared" si="11"/>
        <v>3.6333333333333337</v>
      </c>
      <c r="D233" s="290" t="s">
        <v>57</v>
      </c>
      <c r="E233" s="291">
        <v>1727.7</v>
      </c>
      <c r="F233" s="292">
        <v>1.44</v>
      </c>
    </row>
    <row r="234" spans="2:6" ht="15.75">
      <c r="B234" s="275">
        <v>0.6020833333333333</v>
      </c>
      <c r="C234" s="292">
        <f t="shared" si="11"/>
        <v>4.1499999999999986</v>
      </c>
      <c r="D234" s="290" t="s">
        <v>58</v>
      </c>
      <c r="E234" s="291">
        <v>1440.1</v>
      </c>
      <c r="F234" s="292">
        <v>0.96</v>
      </c>
    </row>
    <row r="235" spans="2:6" ht="15.75">
      <c r="C235" s="31" t="s">
        <v>431</v>
      </c>
    </row>
    <row r="237" spans="2:6" ht="15.75">
      <c r="D237" s="32" t="s">
        <v>402</v>
      </c>
    </row>
    <row r="238" spans="2:6">
      <c r="B238" s="24">
        <v>42793</v>
      </c>
      <c r="C238" s="23"/>
      <c r="D238" s="23" t="s">
        <v>380</v>
      </c>
      <c r="E238" s="23"/>
      <c r="F238" s="23"/>
    </row>
    <row r="239" spans="2:6" ht="15.75">
      <c r="B239" s="31"/>
      <c r="C239" s="23" t="s">
        <v>381</v>
      </c>
      <c r="D239" s="276">
        <v>3914</v>
      </c>
      <c r="E239" s="31"/>
      <c r="F239" s="67" t="s">
        <v>432</v>
      </c>
    </row>
    <row r="240" spans="2:6" ht="31.5">
      <c r="B240" s="32" t="s">
        <v>6</v>
      </c>
      <c r="C240" s="83" t="s">
        <v>7</v>
      </c>
      <c r="D240" s="92" t="s">
        <v>405</v>
      </c>
      <c r="E240" s="67" t="s">
        <v>8</v>
      </c>
      <c r="F240" s="277" t="s">
        <v>9</v>
      </c>
    </row>
    <row r="241" spans="2:11" ht="15.75">
      <c r="B241" s="269">
        <v>0.3888888888888889</v>
      </c>
      <c r="C241" s="270"/>
      <c r="D241" s="271" t="s">
        <v>11</v>
      </c>
      <c r="E241" s="72"/>
      <c r="F241" s="72"/>
    </row>
    <row r="242" spans="2:11" ht="15.75">
      <c r="B242" s="269">
        <v>0.40833333333333338</v>
      </c>
      <c r="C242" s="289">
        <f>(B242-B$245)*24</f>
        <v>-0.81666666666666643</v>
      </c>
      <c r="D242" s="290" t="s">
        <v>13</v>
      </c>
      <c r="E242" s="291">
        <v>-22.5</v>
      </c>
      <c r="F242" s="292">
        <v>1.06</v>
      </c>
    </row>
    <row r="243" spans="2:11" ht="15.75">
      <c r="B243" s="269">
        <v>0.42430555555555555</v>
      </c>
      <c r="C243" s="289">
        <f>(B243-B$245)*24</f>
        <v>-0.43333333333333446</v>
      </c>
      <c r="D243" s="290" t="s">
        <v>13</v>
      </c>
      <c r="E243" s="291">
        <v>-21</v>
      </c>
      <c r="F243" s="292">
        <v>0.7</v>
      </c>
    </row>
    <row r="244" spans="2:11" ht="15.75">
      <c r="B244" s="269">
        <v>0.4368055555555555</v>
      </c>
      <c r="C244" s="289">
        <f>(B244-B$245)*24</f>
        <v>-0.13333333333333552</v>
      </c>
      <c r="D244" s="290" t="s">
        <v>13</v>
      </c>
      <c r="E244" s="291">
        <v>-21</v>
      </c>
      <c r="F244" s="292">
        <v>1.27</v>
      </c>
    </row>
    <row r="245" spans="2:11" ht="15.75">
      <c r="B245" s="269">
        <v>0.44236111111111115</v>
      </c>
      <c r="C245" s="289">
        <f>(B245-B$245)*24</f>
        <v>0</v>
      </c>
      <c r="D245" s="290" t="s">
        <v>14</v>
      </c>
      <c r="E245" s="291"/>
      <c r="F245" s="292"/>
    </row>
    <row r="246" spans="2:11" ht="15.75">
      <c r="B246" s="269">
        <v>0.4993055555555555</v>
      </c>
      <c r="C246" s="289">
        <f>(B246-B$245)*24</f>
        <v>1.3666666666666645</v>
      </c>
      <c r="D246" s="290" t="s">
        <v>310</v>
      </c>
      <c r="E246" s="291">
        <v>40.9</v>
      </c>
      <c r="F246" s="292">
        <v>2.13</v>
      </c>
      <c r="G246" s="31" t="s">
        <v>433</v>
      </c>
    </row>
    <row r="247" spans="2:11" ht="15.75">
      <c r="B247" s="269">
        <v>0.54791666666666672</v>
      </c>
      <c r="C247" s="289">
        <f t="shared" ref="C247:C252" si="12">(B247-B$245)*24</f>
        <v>2.5333333333333337</v>
      </c>
      <c r="D247" s="290" t="s">
        <v>311</v>
      </c>
      <c r="E247" s="291">
        <v>1715.2</v>
      </c>
      <c r="F247" s="292">
        <v>0.8</v>
      </c>
      <c r="I247" s="291"/>
      <c r="J247" s="289"/>
      <c r="K247" s="290"/>
    </row>
    <row r="248" spans="2:11" ht="15.75">
      <c r="B248" s="269">
        <v>0.56041666666666667</v>
      </c>
      <c r="C248" s="289">
        <f t="shared" si="12"/>
        <v>2.8333333333333326</v>
      </c>
      <c r="D248" s="290" t="s">
        <v>312</v>
      </c>
      <c r="E248" s="291">
        <v>1900.38</v>
      </c>
      <c r="F248" s="292">
        <v>0.81</v>
      </c>
      <c r="I248" s="291"/>
      <c r="J248" s="289"/>
      <c r="K248" s="290"/>
    </row>
    <row r="249" spans="2:11" ht="15.75">
      <c r="B249" s="269">
        <v>0.57291666666666663</v>
      </c>
      <c r="C249" s="289">
        <f t="shared" si="12"/>
        <v>3.1333333333333315</v>
      </c>
      <c r="D249" s="290" t="s">
        <v>313</v>
      </c>
      <c r="E249" s="291">
        <v>1523.2</v>
      </c>
      <c r="F249" s="292">
        <v>0.91</v>
      </c>
      <c r="I249" s="291"/>
      <c r="J249" s="289"/>
      <c r="K249" s="290"/>
    </row>
    <row r="250" spans="2:11" ht="15.75">
      <c r="B250" s="269">
        <v>0.58680555555555558</v>
      </c>
      <c r="C250" s="289">
        <f t="shared" si="12"/>
        <v>3.4666666666666663</v>
      </c>
      <c r="D250" s="290" t="s">
        <v>314</v>
      </c>
      <c r="E250" s="291">
        <v>1297.24</v>
      </c>
      <c r="F250" s="292">
        <v>0.74</v>
      </c>
      <c r="I250" s="291"/>
      <c r="J250" s="289"/>
      <c r="K250" s="290"/>
    </row>
    <row r="251" spans="2:11" ht="15.75">
      <c r="B251" s="269">
        <v>0.59930555555555554</v>
      </c>
      <c r="C251" s="289">
        <f t="shared" si="12"/>
        <v>3.7666666666666653</v>
      </c>
      <c r="D251" s="290" t="s">
        <v>315</v>
      </c>
      <c r="E251" s="291">
        <v>1280.6400000000001</v>
      </c>
      <c r="F251" s="292">
        <v>0.8</v>
      </c>
      <c r="I251" s="291"/>
      <c r="J251" s="289"/>
      <c r="K251" s="290"/>
    </row>
    <row r="252" spans="2:11" ht="15.75">
      <c r="B252" s="269">
        <v>0.61249999999999993</v>
      </c>
      <c r="C252" s="289">
        <f t="shared" si="12"/>
        <v>4.0833333333333304</v>
      </c>
      <c r="D252" s="290" t="s">
        <v>316</v>
      </c>
      <c r="E252" s="291">
        <v>1037.1500000000001</v>
      </c>
      <c r="F252" s="292">
        <v>0.89</v>
      </c>
      <c r="I252" s="291"/>
      <c r="J252" s="289"/>
      <c r="K252" s="290"/>
    </row>
    <row r="253" spans="2:11">
      <c r="G253" t="s">
        <v>434</v>
      </c>
    </row>
    <row r="255" spans="2:11" ht="15.75">
      <c r="D255" s="32" t="s">
        <v>402</v>
      </c>
    </row>
    <row r="256" spans="2:11">
      <c r="B256" s="24">
        <v>42794</v>
      </c>
      <c r="C256" s="23"/>
      <c r="D256" s="23" t="s">
        <v>380</v>
      </c>
      <c r="E256" s="23"/>
      <c r="F256" s="23"/>
    </row>
    <row r="257" spans="2:12" ht="15.75">
      <c r="B257" s="23" t="s">
        <v>430</v>
      </c>
      <c r="C257" s="23" t="s">
        <v>381</v>
      </c>
      <c r="D257" s="276">
        <v>3900</v>
      </c>
      <c r="E257" s="31"/>
      <c r="F257" s="67" t="s">
        <v>435</v>
      </c>
    </row>
    <row r="258" spans="2:12" ht="32.25">
      <c r="B258" s="32" t="s">
        <v>6</v>
      </c>
      <c r="C258" s="83" t="s">
        <v>7</v>
      </c>
      <c r="D258" s="278" t="s">
        <v>410</v>
      </c>
      <c r="E258" s="67" t="s">
        <v>8</v>
      </c>
      <c r="F258" s="277" t="s">
        <v>9</v>
      </c>
      <c r="G258" s="177" t="s">
        <v>436</v>
      </c>
    </row>
    <row r="259" spans="2:12" ht="15.75">
      <c r="B259" s="269">
        <v>0.36458333333333331</v>
      </c>
      <c r="C259" s="270"/>
      <c r="D259" s="271" t="s">
        <v>11</v>
      </c>
      <c r="E259" s="72"/>
    </row>
    <row r="260" spans="2:12" ht="15.75">
      <c r="B260" s="269"/>
      <c r="C260" s="289"/>
      <c r="F260" s="291" t="s">
        <v>437</v>
      </c>
      <c r="G260" s="292"/>
    </row>
    <row r="261" spans="2:12" ht="15.75">
      <c r="B261" s="269">
        <v>0.42222222222222222</v>
      </c>
      <c r="C261" s="289">
        <f>(B261-B$263)*24</f>
        <v>-0.76666666666666661</v>
      </c>
      <c r="D261" s="290" t="s">
        <v>13</v>
      </c>
      <c r="E261" s="291">
        <v>-21.1</v>
      </c>
      <c r="F261" s="292">
        <v>1.8</v>
      </c>
      <c r="G261" s="72">
        <v>100</v>
      </c>
    </row>
    <row r="262" spans="2:12" ht="15.75">
      <c r="B262" s="275">
        <v>0.44305555555555554</v>
      </c>
      <c r="C262" s="289">
        <f>(B262-B$263)*24</f>
        <v>-0.26666666666666705</v>
      </c>
      <c r="D262" s="290" t="s">
        <v>13</v>
      </c>
      <c r="E262" s="291">
        <v>-21.1</v>
      </c>
      <c r="F262" s="292">
        <v>0.94</v>
      </c>
      <c r="G262" s="72">
        <v>400</v>
      </c>
    </row>
    <row r="263" spans="2:12" ht="15.75">
      <c r="B263" s="275">
        <v>0.45416666666666666</v>
      </c>
      <c r="C263" s="289">
        <f>(B263-B$263)*24</f>
        <v>0</v>
      </c>
      <c r="D263" s="290" t="s">
        <v>14</v>
      </c>
      <c r="E263" s="291"/>
      <c r="F263" s="292"/>
      <c r="G263" s="72"/>
    </row>
    <row r="264" spans="2:12" ht="15.75">
      <c r="B264" s="275">
        <v>0.46458333333333335</v>
      </c>
      <c r="C264" s="289">
        <f t="shared" ref="C264:C275" si="13">(B264-B$263)*24</f>
        <v>0.25000000000000044</v>
      </c>
      <c r="D264" s="290" t="s">
        <v>310</v>
      </c>
      <c r="E264" s="291">
        <v>35.93</v>
      </c>
      <c r="F264" s="292">
        <v>1.1000000000000001</v>
      </c>
      <c r="G264" s="72">
        <v>300</v>
      </c>
      <c r="H264" s="291"/>
      <c r="I264" s="289"/>
      <c r="J264" s="289"/>
      <c r="L264" s="292"/>
    </row>
    <row r="265" spans="2:12" ht="15.75">
      <c r="B265" s="11">
        <v>0.4770833333333333</v>
      </c>
      <c r="C265" s="289">
        <f t="shared" si="13"/>
        <v>0.54999999999999938</v>
      </c>
      <c r="D265" s="290" t="s">
        <v>311</v>
      </c>
      <c r="E265" s="291">
        <v>58.9</v>
      </c>
      <c r="F265" s="292">
        <v>1.53</v>
      </c>
      <c r="G265" s="72">
        <v>300</v>
      </c>
      <c r="H265" s="291"/>
      <c r="I265" s="289"/>
      <c r="L265" s="292"/>
    </row>
    <row r="266" spans="2:12" ht="15.75">
      <c r="B266" s="11">
        <v>0.49374999999999997</v>
      </c>
      <c r="C266" s="289">
        <f t="shared" si="13"/>
        <v>0.94999999999999929</v>
      </c>
      <c r="D266" s="290" t="s">
        <v>312</v>
      </c>
      <c r="E266" s="291">
        <v>97.4</v>
      </c>
      <c r="F266" s="292">
        <v>1.25</v>
      </c>
      <c r="G266" s="72">
        <v>300</v>
      </c>
    </row>
    <row r="267" spans="2:12" ht="15.75">
      <c r="B267" s="11">
        <v>0.50694444444444442</v>
      </c>
      <c r="C267" s="292">
        <f t="shared" si="13"/>
        <v>1.2666666666666662</v>
      </c>
      <c r="D267" s="290" t="s">
        <v>313</v>
      </c>
      <c r="E267" s="291">
        <v>139</v>
      </c>
      <c r="F267" s="292">
        <v>1.1299999999999999</v>
      </c>
      <c r="G267" s="72">
        <v>350</v>
      </c>
    </row>
    <row r="268" spans="2:12" ht="15.75">
      <c r="B268" s="11">
        <v>0.52013888888888882</v>
      </c>
      <c r="C268" s="292">
        <f t="shared" si="13"/>
        <v>1.5833333333333317</v>
      </c>
      <c r="D268" s="290" t="s">
        <v>314</v>
      </c>
      <c r="E268" s="291">
        <v>140.09</v>
      </c>
      <c r="F268" s="292">
        <v>0.72</v>
      </c>
      <c r="G268" s="72">
        <v>360</v>
      </c>
    </row>
    <row r="269" spans="2:12" ht="15.75">
      <c r="B269" s="11">
        <v>0.53125</v>
      </c>
      <c r="C269" s="292">
        <f t="shared" si="13"/>
        <v>1.85</v>
      </c>
      <c r="D269" s="290" t="s">
        <v>315</v>
      </c>
      <c r="E269" s="291">
        <v>130.66999999999999</v>
      </c>
      <c r="F269" s="292">
        <v>0.7</v>
      </c>
      <c r="G269" s="72">
        <v>300</v>
      </c>
    </row>
    <row r="270" spans="2:12" ht="15.75">
      <c r="B270" s="11">
        <v>0.54236111111111118</v>
      </c>
      <c r="C270" s="292">
        <f>(B270-B$263)*24</f>
        <v>2.1166666666666685</v>
      </c>
      <c r="D270" s="290" t="s">
        <v>316</v>
      </c>
      <c r="E270" s="291">
        <v>119.96</v>
      </c>
      <c r="F270" s="292">
        <v>0.7</v>
      </c>
      <c r="G270" s="72">
        <v>300</v>
      </c>
    </row>
    <row r="271" spans="2:12" ht="15.75">
      <c r="B271" s="11">
        <v>0.5541666666666667</v>
      </c>
      <c r="C271" s="292">
        <f t="shared" si="13"/>
        <v>2.4000000000000008</v>
      </c>
      <c r="D271" s="290" t="s">
        <v>317</v>
      </c>
      <c r="E271" s="291">
        <v>109.93</v>
      </c>
      <c r="F271" s="292">
        <v>0.72</v>
      </c>
      <c r="G271" s="72">
        <v>300</v>
      </c>
    </row>
    <row r="272" spans="2:12" ht="15.75">
      <c r="B272" s="11">
        <v>0.56597222222222221</v>
      </c>
      <c r="C272" s="292">
        <f t="shared" si="13"/>
        <v>2.6833333333333331</v>
      </c>
      <c r="D272" s="290" t="s">
        <v>27</v>
      </c>
      <c r="E272" s="291">
        <v>97.1</v>
      </c>
      <c r="F272" s="292">
        <v>0.59</v>
      </c>
      <c r="G272" s="72">
        <v>300</v>
      </c>
    </row>
    <row r="273" spans="2:12" ht="15.75">
      <c r="B273" s="11">
        <v>0.57638888888888895</v>
      </c>
      <c r="C273" s="292">
        <f t="shared" si="13"/>
        <v>2.9333333333333349</v>
      </c>
      <c r="D273" s="290" t="s">
        <v>40</v>
      </c>
      <c r="E273" s="291">
        <v>88.89</v>
      </c>
      <c r="F273" s="292">
        <v>0.62</v>
      </c>
      <c r="G273" s="72">
        <v>300</v>
      </c>
    </row>
    <row r="274" spans="2:12" ht="15.75">
      <c r="B274" s="11">
        <v>0.58750000000000002</v>
      </c>
      <c r="C274" s="292">
        <f t="shared" si="13"/>
        <v>3.2000000000000006</v>
      </c>
      <c r="D274" s="290" t="s">
        <v>41</v>
      </c>
      <c r="E274" s="291">
        <v>83.53</v>
      </c>
      <c r="F274" s="292">
        <v>0.87</v>
      </c>
      <c r="G274" s="72">
        <v>250</v>
      </c>
    </row>
    <row r="275" spans="2:12" ht="15.75">
      <c r="B275" s="11">
        <v>0.60069444444444442</v>
      </c>
      <c r="C275" s="292">
        <f t="shared" si="13"/>
        <v>3.5166666666666662</v>
      </c>
      <c r="D275" s="290" t="s">
        <v>42</v>
      </c>
      <c r="E275" s="291">
        <v>149.36000000000001</v>
      </c>
      <c r="F275" s="292">
        <v>0.93</v>
      </c>
      <c r="G275" s="72">
        <v>250</v>
      </c>
    </row>
    <row r="276" spans="2:12" ht="15.75">
      <c r="B276" s="11"/>
      <c r="C276" s="292"/>
      <c r="D276" s="290"/>
    </row>
    <row r="278" spans="2:12" ht="15.75">
      <c r="D278" s="32" t="s">
        <v>402</v>
      </c>
    </row>
    <row r="279" spans="2:12">
      <c r="B279" s="24" t="s">
        <v>438</v>
      </c>
      <c r="C279" s="23"/>
      <c r="D279" s="23" t="s">
        <v>380</v>
      </c>
      <c r="E279" s="23"/>
      <c r="F279" s="23"/>
    </row>
    <row r="280" spans="2:12" ht="15.75">
      <c r="B280" s="23" t="s">
        <v>430</v>
      </c>
      <c r="C280" s="23" t="s">
        <v>381</v>
      </c>
      <c r="D280" s="276">
        <v>3902</v>
      </c>
      <c r="E280" s="31"/>
      <c r="F280" s="67" t="s">
        <v>439</v>
      </c>
    </row>
    <row r="281" spans="2:12" ht="32.25">
      <c r="B281" s="32" t="s">
        <v>6</v>
      </c>
      <c r="C281" s="83" t="s">
        <v>7</v>
      </c>
      <c r="D281" s="288" t="s">
        <v>418</v>
      </c>
      <c r="E281" s="67" t="s">
        <v>8</v>
      </c>
      <c r="F281" s="277" t="s">
        <v>9</v>
      </c>
      <c r="G281" s="177" t="s">
        <v>436</v>
      </c>
    </row>
    <row r="282" spans="2:12" ht="15.75">
      <c r="B282" s="269">
        <v>0.33333333333333331</v>
      </c>
      <c r="C282" s="270"/>
      <c r="D282" s="271" t="s">
        <v>11</v>
      </c>
      <c r="E282" s="72"/>
    </row>
    <row r="283" spans="2:12" ht="15.75">
      <c r="B283" s="269">
        <v>0.33819444444444446</v>
      </c>
      <c r="C283" s="289">
        <f t="shared" ref="C283:C290" si="14">(B283-B$286)*24</f>
        <v>-0.83333333333333171</v>
      </c>
      <c r="D283" s="290" t="s">
        <v>13</v>
      </c>
      <c r="E283" s="291">
        <v>-23.12</v>
      </c>
      <c r="F283" s="72">
        <v>0.81</v>
      </c>
      <c r="G283" s="293">
        <v>350</v>
      </c>
    </row>
    <row r="284" spans="2:12" ht="15.75">
      <c r="B284" s="269">
        <v>0.34930555555555554</v>
      </c>
      <c r="C284" s="289">
        <f t="shared" si="14"/>
        <v>-0.56666666666666599</v>
      </c>
      <c r="D284" s="290" t="s">
        <v>13</v>
      </c>
      <c r="E284" s="291">
        <v>-22.53</v>
      </c>
      <c r="F284" s="292">
        <v>0.56999999999999995</v>
      </c>
      <c r="G284" s="72">
        <v>350</v>
      </c>
    </row>
    <row r="285" spans="2:12" ht="15.75">
      <c r="B285" s="269">
        <v>0.36041666666666666</v>
      </c>
      <c r="C285" s="289">
        <f t="shared" si="14"/>
        <v>-0.29999999999999893</v>
      </c>
      <c r="D285" s="290" t="s">
        <v>13</v>
      </c>
      <c r="E285" s="291">
        <v>-22.72</v>
      </c>
      <c r="F285" s="292">
        <v>1.01</v>
      </c>
      <c r="G285" s="72">
        <v>300</v>
      </c>
      <c r="I285" s="291">
        <v>-22.72</v>
      </c>
      <c r="J285" s="289">
        <v>-0.29999999999999893</v>
      </c>
      <c r="K285" s="289"/>
      <c r="L285" s="290"/>
    </row>
    <row r="286" spans="2:12" ht="15.75">
      <c r="B286" s="275">
        <v>0.37291666666666662</v>
      </c>
      <c r="C286" s="289">
        <f t="shared" si="14"/>
        <v>0</v>
      </c>
      <c r="D286" s="290" t="s">
        <v>14</v>
      </c>
      <c r="E286" s="291"/>
      <c r="F286" s="292"/>
      <c r="G286" s="72"/>
      <c r="I286" s="291"/>
      <c r="J286" s="289">
        <v>0</v>
      </c>
      <c r="K286" s="289"/>
      <c r="L286" s="290"/>
    </row>
    <row r="287" spans="2:12" ht="15.75">
      <c r="B287" s="275">
        <v>0.375</v>
      </c>
      <c r="C287" s="289">
        <f t="shared" si="14"/>
        <v>5.0000000000001155E-2</v>
      </c>
      <c r="D287" s="290" t="s">
        <v>310</v>
      </c>
      <c r="E287" s="291">
        <v>-22.98</v>
      </c>
      <c r="F287" s="292">
        <v>1.2</v>
      </c>
      <c r="G287" s="72">
        <v>300</v>
      </c>
      <c r="I287" s="291">
        <v>-22.98</v>
      </c>
      <c r="J287" s="289">
        <v>5.0000000000001155E-2</v>
      </c>
      <c r="K287" s="289"/>
      <c r="L287" s="290"/>
    </row>
    <row r="288" spans="2:12" ht="15.75">
      <c r="B288" s="11">
        <v>0.3888888888888889</v>
      </c>
      <c r="C288" s="289">
        <f t="shared" si="14"/>
        <v>0.38333333333333464</v>
      </c>
      <c r="D288" s="290" t="s">
        <v>311</v>
      </c>
      <c r="E288" s="291">
        <v>41.27</v>
      </c>
      <c r="F288" s="292">
        <v>1.18</v>
      </c>
      <c r="G288" s="72">
        <v>300</v>
      </c>
      <c r="I288" s="291">
        <v>41.27</v>
      </c>
      <c r="J288" s="289">
        <v>0.38333333333333464</v>
      </c>
      <c r="K288" s="289"/>
      <c r="L288" s="290"/>
    </row>
    <row r="289" spans="2:12" ht="15.75">
      <c r="B289" s="11">
        <v>0.4069444444444445</v>
      </c>
      <c r="C289" s="289">
        <f t="shared" si="14"/>
        <v>0.81666666666666909</v>
      </c>
      <c r="D289" s="290" t="s">
        <v>312</v>
      </c>
      <c r="E289" s="291">
        <v>112.47</v>
      </c>
      <c r="F289" s="292">
        <v>0.81</v>
      </c>
      <c r="G289" s="72">
        <v>350</v>
      </c>
      <c r="I289" s="291">
        <v>112.47</v>
      </c>
      <c r="J289" s="289">
        <v>0.81666666666666909</v>
      </c>
      <c r="K289" s="289"/>
      <c r="L289" s="290"/>
    </row>
    <row r="290" spans="2:12" ht="15.75">
      <c r="B290" s="11">
        <v>0.4201388888888889</v>
      </c>
      <c r="C290" s="289">
        <f t="shared" si="14"/>
        <v>1.1333333333333346</v>
      </c>
      <c r="D290" s="290" t="s">
        <v>313</v>
      </c>
      <c r="E290" s="291">
        <v>139.11000000000001</v>
      </c>
      <c r="F290" s="292">
        <v>0.72</v>
      </c>
      <c r="G290" s="72">
        <v>350</v>
      </c>
      <c r="I290" s="291">
        <v>139.11000000000001</v>
      </c>
      <c r="J290" s="289">
        <v>1.1333333333333346</v>
      </c>
      <c r="K290" s="289"/>
      <c r="L290" s="290"/>
    </row>
    <row r="291" spans="2:12" ht="15.75">
      <c r="B291" s="11">
        <v>0.43055555555555558</v>
      </c>
      <c r="C291" s="289">
        <f t="shared" ref="C291:C296" si="15">(B291-B$286)*24</f>
        <v>1.3833333333333351</v>
      </c>
      <c r="D291" s="290" t="s">
        <v>314</v>
      </c>
      <c r="E291" s="291">
        <v>140.99</v>
      </c>
      <c r="F291" s="292">
        <v>0.82</v>
      </c>
      <c r="G291" s="72">
        <v>300</v>
      </c>
      <c r="I291" s="291">
        <v>140.99</v>
      </c>
      <c r="J291" s="289">
        <v>1.3833333333333351</v>
      </c>
      <c r="K291" s="289"/>
      <c r="L291" s="290"/>
    </row>
    <row r="292" spans="2:12" ht="15.75">
      <c r="B292" s="11">
        <v>0.44305555555555554</v>
      </c>
      <c r="C292" s="289">
        <f t="shared" si="15"/>
        <v>1.683333333333334</v>
      </c>
      <c r="D292" s="290" t="s">
        <v>315</v>
      </c>
      <c r="E292" s="291">
        <v>133.32</v>
      </c>
      <c r="F292" s="292">
        <v>0.8</v>
      </c>
      <c r="G292" s="72">
        <v>300</v>
      </c>
      <c r="I292" s="291">
        <v>133.32</v>
      </c>
      <c r="J292" s="289">
        <v>1.683333333333334</v>
      </c>
      <c r="K292" s="289"/>
      <c r="L292" s="290"/>
    </row>
    <row r="293" spans="2:12" ht="15.75">
      <c r="B293" s="11">
        <v>0.45555555555555555</v>
      </c>
      <c r="C293" s="289">
        <f t="shared" si="15"/>
        <v>1.9833333333333343</v>
      </c>
      <c r="D293" s="290" t="s">
        <v>316</v>
      </c>
      <c r="E293" s="291">
        <v>112.99</v>
      </c>
      <c r="F293" s="292">
        <v>1.08</v>
      </c>
      <c r="G293" s="72">
        <v>300</v>
      </c>
      <c r="I293" s="291">
        <v>112.99</v>
      </c>
      <c r="J293" s="289">
        <v>1.9833333333333343</v>
      </c>
      <c r="K293" s="289"/>
      <c r="L293" s="290"/>
    </row>
    <row r="294" spans="2:12" ht="15.75">
      <c r="B294" s="11">
        <v>0.4694444444444445</v>
      </c>
      <c r="C294" s="289">
        <f t="shared" si="15"/>
        <v>2.3166666666666691</v>
      </c>
      <c r="D294" s="290" t="s">
        <v>317</v>
      </c>
      <c r="E294" s="291">
        <v>138.9</v>
      </c>
      <c r="F294" s="292">
        <v>0.81</v>
      </c>
      <c r="G294" s="72">
        <v>300</v>
      </c>
      <c r="I294" s="291">
        <v>138.9</v>
      </c>
      <c r="J294" s="289">
        <v>2.3166666666666691</v>
      </c>
      <c r="K294" s="289"/>
      <c r="L294" s="290"/>
    </row>
    <row r="295" spans="2:12" ht="15.75">
      <c r="B295" s="11">
        <v>0.4826388888888889</v>
      </c>
      <c r="C295" s="289">
        <f t="shared" si="15"/>
        <v>2.6333333333333346</v>
      </c>
      <c r="D295" s="290" t="s">
        <v>27</v>
      </c>
      <c r="E295" s="291">
        <v>148.86000000000001</v>
      </c>
      <c r="F295" s="292">
        <v>1.1299999999999999</v>
      </c>
      <c r="G295" s="72">
        <v>300</v>
      </c>
      <c r="I295" s="291">
        <v>148.86000000000001</v>
      </c>
      <c r="J295" s="289">
        <v>2.6333333333333346</v>
      </c>
      <c r="K295" s="289"/>
      <c r="L295" s="290"/>
    </row>
    <row r="296" spans="2:12" ht="15.75">
      <c r="B296" s="11">
        <v>0.49861111111111112</v>
      </c>
      <c r="C296" s="289">
        <f t="shared" si="15"/>
        <v>3.0166666666666679</v>
      </c>
      <c r="D296" s="290" t="s">
        <v>40</v>
      </c>
      <c r="E296" s="291">
        <v>378.56</v>
      </c>
      <c r="F296" s="292">
        <v>1.1100000000000001</v>
      </c>
      <c r="G296" s="72">
        <v>300</v>
      </c>
      <c r="I296" s="291">
        <v>378.56</v>
      </c>
      <c r="J296" s="289">
        <v>3.0166666666666679</v>
      </c>
      <c r="K296" s="289"/>
      <c r="L296" s="290"/>
    </row>
    <row r="297" spans="2:12">
      <c r="H297" t="s">
        <v>440</v>
      </c>
    </row>
    <row r="300" spans="2:12" ht="15.75">
      <c r="D300" s="32" t="s">
        <v>402</v>
      </c>
    </row>
    <row r="301" spans="2:12">
      <c r="B301" s="24" t="s">
        <v>438</v>
      </c>
      <c r="C301" s="23"/>
      <c r="D301" s="23" t="s">
        <v>380</v>
      </c>
      <c r="E301" s="23"/>
      <c r="F301" s="23"/>
    </row>
    <row r="302" spans="2:12" ht="15.75">
      <c r="B302" s="23" t="s">
        <v>430</v>
      </c>
      <c r="C302" s="23" t="s">
        <v>381</v>
      </c>
      <c r="D302" s="276">
        <v>3926</v>
      </c>
      <c r="E302" s="31"/>
      <c r="F302" s="67" t="s">
        <v>439</v>
      </c>
    </row>
    <row r="303" spans="2:12" ht="32.25">
      <c r="B303" s="32" t="s">
        <v>6</v>
      </c>
      <c r="C303" s="83" t="s">
        <v>7</v>
      </c>
      <c r="D303" s="302" t="s">
        <v>322</v>
      </c>
      <c r="E303" s="67" t="s">
        <v>8</v>
      </c>
      <c r="F303" s="277" t="s">
        <v>9</v>
      </c>
      <c r="G303" s="177" t="s">
        <v>436</v>
      </c>
    </row>
    <row r="304" spans="2:12" ht="15.75">
      <c r="B304" s="269">
        <v>0.50972222222222219</v>
      </c>
      <c r="C304" s="270"/>
      <c r="D304" s="271" t="s">
        <v>11</v>
      </c>
      <c r="E304" s="72"/>
    </row>
    <row r="305" spans="2:8" ht="15.75">
      <c r="B305" s="269">
        <v>0.51388888888888895</v>
      </c>
      <c r="C305" s="289">
        <f>(B305-B$307)*24</f>
        <v>-0.19999999999999929</v>
      </c>
      <c r="D305" s="290" t="s">
        <v>13</v>
      </c>
      <c r="E305" s="291">
        <v>-22.2</v>
      </c>
      <c r="F305" s="72">
        <v>0.87</v>
      </c>
      <c r="G305" s="293">
        <v>300</v>
      </c>
    </row>
    <row r="306" spans="2:8" ht="15.75">
      <c r="B306" s="269">
        <v>0.52152777777777781</v>
      </c>
      <c r="C306" s="289">
        <f>(B306-B$307)*24</f>
        <v>-1.6666666666666607E-2</v>
      </c>
      <c r="D306" s="290" t="s">
        <v>13</v>
      </c>
      <c r="E306" s="291">
        <v>-12.87</v>
      </c>
      <c r="F306" s="292">
        <v>1</v>
      </c>
      <c r="G306" s="72">
        <v>300</v>
      </c>
    </row>
    <row r="307" spans="2:8" ht="15.75">
      <c r="B307" s="269">
        <v>0.52222222222222225</v>
      </c>
      <c r="C307" s="289">
        <f>(B307-B$307)*24</f>
        <v>0</v>
      </c>
      <c r="D307" s="290" t="s">
        <v>14</v>
      </c>
      <c r="E307" s="291"/>
      <c r="F307" s="292"/>
      <c r="G307" s="72"/>
    </row>
    <row r="308" spans="2:8" ht="15.75">
      <c r="B308" s="269">
        <v>0.53611111111111109</v>
      </c>
      <c r="C308" s="289">
        <f t="shared" ref="C308:C315" si="16">(B308-B$307)*24</f>
        <v>0.33333333333333215</v>
      </c>
      <c r="D308" s="290" t="s">
        <v>310</v>
      </c>
      <c r="E308" s="19">
        <v>-21.54</v>
      </c>
      <c r="F308" s="19">
        <v>1.17</v>
      </c>
      <c r="G308" s="19">
        <v>300</v>
      </c>
    </row>
    <row r="309" spans="2:8" ht="15.75">
      <c r="B309" s="269">
        <v>0.55347222222222225</v>
      </c>
      <c r="C309" s="289">
        <f t="shared" si="16"/>
        <v>0.75</v>
      </c>
      <c r="D309" s="290" t="s">
        <v>311</v>
      </c>
      <c r="E309" s="291">
        <v>-22.42</v>
      </c>
      <c r="F309" s="19">
        <v>1.2</v>
      </c>
      <c r="G309" s="19">
        <v>300</v>
      </c>
    </row>
    <row r="310" spans="2:8" ht="15.75">
      <c r="B310" s="269">
        <v>0.5708333333333333</v>
      </c>
      <c r="C310" s="289">
        <f t="shared" si="16"/>
        <v>1.1666666666666652</v>
      </c>
      <c r="D310" s="290" t="s">
        <v>312</v>
      </c>
      <c r="E310" s="291">
        <v>-22.3</v>
      </c>
      <c r="F310" s="19">
        <v>0.99</v>
      </c>
      <c r="G310" s="19">
        <v>350</v>
      </c>
    </row>
    <row r="311" spans="2:8" ht="15.75">
      <c r="B311" s="269">
        <v>0.5854166666666667</v>
      </c>
      <c r="C311" s="289">
        <f t="shared" si="16"/>
        <v>1.5166666666666666</v>
      </c>
      <c r="D311" s="290" t="s">
        <v>313</v>
      </c>
      <c r="E311" s="291">
        <v>-22.79</v>
      </c>
      <c r="F311" s="19">
        <v>1.1200000000000001</v>
      </c>
      <c r="G311" s="19">
        <v>350</v>
      </c>
    </row>
    <row r="312" spans="2:8" ht="15.75">
      <c r="B312" s="269">
        <v>0.60138888888888886</v>
      </c>
      <c r="C312" s="289">
        <f t="shared" si="16"/>
        <v>1.8999999999999986</v>
      </c>
      <c r="D312" s="290" t="s">
        <v>314</v>
      </c>
      <c r="E312" s="291">
        <v>-23.17</v>
      </c>
      <c r="F312" s="19">
        <v>0.89</v>
      </c>
      <c r="G312" s="19">
        <v>350</v>
      </c>
    </row>
    <row r="313" spans="2:8" ht="15.75">
      <c r="B313" s="269">
        <v>0.61527777777777781</v>
      </c>
      <c r="C313" s="289">
        <f t="shared" si="16"/>
        <v>2.2333333333333334</v>
      </c>
      <c r="D313" s="290" t="s">
        <v>315</v>
      </c>
      <c r="E313" s="291">
        <v>-23.58</v>
      </c>
      <c r="F313" s="19">
        <v>1.19</v>
      </c>
      <c r="G313" s="19">
        <v>400</v>
      </c>
    </row>
    <row r="314" spans="2:8" ht="15.75">
      <c r="B314" s="269">
        <v>0.63124999999999998</v>
      </c>
      <c r="C314" s="289">
        <f t="shared" si="16"/>
        <v>2.6166666666666654</v>
      </c>
      <c r="D314" s="290" t="s">
        <v>316</v>
      </c>
      <c r="E314" s="291">
        <v>-23.01</v>
      </c>
      <c r="F314" s="19">
        <v>0.96</v>
      </c>
      <c r="G314" s="19">
        <v>350</v>
      </c>
    </row>
    <row r="315" spans="2:8" ht="15.75">
      <c r="B315" s="269">
        <v>0.64652777777777781</v>
      </c>
      <c r="C315" s="289">
        <f t="shared" si="16"/>
        <v>2.9833333333333334</v>
      </c>
      <c r="D315" s="290" t="s">
        <v>317</v>
      </c>
      <c r="E315" s="291">
        <v>-22.92</v>
      </c>
      <c r="F315" s="19">
        <v>0.9</v>
      </c>
      <c r="G315" s="19">
        <v>350</v>
      </c>
    </row>
    <row r="316" spans="2:8">
      <c r="H316" t="s">
        <v>441</v>
      </c>
    </row>
    <row r="318" spans="2:8" ht="15.75">
      <c r="D318" s="32" t="s">
        <v>402</v>
      </c>
    </row>
    <row r="319" spans="2:8">
      <c r="B319" s="24" t="s">
        <v>442</v>
      </c>
      <c r="C319" s="23"/>
      <c r="D319" s="23" t="s">
        <v>380</v>
      </c>
      <c r="F319" s="305" t="s">
        <v>443</v>
      </c>
    </row>
    <row r="320" spans="2:8" ht="15.75">
      <c r="B320" s="23" t="s">
        <v>430</v>
      </c>
      <c r="C320" s="23" t="s">
        <v>381</v>
      </c>
      <c r="D320" s="276">
        <v>3905</v>
      </c>
      <c r="E320" s="31"/>
      <c r="F320" s="67" t="s">
        <v>435</v>
      </c>
    </row>
    <row r="321" spans="2:10" ht="32.25">
      <c r="B321" s="32" t="s">
        <v>6</v>
      </c>
      <c r="C321" s="83" t="s">
        <v>7</v>
      </c>
      <c r="D321" s="288" t="s">
        <v>418</v>
      </c>
      <c r="E321" s="67" t="s">
        <v>8</v>
      </c>
      <c r="F321" s="277" t="s">
        <v>9</v>
      </c>
      <c r="G321" s="177" t="s">
        <v>436</v>
      </c>
    </row>
    <row r="322" spans="2:10" ht="15.75">
      <c r="B322" s="269">
        <v>0.37361111111111112</v>
      </c>
      <c r="C322" s="270"/>
      <c r="D322" s="271" t="s">
        <v>11</v>
      </c>
      <c r="E322" s="72"/>
    </row>
    <row r="323" spans="2:10" ht="15.75">
      <c r="B323" s="269">
        <v>0.3840277777777778</v>
      </c>
      <c r="C323" s="289">
        <f t="shared" ref="C323:C329" si="17">(B323-B$326)*24</f>
        <v>-1.0833333333333335</v>
      </c>
      <c r="D323" s="290" t="s">
        <v>13</v>
      </c>
      <c r="E323" s="291">
        <v>-23.2</v>
      </c>
      <c r="F323" s="72">
        <v>1.6</v>
      </c>
      <c r="G323" s="293">
        <v>200</v>
      </c>
    </row>
    <row r="324" spans="2:10" ht="15.75">
      <c r="B324" s="269">
        <v>0.40972222222222227</v>
      </c>
      <c r="C324" s="289">
        <f t="shared" si="17"/>
        <v>-0.46666666666666634</v>
      </c>
      <c r="D324" s="290" t="s">
        <v>13</v>
      </c>
      <c r="E324" s="291">
        <v>-23.3</v>
      </c>
      <c r="F324" s="292">
        <v>1.01</v>
      </c>
      <c r="G324" s="72">
        <v>300</v>
      </c>
    </row>
    <row r="325" spans="2:10" ht="15.75">
      <c r="B325" s="275">
        <v>0.42499999999999999</v>
      </c>
      <c r="C325" s="289">
        <f t="shared" si="17"/>
        <v>-0.10000000000000098</v>
      </c>
      <c r="D325" s="290" t="s">
        <v>13</v>
      </c>
      <c r="E325" s="291">
        <v>-23.3</v>
      </c>
      <c r="F325" s="292">
        <v>0.99</v>
      </c>
      <c r="G325" s="72">
        <v>300</v>
      </c>
    </row>
    <row r="326" spans="2:10" ht="15.75">
      <c r="B326" s="275">
        <v>0.4291666666666667</v>
      </c>
      <c r="C326" s="289">
        <f t="shared" si="17"/>
        <v>0</v>
      </c>
      <c r="D326" s="290" t="s">
        <v>14</v>
      </c>
    </row>
    <row r="327" spans="2:10" ht="15.75">
      <c r="B327" s="275">
        <v>0.43958333333333338</v>
      </c>
      <c r="C327" s="289">
        <f t="shared" si="17"/>
        <v>0.25000000000000044</v>
      </c>
      <c r="D327" s="290" t="s">
        <v>310</v>
      </c>
      <c r="E327" s="291">
        <v>28.9</v>
      </c>
      <c r="F327" s="19">
        <v>1.65</v>
      </c>
      <c r="G327" s="72">
        <v>450</v>
      </c>
    </row>
    <row r="328" spans="2:10" ht="15.75">
      <c r="B328" s="275">
        <v>0.4680555555555555</v>
      </c>
      <c r="C328" s="289">
        <f t="shared" si="17"/>
        <v>0.93333333333333135</v>
      </c>
      <c r="D328" s="290" t="s">
        <v>311</v>
      </c>
      <c r="E328" s="291">
        <v>99.55</v>
      </c>
      <c r="F328" s="19">
        <v>0.93</v>
      </c>
      <c r="G328" s="72">
        <v>400</v>
      </c>
    </row>
    <row r="329" spans="2:10" ht="15.75">
      <c r="B329" s="275">
        <v>0.4826388888888889</v>
      </c>
      <c r="C329" s="289">
        <f t="shared" si="17"/>
        <v>1.2833333333333328</v>
      </c>
      <c r="D329" s="290" t="s">
        <v>312</v>
      </c>
      <c r="E329" s="291">
        <v>100.36</v>
      </c>
      <c r="F329" s="19">
        <v>0.72</v>
      </c>
      <c r="G329" s="72">
        <v>300</v>
      </c>
      <c r="I329" s="290"/>
    </row>
    <row r="330" spans="2:10" ht="15.75">
      <c r="B330" s="275">
        <v>0.49583333333333335</v>
      </c>
      <c r="C330" s="289">
        <f t="shared" ref="C330:C339" si="18">(B330-B$326)*24</f>
        <v>1.5999999999999996</v>
      </c>
      <c r="D330" s="290" t="s">
        <v>313</v>
      </c>
      <c r="E330" s="291">
        <v>93.92</v>
      </c>
      <c r="F330" s="19">
        <v>0.94</v>
      </c>
      <c r="G330" s="72">
        <v>325</v>
      </c>
      <c r="I330" s="290"/>
    </row>
    <row r="331" spans="2:10" ht="15.75">
      <c r="B331" s="275">
        <v>0.51111111111111118</v>
      </c>
      <c r="C331" s="289">
        <f t="shared" si="18"/>
        <v>1.9666666666666677</v>
      </c>
      <c r="D331" s="290" t="s">
        <v>314</v>
      </c>
      <c r="E331" s="291">
        <v>83.61</v>
      </c>
      <c r="F331" s="19">
        <v>0.95</v>
      </c>
      <c r="G331" s="72">
        <v>300</v>
      </c>
      <c r="I331" s="290"/>
    </row>
    <row r="332" spans="2:10" ht="15.75">
      <c r="B332" s="275">
        <v>0.52569444444444446</v>
      </c>
      <c r="C332" s="289">
        <f t="shared" si="18"/>
        <v>2.3166666666666664</v>
      </c>
      <c r="D332" s="290" t="s">
        <v>315</v>
      </c>
      <c r="E332" s="291">
        <v>103.6</v>
      </c>
      <c r="F332" s="19">
        <v>0.98</v>
      </c>
      <c r="G332" s="72">
        <v>300</v>
      </c>
      <c r="I332" s="290"/>
    </row>
    <row r="333" spans="2:10" ht="15.75">
      <c r="B333" s="275">
        <v>0.54097222222222219</v>
      </c>
      <c r="C333" s="289">
        <f t="shared" si="18"/>
        <v>2.6833333333333318</v>
      </c>
      <c r="D333" s="290" t="s">
        <v>316</v>
      </c>
      <c r="E333" s="291">
        <v>482.27</v>
      </c>
      <c r="F333" s="19">
        <v>1.01</v>
      </c>
      <c r="G333" s="72">
        <v>300</v>
      </c>
      <c r="I333" s="30"/>
      <c r="J333" s="13"/>
    </row>
    <row r="334" spans="2:10" ht="15.75">
      <c r="B334" s="275">
        <v>0.55625000000000002</v>
      </c>
      <c r="C334" s="289">
        <f t="shared" si="18"/>
        <v>3.05</v>
      </c>
      <c r="D334" s="290" t="s">
        <v>317</v>
      </c>
      <c r="E334" s="291">
        <v>1119.03</v>
      </c>
      <c r="F334" s="19">
        <v>1.01</v>
      </c>
      <c r="G334" s="72">
        <v>300</v>
      </c>
      <c r="I334" s="30"/>
      <c r="J334" s="13"/>
    </row>
    <row r="335" spans="2:10" ht="15.75">
      <c r="B335" s="275">
        <v>0.57222222222222219</v>
      </c>
      <c r="C335" s="289">
        <f t="shared" si="18"/>
        <v>3.4333333333333318</v>
      </c>
      <c r="D335" s="290" t="s">
        <v>27</v>
      </c>
      <c r="E335" s="291">
        <v>1397.1</v>
      </c>
      <c r="F335" s="19">
        <v>0.81</v>
      </c>
      <c r="G335" s="72">
        <v>300</v>
      </c>
      <c r="I335" s="30"/>
      <c r="J335" s="13"/>
    </row>
    <row r="336" spans="2:10" ht="15.75">
      <c r="B336" s="275">
        <v>0.58472222222222225</v>
      </c>
      <c r="C336" s="289">
        <f t="shared" si="18"/>
        <v>3.7333333333333334</v>
      </c>
      <c r="D336" s="290" t="s">
        <v>40</v>
      </c>
      <c r="E336" s="291">
        <v>1689.75</v>
      </c>
      <c r="F336" s="19">
        <v>0.83</v>
      </c>
      <c r="G336" s="72">
        <v>250</v>
      </c>
      <c r="I336" s="30"/>
      <c r="J336" s="13"/>
    </row>
    <row r="337" spans="2:13" ht="15.75">
      <c r="B337" s="275">
        <v>0.59791666666666665</v>
      </c>
      <c r="C337" s="289">
        <f t="shared" si="18"/>
        <v>4.0499999999999989</v>
      </c>
      <c r="D337" s="290" t="s">
        <v>41</v>
      </c>
      <c r="E337" s="291">
        <v>1556.45</v>
      </c>
      <c r="F337" s="19">
        <v>0.89</v>
      </c>
      <c r="G337" s="72">
        <v>300</v>
      </c>
      <c r="I337" s="30"/>
      <c r="J337" s="13"/>
    </row>
    <row r="338" spans="2:13" ht="15.75">
      <c r="B338" s="275">
        <v>0.61319444444444449</v>
      </c>
      <c r="C338" s="289">
        <f t="shared" si="18"/>
        <v>4.416666666666667</v>
      </c>
      <c r="D338" s="290" t="s">
        <v>42</v>
      </c>
      <c r="E338" s="291">
        <v>1199.67</v>
      </c>
      <c r="F338" s="19">
        <v>0.91</v>
      </c>
      <c r="G338" s="72">
        <v>300</v>
      </c>
    </row>
    <row r="339" spans="2:13" ht="15.75">
      <c r="B339" s="275">
        <v>0.62777777777777777</v>
      </c>
      <c r="C339" s="289">
        <f t="shared" si="18"/>
        <v>4.7666666666666657</v>
      </c>
      <c r="D339" s="290" t="s">
        <v>43</v>
      </c>
      <c r="E339" s="291">
        <v>1071.1099999999999</v>
      </c>
      <c r="F339" s="19">
        <v>0.88</v>
      </c>
      <c r="G339" s="72">
        <v>300</v>
      </c>
      <c r="H339" t="s">
        <v>444</v>
      </c>
    </row>
    <row r="341" spans="2:13" ht="15.75">
      <c r="D341" s="32" t="s">
        <v>402</v>
      </c>
    </row>
    <row r="342" spans="2:13">
      <c r="B342" s="24" t="s">
        <v>445</v>
      </c>
      <c r="C342" s="23"/>
      <c r="D342" s="23" t="s">
        <v>380</v>
      </c>
      <c r="E342" s="23"/>
      <c r="F342" s="23"/>
    </row>
    <row r="343" spans="2:13" ht="15.75">
      <c r="B343" s="23" t="s">
        <v>430</v>
      </c>
      <c r="C343" s="23" t="s">
        <v>381</v>
      </c>
      <c r="D343" s="276">
        <v>3913</v>
      </c>
      <c r="E343" s="31"/>
      <c r="F343" s="67" t="s">
        <v>439</v>
      </c>
    </row>
    <row r="344" spans="2:13" ht="32.25">
      <c r="B344" s="32" t="s">
        <v>6</v>
      </c>
      <c r="C344" s="83" t="s">
        <v>7</v>
      </c>
      <c r="D344" s="92" t="s">
        <v>405</v>
      </c>
      <c r="E344" s="67" t="s">
        <v>8</v>
      </c>
      <c r="F344" s="277" t="s">
        <v>9</v>
      </c>
      <c r="G344" s="177" t="s">
        <v>436</v>
      </c>
    </row>
    <row r="345" spans="2:13" ht="15.75">
      <c r="B345" s="269">
        <v>0.33333333333333331</v>
      </c>
      <c r="C345" s="270"/>
      <c r="D345" s="271" t="s">
        <v>11</v>
      </c>
      <c r="E345" s="72"/>
    </row>
    <row r="346" spans="2:13" ht="15.75">
      <c r="B346" s="269">
        <v>0.33819444444444446</v>
      </c>
      <c r="C346" s="289">
        <f>(B346-B$349)*24</f>
        <v>-0.58333333333333259</v>
      </c>
      <c r="D346" s="290" t="s">
        <v>13</v>
      </c>
      <c r="E346" s="291">
        <v>-22.14</v>
      </c>
      <c r="F346" s="72">
        <v>0.88</v>
      </c>
      <c r="G346" s="293">
        <v>350</v>
      </c>
    </row>
    <row r="347" spans="2:13" ht="15.75">
      <c r="B347" s="269">
        <v>0.34930555555555554</v>
      </c>
      <c r="C347" s="289">
        <f>(B347-B$349)*24</f>
        <v>-0.31666666666666687</v>
      </c>
      <c r="D347" s="290" t="s">
        <v>13</v>
      </c>
      <c r="E347" s="291">
        <v>-23.21</v>
      </c>
      <c r="F347" s="292">
        <v>0.78</v>
      </c>
      <c r="G347" s="72">
        <v>350</v>
      </c>
    </row>
    <row r="348" spans="2:13" ht="15.75">
      <c r="B348" s="269">
        <v>0.36041666666666666</v>
      </c>
      <c r="C348" s="289">
        <f>(B348-B$349)*24</f>
        <v>-4.9999999999999822E-2</v>
      </c>
      <c r="D348" s="290" t="s">
        <v>13</v>
      </c>
      <c r="E348" s="291">
        <v>-23.89</v>
      </c>
      <c r="F348" s="292">
        <v>1.0900000000000001</v>
      </c>
      <c r="G348" s="72">
        <v>300</v>
      </c>
      <c r="L348" s="30"/>
      <c r="M348" s="13"/>
    </row>
    <row r="349" spans="2:13" ht="15.75">
      <c r="B349" s="275">
        <v>0.36249999999999999</v>
      </c>
      <c r="C349" s="289">
        <f>(B349-B$349)*24</f>
        <v>0</v>
      </c>
      <c r="D349" s="290" t="s">
        <v>14</v>
      </c>
      <c r="E349" s="291"/>
      <c r="F349" s="292"/>
      <c r="G349" s="72"/>
      <c r="L349" s="30"/>
      <c r="M349" s="13"/>
    </row>
    <row r="350" spans="2:13" ht="15.75">
      <c r="B350" s="275">
        <v>0.42708333333333331</v>
      </c>
      <c r="C350" s="289">
        <f t="shared" ref="C350:C356" si="19">(B350-B$349)*24</f>
        <v>1.5499999999999998</v>
      </c>
      <c r="D350" s="290" t="s">
        <v>310</v>
      </c>
      <c r="E350" s="291">
        <v>-17.079999999999998</v>
      </c>
      <c r="F350" s="292">
        <v>1.07</v>
      </c>
      <c r="G350" s="72">
        <v>400</v>
      </c>
      <c r="H350" t="s">
        <v>446</v>
      </c>
      <c r="L350" s="30"/>
      <c r="M350" s="13"/>
    </row>
    <row r="351" spans="2:13" ht="15.75">
      <c r="B351" s="275">
        <v>0.45624999999999999</v>
      </c>
      <c r="C351" s="289">
        <f t="shared" si="19"/>
        <v>2.25</v>
      </c>
      <c r="D351" s="290" t="s">
        <v>311</v>
      </c>
      <c r="E351" s="291">
        <v>86.93</v>
      </c>
      <c r="F351" s="292">
        <v>0.95</v>
      </c>
      <c r="G351" s="72">
        <v>400</v>
      </c>
      <c r="L351" s="30"/>
      <c r="M351" s="13"/>
    </row>
    <row r="352" spans="2:13" ht="15.75">
      <c r="B352" s="275">
        <v>0.47083333333333338</v>
      </c>
      <c r="C352" s="289">
        <f t="shared" si="19"/>
        <v>2.6000000000000014</v>
      </c>
      <c r="D352" s="290" t="s">
        <v>312</v>
      </c>
      <c r="E352" s="291">
        <v>463.66</v>
      </c>
      <c r="F352" s="292">
        <v>0.87</v>
      </c>
      <c r="G352" s="72">
        <v>400</v>
      </c>
      <c r="L352" s="30"/>
      <c r="M352" s="13"/>
    </row>
    <row r="353" spans="2:13" ht="15.75">
      <c r="B353" s="275">
        <v>0.48472222222222222</v>
      </c>
      <c r="C353" s="289">
        <f t="shared" si="19"/>
        <v>2.9333333333333336</v>
      </c>
      <c r="D353" s="290" t="s">
        <v>313</v>
      </c>
      <c r="E353" s="291">
        <v>933.04</v>
      </c>
      <c r="F353" s="292">
        <v>1.05</v>
      </c>
      <c r="G353" s="72">
        <v>400</v>
      </c>
      <c r="L353" s="30"/>
      <c r="M353" s="13"/>
    </row>
    <row r="354" spans="2:13" ht="15.75">
      <c r="B354" s="275">
        <v>0.50069444444444444</v>
      </c>
      <c r="C354" s="289">
        <f t="shared" si="19"/>
        <v>3.3166666666666669</v>
      </c>
      <c r="D354" s="290" t="s">
        <v>314</v>
      </c>
      <c r="E354" s="291">
        <v>1122.28</v>
      </c>
      <c r="F354" s="292">
        <v>1.01</v>
      </c>
      <c r="G354" s="72">
        <v>400</v>
      </c>
      <c r="L354" s="30"/>
      <c r="M354" s="13"/>
    </row>
    <row r="355" spans="2:13" ht="15.75">
      <c r="B355" s="275">
        <v>0.51666666666666672</v>
      </c>
      <c r="C355" s="289">
        <f t="shared" si="19"/>
        <v>3.7000000000000015</v>
      </c>
      <c r="D355" s="290" t="s">
        <v>315</v>
      </c>
      <c r="E355" s="291">
        <v>1216.44</v>
      </c>
      <c r="F355" s="292">
        <v>0.72</v>
      </c>
      <c r="G355" s="72">
        <v>400</v>
      </c>
      <c r="L355" s="30"/>
      <c r="M355" s="13"/>
    </row>
    <row r="356" spans="2:13" ht="15.75">
      <c r="B356" s="275">
        <v>0.52916666666666667</v>
      </c>
      <c r="C356" s="289">
        <f t="shared" si="19"/>
        <v>4</v>
      </c>
      <c r="D356" s="290" t="s">
        <v>316</v>
      </c>
      <c r="E356" s="291">
        <v>1230.5899999999999</v>
      </c>
      <c r="F356" s="292">
        <v>0.92</v>
      </c>
      <c r="G356" s="72">
        <v>400</v>
      </c>
      <c r="H356" t="s">
        <v>447</v>
      </c>
    </row>
    <row r="357" spans="2:13" ht="15.75">
      <c r="D357" s="290"/>
    </row>
    <row r="358" spans="2:13" ht="15.75">
      <c r="D358" s="29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7"/>
  <sheetViews>
    <sheetView topLeftCell="A20" zoomScale="140" zoomScaleNormal="140" workbookViewId="0" xr3:uid="{9B253EF2-77E0-53E3-AE26-4D66ECD923F3}">
      <selection activeCell="K23" sqref="K23"/>
    </sheetView>
  </sheetViews>
  <sheetFormatPr defaultRowHeight="15"/>
  <cols>
    <col min="1" max="1" width="12.28515625" customWidth="1"/>
    <col min="2" max="2" width="16.28515625" customWidth="1"/>
    <col min="3" max="3" width="14.42578125" customWidth="1"/>
    <col min="4" max="4" width="12.42578125" customWidth="1"/>
    <col min="5" max="5" width="13" customWidth="1"/>
    <col min="6" max="6" width="9.85546875" customWidth="1"/>
    <col min="7" max="7" width="13" customWidth="1"/>
    <col min="8" max="8" width="11" customWidth="1"/>
    <col min="9" max="9" width="7.140625" customWidth="1"/>
    <col min="10" max="10" width="10.140625" bestFit="1" customWidth="1"/>
    <col min="11" max="11" width="12.7109375" customWidth="1"/>
    <col min="12" max="13" width="13.7109375" customWidth="1"/>
    <col min="14" max="14" width="14.140625" customWidth="1"/>
    <col min="16" max="16" width="12.5703125" customWidth="1"/>
  </cols>
  <sheetData>
    <row r="1" spans="1:12" ht="15.75">
      <c r="A1" s="16" t="s">
        <v>448</v>
      </c>
      <c r="B1" s="19"/>
      <c r="D1" s="93" t="s">
        <v>449</v>
      </c>
    </row>
    <row r="2" spans="1:12" ht="18.75">
      <c r="B2" s="19"/>
      <c r="C2" s="19"/>
      <c r="D2" s="177"/>
      <c r="G2" s="93"/>
    </row>
    <row r="3" spans="1:12">
      <c r="A3" s="24">
        <v>42626</v>
      </c>
      <c r="B3" s="23" t="s">
        <v>450</v>
      </c>
      <c r="C3" s="23" t="s">
        <v>380</v>
      </c>
      <c r="D3" s="23"/>
      <c r="E3" s="23"/>
      <c r="F3" s="211"/>
      <c r="G3" s="24">
        <v>42628</v>
      </c>
      <c r="H3" s="23" t="s">
        <v>450</v>
      </c>
      <c r="I3" s="23" t="s">
        <v>380</v>
      </c>
      <c r="J3" s="23"/>
      <c r="K3" s="23"/>
    </row>
    <row r="4" spans="1:12">
      <c r="A4" s="1"/>
      <c r="B4" s="23"/>
      <c r="C4" s="23" t="s">
        <v>451</v>
      </c>
      <c r="D4" s="23" t="s">
        <v>452</v>
      </c>
      <c r="E4" s="23"/>
      <c r="F4" s="211"/>
      <c r="G4" s="1"/>
      <c r="H4" s="23"/>
      <c r="I4" s="23" t="s">
        <v>453</v>
      </c>
      <c r="J4" s="23" t="s">
        <v>452</v>
      </c>
      <c r="K4" s="23"/>
    </row>
    <row r="5" spans="1:12" ht="45">
      <c r="A5" s="3" t="s">
        <v>6</v>
      </c>
      <c r="B5" s="6" t="s">
        <v>7</v>
      </c>
      <c r="C5" s="262" t="s">
        <v>454</v>
      </c>
      <c r="D5" s="23" t="s">
        <v>8</v>
      </c>
      <c r="E5" s="27" t="s">
        <v>9</v>
      </c>
      <c r="F5" s="211"/>
      <c r="G5" s="3" t="s">
        <v>6</v>
      </c>
      <c r="H5" s="6" t="s">
        <v>7</v>
      </c>
      <c r="I5" s="262" t="s">
        <v>454</v>
      </c>
      <c r="J5" s="23" t="s">
        <v>8</v>
      </c>
      <c r="K5" s="27" t="s">
        <v>9</v>
      </c>
    </row>
    <row r="6" spans="1:12">
      <c r="A6" s="20">
        <v>0.38750000000000001</v>
      </c>
      <c r="B6" s="156" t="s">
        <v>455</v>
      </c>
      <c r="C6" s="29" t="s">
        <v>11</v>
      </c>
      <c r="D6" s="19"/>
      <c r="E6" s="19"/>
      <c r="F6" s="211"/>
      <c r="G6" s="195">
        <v>9.7222222222222224E-3</v>
      </c>
      <c r="H6" s="210">
        <f t="shared" ref="H6:H15" si="0">(G6-G$9)*24</f>
        <v>-12.883333333333336</v>
      </c>
      <c r="I6" s="29" t="s">
        <v>11</v>
      </c>
      <c r="J6" s="19"/>
      <c r="K6" s="19"/>
    </row>
    <row r="7" spans="1:12">
      <c r="A7" s="20">
        <v>0.41250000000000003</v>
      </c>
      <c r="B7" s="156" t="s">
        <v>456</v>
      </c>
      <c r="C7" s="29" t="s">
        <v>457</v>
      </c>
      <c r="D7" s="19"/>
      <c r="E7" s="19"/>
      <c r="F7" s="211"/>
      <c r="G7" s="209">
        <v>0.5229166666666667</v>
      </c>
      <c r="H7" s="165">
        <f t="shared" si="0"/>
        <v>-0.56666666666666732</v>
      </c>
      <c r="I7" s="29" t="s">
        <v>13</v>
      </c>
      <c r="J7" s="19">
        <v>-21.9</v>
      </c>
      <c r="K7" s="19">
        <v>1.1299999999999999</v>
      </c>
    </row>
    <row r="8" spans="1:12">
      <c r="A8" s="209">
        <v>0.41666666666666669</v>
      </c>
      <c r="B8" s="155">
        <v>0</v>
      </c>
      <c r="C8" s="29" t="s">
        <v>13</v>
      </c>
      <c r="D8" s="19">
        <v>-22.43</v>
      </c>
      <c r="E8" s="19">
        <v>0.77</v>
      </c>
      <c r="F8" s="211"/>
      <c r="G8" s="209">
        <v>0.53749999999999998</v>
      </c>
      <c r="H8" s="165">
        <f t="shared" si="0"/>
        <v>-0.21666666666666856</v>
      </c>
      <c r="I8" s="29" t="s">
        <v>13</v>
      </c>
      <c r="J8" s="19">
        <v>-21.8</v>
      </c>
      <c r="K8" s="19">
        <v>0.93</v>
      </c>
    </row>
    <row r="9" spans="1:12">
      <c r="A9" s="11">
        <v>0.41666666666666669</v>
      </c>
      <c r="B9" s="157">
        <f>(A9-A$9)*24</f>
        <v>0</v>
      </c>
      <c r="C9" s="29" t="s">
        <v>14</v>
      </c>
      <c r="D9" s="19" t="s">
        <v>458</v>
      </c>
      <c r="E9" s="19" t="s">
        <v>458</v>
      </c>
      <c r="F9" s="211"/>
      <c r="G9" s="11">
        <v>0.54652777777777783</v>
      </c>
      <c r="H9" s="155">
        <f t="shared" si="0"/>
        <v>0</v>
      </c>
      <c r="I9" s="29" t="s">
        <v>14</v>
      </c>
      <c r="J9" s="19" t="s">
        <v>458</v>
      </c>
      <c r="K9" s="19"/>
    </row>
    <row r="10" spans="1:12">
      <c r="A10" s="11"/>
      <c r="B10" s="165">
        <f>(A10-A$9)*24</f>
        <v>-10</v>
      </c>
      <c r="C10" s="29"/>
      <c r="D10" s="19">
        <v>-26.54</v>
      </c>
      <c r="E10" s="19">
        <v>0.62</v>
      </c>
      <c r="F10" s="212"/>
      <c r="G10" s="11">
        <v>0.55347222222222225</v>
      </c>
      <c r="H10" s="165">
        <f t="shared" si="0"/>
        <v>0.16666666666666607</v>
      </c>
      <c r="I10" s="29" t="s">
        <v>16</v>
      </c>
      <c r="J10" s="19">
        <v>-21.2</v>
      </c>
      <c r="K10" s="19">
        <v>0.94</v>
      </c>
    </row>
    <row r="11" spans="1:12">
      <c r="A11" s="11">
        <v>0.53125</v>
      </c>
      <c r="B11" s="165"/>
      <c r="C11" s="29"/>
      <c r="D11" s="19">
        <v>-18.77</v>
      </c>
      <c r="E11" s="28">
        <v>0.72</v>
      </c>
      <c r="F11" s="211"/>
      <c r="G11" s="11">
        <v>0.56736111111111109</v>
      </c>
      <c r="H11" s="165">
        <f t="shared" si="0"/>
        <v>0.49999999999999822</v>
      </c>
      <c r="I11" s="29" t="s">
        <v>18</v>
      </c>
      <c r="J11" s="173">
        <v>-22.38</v>
      </c>
      <c r="K11" s="28">
        <v>1.77</v>
      </c>
      <c r="L11" t="s">
        <v>459</v>
      </c>
    </row>
    <row r="12" spans="1:12">
      <c r="A12" s="11">
        <v>4.8611111111111112E-2</v>
      </c>
      <c r="B12" s="165"/>
      <c r="C12" s="29"/>
      <c r="D12" s="19">
        <v>-16.63</v>
      </c>
      <c r="E12" s="19">
        <v>0.92</v>
      </c>
      <c r="F12" s="211"/>
      <c r="G12" s="11">
        <v>0.58124999999999993</v>
      </c>
      <c r="H12" s="165">
        <f t="shared" si="0"/>
        <v>0.83333333333333037</v>
      </c>
      <c r="I12" s="29" t="s">
        <v>19</v>
      </c>
      <c r="J12" s="19">
        <v>-21.1</v>
      </c>
      <c r="K12" s="19">
        <v>1.02</v>
      </c>
    </row>
    <row r="13" spans="1:12">
      <c r="A13" s="11" t="s">
        <v>460</v>
      </c>
      <c r="B13" s="165"/>
      <c r="C13" s="29"/>
      <c r="D13" s="19"/>
      <c r="E13" s="19"/>
      <c r="F13" s="211"/>
      <c r="G13" s="11">
        <v>0.59652777777777777</v>
      </c>
      <c r="H13" s="165">
        <f t="shared" si="0"/>
        <v>1.1999999999999984</v>
      </c>
      <c r="I13" s="29" t="s">
        <v>20</v>
      </c>
      <c r="J13" s="173">
        <v>-20.239999999999998</v>
      </c>
      <c r="K13" s="19">
        <v>1.1100000000000001</v>
      </c>
    </row>
    <row r="14" spans="1:12">
      <c r="A14" s="11"/>
      <c r="B14" s="165"/>
      <c r="C14" s="29"/>
      <c r="D14" s="19"/>
      <c r="E14" s="19"/>
      <c r="F14" s="211"/>
      <c r="G14" s="11">
        <v>0.60972222222222217</v>
      </c>
      <c r="H14" s="165">
        <f t="shared" si="0"/>
        <v>1.5166666666666639</v>
      </c>
      <c r="I14" s="29" t="s">
        <v>21</v>
      </c>
      <c r="J14" s="19">
        <v>-22.5</v>
      </c>
      <c r="K14" s="19">
        <v>0.77</v>
      </c>
    </row>
    <row r="15" spans="1:12">
      <c r="A15" s="11"/>
      <c r="B15" s="165"/>
      <c r="C15" s="29"/>
      <c r="D15" s="19"/>
      <c r="E15" s="19"/>
      <c r="F15" s="159"/>
      <c r="G15" s="11">
        <v>0.62222222222222223</v>
      </c>
      <c r="H15" s="165">
        <f t="shared" si="0"/>
        <v>1.8166666666666655</v>
      </c>
      <c r="I15" s="29" t="s">
        <v>22</v>
      </c>
      <c r="J15" s="173">
        <v>-22.21</v>
      </c>
      <c r="K15" s="19">
        <v>0.95</v>
      </c>
    </row>
    <row r="16" spans="1:12">
      <c r="A16" s="11"/>
      <c r="B16" s="165"/>
      <c r="C16" s="29"/>
      <c r="D16" s="19"/>
      <c r="E16" s="19"/>
      <c r="G16" s="11"/>
      <c r="H16" s="165"/>
      <c r="I16" s="29"/>
    </row>
    <row r="17" spans="1:13">
      <c r="A17" s="165"/>
      <c r="B17" s="24">
        <v>42629</v>
      </c>
      <c r="C17" s="23"/>
      <c r="D17" s="23" t="s">
        <v>380</v>
      </c>
      <c r="E17" s="23"/>
      <c r="F17" s="23"/>
      <c r="H17" s="24">
        <v>42629</v>
      </c>
      <c r="I17" s="23"/>
      <c r="J17" s="23" t="s">
        <v>380</v>
      </c>
      <c r="K17" s="23"/>
      <c r="L17" s="23"/>
    </row>
    <row r="18" spans="1:13">
      <c r="A18" s="165"/>
      <c r="B18" s="1"/>
      <c r="C18" s="23"/>
      <c r="D18" s="90" t="s">
        <v>461</v>
      </c>
      <c r="F18" s="23" t="s">
        <v>382</v>
      </c>
      <c r="H18" s="1"/>
      <c r="I18" s="23"/>
      <c r="J18" s="90" t="s">
        <v>462</v>
      </c>
      <c r="L18" s="23" t="s">
        <v>463</v>
      </c>
    </row>
    <row r="19" spans="1:13" ht="60">
      <c r="A19" s="165"/>
      <c r="B19" s="3" t="s">
        <v>6</v>
      </c>
      <c r="C19" s="6" t="s">
        <v>7</v>
      </c>
      <c r="D19" s="260" t="s">
        <v>464</v>
      </c>
      <c r="E19" s="23" t="s">
        <v>8</v>
      </c>
      <c r="F19" s="27" t="s">
        <v>9</v>
      </c>
      <c r="H19" s="3" t="s">
        <v>6</v>
      </c>
      <c r="I19" s="6" t="s">
        <v>7</v>
      </c>
      <c r="J19" s="260" t="s">
        <v>464</v>
      </c>
      <c r="K19" s="23" t="s">
        <v>8</v>
      </c>
      <c r="L19" s="27" t="s">
        <v>9</v>
      </c>
    </row>
    <row r="20" spans="1:13">
      <c r="A20" s="165"/>
      <c r="B20" s="214">
        <v>0.34652777777777777</v>
      </c>
      <c r="C20" s="165">
        <f t="shared" ref="C20:C29" si="1">(B20-B$23)*24</f>
        <v>-0.73333333333333472</v>
      </c>
      <c r="D20" s="29" t="s">
        <v>11</v>
      </c>
      <c r="E20" s="19"/>
      <c r="F20" s="19"/>
      <c r="H20" s="214">
        <v>0.47430555555555554</v>
      </c>
      <c r="I20" s="165">
        <f t="shared" ref="I20:I28" si="2">(H20-H$24)*24</f>
        <v>-1.3666666666666671</v>
      </c>
      <c r="J20" s="29" t="s">
        <v>11</v>
      </c>
      <c r="K20" s="19"/>
      <c r="L20" s="19"/>
    </row>
    <row r="21" spans="1:13">
      <c r="A21" s="165"/>
      <c r="B21" s="213">
        <v>0.35902777777777778</v>
      </c>
      <c r="C21" s="165">
        <f t="shared" si="1"/>
        <v>-0.43333333333333446</v>
      </c>
      <c r="D21" s="29" t="s">
        <v>13</v>
      </c>
      <c r="E21" s="19">
        <v>-19.899999999999999</v>
      </c>
      <c r="F21" s="19">
        <v>0.89</v>
      </c>
      <c r="H21" s="219">
        <v>0.47986111111111113</v>
      </c>
      <c r="I21" s="165">
        <f t="shared" si="2"/>
        <v>-1.2333333333333329</v>
      </c>
      <c r="J21" s="29" t="s">
        <v>13</v>
      </c>
      <c r="K21" s="19">
        <v>-12</v>
      </c>
      <c r="L21" s="19">
        <v>0.96</v>
      </c>
    </row>
    <row r="22" spans="1:13" ht="34.5">
      <c r="B22" s="213">
        <v>0.37152777777777773</v>
      </c>
      <c r="C22" s="165">
        <f t="shared" si="1"/>
        <v>-0.13333333333333552</v>
      </c>
      <c r="D22" s="29" t="s">
        <v>13</v>
      </c>
      <c r="E22" s="173">
        <v>-19.190000000000001</v>
      </c>
      <c r="F22" s="19">
        <v>1.08</v>
      </c>
      <c r="G22" s="217" t="s">
        <v>465</v>
      </c>
      <c r="H22" s="219">
        <v>0.49236111111111108</v>
      </c>
      <c r="I22" s="165">
        <f t="shared" si="2"/>
        <v>-0.93333333333333401</v>
      </c>
      <c r="J22" s="29" t="s">
        <v>13</v>
      </c>
      <c r="K22" s="19">
        <v>-18.100000000000001</v>
      </c>
      <c r="L22" s="19">
        <v>1.02</v>
      </c>
      <c r="M22" t="s">
        <v>466</v>
      </c>
    </row>
    <row r="23" spans="1:13">
      <c r="B23" s="95">
        <v>0.37708333333333338</v>
      </c>
      <c r="C23" s="155">
        <f t="shared" si="1"/>
        <v>0</v>
      </c>
      <c r="D23" s="29" t="s">
        <v>14</v>
      </c>
      <c r="E23" s="173"/>
      <c r="F23" s="19"/>
      <c r="H23" s="47">
        <v>0.52222222222222225</v>
      </c>
      <c r="I23" s="165">
        <f t="shared" si="2"/>
        <v>-0.2166666666666659</v>
      </c>
      <c r="J23" s="29" t="s">
        <v>13</v>
      </c>
      <c r="K23" s="19">
        <v>-18.399999999999999</v>
      </c>
      <c r="L23" s="19">
        <v>1.17</v>
      </c>
      <c r="M23" t="s">
        <v>467</v>
      </c>
    </row>
    <row r="24" spans="1:13">
      <c r="B24" s="11">
        <v>0.38472222222222219</v>
      </c>
      <c r="C24" s="165">
        <f t="shared" si="1"/>
        <v>0.18333333333333135</v>
      </c>
      <c r="D24" s="29" t="s">
        <v>16</v>
      </c>
      <c r="E24" s="173">
        <v>117.26</v>
      </c>
      <c r="F24" s="19">
        <v>1.41</v>
      </c>
      <c r="H24" s="47">
        <v>0.53125</v>
      </c>
      <c r="I24" s="155">
        <f t="shared" si="2"/>
        <v>0</v>
      </c>
      <c r="J24" s="29" t="s">
        <v>14</v>
      </c>
    </row>
    <row r="25" spans="1:13">
      <c r="B25" s="11">
        <v>0.40138888888888885</v>
      </c>
      <c r="C25" s="165">
        <f t="shared" si="1"/>
        <v>0.58333333333333126</v>
      </c>
      <c r="D25" s="29" t="s">
        <v>18</v>
      </c>
      <c r="E25" s="173">
        <v>418.05</v>
      </c>
      <c r="F25" s="28">
        <v>0.99</v>
      </c>
      <c r="H25" s="11">
        <v>0.54305555555555551</v>
      </c>
      <c r="I25" s="165">
        <f t="shared" si="2"/>
        <v>0.28333333333333233</v>
      </c>
      <c r="J25" s="29" t="s">
        <v>16</v>
      </c>
      <c r="K25" s="173">
        <v>119.5</v>
      </c>
      <c r="L25" s="28">
        <v>2.1</v>
      </c>
    </row>
    <row r="26" spans="1:13">
      <c r="B26" s="11">
        <v>0.4145833333333333</v>
      </c>
      <c r="C26" s="165">
        <f t="shared" si="1"/>
        <v>0.89999999999999813</v>
      </c>
      <c r="D26" s="29" t="s">
        <v>19</v>
      </c>
      <c r="E26" s="173">
        <v>455.96</v>
      </c>
      <c r="F26" s="19">
        <v>1</v>
      </c>
      <c r="H26" s="11">
        <v>0.57152777777777775</v>
      </c>
      <c r="I26" s="165">
        <f t="shared" si="2"/>
        <v>0.9666666666666659</v>
      </c>
      <c r="J26" s="29" t="s">
        <v>18</v>
      </c>
      <c r="K26" s="19">
        <v>277.89999999999998</v>
      </c>
      <c r="L26" s="19">
        <v>1.35</v>
      </c>
    </row>
    <row r="27" spans="1:13">
      <c r="B27" s="11">
        <v>0.42708333333333331</v>
      </c>
      <c r="C27" s="165">
        <f t="shared" si="1"/>
        <v>1.1999999999999984</v>
      </c>
      <c r="D27" s="29" t="s">
        <v>20</v>
      </c>
      <c r="E27" s="173">
        <v>411.22</v>
      </c>
      <c r="F27" s="19">
        <v>1.0900000000000001</v>
      </c>
      <c r="H27" s="47">
        <v>0.58680555555555558</v>
      </c>
      <c r="I27" s="222">
        <f t="shared" si="2"/>
        <v>1.3333333333333339</v>
      </c>
      <c r="J27" s="29" t="s">
        <v>19</v>
      </c>
      <c r="K27" s="173">
        <v>235.4</v>
      </c>
      <c r="L27" s="19">
        <v>0.96</v>
      </c>
    </row>
    <row r="28" spans="1:13">
      <c r="B28" s="11">
        <v>0.44027777777777777</v>
      </c>
      <c r="C28" s="165">
        <f t="shared" si="1"/>
        <v>1.5166666666666653</v>
      </c>
      <c r="D28" s="29" t="s">
        <v>21</v>
      </c>
      <c r="E28" s="19">
        <v>339.3</v>
      </c>
      <c r="F28" s="19">
        <v>0.95</v>
      </c>
      <c r="H28" s="47">
        <v>0.59930555555555554</v>
      </c>
      <c r="I28" s="222">
        <f t="shared" si="2"/>
        <v>1.6333333333333329</v>
      </c>
      <c r="J28" s="29" t="s">
        <v>20</v>
      </c>
      <c r="K28" s="19">
        <v>201.88</v>
      </c>
      <c r="L28" s="19">
        <v>0.77</v>
      </c>
    </row>
    <row r="29" spans="1:13">
      <c r="B29" s="11">
        <v>0.45347222222222222</v>
      </c>
      <c r="C29" s="165">
        <f t="shared" si="1"/>
        <v>1.8333333333333321</v>
      </c>
      <c r="D29" s="29" t="s">
        <v>22</v>
      </c>
      <c r="E29" s="173">
        <v>277.99</v>
      </c>
      <c r="F29" s="19">
        <v>0.94</v>
      </c>
      <c r="G29" s="216" t="s">
        <v>384</v>
      </c>
      <c r="H29" s="47"/>
      <c r="I29" s="222"/>
      <c r="J29" s="29" t="s">
        <v>468</v>
      </c>
      <c r="K29" s="173"/>
      <c r="L29" s="19"/>
    </row>
    <row r="30" spans="1:13">
      <c r="B30" s="11">
        <v>0.46875</v>
      </c>
      <c r="D30" s="165" t="s">
        <v>469</v>
      </c>
      <c r="G30" s="216"/>
      <c r="H30" s="220"/>
      <c r="I30" s="221"/>
      <c r="J30" s="29"/>
    </row>
    <row r="31" spans="1:13">
      <c r="B31" s="11">
        <v>0.5180555555555556</v>
      </c>
      <c r="G31" s="218"/>
      <c r="I31" s="165">
        <f>(H31-H$24)*24</f>
        <v>-12.75</v>
      </c>
    </row>
    <row r="33" spans="1:15">
      <c r="B33" s="24">
        <v>42632</v>
      </c>
      <c r="C33" s="23"/>
      <c r="D33" s="23" t="s">
        <v>380</v>
      </c>
      <c r="E33" s="23"/>
      <c r="F33" s="23"/>
    </row>
    <row r="34" spans="1:15" ht="15.75" customHeight="1">
      <c r="B34" s="1"/>
      <c r="C34" s="23"/>
      <c r="D34" s="90" t="s">
        <v>470</v>
      </c>
      <c r="E34" s="215" t="s">
        <v>464</v>
      </c>
      <c r="F34" s="23" t="s">
        <v>471</v>
      </c>
    </row>
    <row r="35" spans="1:15" ht="46.5" customHeight="1">
      <c r="B35" s="3" t="s">
        <v>6</v>
      </c>
      <c r="C35" s="6" t="s">
        <v>7</v>
      </c>
      <c r="D35" s="260" t="s">
        <v>464</v>
      </c>
      <c r="E35" s="23" t="s">
        <v>8</v>
      </c>
      <c r="F35" s="27" t="s">
        <v>9</v>
      </c>
    </row>
    <row r="36" spans="1:15">
      <c r="A36" s="40"/>
      <c r="B36" s="214">
        <v>0.35138888888888892</v>
      </c>
      <c r="C36" s="222">
        <f t="shared" ref="C36:C47" si="3">(B36-B$39)*24</f>
        <v>-1.9</v>
      </c>
      <c r="D36" s="29" t="s">
        <v>11</v>
      </c>
    </row>
    <row r="37" spans="1:15">
      <c r="B37" s="11">
        <v>0.37916666666666665</v>
      </c>
      <c r="C37" s="222">
        <f t="shared" si="3"/>
        <v>-1.2333333333333343</v>
      </c>
      <c r="D37" s="29" t="s">
        <v>13</v>
      </c>
      <c r="E37" s="173">
        <v>-20.41</v>
      </c>
      <c r="F37" s="173">
        <v>1.62</v>
      </c>
    </row>
    <row r="38" spans="1:15">
      <c r="B38" s="219">
        <v>0.3923611111111111</v>
      </c>
      <c r="C38" s="222">
        <f t="shared" si="3"/>
        <v>-0.91666666666666741</v>
      </c>
      <c r="D38" s="29" t="s">
        <v>13</v>
      </c>
      <c r="E38" s="173">
        <v>-20.2</v>
      </c>
      <c r="F38" s="173">
        <v>0.81</v>
      </c>
    </row>
    <row r="39" spans="1:15">
      <c r="B39" s="47">
        <v>0.43055555555555558</v>
      </c>
      <c r="C39" s="223">
        <f t="shared" si="3"/>
        <v>0</v>
      </c>
      <c r="D39" s="29" t="s">
        <v>14</v>
      </c>
      <c r="F39" s="224" t="s">
        <v>472</v>
      </c>
    </row>
    <row r="40" spans="1:15">
      <c r="B40" s="47">
        <v>0.43263888888888885</v>
      </c>
      <c r="C40" s="222">
        <f t="shared" si="3"/>
        <v>4.999999999999849E-2</v>
      </c>
      <c r="D40" s="29" t="s">
        <v>16</v>
      </c>
      <c r="E40" s="253">
        <v>5.69</v>
      </c>
      <c r="F40" s="254">
        <v>0.14000000000000001</v>
      </c>
      <c r="G40" s="160" t="s">
        <v>473</v>
      </c>
    </row>
    <row r="41" spans="1:15">
      <c r="B41" s="47">
        <v>0.44305555555555554</v>
      </c>
      <c r="C41" s="222">
        <f t="shared" si="3"/>
        <v>0.29999999999999893</v>
      </c>
      <c r="D41" s="29" t="s">
        <v>18</v>
      </c>
      <c r="E41" s="173">
        <v>110.5</v>
      </c>
      <c r="F41" s="28">
        <v>1.1000000000000001</v>
      </c>
    </row>
    <row r="42" spans="1:15">
      <c r="B42" s="47">
        <v>0.45694444444444443</v>
      </c>
      <c r="C42" s="222">
        <f t="shared" si="3"/>
        <v>0.63333333333333242</v>
      </c>
      <c r="D42" s="29" t="s">
        <v>19</v>
      </c>
      <c r="E42" s="173">
        <v>292.10000000000002</v>
      </c>
      <c r="F42" s="19">
        <v>0.91</v>
      </c>
      <c r="G42" t="s">
        <v>474</v>
      </c>
    </row>
    <row r="43" spans="1:15">
      <c r="B43" s="47">
        <v>0.4694444444444445</v>
      </c>
      <c r="C43" s="222">
        <f t="shared" si="3"/>
        <v>0.93333333333333401</v>
      </c>
      <c r="D43" s="29" t="s">
        <v>20</v>
      </c>
      <c r="E43" s="173">
        <v>303.3</v>
      </c>
      <c r="F43" s="19">
        <v>0.96</v>
      </c>
    </row>
    <row r="44" spans="1:15">
      <c r="B44" s="47">
        <v>0.4826388888888889</v>
      </c>
      <c r="C44" s="222">
        <f t="shared" si="3"/>
        <v>1.2499999999999996</v>
      </c>
      <c r="D44" s="29" t="s">
        <v>21</v>
      </c>
      <c r="E44" s="19">
        <v>282.60000000000002</v>
      </c>
      <c r="F44" s="19">
        <v>0.85</v>
      </c>
      <c r="J44" s="40"/>
    </row>
    <row r="45" spans="1:15">
      <c r="B45" s="47">
        <v>0.49513888888888885</v>
      </c>
      <c r="C45" s="222">
        <f t="shared" si="3"/>
        <v>1.5499999999999985</v>
      </c>
      <c r="D45" s="29" t="s">
        <v>22</v>
      </c>
      <c r="E45" s="173">
        <v>268.8</v>
      </c>
      <c r="F45" s="19">
        <v>1.1299999999999999</v>
      </c>
      <c r="J45" s="40"/>
      <c r="K45" s="47"/>
      <c r="L45" s="222"/>
      <c r="M45" s="226"/>
      <c r="N45" s="19"/>
      <c r="O45" s="19"/>
    </row>
    <row r="46" spans="1:15">
      <c r="B46" s="219">
        <v>0.50902777777777775</v>
      </c>
      <c r="C46" s="222">
        <f t="shared" si="3"/>
        <v>1.883333333333332</v>
      </c>
      <c r="D46" s="29" t="s">
        <v>23</v>
      </c>
      <c r="E46" s="173">
        <v>725</v>
      </c>
      <c r="F46" s="19">
        <v>0.8</v>
      </c>
      <c r="J46" s="40"/>
      <c r="K46" s="47"/>
      <c r="L46" s="222"/>
      <c r="M46" s="226"/>
      <c r="N46" s="173"/>
      <c r="O46" s="19"/>
    </row>
    <row r="47" spans="1:15">
      <c r="B47" s="219">
        <v>0.52152777777777781</v>
      </c>
      <c r="C47" s="222">
        <f t="shared" si="3"/>
        <v>2.1833333333333336</v>
      </c>
      <c r="D47" s="29" t="s">
        <v>39</v>
      </c>
      <c r="E47" s="173">
        <v>1444.6</v>
      </c>
      <c r="F47" s="19">
        <v>0.98</v>
      </c>
    </row>
    <row r="48" spans="1:15">
      <c r="D48" s="259" t="s">
        <v>471</v>
      </c>
      <c r="M48" s="23"/>
      <c r="N48" s="23"/>
    </row>
    <row r="49" spans="2:15">
      <c r="C49" s="23"/>
      <c r="D49" s="23"/>
      <c r="E49" s="23"/>
      <c r="F49" s="23"/>
    </row>
    <row r="50" spans="2:15">
      <c r="B50" s="24">
        <v>42640</v>
      </c>
      <c r="C50" s="23"/>
      <c r="D50" s="90" t="s">
        <v>475</v>
      </c>
      <c r="E50" s="257"/>
      <c r="J50" s="24">
        <v>42632</v>
      </c>
      <c r="K50" s="23"/>
      <c r="L50" s="23"/>
      <c r="M50" s="23"/>
      <c r="N50" s="23"/>
    </row>
    <row r="51" spans="2:15" ht="30">
      <c r="B51" s="3" t="s">
        <v>6</v>
      </c>
      <c r="C51" s="6" t="s">
        <v>7</v>
      </c>
      <c r="D51" s="260" t="s">
        <v>464</v>
      </c>
      <c r="E51" s="23" t="s">
        <v>8</v>
      </c>
      <c r="F51" s="27" t="s">
        <v>9</v>
      </c>
      <c r="G51" s="2" t="s">
        <v>10</v>
      </c>
      <c r="J51" s="265" t="s">
        <v>368</v>
      </c>
      <c r="K51" s="90"/>
      <c r="L51" s="90" t="s">
        <v>476</v>
      </c>
      <c r="N51" s="23" t="s">
        <v>477</v>
      </c>
    </row>
    <row r="52" spans="2:15" ht="30">
      <c r="B52" s="214">
        <v>0.35416666666666669</v>
      </c>
      <c r="C52" s="222">
        <f t="shared" ref="C52:C69" si="4">(B52-B$57)*24</f>
        <v>-1.316666666666666</v>
      </c>
      <c r="D52" s="29" t="s">
        <v>11</v>
      </c>
      <c r="E52" s="19" t="s">
        <v>53</v>
      </c>
      <c r="F52" s="19" t="s">
        <v>53</v>
      </c>
      <c r="J52" s="3" t="s">
        <v>6</v>
      </c>
      <c r="K52" s="6" t="s">
        <v>7</v>
      </c>
      <c r="L52" s="260" t="s">
        <v>464</v>
      </c>
      <c r="M52" s="23" t="s">
        <v>8</v>
      </c>
      <c r="N52" s="27" t="s">
        <v>9</v>
      </c>
    </row>
    <row r="53" spans="2:15">
      <c r="B53" s="47">
        <v>0.35902777777777778</v>
      </c>
      <c r="C53" s="222">
        <f t="shared" si="4"/>
        <v>-1.1999999999999997</v>
      </c>
      <c r="D53" s="29" t="s">
        <v>13</v>
      </c>
      <c r="E53" s="173">
        <v>-0.21</v>
      </c>
      <c r="F53" s="173">
        <v>0.05</v>
      </c>
      <c r="G53" s="2" t="s">
        <v>478</v>
      </c>
      <c r="J53" s="195">
        <v>0.54305555555555551</v>
      </c>
      <c r="K53" s="200">
        <f t="shared" ref="K53:K60" si="5">(J53-J$57)*24</f>
        <v>-1.1333333333333346</v>
      </c>
      <c r="L53" s="29" t="s">
        <v>11</v>
      </c>
      <c r="O53" t="s">
        <v>479</v>
      </c>
    </row>
    <row r="54" spans="2:15">
      <c r="B54" s="219">
        <v>0.36805555555555558</v>
      </c>
      <c r="C54" s="222">
        <f t="shared" si="4"/>
        <v>-0.9833333333333325</v>
      </c>
      <c r="D54" s="29" t="s">
        <v>13</v>
      </c>
      <c r="E54" s="173">
        <v>-19.5</v>
      </c>
      <c r="F54" s="173">
        <v>0.9</v>
      </c>
      <c r="J54" s="47">
        <v>0.56388888888888888</v>
      </c>
      <c r="K54" s="222">
        <f t="shared" si="5"/>
        <v>-0.63333333333333375</v>
      </c>
      <c r="L54" s="29" t="s">
        <v>13</v>
      </c>
      <c r="M54" s="173">
        <v>-19.850000000000001</v>
      </c>
      <c r="N54" s="28">
        <v>1.21</v>
      </c>
    </row>
    <row r="55" spans="2:15">
      <c r="B55" s="219">
        <v>0.37986111111111115</v>
      </c>
      <c r="C55" s="222">
        <f t="shared" si="4"/>
        <v>-0.69999999999999885</v>
      </c>
      <c r="D55" s="29" t="s">
        <v>13</v>
      </c>
      <c r="E55" s="19">
        <v>-19</v>
      </c>
      <c r="F55" s="256">
        <v>0.79</v>
      </c>
      <c r="J55" s="219">
        <v>0.57777777777777783</v>
      </c>
      <c r="K55" s="222">
        <f t="shared" si="5"/>
        <v>-0.29999999999999893</v>
      </c>
      <c r="L55" s="29" t="s">
        <v>13</v>
      </c>
      <c r="M55" s="173">
        <v>-20.149999999999999</v>
      </c>
      <c r="N55" s="28">
        <v>0.94</v>
      </c>
    </row>
    <row r="56" spans="2:15">
      <c r="B56" s="219">
        <v>0.39097222222222222</v>
      </c>
      <c r="C56" s="222">
        <f t="shared" si="4"/>
        <v>-0.43333333333333313</v>
      </c>
      <c r="D56" s="29" t="s">
        <v>13</v>
      </c>
      <c r="E56" s="19">
        <v>-18.100000000000001</v>
      </c>
      <c r="F56" s="256">
        <v>0.81</v>
      </c>
      <c r="J56" s="47">
        <v>0.58958333333333335</v>
      </c>
      <c r="K56" s="222">
        <f t="shared" si="5"/>
        <v>-1.6666666666666607E-2</v>
      </c>
      <c r="L56" s="29" t="s">
        <v>13</v>
      </c>
      <c r="M56" s="14">
        <v>-20.14</v>
      </c>
      <c r="N56" s="74">
        <v>0.88</v>
      </c>
    </row>
    <row r="57" spans="2:15">
      <c r="B57" s="47">
        <v>0.40902777777777777</v>
      </c>
      <c r="C57" s="222">
        <f t="shared" si="4"/>
        <v>0</v>
      </c>
      <c r="D57" s="29" t="s">
        <v>14</v>
      </c>
      <c r="E57" s="253"/>
      <c r="F57" s="254"/>
      <c r="G57" s="2"/>
      <c r="J57" s="47">
        <v>0.59027777777777779</v>
      </c>
      <c r="K57" s="222">
        <f t="shared" si="5"/>
        <v>0</v>
      </c>
      <c r="L57" s="29" t="s">
        <v>14</v>
      </c>
      <c r="N57" s="224"/>
      <c r="O57" t="s">
        <v>480</v>
      </c>
    </row>
    <row r="58" spans="2:15">
      <c r="B58" s="47">
        <v>0.41250000000000003</v>
      </c>
      <c r="C58" s="222">
        <f t="shared" si="4"/>
        <v>8.333333333333437E-2</v>
      </c>
      <c r="D58" s="29" t="s">
        <v>16</v>
      </c>
      <c r="E58" s="173">
        <v>117.5</v>
      </c>
      <c r="F58" s="28">
        <v>0.16</v>
      </c>
      <c r="G58" s="2" t="s">
        <v>478</v>
      </c>
      <c r="J58" s="47">
        <v>0.60138888888888886</v>
      </c>
      <c r="K58" s="222">
        <f t="shared" si="5"/>
        <v>0.26666666666666572</v>
      </c>
      <c r="L58" s="29" t="s">
        <v>16</v>
      </c>
      <c r="M58" s="14">
        <v>180.97</v>
      </c>
      <c r="N58" s="14">
        <v>1.34</v>
      </c>
    </row>
    <row r="59" spans="2:15">
      <c r="B59" s="47">
        <v>0.42222222222222222</v>
      </c>
      <c r="C59" s="222">
        <f t="shared" si="4"/>
        <v>0.31666666666666687</v>
      </c>
      <c r="D59" s="29" t="s">
        <v>18</v>
      </c>
      <c r="E59" s="173">
        <v>262.8</v>
      </c>
      <c r="F59" s="19">
        <v>2.1</v>
      </c>
      <c r="G59" s="2" t="s">
        <v>478</v>
      </c>
      <c r="J59" s="47">
        <v>0.6166666666666667</v>
      </c>
      <c r="K59" s="222">
        <f t="shared" si="5"/>
        <v>0.63333333333333375</v>
      </c>
      <c r="L59" s="29" t="s">
        <v>18</v>
      </c>
      <c r="M59" s="173">
        <v>376.59</v>
      </c>
      <c r="N59" s="28">
        <v>1.06</v>
      </c>
    </row>
    <row r="60" spans="2:15">
      <c r="B60" s="47">
        <v>0.45416666666666666</v>
      </c>
      <c r="C60" s="222">
        <f t="shared" si="4"/>
        <v>1.0833333333333335</v>
      </c>
      <c r="D60" s="29" t="s">
        <v>19</v>
      </c>
      <c r="E60" s="173">
        <v>257.93</v>
      </c>
      <c r="F60" s="19">
        <v>0.8</v>
      </c>
      <c r="J60" s="47">
        <v>0.62986111111111109</v>
      </c>
      <c r="K60" s="222">
        <f t="shared" si="5"/>
        <v>0.94999999999999929</v>
      </c>
      <c r="L60" s="29" t="s">
        <v>19</v>
      </c>
      <c r="M60" s="173">
        <v>346.2</v>
      </c>
      <c r="N60" s="19">
        <v>0.95</v>
      </c>
    </row>
    <row r="61" spans="2:15">
      <c r="B61" s="47">
        <v>0.46597222222222223</v>
      </c>
      <c r="C61" s="222">
        <f t="shared" si="4"/>
        <v>1.3666666666666671</v>
      </c>
      <c r="D61" s="29" t="s">
        <v>20</v>
      </c>
      <c r="E61" s="19">
        <v>269.69</v>
      </c>
      <c r="F61" s="19">
        <v>0.93</v>
      </c>
      <c r="J61" s="47"/>
      <c r="K61" s="222"/>
      <c r="M61" s="227" t="s">
        <v>481</v>
      </c>
      <c r="N61" s="19"/>
    </row>
    <row r="62" spans="2:15">
      <c r="B62" s="47">
        <v>0.47847222222222219</v>
      </c>
      <c r="C62" s="222">
        <f t="shared" si="4"/>
        <v>1.6666666666666661</v>
      </c>
      <c r="D62" s="29" t="s">
        <v>21</v>
      </c>
      <c r="E62" s="173">
        <v>293.04000000000002</v>
      </c>
      <c r="F62" s="19">
        <v>0.83</v>
      </c>
      <c r="J62" s="24"/>
      <c r="K62" s="23"/>
      <c r="L62" s="23"/>
      <c r="M62" s="23"/>
      <c r="N62" s="23"/>
    </row>
    <row r="63" spans="2:15">
      <c r="B63" s="47">
        <v>0.49027777777777781</v>
      </c>
      <c r="C63" s="222">
        <f t="shared" si="4"/>
        <v>1.9500000000000011</v>
      </c>
      <c r="D63" s="29" t="s">
        <v>22</v>
      </c>
      <c r="E63" s="173">
        <v>705</v>
      </c>
      <c r="F63" s="19">
        <v>1.1499999999999999</v>
      </c>
      <c r="J63" s="24"/>
      <c r="K63" s="23"/>
      <c r="L63" s="23"/>
      <c r="M63" s="23"/>
      <c r="N63" s="23"/>
    </row>
    <row r="64" spans="2:15">
      <c r="B64" s="47">
        <v>0.50347222222222221</v>
      </c>
      <c r="C64" s="71">
        <f t="shared" si="4"/>
        <v>2.2666666666666666</v>
      </c>
      <c r="D64" s="226" t="s">
        <v>23</v>
      </c>
      <c r="E64" s="14">
        <v>1371.1</v>
      </c>
      <c r="F64" s="74">
        <v>0.88</v>
      </c>
      <c r="G64" s="40"/>
      <c r="J64" s="24"/>
      <c r="K64" s="23"/>
      <c r="L64" s="23"/>
      <c r="M64" s="23"/>
      <c r="N64" s="23"/>
    </row>
    <row r="65" spans="1:14">
      <c r="B65" s="47">
        <v>0.51597222222222217</v>
      </c>
      <c r="C65" s="71">
        <f t="shared" si="4"/>
        <v>2.5666666666666655</v>
      </c>
      <c r="D65" s="226" t="s">
        <v>39</v>
      </c>
      <c r="E65" s="14">
        <v>1722.75</v>
      </c>
      <c r="F65" s="74">
        <v>1.19</v>
      </c>
      <c r="J65" s="24"/>
      <c r="K65" s="23"/>
      <c r="L65" s="23"/>
      <c r="M65" s="23"/>
      <c r="N65" s="23"/>
    </row>
    <row r="66" spans="1:14">
      <c r="B66" s="47">
        <v>0.52916666666666667</v>
      </c>
      <c r="C66" s="71">
        <f t="shared" si="4"/>
        <v>2.8833333333333337</v>
      </c>
      <c r="D66" s="226" t="s">
        <v>55</v>
      </c>
      <c r="E66" s="14">
        <v>1747.2</v>
      </c>
      <c r="F66" s="74">
        <v>0.87</v>
      </c>
      <c r="J66" s="24"/>
      <c r="K66" s="23"/>
      <c r="L66" s="23"/>
      <c r="M66" s="23"/>
      <c r="N66" s="23"/>
    </row>
    <row r="67" spans="1:14">
      <c r="B67" s="47">
        <v>0.54097222222222219</v>
      </c>
      <c r="C67" s="71">
        <f t="shared" si="4"/>
        <v>3.1666666666666661</v>
      </c>
      <c r="D67" s="226" t="s">
        <v>56</v>
      </c>
      <c r="E67" s="14">
        <v>1843</v>
      </c>
      <c r="F67" s="74">
        <v>0.95</v>
      </c>
      <c r="J67" s="24"/>
      <c r="K67" s="23"/>
      <c r="L67" s="23"/>
      <c r="M67" s="23"/>
      <c r="N67" s="23"/>
    </row>
    <row r="68" spans="1:14">
      <c r="B68" s="47">
        <v>0.55347222222222225</v>
      </c>
      <c r="C68" s="71">
        <f t="shared" si="4"/>
        <v>3.4666666666666677</v>
      </c>
      <c r="D68" s="226" t="s">
        <v>57</v>
      </c>
      <c r="E68" s="14">
        <v>2111.7600000000002</v>
      </c>
      <c r="F68" s="74">
        <v>1.08</v>
      </c>
      <c r="G68" t="s">
        <v>482</v>
      </c>
      <c r="J68" s="24"/>
      <c r="K68" s="23"/>
      <c r="L68" s="23"/>
      <c r="M68" s="23"/>
      <c r="N68" s="23"/>
    </row>
    <row r="69" spans="1:14">
      <c r="B69" s="47">
        <v>0.56666666666666665</v>
      </c>
      <c r="C69" s="71">
        <f t="shared" si="4"/>
        <v>3.7833333333333332</v>
      </c>
      <c r="D69" s="226" t="s">
        <v>58</v>
      </c>
      <c r="E69" s="14">
        <v>2044</v>
      </c>
      <c r="F69" s="74">
        <v>1.05</v>
      </c>
      <c r="J69" s="24"/>
      <c r="K69" s="23"/>
      <c r="L69" s="23"/>
      <c r="M69" s="23"/>
      <c r="N69" s="23"/>
    </row>
    <row r="70" spans="1:14">
      <c r="D70" s="23" t="s">
        <v>386</v>
      </c>
      <c r="G70" t="s">
        <v>483</v>
      </c>
      <c r="J70" s="24"/>
      <c r="K70" s="23"/>
      <c r="L70" s="23"/>
      <c r="M70" s="23"/>
      <c r="N70" s="23"/>
    </row>
    <row r="71" spans="1:14">
      <c r="J71" s="24"/>
      <c r="K71" s="23"/>
      <c r="L71" s="23"/>
      <c r="M71" s="23"/>
      <c r="N71" s="23"/>
    </row>
    <row r="72" spans="1:14" ht="24.75">
      <c r="A72" s="40"/>
      <c r="B72" s="24">
        <v>42639</v>
      </c>
      <c r="C72" s="23"/>
      <c r="D72" s="90" t="s">
        <v>484</v>
      </c>
      <c r="E72" s="257" t="s">
        <v>485</v>
      </c>
      <c r="F72" s="23" t="s">
        <v>486</v>
      </c>
      <c r="I72" s="24">
        <v>42639</v>
      </c>
      <c r="J72" s="23"/>
      <c r="K72" s="90" t="s">
        <v>487</v>
      </c>
      <c r="L72" s="257" t="s">
        <v>485</v>
      </c>
      <c r="M72" s="23" t="s">
        <v>471</v>
      </c>
    </row>
    <row r="73" spans="1:14" ht="30">
      <c r="A73" s="40"/>
      <c r="B73" s="3" t="s">
        <v>6</v>
      </c>
      <c r="C73" s="6" t="s">
        <v>7</v>
      </c>
      <c r="D73" s="261" t="s">
        <v>485</v>
      </c>
      <c r="E73" s="23" t="s">
        <v>8</v>
      </c>
      <c r="F73" s="27" t="s">
        <v>9</v>
      </c>
      <c r="G73" s="2" t="s">
        <v>10</v>
      </c>
      <c r="I73" s="3" t="s">
        <v>6</v>
      </c>
      <c r="J73" s="6" t="s">
        <v>7</v>
      </c>
      <c r="K73" s="261" t="s">
        <v>485</v>
      </c>
      <c r="L73" s="23" t="s">
        <v>8</v>
      </c>
      <c r="M73" s="27" t="s">
        <v>9</v>
      </c>
      <c r="N73" s="2" t="s">
        <v>10</v>
      </c>
    </row>
    <row r="74" spans="1:14">
      <c r="A74" s="40"/>
      <c r="B74" s="214">
        <v>0.39861111111111108</v>
      </c>
      <c r="C74" s="222">
        <f t="shared" ref="C74:C84" si="6">(B74-B$78)*24</f>
        <v>-1.116666666666668</v>
      </c>
      <c r="D74" s="29" t="s">
        <v>11</v>
      </c>
      <c r="E74" s="19">
        <v>13.9</v>
      </c>
      <c r="F74" s="19">
        <v>0.04</v>
      </c>
      <c r="G74" s="2" t="s">
        <v>478</v>
      </c>
      <c r="I74" s="214">
        <v>0.5131944444444444</v>
      </c>
      <c r="J74" s="222">
        <f t="shared" ref="J74:J87" si="7">(I74-I$78)*24</f>
        <v>-0.91666666666666607</v>
      </c>
      <c r="K74" s="29" t="s">
        <v>11</v>
      </c>
      <c r="L74" s="19" t="s">
        <v>53</v>
      </c>
      <c r="M74" s="19" t="s">
        <v>53</v>
      </c>
    </row>
    <row r="75" spans="1:14">
      <c r="A75" s="40"/>
      <c r="B75" s="47">
        <v>0.40763888888888888</v>
      </c>
      <c r="C75" s="222">
        <f t="shared" si="6"/>
        <v>-0.9000000000000008</v>
      </c>
      <c r="D75" s="29" t="s">
        <v>13</v>
      </c>
      <c r="E75" s="173">
        <v>-22.3</v>
      </c>
      <c r="F75" s="173">
        <v>1.06</v>
      </c>
      <c r="I75" s="47">
        <v>0.51388888888888895</v>
      </c>
      <c r="J75" s="222">
        <f t="shared" si="7"/>
        <v>-0.8999999999999968</v>
      </c>
      <c r="K75" s="29" t="s">
        <v>13</v>
      </c>
      <c r="L75" s="173">
        <v>135.51</v>
      </c>
      <c r="M75" s="173">
        <v>0.18</v>
      </c>
      <c r="N75" s="2" t="s">
        <v>478</v>
      </c>
    </row>
    <row r="76" spans="1:14">
      <c r="A76" s="40"/>
      <c r="B76" s="219">
        <v>0.4201388888888889</v>
      </c>
      <c r="C76" s="222">
        <f t="shared" si="6"/>
        <v>-0.60000000000000053</v>
      </c>
      <c r="D76" s="29" t="s">
        <v>13</v>
      </c>
      <c r="E76" s="173">
        <v>-21.7</v>
      </c>
      <c r="F76" s="173">
        <v>0.9</v>
      </c>
      <c r="I76" s="219">
        <v>0.52361111111111114</v>
      </c>
      <c r="J76" s="222">
        <f t="shared" si="7"/>
        <v>-0.6666666666666643</v>
      </c>
      <c r="K76" s="29" t="s">
        <v>13</v>
      </c>
      <c r="L76" s="173">
        <v>-20.81</v>
      </c>
      <c r="M76" s="173">
        <v>1.1299999999999999</v>
      </c>
    </row>
    <row r="77" spans="1:14">
      <c r="A77" s="40"/>
      <c r="B77" s="219">
        <v>0.43124999999999997</v>
      </c>
      <c r="C77" s="222">
        <f t="shared" si="6"/>
        <v>-0.33333333333333481</v>
      </c>
      <c r="D77" s="29" t="s">
        <v>13</v>
      </c>
      <c r="E77" s="19">
        <v>-21.5</v>
      </c>
      <c r="F77" s="256">
        <v>0.97</v>
      </c>
      <c r="I77" s="219">
        <v>0.53541666666666665</v>
      </c>
      <c r="J77" s="222">
        <f t="shared" si="7"/>
        <v>-0.38333333333333197</v>
      </c>
      <c r="K77" s="29" t="s">
        <v>13</v>
      </c>
      <c r="L77" s="19">
        <v>-21.98</v>
      </c>
      <c r="M77" s="256">
        <v>1.2</v>
      </c>
    </row>
    <row r="78" spans="1:14">
      <c r="A78" s="40"/>
      <c r="B78" s="47">
        <v>0.44513888888888892</v>
      </c>
      <c r="C78" s="222">
        <f t="shared" si="6"/>
        <v>0</v>
      </c>
      <c r="D78" s="29" t="s">
        <v>14</v>
      </c>
      <c r="E78" s="253"/>
      <c r="F78" s="254"/>
      <c r="G78" s="2" t="s">
        <v>488</v>
      </c>
      <c r="I78" s="47">
        <v>0.55138888888888882</v>
      </c>
      <c r="J78" s="222">
        <f t="shared" si="7"/>
        <v>0</v>
      </c>
      <c r="K78" s="29" t="s">
        <v>14</v>
      </c>
      <c r="L78" s="9">
        <v>-22.9</v>
      </c>
      <c r="M78" s="8">
        <v>0.84</v>
      </c>
    </row>
    <row r="79" spans="1:14">
      <c r="A79" s="40"/>
      <c r="B79" s="47">
        <v>0.45277777777777778</v>
      </c>
      <c r="C79" s="222">
        <f t="shared" si="6"/>
        <v>0.18333333333333268</v>
      </c>
      <c r="D79" s="29" t="s">
        <v>16</v>
      </c>
      <c r="E79" s="173">
        <v>-25.14</v>
      </c>
      <c r="F79" s="28">
        <v>1.52</v>
      </c>
      <c r="I79" s="47">
        <v>0.55902777777777779</v>
      </c>
      <c r="J79" s="222">
        <f t="shared" si="7"/>
        <v>0.18333333333333535</v>
      </c>
      <c r="K79" s="29" t="s">
        <v>16</v>
      </c>
      <c r="L79" s="173">
        <v>-23.52</v>
      </c>
      <c r="M79" s="28">
        <v>1.1000000000000001</v>
      </c>
    </row>
    <row r="80" spans="1:14">
      <c r="A80" s="40"/>
      <c r="B80" s="47">
        <v>0.4680555555555555</v>
      </c>
      <c r="C80" s="222">
        <f t="shared" si="6"/>
        <v>0.54999999999999805</v>
      </c>
      <c r="D80" s="29" t="s">
        <v>18</v>
      </c>
      <c r="E80" s="173">
        <v>-20.2</v>
      </c>
      <c r="F80" s="19">
        <v>0.77</v>
      </c>
      <c r="I80" s="47">
        <v>0.5708333333333333</v>
      </c>
      <c r="J80" s="222">
        <f t="shared" si="7"/>
        <v>0.46666666666666767</v>
      </c>
      <c r="K80" s="29" t="s">
        <v>18</v>
      </c>
      <c r="L80" s="173">
        <v>-5.48</v>
      </c>
      <c r="M80" s="19">
        <v>0.79</v>
      </c>
    </row>
    <row r="81" spans="1:13">
      <c r="A81" s="40"/>
      <c r="B81" s="47">
        <v>0.47916666666666669</v>
      </c>
      <c r="C81" s="222">
        <f t="shared" si="6"/>
        <v>0.81666666666666643</v>
      </c>
      <c r="D81" s="29" t="s">
        <v>19</v>
      </c>
      <c r="E81" s="173">
        <v>131.66999999999999</v>
      </c>
      <c r="F81" s="19">
        <v>1.04</v>
      </c>
      <c r="I81" s="47">
        <v>0.58194444444444449</v>
      </c>
      <c r="J81" s="222">
        <f t="shared" si="7"/>
        <v>0.73333333333333606</v>
      </c>
      <c r="K81" s="29" t="s">
        <v>19</v>
      </c>
      <c r="L81" s="173">
        <v>358.19</v>
      </c>
      <c r="M81" s="19">
        <v>0.96</v>
      </c>
    </row>
    <row r="82" spans="1:13">
      <c r="A82" s="40"/>
      <c r="B82" s="47">
        <v>0.4909722222222222</v>
      </c>
      <c r="C82" s="222">
        <f t="shared" si="6"/>
        <v>1.0999999999999988</v>
      </c>
      <c r="D82" s="29" t="s">
        <v>20</v>
      </c>
      <c r="E82" s="19">
        <v>761.16</v>
      </c>
      <c r="F82" s="19">
        <v>0.86</v>
      </c>
      <c r="I82" s="47">
        <v>0.59375</v>
      </c>
      <c r="J82" s="222">
        <f t="shared" si="7"/>
        <v>1.0166666666666684</v>
      </c>
      <c r="K82" s="29" t="s">
        <v>20</v>
      </c>
      <c r="L82" s="19">
        <v>1209.03</v>
      </c>
      <c r="M82" s="19">
        <v>0.71</v>
      </c>
    </row>
    <row r="83" spans="1:13">
      <c r="A83" s="40"/>
      <c r="B83" s="47">
        <v>0.50277777777777777</v>
      </c>
      <c r="C83" s="222">
        <f t="shared" si="6"/>
        <v>1.3833333333333324</v>
      </c>
      <c r="D83" s="29" t="s">
        <v>21</v>
      </c>
      <c r="E83" s="173">
        <v>1452.13</v>
      </c>
      <c r="F83" s="19">
        <v>0.85</v>
      </c>
      <c r="I83" s="47">
        <v>0.60486111111111118</v>
      </c>
      <c r="J83" s="222">
        <f t="shared" si="7"/>
        <v>1.2833333333333368</v>
      </c>
      <c r="K83" s="29" t="s">
        <v>21</v>
      </c>
      <c r="L83" s="173">
        <v>1617.76</v>
      </c>
      <c r="M83" s="19">
        <v>1.05</v>
      </c>
    </row>
    <row r="84" spans="1:13">
      <c r="A84" s="40"/>
      <c r="B84" s="47">
        <v>0.51041666666666663</v>
      </c>
      <c r="C84" s="222">
        <f t="shared" si="6"/>
        <v>1.5666666666666651</v>
      </c>
      <c r="D84" s="29" t="s">
        <v>489</v>
      </c>
      <c r="E84" s="173" t="s">
        <v>490</v>
      </c>
      <c r="F84" s="19"/>
      <c r="I84" s="47">
        <v>0.6166666666666667</v>
      </c>
      <c r="J84" s="222">
        <f t="shared" si="7"/>
        <v>1.5666666666666691</v>
      </c>
      <c r="K84" s="29" t="s">
        <v>22</v>
      </c>
      <c r="L84" s="173">
        <v>1913.15</v>
      </c>
      <c r="M84" s="19">
        <v>0.86</v>
      </c>
    </row>
    <row r="85" spans="1:13">
      <c r="I85" s="95">
        <v>0.62847222222222221</v>
      </c>
      <c r="J85" s="222">
        <f t="shared" si="7"/>
        <v>1.8500000000000014</v>
      </c>
      <c r="K85" s="29" t="s">
        <v>23</v>
      </c>
      <c r="L85" s="173">
        <v>2236.56</v>
      </c>
      <c r="M85" s="19">
        <v>0.83</v>
      </c>
    </row>
    <row r="86" spans="1:13">
      <c r="I86" s="47">
        <v>0.63541666666666663</v>
      </c>
      <c r="J86" s="222">
        <f t="shared" si="7"/>
        <v>2.0166666666666675</v>
      </c>
      <c r="K86" s="29" t="s">
        <v>39</v>
      </c>
      <c r="L86" s="173">
        <v>2195.11</v>
      </c>
      <c r="M86" s="19">
        <v>1.03</v>
      </c>
    </row>
    <row r="87" spans="1:13">
      <c r="I87" s="47">
        <v>0.64583333333333337</v>
      </c>
      <c r="J87" s="222">
        <f t="shared" si="7"/>
        <v>2.2666666666666693</v>
      </c>
      <c r="K87" s="29" t="s">
        <v>491</v>
      </c>
    </row>
  </sheetData>
  <pageMargins left="0.25" right="0.25" top="0.75" bottom="0.75" header="0.3" footer="0.3"/>
  <pageSetup scale="11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Carey Lab</dc:creator>
  <cp:keywords/>
  <dc:description/>
  <cp:lastModifiedBy>MATTHEW REGAN</cp:lastModifiedBy>
  <cp:revision/>
  <dcterms:created xsi:type="dcterms:W3CDTF">2013-06-19T20:07:13Z</dcterms:created>
  <dcterms:modified xsi:type="dcterms:W3CDTF">2018-02-05T21:14:05Z</dcterms:modified>
  <cp:category/>
  <cp:contentStatus/>
</cp:coreProperties>
</file>